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en_skoroszyt" defaultThemeVersion="124226"/>
  <mc:AlternateContent xmlns:mc="http://schemas.openxmlformats.org/markup-compatibility/2006">
    <mc:Choice Requires="x15">
      <x15ac:absPath xmlns:x15ac="http://schemas.microsoft.com/office/spreadsheetml/2010/11/ac" url="W:\!AKK!\11_MATERIAŁY i WZORCE DO OPRACOWAŃ\KOSZTY JEDNOSTKOWE_INDEKSACJA\NK 2023\"/>
    </mc:Choice>
  </mc:AlternateContent>
  <xr:revisionPtr revIDLastSave="0" documentId="8_{A27E4B5C-B75C-496B-A582-430AACEB56AC}" xr6:coauthVersionLast="47" xr6:coauthVersionMax="47" xr10:uidLastSave="{00000000-0000-0000-0000-000000000000}"/>
  <bookViews>
    <workbookView xWindow="-28920" yWindow="-120" windowWidth="29040" windowHeight="15720" tabRatio="928" xr2:uid="{00000000-000D-0000-FFFF-FFFF00000000}"/>
  </bookViews>
  <sheets>
    <sheet name="Koszty jednostkowe (RB2025)" sheetId="4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1680" i="46" l="1"/>
  <c r="BB1680" i="46"/>
  <c r="Z1670" i="46"/>
  <c r="Z1673" i="46" s="1"/>
  <c r="D1722" i="46" s="1"/>
  <c r="G1765" i="46"/>
  <c r="C1765" i="46"/>
  <c r="I1722" i="46"/>
  <c r="E1722" i="46"/>
  <c r="BJ1680" i="46"/>
  <c r="Z1680" i="46"/>
  <c r="Y1680" i="46"/>
  <c r="F1699" i="46" l="1"/>
  <c r="G1722" i="46" s="1"/>
  <c r="H1814" i="46" l="1"/>
  <c r="D1814" i="46"/>
  <c r="E811" i="46"/>
  <c r="F811" i="46"/>
  <c r="H811" i="46" l="1"/>
  <c r="D811" i="46"/>
  <c r="G1766" i="46"/>
  <c r="G1767" i="46" s="1"/>
  <c r="G1768" i="46" s="1"/>
  <c r="G1769" i="46" s="1"/>
  <c r="G1770" i="46" s="1"/>
  <c r="G1771" i="46" s="1"/>
  <c r="G1772" i="46" s="1"/>
  <c r="G1773" i="46" s="1"/>
  <c r="G1774" i="46" s="1"/>
  <c r="G1775" i="46" s="1"/>
  <c r="G1776" i="46" s="1"/>
  <c r="G1777" i="46" s="1"/>
  <c r="G1778" i="46" s="1"/>
  <c r="G1779" i="46" s="1"/>
  <c r="G1780" i="46" s="1"/>
  <c r="G1781" i="46" s="1"/>
  <c r="G1782" i="46" s="1"/>
  <c r="G1783" i="46" s="1"/>
  <c r="G1784" i="46" s="1"/>
  <c r="G1785" i="46" s="1"/>
  <c r="G1786" i="46" s="1"/>
  <c r="G1787" i="46" s="1"/>
  <c r="G1788" i="46" s="1"/>
  <c r="G1789" i="46" s="1"/>
  <c r="G1790" i="46" s="1"/>
  <c r="G1791" i="46" s="1"/>
  <c r="G1792" i="46" s="1"/>
  <c r="G1793" i="46" s="1"/>
  <c r="G1794" i="46" s="1"/>
  <c r="G1795" i="46" s="1"/>
  <c r="G1796" i="46" s="1"/>
  <c r="G1797" i="46" s="1"/>
  <c r="G1798" i="46" s="1"/>
  <c r="G1799" i="46" s="1"/>
  <c r="G1800" i="46" s="1"/>
  <c r="G1801" i="46" s="1"/>
  <c r="G1802" i="46" s="1"/>
  <c r="G1803" i="46" s="1"/>
  <c r="G1804" i="46" s="1"/>
  <c r="G1805" i="46" s="1"/>
  <c r="G1806" i="46" s="1"/>
  <c r="G1807" i="46" s="1"/>
  <c r="G1808" i="46" s="1"/>
  <c r="G1809" i="46" s="1"/>
  <c r="G1810" i="46" s="1"/>
  <c r="G1811" i="46" s="1"/>
  <c r="G1812" i="46" s="1"/>
  <c r="G1813" i="46" s="1"/>
  <c r="F1766" i="46"/>
  <c r="F1767" i="46" s="1"/>
  <c r="C1766" i="46"/>
  <c r="C1767" i="46" s="1"/>
  <c r="C1768" i="46" s="1"/>
  <c r="C1769" i="46" s="1"/>
  <c r="C1770" i="46" s="1"/>
  <c r="C1771" i="46" s="1"/>
  <c r="C1772" i="46" s="1"/>
  <c r="C1773" i="46" s="1"/>
  <c r="C1774" i="46" s="1"/>
  <c r="C1775" i="46" s="1"/>
  <c r="C1776" i="46" s="1"/>
  <c r="C1777" i="46" s="1"/>
  <c r="C1778" i="46" s="1"/>
  <c r="C1779" i="46" s="1"/>
  <c r="C1780" i="46" s="1"/>
  <c r="C1781" i="46" s="1"/>
  <c r="C1782" i="46" s="1"/>
  <c r="C1783" i="46" s="1"/>
  <c r="C1784" i="46" s="1"/>
  <c r="C1785" i="46" s="1"/>
  <c r="C1786" i="46" s="1"/>
  <c r="C1787" i="46" s="1"/>
  <c r="C1788" i="46" s="1"/>
  <c r="C1789" i="46" s="1"/>
  <c r="C1790" i="46" s="1"/>
  <c r="C1791" i="46" s="1"/>
  <c r="C1792" i="46" s="1"/>
  <c r="C1793" i="46" s="1"/>
  <c r="C1794" i="46" s="1"/>
  <c r="C1795" i="46" s="1"/>
  <c r="C1796" i="46" s="1"/>
  <c r="C1797" i="46" s="1"/>
  <c r="C1798" i="46" s="1"/>
  <c r="C1799" i="46" s="1"/>
  <c r="C1800" i="46" s="1"/>
  <c r="C1801" i="46" s="1"/>
  <c r="C1802" i="46" s="1"/>
  <c r="C1803" i="46" s="1"/>
  <c r="C1804" i="46" s="1"/>
  <c r="C1805" i="46" s="1"/>
  <c r="C1806" i="46" s="1"/>
  <c r="C1807" i="46" s="1"/>
  <c r="C1808" i="46" s="1"/>
  <c r="C1809" i="46" s="1"/>
  <c r="C1810" i="46" s="1"/>
  <c r="C1811" i="46" s="1"/>
  <c r="C1812" i="46" s="1"/>
  <c r="C1813" i="46" s="1"/>
  <c r="B1766" i="46"/>
  <c r="B1767" i="46" s="1"/>
  <c r="B1768" i="46" s="1"/>
  <c r="B1769" i="46" s="1"/>
  <c r="B1770" i="46" s="1"/>
  <c r="I1721" i="46"/>
  <c r="D124" i="46" s="1"/>
  <c r="E1721" i="46"/>
  <c r="I1720" i="46"/>
  <c r="D123" i="46" s="1"/>
  <c r="E1720" i="46"/>
  <c r="I1719" i="46"/>
  <c r="D27" i="46" s="1"/>
  <c r="D74" i="46" s="1"/>
  <c r="E1719" i="46"/>
  <c r="I1718" i="46"/>
  <c r="E1718" i="46"/>
  <c r="I1717" i="46"/>
  <c r="E1717" i="46"/>
  <c r="I1716" i="46"/>
  <c r="E1716" i="46"/>
  <c r="I1715" i="46"/>
  <c r="E1715" i="46"/>
  <c r="I1714" i="46"/>
  <c r="E1714" i="46"/>
  <c r="I1713" i="46"/>
  <c r="E1713" i="46"/>
  <c r="I1712" i="46"/>
  <c r="E1712" i="46"/>
  <c r="E1711" i="46"/>
  <c r="E1710" i="46"/>
  <c r="E1709" i="46"/>
  <c r="E1708" i="46"/>
  <c r="E1707" i="46"/>
  <c r="E1706" i="46"/>
  <c r="E1705" i="46"/>
  <c r="E1704" i="46"/>
  <c r="E1703" i="46"/>
  <c r="E1702" i="46"/>
  <c r="E1701" i="46"/>
  <c r="B1700" i="46"/>
  <c r="B1701" i="46" s="1"/>
  <c r="B1702" i="46" s="1"/>
  <c r="B1703" i="46" s="1"/>
  <c r="B1704" i="46" s="1"/>
  <c r="B1705" i="46" s="1"/>
  <c r="B1706" i="46" s="1"/>
  <c r="B1707" i="46" s="1"/>
  <c r="B1708" i="46" s="1"/>
  <c r="B1709" i="46" s="1"/>
  <c r="B1710" i="46" s="1"/>
  <c r="B1711" i="46" s="1"/>
  <c r="B1712" i="46" s="1"/>
  <c r="B1713" i="46" s="1"/>
  <c r="B1714" i="46" s="1"/>
  <c r="B1715" i="46" s="1"/>
  <c r="B1716" i="46" s="1"/>
  <c r="B1717" i="46" s="1"/>
  <c r="B1718" i="46" s="1"/>
  <c r="B1719" i="46" s="1"/>
  <c r="B1720" i="46" s="1"/>
  <c r="B1721" i="46" s="1"/>
  <c r="B1722" i="46" s="1"/>
  <c r="B1723" i="46" s="1"/>
  <c r="B1724" i="46" s="1"/>
  <c r="B1725" i="46" s="1"/>
  <c r="B1726" i="46" s="1"/>
  <c r="B1727" i="46" s="1"/>
  <c r="B1728" i="46" s="1"/>
  <c r="B1729" i="46" s="1"/>
  <c r="B1730" i="46" s="1"/>
  <c r="B1731" i="46" s="1"/>
  <c r="B1732" i="46" s="1"/>
  <c r="B1733" i="46" s="1"/>
  <c r="B1734" i="46" s="1"/>
  <c r="B1735" i="46" s="1"/>
  <c r="B1736" i="46" s="1"/>
  <c r="B1737" i="46" s="1"/>
  <c r="B1738" i="46" s="1"/>
  <c r="B1739" i="46" s="1"/>
  <c r="B1740" i="46" s="1"/>
  <c r="B1741" i="46" s="1"/>
  <c r="B1742" i="46" s="1"/>
  <c r="B1743" i="46" s="1"/>
  <c r="B1744" i="46" s="1"/>
  <c r="B1745" i="46" s="1"/>
  <c r="B1746" i="46" s="1"/>
  <c r="B1747" i="46" s="1"/>
  <c r="B1748" i="46" s="1"/>
  <c r="B1749" i="46" s="1"/>
  <c r="B1750" i="46" s="1"/>
  <c r="B1751" i="46" s="1"/>
  <c r="B1752" i="46" s="1"/>
  <c r="B1753" i="46" s="1"/>
  <c r="B1754" i="46" s="1"/>
  <c r="B1755" i="46" s="1"/>
  <c r="B1756" i="46" s="1"/>
  <c r="B1757" i="46" s="1"/>
  <c r="B1758" i="46" s="1"/>
  <c r="C1692" i="46"/>
  <c r="C1689" i="46"/>
  <c r="C1685" i="46"/>
  <c r="C1682" i="46"/>
  <c r="BJ1683" i="46"/>
  <c r="D1758" i="46" s="1"/>
  <c r="BI1680" i="46"/>
  <c r="BI1683" i="46" s="1"/>
  <c r="D1757" i="46" s="1"/>
  <c r="BH1680" i="46"/>
  <c r="BH1683" i="46" s="1"/>
  <c r="D1756" i="46" s="1"/>
  <c r="BG1680" i="46"/>
  <c r="BG1683" i="46" s="1"/>
  <c r="BF1680" i="46"/>
  <c r="BF1683" i="46" s="1"/>
  <c r="D1754" i="46" s="1"/>
  <c r="BE1680" i="46"/>
  <c r="BE1683" i="46" s="1"/>
  <c r="D1753" i="46" s="1"/>
  <c r="BD1680" i="46"/>
  <c r="BD1683" i="46" s="1"/>
  <c r="D1752" i="46" s="1"/>
  <c r="BC1680" i="46"/>
  <c r="BC1683" i="46" s="1"/>
  <c r="D1751" i="46" s="1"/>
  <c r="BB1683" i="46"/>
  <c r="D1750" i="46" s="1"/>
  <c r="BA1683" i="46"/>
  <c r="D1749" i="46" s="1"/>
  <c r="AZ1680" i="46"/>
  <c r="AZ1683" i="46" s="1"/>
  <c r="D1748" i="46" s="1"/>
  <c r="AY1680" i="46"/>
  <c r="AY1683" i="46" s="1"/>
  <c r="AX1680" i="46"/>
  <c r="AX1683" i="46" s="1"/>
  <c r="D1746" i="46" s="1"/>
  <c r="AW1680" i="46"/>
  <c r="AW1683" i="46" s="1"/>
  <c r="D1745" i="46" s="1"/>
  <c r="AV1680" i="46"/>
  <c r="AV1683" i="46" s="1"/>
  <c r="D1744" i="46" s="1"/>
  <c r="AU1680" i="46"/>
  <c r="AU1683" i="46" s="1"/>
  <c r="D1743" i="46" s="1"/>
  <c r="AT1680" i="46"/>
  <c r="AT1683" i="46" s="1"/>
  <c r="D1742" i="46" s="1"/>
  <c r="AS1680" i="46"/>
  <c r="AS1683" i="46" s="1"/>
  <c r="D1741" i="46" s="1"/>
  <c r="AR1680" i="46"/>
  <c r="AR1683" i="46" s="1"/>
  <c r="D1740" i="46" s="1"/>
  <c r="AQ1680" i="46"/>
  <c r="AQ1683" i="46" s="1"/>
  <c r="D1739" i="46" s="1"/>
  <c r="AP1680" i="46"/>
  <c r="AP1683" i="46" s="1"/>
  <c r="D1738" i="46" s="1"/>
  <c r="AO1680" i="46"/>
  <c r="AO1683" i="46" s="1"/>
  <c r="D1737" i="46" s="1"/>
  <c r="AN1680" i="46"/>
  <c r="AN1683" i="46" s="1"/>
  <c r="D1736" i="46" s="1"/>
  <c r="AM1680" i="46"/>
  <c r="AM1683" i="46" s="1"/>
  <c r="D1735" i="46" s="1"/>
  <c r="AL1680" i="46"/>
  <c r="AL1683" i="46" s="1"/>
  <c r="D1734" i="46" s="1"/>
  <c r="AK1680" i="46"/>
  <c r="AK1683" i="46" s="1"/>
  <c r="D1733" i="46" s="1"/>
  <c r="AJ1680" i="46"/>
  <c r="AJ1683" i="46" s="1"/>
  <c r="D1732" i="46" s="1"/>
  <c r="AI1680" i="46"/>
  <c r="AI1683" i="46" s="1"/>
  <c r="AH1680" i="46"/>
  <c r="AH1683" i="46" s="1"/>
  <c r="D1730" i="46" s="1"/>
  <c r="AG1680" i="46"/>
  <c r="AG1683" i="46" s="1"/>
  <c r="D1729" i="46" s="1"/>
  <c r="AF1680" i="46"/>
  <c r="AF1683" i="46" s="1"/>
  <c r="D1728" i="46" s="1"/>
  <c r="AE1680" i="46"/>
  <c r="AE1683" i="46" s="1"/>
  <c r="D1727" i="46" s="1"/>
  <c r="AD1680" i="46"/>
  <c r="AD1683" i="46" s="1"/>
  <c r="D1726" i="46" s="1"/>
  <c r="AC1680" i="46"/>
  <c r="AC1683" i="46" s="1"/>
  <c r="D1725" i="46" s="1"/>
  <c r="AB1680" i="46"/>
  <c r="AB1683" i="46" s="1"/>
  <c r="D1724" i="46" s="1"/>
  <c r="AA1680" i="46"/>
  <c r="AA1683" i="46" s="1"/>
  <c r="Z1683" i="46"/>
  <c r="Y1683" i="46"/>
  <c r="C1678" i="46"/>
  <c r="C1675" i="46"/>
  <c r="C1672" i="46"/>
  <c r="Y1670" i="46"/>
  <c r="Y1673" i="46" s="1"/>
  <c r="X1670" i="46"/>
  <c r="X1673" i="46" s="1"/>
  <c r="D1720" i="46" s="1"/>
  <c r="W1670" i="46"/>
  <c r="W1673" i="46" s="1"/>
  <c r="D1719" i="46" s="1"/>
  <c r="V1670" i="46"/>
  <c r="V1673" i="46" s="1"/>
  <c r="U1670" i="46"/>
  <c r="U1673" i="46" s="1"/>
  <c r="D1717" i="46" s="1"/>
  <c r="T1670" i="46"/>
  <c r="T1673" i="46" s="1"/>
  <c r="D1716" i="46" s="1"/>
  <c r="S1670" i="46"/>
  <c r="S1673" i="46" s="1"/>
  <c r="R1670" i="46"/>
  <c r="R1673" i="46" s="1"/>
  <c r="D1714" i="46" s="1"/>
  <c r="Q1670" i="46"/>
  <c r="Q1673" i="46" s="1"/>
  <c r="D1713" i="46" s="1"/>
  <c r="P1670" i="46"/>
  <c r="P1673" i="46" s="1"/>
  <c r="D1712" i="46" s="1"/>
  <c r="O1670" i="46"/>
  <c r="O1673" i="46" s="1"/>
  <c r="N1670" i="46"/>
  <c r="N1673" i="46" s="1"/>
  <c r="D1710" i="46" s="1"/>
  <c r="M1670" i="46"/>
  <c r="M1673" i="46" s="1"/>
  <c r="D1709" i="46" s="1"/>
  <c r="L1670" i="46"/>
  <c r="L1673" i="46" s="1"/>
  <c r="D1708" i="46" s="1"/>
  <c r="K1670" i="46"/>
  <c r="K1673" i="46" s="1"/>
  <c r="J1670" i="46"/>
  <c r="J1673" i="46" s="1"/>
  <c r="D1706" i="46" s="1"/>
  <c r="I1670" i="46"/>
  <c r="I1673" i="46" s="1"/>
  <c r="D1705" i="46" s="1"/>
  <c r="H1670" i="46"/>
  <c r="H1673" i="46" s="1"/>
  <c r="D1704" i="46" s="1"/>
  <c r="G1670" i="46"/>
  <c r="G1673" i="46" s="1"/>
  <c r="F1670" i="46"/>
  <c r="F1673" i="46" s="1"/>
  <c r="D1702" i="46" s="1"/>
  <c r="E1670" i="46"/>
  <c r="E1673" i="46" s="1"/>
  <c r="D1701" i="46" s="1"/>
  <c r="D1670" i="46"/>
  <c r="D1673" i="46" s="1"/>
  <c r="D1668" i="46"/>
  <c r="D1685" i="46" s="1"/>
  <c r="D1665" i="46"/>
  <c r="E1665" i="46" s="1"/>
  <c r="F1665" i="46" s="1"/>
  <c r="G1665" i="46" s="1"/>
  <c r="H1665" i="46" s="1"/>
  <c r="I1665" i="46" s="1"/>
  <c r="J1665" i="46" s="1"/>
  <c r="K1665" i="46" s="1"/>
  <c r="L1665" i="46" s="1"/>
  <c r="M1665" i="46" s="1"/>
  <c r="N1665" i="46" s="1"/>
  <c r="O1665" i="46" s="1"/>
  <c r="P1665" i="46" s="1"/>
  <c r="Q1665" i="46" s="1"/>
  <c r="R1665" i="46" s="1"/>
  <c r="S1665" i="46" s="1"/>
  <c r="T1665" i="46" s="1"/>
  <c r="U1665" i="46" s="1"/>
  <c r="V1665" i="46" s="1"/>
  <c r="W1665" i="46" s="1"/>
  <c r="X1665" i="46" s="1"/>
  <c r="Y1665" i="46" s="1"/>
  <c r="Z1665" i="46" s="1"/>
  <c r="AA1665" i="46" s="1"/>
  <c r="AB1665" i="46" s="1"/>
  <c r="AC1665" i="46" s="1"/>
  <c r="AD1665" i="46" s="1"/>
  <c r="AE1665" i="46" s="1"/>
  <c r="AF1665" i="46" s="1"/>
  <c r="AG1665" i="46" s="1"/>
  <c r="AH1665" i="46" s="1"/>
  <c r="AI1665" i="46" s="1"/>
  <c r="AJ1665" i="46" s="1"/>
  <c r="AK1665" i="46" s="1"/>
  <c r="AL1665" i="46" s="1"/>
  <c r="AM1665" i="46" s="1"/>
  <c r="AN1665" i="46" s="1"/>
  <c r="AO1665" i="46" s="1"/>
  <c r="AP1665" i="46" s="1"/>
  <c r="AQ1665" i="46" s="1"/>
  <c r="AR1665" i="46" s="1"/>
  <c r="AS1665" i="46" s="1"/>
  <c r="AT1665" i="46" s="1"/>
  <c r="AU1665" i="46" s="1"/>
  <c r="AV1665" i="46" s="1"/>
  <c r="AW1665" i="46" s="1"/>
  <c r="AX1665" i="46" s="1"/>
  <c r="AY1665" i="46" s="1"/>
  <c r="AZ1665" i="46" s="1"/>
  <c r="BA1665" i="46" s="1"/>
  <c r="BB1665" i="46" s="1"/>
  <c r="BC1665" i="46" s="1"/>
  <c r="BD1665" i="46" s="1"/>
  <c r="BE1665" i="46" s="1"/>
  <c r="BF1665" i="46" s="1"/>
  <c r="BG1665" i="46" s="1"/>
  <c r="BH1665" i="46" s="1"/>
  <c r="BI1665" i="46" s="1"/>
  <c r="BJ1665" i="46" s="1"/>
  <c r="C1662" i="46"/>
  <c r="D1659" i="46"/>
  <c r="E1659" i="46" s="1"/>
  <c r="F1659" i="46" s="1"/>
  <c r="G1659" i="46" s="1"/>
  <c r="H1659" i="46" s="1"/>
  <c r="I1659" i="46" s="1"/>
  <c r="J1659" i="46" s="1"/>
  <c r="K1659" i="46" s="1"/>
  <c r="L1659" i="46" s="1"/>
  <c r="M1659" i="46" s="1"/>
  <c r="N1659" i="46" s="1"/>
  <c r="O1659" i="46" s="1"/>
  <c r="P1659" i="46" s="1"/>
  <c r="Q1659" i="46" s="1"/>
  <c r="R1659" i="46" s="1"/>
  <c r="S1659" i="46" s="1"/>
  <c r="T1659" i="46" s="1"/>
  <c r="U1659" i="46" s="1"/>
  <c r="V1659" i="46" s="1"/>
  <c r="W1659" i="46" s="1"/>
  <c r="X1659" i="46" s="1"/>
  <c r="Y1659" i="46" s="1"/>
  <c r="Z1659" i="46" s="1"/>
  <c r="AA1659" i="46" s="1"/>
  <c r="AB1659" i="46" s="1"/>
  <c r="AC1659" i="46" s="1"/>
  <c r="AD1659" i="46" s="1"/>
  <c r="AE1659" i="46" s="1"/>
  <c r="AF1659" i="46" s="1"/>
  <c r="AG1659" i="46" s="1"/>
  <c r="AH1659" i="46" s="1"/>
  <c r="AI1659" i="46" s="1"/>
  <c r="AJ1659" i="46" s="1"/>
  <c r="AK1659" i="46" s="1"/>
  <c r="AL1659" i="46" s="1"/>
  <c r="AM1659" i="46" s="1"/>
  <c r="AN1659" i="46" s="1"/>
  <c r="AO1659" i="46" s="1"/>
  <c r="AP1659" i="46" s="1"/>
  <c r="AQ1659" i="46" s="1"/>
  <c r="AR1659" i="46" s="1"/>
  <c r="AS1659" i="46" s="1"/>
  <c r="AT1659" i="46" s="1"/>
  <c r="AU1659" i="46" s="1"/>
  <c r="AV1659" i="46" s="1"/>
  <c r="AW1659" i="46" s="1"/>
  <c r="AX1659" i="46" s="1"/>
  <c r="AY1659" i="46" s="1"/>
  <c r="AZ1659" i="46" s="1"/>
  <c r="BA1659" i="46" s="1"/>
  <c r="BB1659" i="46" s="1"/>
  <c r="BC1659" i="46" s="1"/>
  <c r="BD1659" i="46" s="1"/>
  <c r="BE1659" i="46" s="1"/>
  <c r="BF1659" i="46" s="1"/>
  <c r="BG1659" i="46" s="1"/>
  <c r="BH1659" i="46" s="1"/>
  <c r="BI1659" i="46" s="1"/>
  <c r="BJ1659" i="46" s="1"/>
  <c r="H1613" i="46"/>
  <c r="H1614" i="46" s="1"/>
  <c r="H1615" i="46" s="1"/>
  <c r="H1616" i="46" s="1"/>
  <c r="H1617" i="46" s="1"/>
  <c r="H1618" i="46" s="1"/>
  <c r="H1619" i="46" s="1"/>
  <c r="H1620" i="46" s="1"/>
  <c r="H1621" i="46" s="1"/>
  <c r="H1622" i="46" s="1"/>
  <c r="H1623" i="46" s="1"/>
  <c r="H1624" i="46" s="1"/>
  <c r="H1625" i="46" s="1"/>
  <c r="H1626" i="46" s="1"/>
  <c r="H1627" i="46" s="1"/>
  <c r="H1628" i="46" s="1"/>
  <c r="H1629" i="46" s="1"/>
  <c r="H1630" i="46" s="1"/>
  <c r="H1631" i="46" s="1"/>
  <c r="H1632" i="46" s="1"/>
  <c r="H1633" i="46" s="1"/>
  <c r="H1634" i="46" s="1"/>
  <c r="H1635" i="46" s="1"/>
  <c r="H1636" i="46" s="1"/>
  <c r="H1637" i="46" s="1"/>
  <c r="H1638" i="46" s="1"/>
  <c r="H1639" i="46" s="1"/>
  <c r="H1640" i="46" s="1"/>
  <c r="H1641" i="46" s="1"/>
  <c r="H1642" i="46" s="1"/>
  <c r="H1643" i="46" s="1"/>
  <c r="H1644" i="46" s="1"/>
  <c r="H1645" i="46" s="1"/>
  <c r="H1646" i="46" s="1"/>
  <c r="H1647" i="46" s="1"/>
  <c r="H1648" i="46" s="1"/>
  <c r="H1649" i="46" s="1"/>
  <c r="H1650" i="46" s="1"/>
  <c r="H1651" i="46" s="1"/>
  <c r="H1652" i="46" s="1"/>
  <c r="H1653" i="46" s="1"/>
  <c r="G1613" i="46"/>
  <c r="G1614" i="46" s="1"/>
  <c r="G1615" i="46" s="1"/>
  <c r="G1616" i="46" s="1"/>
  <c r="G1617" i="46" s="1"/>
  <c r="G1618" i="46" s="1"/>
  <c r="G1619" i="46" s="1"/>
  <c r="G1620" i="46" s="1"/>
  <c r="G1621" i="46" s="1"/>
  <c r="G1622" i="46" s="1"/>
  <c r="G1623" i="46" s="1"/>
  <c r="G1624" i="46" s="1"/>
  <c r="G1625" i="46" s="1"/>
  <c r="G1626" i="46" s="1"/>
  <c r="G1627" i="46" s="1"/>
  <c r="G1628" i="46" s="1"/>
  <c r="G1629" i="46" s="1"/>
  <c r="G1630" i="46" s="1"/>
  <c r="G1631" i="46" s="1"/>
  <c r="G1632" i="46" s="1"/>
  <c r="G1633" i="46" s="1"/>
  <c r="G1634" i="46" s="1"/>
  <c r="G1635" i="46" s="1"/>
  <c r="G1636" i="46" s="1"/>
  <c r="G1637" i="46" s="1"/>
  <c r="G1638" i="46" s="1"/>
  <c r="G1639" i="46" s="1"/>
  <c r="G1640" i="46" s="1"/>
  <c r="G1641" i="46" s="1"/>
  <c r="G1642" i="46" s="1"/>
  <c r="G1643" i="46" s="1"/>
  <c r="G1644" i="46" s="1"/>
  <c r="G1645" i="46" s="1"/>
  <c r="G1646" i="46" s="1"/>
  <c r="G1647" i="46" s="1"/>
  <c r="G1648" i="46" s="1"/>
  <c r="G1649" i="46" s="1"/>
  <c r="G1650" i="46" s="1"/>
  <c r="G1651" i="46" s="1"/>
  <c r="G1652" i="46" s="1"/>
  <c r="G1653" i="46" s="1"/>
  <c r="C1613" i="46"/>
  <c r="C1614" i="46" s="1"/>
  <c r="C1615" i="46" s="1"/>
  <c r="C1616" i="46" s="1"/>
  <c r="C1617" i="46" s="1"/>
  <c r="C1618" i="46" s="1"/>
  <c r="C1619" i="46" s="1"/>
  <c r="C1620" i="46" s="1"/>
  <c r="C1621" i="46" s="1"/>
  <c r="C1622" i="46" s="1"/>
  <c r="C1623" i="46" s="1"/>
  <c r="C1624" i="46" s="1"/>
  <c r="C1625" i="46" s="1"/>
  <c r="C1626" i="46" s="1"/>
  <c r="C1627" i="46" s="1"/>
  <c r="C1628" i="46" s="1"/>
  <c r="C1629" i="46" s="1"/>
  <c r="C1630" i="46" s="1"/>
  <c r="C1631" i="46" s="1"/>
  <c r="C1632" i="46" s="1"/>
  <c r="C1633" i="46" s="1"/>
  <c r="C1634" i="46" s="1"/>
  <c r="C1635" i="46" s="1"/>
  <c r="C1636" i="46" s="1"/>
  <c r="C1637" i="46" s="1"/>
  <c r="C1638" i="46" s="1"/>
  <c r="C1639" i="46" s="1"/>
  <c r="C1640" i="46" s="1"/>
  <c r="C1641" i="46" s="1"/>
  <c r="C1642" i="46" s="1"/>
  <c r="C1643" i="46" s="1"/>
  <c r="C1644" i="46" s="1"/>
  <c r="C1645" i="46" s="1"/>
  <c r="C1646" i="46" s="1"/>
  <c r="C1647" i="46" s="1"/>
  <c r="C1648" i="46" s="1"/>
  <c r="C1649" i="46" s="1"/>
  <c r="C1650" i="46" s="1"/>
  <c r="C1651" i="46" s="1"/>
  <c r="C1652" i="46" s="1"/>
  <c r="C1653" i="46" s="1"/>
  <c r="B1613" i="46"/>
  <c r="B1614" i="46" s="1"/>
  <c r="B1615" i="46" s="1"/>
  <c r="B1616" i="46" s="1"/>
  <c r="B1617" i="46" s="1"/>
  <c r="B1618" i="46" s="1"/>
  <c r="B1619" i="46" s="1"/>
  <c r="B1620" i="46" s="1"/>
  <c r="B1621" i="46" s="1"/>
  <c r="B1622" i="46" s="1"/>
  <c r="B1623" i="46" s="1"/>
  <c r="B1624" i="46" s="1"/>
  <c r="B1625" i="46" s="1"/>
  <c r="B1626" i="46" s="1"/>
  <c r="B1627" i="46" s="1"/>
  <c r="B1628" i="46" s="1"/>
  <c r="B1629" i="46" s="1"/>
  <c r="B1630" i="46" s="1"/>
  <c r="B1631" i="46" s="1"/>
  <c r="B1632" i="46" s="1"/>
  <c r="B1633" i="46" s="1"/>
  <c r="B1634" i="46" s="1"/>
  <c r="B1635" i="46" s="1"/>
  <c r="B1636" i="46" s="1"/>
  <c r="B1637" i="46" s="1"/>
  <c r="B1638" i="46" s="1"/>
  <c r="B1639" i="46" s="1"/>
  <c r="B1640" i="46" s="1"/>
  <c r="B1641" i="46" s="1"/>
  <c r="B1642" i="46" s="1"/>
  <c r="B1643" i="46" s="1"/>
  <c r="B1644" i="46" s="1"/>
  <c r="B1645" i="46" s="1"/>
  <c r="B1646" i="46" s="1"/>
  <c r="B1647" i="46" s="1"/>
  <c r="B1648" i="46" s="1"/>
  <c r="B1649" i="46" s="1"/>
  <c r="B1650" i="46" s="1"/>
  <c r="B1651" i="46" s="1"/>
  <c r="B1652" i="46" s="1"/>
  <c r="B1653" i="46" s="1"/>
  <c r="E1595" i="46"/>
  <c r="F1595" i="46" s="1"/>
  <c r="G1595" i="46" s="1"/>
  <c r="H1595" i="46" s="1"/>
  <c r="I1595" i="46" s="1"/>
  <c r="J1595" i="46" s="1"/>
  <c r="K1595" i="46" s="1"/>
  <c r="L1595" i="46" s="1"/>
  <c r="M1595" i="46" s="1"/>
  <c r="N1595" i="46" s="1"/>
  <c r="O1595" i="46" s="1"/>
  <c r="P1595" i="46" s="1"/>
  <c r="Q1595" i="46" s="1"/>
  <c r="R1595" i="46" s="1"/>
  <c r="S1595" i="46" s="1"/>
  <c r="T1595" i="46" s="1"/>
  <c r="U1595" i="46" s="1"/>
  <c r="V1595" i="46" s="1"/>
  <c r="W1595" i="46" s="1"/>
  <c r="X1595" i="46" s="1"/>
  <c r="Y1595" i="46" s="1"/>
  <c r="Z1595" i="46" s="1"/>
  <c r="AA1595" i="46" s="1"/>
  <c r="AB1595" i="46" s="1"/>
  <c r="AC1595" i="46" s="1"/>
  <c r="AD1595" i="46" s="1"/>
  <c r="AE1595" i="46" s="1"/>
  <c r="AF1595" i="46" s="1"/>
  <c r="AG1595" i="46" s="1"/>
  <c r="AH1595" i="46" s="1"/>
  <c r="AI1595" i="46" s="1"/>
  <c r="AJ1595" i="46" s="1"/>
  <c r="AK1595" i="46" s="1"/>
  <c r="AL1595" i="46" s="1"/>
  <c r="AM1595" i="46" s="1"/>
  <c r="AN1595" i="46" s="1"/>
  <c r="AO1595" i="46" s="1"/>
  <c r="AP1595" i="46" s="1"/>
  <c r="AQ1595" i="46" s="1"/>
  <c r="AR1595" i="46" s="1"/>
  <c r="AS1595" i="46" s="1"/>
  <c r="E1594" i="46"/>
  <c r="F1594" i="46" s="1"/>
  <c r="G1594" i="46" s="1"/>
  <c r="H1594" i="46" s="1"/>
  <c r="I1594" i="46" s="1"/>
  <c r="J1594" i="46" s="1"/>
  <c r="K1594" i="46" s="1"/>
  <c r="L1594" i="46" s="1"/>
  <c r="M1594" i="46" s="1"/>
  <c r="N1594" i="46" s="1"/>
  <c r="O1594" i="46" s="1"/>
  <c r="P1594" i="46" s="1"/>
  <c r="Q1594" i="46" s="1"/>
  <c r="R1594" i="46" s="1"/>
  <c r="S1594" i="46" s="1"/>
  <c r="T1594" i="46" s="1"/>
  <c r="U1594" i="46" s="1"/>
  <c r="V1594" i="46" s="1"/>
  <c r="W1594" i="46" s="1"/>
  <c r="X1594" i="46" s="1"/>
  <c r="Y1594" i="46" s="1"/>
  <c r="Z1594" i="46" s="1"/>
  <c r="AA1594" i="46" s="1"/>
  <c r="AB1594" i="46" s="1"/>
  <c r="AC1594" i="46" s="1"/>
  <c r="AD1594" i="46" s="1"/>
  <c r="AE1594" i="46" s="1"/>
  <c r="AF1594" i="46" s="1"/>
  <c r="AG1594" i="46" s="1"/>
  <c r="AH1594" i="46" s="1"/>
  <c r="AI1594" i="46" s="1"/>
  <c r="AJ1594" i="46" s="1"/>
  <c r="AK1594" i="46" s="1"/>
  <c r="AL1594" i="46" s="1"/>
  <c r="AM1594" i="46" s="1"/>
  <c r="AN1594" i="46" s="1"/>
  <c r="AO1594" i="46" s="1"/>
  <c r="AP1594" i="46" s="1"/>
  <c r="AQ1594" i="46" s="1"/>
  <c r="AR1594" i="46" s="1"/>
  <c r="AS1594" i="46" s="1"/>
  <c r="E1590" i="46"/>
  <c r="F1590" i="46" s="1"/>
  <c r="G1590" i="46" s="1"/>
  <c r="H1590" i="46" s="1"/>
  <c r="I1590" i="46" s="1"/>
  <c r="J1590" i="46" s="1"/>
  <c r="K1590" i="46" s="1"/>
  <c r="L1590" i="46" s="1"/>
  <c r="M1590" i="46" s="1"/>
  <c r="N1590" i="46" s="1"/>
  <c r="O1590" i="46" s="1"/>
  <c r="P1590" i="46" s="1"/>
  <c r="Q1590" i="46" s="1"/>
  <c r="R1590" i="46" s="1"/>
  <c r="S1590" i="46" s="1"/>
  <c r="T1590" i="46" s="1"/>
  <c r="U1590" i="46" s="1"/>
  <c r="V1590" i="46" s="1"/>
  <c r="W1590" i="46" s="1"/>
  <c r="X1590" i="46" s="1"/>
  <c r="Y1590" i="46" s="1"/>
  <c r="Z1590" i="46" s="1"/>
  <c r="AA1590" i="46" s="1"/>
  <c r="AB1590" i="46" s="1"/>
  <c r="AC1590" i="46" s="1"/>
  <c r="AD1590" i="46" s="1"/>
  <c r="AE1590" i="46" s="1"/>
  <c r="AF1590" i="46" s="1"/>
  <c r="AG1590" i="46" s="1"/>
  <c r="AH1590" i="46" s="1"/>
  <c r="AI1590" i="46" s="1"/>
  <c r="AJ1590" i="46" s="1"/>
  <c r="AK1590" i="46" s="1"/>
  <c r="AL1590" i="46" s="1"/>
  <c r="AM1590" i="46" s="1"/>
  <c r="AN1590" i="46" s="1"/>
  <c r="AO1590" i="46" s="1"/>
  <c r="AP1590" i="46" s="1"/>
  <c r="AQ1590" i="46" s="1"/>
  <c r="AR1590" i="46" s="1"/>
  <c r="AS1590" i="46" s="1"/>
  <c r="E1589" i="46"/>
  <c r="F1589" i="46" s="1"/>
  <c r="G1589" i="46" s="1"/>
  <c r="H1589" i="46" s="1"/>
  <c r="I1589" i="46" s="1"/>
  <c r="J1589" i="46" s="1"/>
  <c r="K1589" i="46" s="1"/>
  <c r="L1589" i="46" s="1"/>
  <c r="M1589" i="46" s="1"/>
  <c r="N1589" i="46" s="1"/>
  <c r="O1589" i="46" s="1"/>
  <c r="P1589" i="46" s="1"/>
  <c r="Q1589" i="46" s="1"/>
  <c r="R1589" i="46" s="1"/>
  <c r="S1589" i="46" s="1"/>
  <c r="T1589" i="46" s="1"/>
  <c r="U1589" i="46" s="1"/>
  <c r="V1589" i="46" s="1"/>
  <c r="W1589" i="46" s="1"/>
  <c r="X1589" i="46" s="1"/>
  <c r="Y1589" i="46" s="1"/>
  <c r="Z1589" i="46" s="1"/>
  <c r="AA1589" i="46" s="1"/>
  <c r="AB1589" i="46" s="1"/>
  <c r="AC1589" i="46" s="1"/>
  <c r="AD1589" i="46" s="1"/>
  <c r="AE1589" i="46" s="1"/>
  <c r="AF1589" i="46" s="1"/>
  <c r="AG1589" i="46" s="1"/>
  <c r="AH1589" i="46" s="1"/>
  <c r="AI1589" i="46" s="1"/>
  <c r="AJ1589" i="46" s="1"/>
  <c r="AK1589" i="46" s="1"/>
  <c r="AL1589" i="46" s="1"/>
  <c r="AM1589" i="46" s="1"/>
  <c r="AN1589" i="46" s="1"/>
  <c r="AO1589" i="46" s="1"/>
  <c r="AP1589" i="46" s="1"/>
  <c r="AQ1589" i="46" s="1"/>
  <c r="AR1589" i="46" s="1"/>
  <c r="AS1589" i="46" s="1"/>
  <c r="M1584" i="46"/>
  <c r="H1584" i="46"/>
  <c r="E1584" i="46"/>
  <c r="C1584" i="46"/>
  <c r="M1583" i="46"/>
  <c r="H1583" i="46"/>
  <c r="E1583" i="46"/>
  <c r="C1583" i="46"/>
  <c r="M1582" i="46"/>
  <c r="H1582" i="46"/>
  <c r="E1582" i="46"/>
  <c r="C1582" i="46"/>
  <c r="M1581" i="46"/>
  <c r="H1581" i="46"/>
  <c r="E1581" i="46"/>
  <c r="C1581" i="46"/>
  <c r="M1580" i="46"/>
  <c r="H1580" i="46"/>
  <c r="E1580" i="46"/>
  <c r="C1580" i="46"/>
  <c r="M1579" i="46"/>
  <c r="H1579" i="46"/>
  <c r="E1579" i="46"/>
  <c r="C1579" i="46"/>
  <c r="M1578" i="46"/>
  <c r="H1578" i="46"/>
  <c r="E1578" i="46"/>
  <c r="C1578" i="46"/>
  <c r="M1577" i="46"/>
  <c r="H1577" i="46"/>
  <c r="E1577" i="46"/>
  <c r="C1577" i="46"/>
  <c r="M1576" i="46"/>
  <c r="H1576" i="46"/>
  <c r="E1576" i="46"/>
  <c r="C1576" i="46"/>
  <c r="M1575" i="46"/>
  <c r="H1575" i="46"/>
  <c r="E1575" i="46"/>
  <c r="C1575" i="46"/>
  <c r="M1574" i="46"/>
  <c r="H1574" i="46"/>
  <c r="E1574" i="46"/>
  <c r="C1574" i="46"/>
  <c r="M1573" i="46"/>
  <c r="H1573" i="46"/>
  <c r="E1573" i="46"/>
  <c r="C1573" i="46"/>
  <c r="M1572" i="46"/>
  <c r="H1572" i="46"/>
  <c r="E1572" i="46"/>
  <c r="C1572" i="46"/>
  <c r="M1571" i="46"/>
  <c r="H1571" i="46"/>
  <c r="E1571" i="46"/>
  <c r="C1571" i="46"/>
  <c r="M1570" i="46"/>
  <c r="H1570" i="46"/>
  <c r="E1570" i="46"/>
  <c r="C1570" i="46"/>
  <c r="M1569" i="46"/>
  <c r="H1569" i="46"/>
  <c r="E1569" i="46"/>
  <c r="C1569" i="46"/>
  <c r="M1568" i="46"/>
  <c r="H1568" i="46"/>
  <c r="E1568" i="46"/>
  <c r="C1568" i="46"/>
  <c r="M1567" i="46"/>
  <c r="H1567" i="46"/>
  <c r="E1567" i="46"/>
  <c r="C1567" i="46"/>
  <c r="M1566" i="46"/>
  <c r="H1566" i="46"/>
  <c r="E1566" i="46"/>
  <c r="C1566" i="46"/>
  <c r="M1565" i="46"/>
  <c r="H1565" i="46"/>
  <c r="E1565" i="46"/>
  <c r="C1565" i="46"/>
  <c r="M1564" i="46"/>
  <c r="H1564" i="46"/>
  <c r="E1564" i="46"/>
  <c r="C1564" i="46"/>
  <c r="M1563" i="46"/>
  <c r="H1563" i="46"/>
  <c r="E1563" i="46"/>
  <c r="C1563" i="46"/>
  <c r="M1562" i="46"/>
  <c r="H1562" i="46"/>
  <c r="E1562" i="46"/>
  <c r="C1562" i="46"/>
  <c r="M1561" i="46"/>
  <c r="H1561" i="46"/>
  <c r="E1561" i="46"/>
  <c r="C1561" i="46"/>
  <c r="M1560" i="46"/>
  <c r="H1560" i="46"/>
  <c r="E1560" i="46"/>
  <c r="C1560" i="46"/>
  <c r="M1559" i="46"/>
  <c r="H1559" i="46"/>
  <c r="E1559" i="46"/>
  <c r="C1559" i="46"/>
  <c r="M1558" i="46"/>
  <c r="H1558" i="46"/>
  <c r="E1558" i="46"/>
  <c r="C1558" i="46"/>
  <c r="M1557" i="46"/>
  <c r="H1557" i="46"/>
  <c r="E1557" i="46"/>
  <c r="C1557" i="46"/>
  <c r="M1556" i="46"/>
  <c r="H1556" i="46"/>
  <c r="E1556" i="46"/>
  <c r="C1556" i="46"/>
  <c r="M1555" i="46"/>
  <c r="H1555" i="46"/>
  <c r="E1555" i="46"/>
  <c r="C1555" i="46"/>
  <c r="M1554" i="46"/>
  <c r="H1554" i="46"/>
  <c r="E1554" i="46"/>
  <c r="C1554" i="46"/>
  <c r="M1553" i="46"/>
  <c r="H1553" i="46"/>
  <c r="E1553" i="46"/>
  <c r="C1553" i="46"/>
  <c r="M1552" i="46"/>
  <c r="H1552" i="46"/>
  <c r="E1552" i="46"/>
  <c r="C1552" i="46"/>
  <c r="M1551" i="46"/>
  <c r="H1551" i="46"/>
  <c r="E1551" i="46"/>
  <c r="C1551" i="46"/>
  <c r="M1550" i="46"/>
  <c r="H1550" i="46"/>
  <c r="E1550" i="46"/>
  <c r="C1550" i="46"/>
  <c r="M1549" i="46"/>
  <c r="H1549" i="46"/>
  <c r="E1549" i="46"/>
  <c r="C1549" i="46"/>
  <c r="M1548" i="46"/>
  <c r="H1548" i="46"/>
  <c r="E1548" i="46"/>
  <c r="C1548" i="46"/>
  <c r="M1547" i="46"/>
  <c r="H1547" i="46"/>
  <c r="E1547" i="46"/>
  <c r="C1547" i="46"/>
  <c r="M1546" i="46"/>
  <c r="H1546" i="46"/>
  <c r="E1546" i="46"/>
  <c r="C1546" i="46"/>
  <c r="M1545" i="46"/>
  <c r="H1545" i="46"/>
  <c r="E1545" i="46"/>
  <c r="D1545" i="46"/>
  <c r="C1545" i="46"/>
  <c r="M1501" i="46"/>
  <c r="M1502" i="46" s="1"/>
  <c r="M1503" i="46" s="1"/>
  <c r="M1504" i="46" s="1"/>
  <c r="M1505" i="46" s="1"/>
  <c r="M1506" i="46" s="1"/>
  <c r="M1507" i="46" s="1"/>
  <c r="M1508" i="46" s="1"/>
  <c r="M1509" i="46" s="1"/>
  <c r="M1510" i="46" s="1"/>
  <c r="M1511" i="46" s="1"/>
  <c r="M1512" i="46" s="1"/>
  <c r="M1513" i="46" s="1"/>
  <c r="M1514" i="46" s="1"/>
  <c r="M1515" i="46" s="1"/>
  <c r="M1516" i="46" s="1"/>
  <c r="M1517" i="46" s="1"/>
  <c r="M1518" i="46" s="1"/>
  <c r="M1519" i="46" s="1"/>
  <c r="M1520" i="46" s="1"/>
  <c r="M1521" i="46" s="1"/>
  <c r="M1522" i="46" s="1"/>
  <c r="M1523" i="46" s="1"/>
  <c r="M1524" i="46" s="1"/>
  <c r="M1525" i="46" s="1"/>
  <c r="M1526" i="46" s="1"/>
  <c r="M1527" i="46" s="1"/>
  <c r="M1528" i="46" s="1"/>
  <c r="M1529" i="46" s="1"/>
  <c r="M1530" i="46" s="1"/>
  <c r="M1531" i="46" s="1"/>
  <c r="M1532" i="46" s="1"/>
  <c r="M1533" i="46" s="1"/>
  <c r="M1534" i="46" s="1"/>
  <c r="M1535" i="46" s="1"/>
  <c r="M1536" i="46" s="1"/>
  <c r="M1537" i="46" s="1"/>
  <c r="M1538" i="46" s="1"/>
  <c r="M1539" i="46" s="1"/>
  <c r="M1540" i="46" s="1"/>
  <c r="M1541" i="46" s="1"/>
  <c r="C1501" i="46"/>
  <c r="C1502" i="46" s="1"/>
  <c r="C1503" i="46" s="1"/>
  <c r="C1504" i="46" s="1"/>
  <c r="C1505" i="46" s="1"/>
  <c r="C1506" i="46" s="1"/>
  <c r="C1507" i="46" s="1"/>
  <c r="C1508" i="46" s="1"/>
  <c r="C1509" i="46" s="1"/>
  <c r="C1510" i="46" s="1"/>
  <c r="C1511" i="46" s="1"/>
  <c r="C1512" i="46" s="1"/>
  <c r="C1513" i="46" s="1"/>
  <c r="C1514" i="46" s="1"/>
  <c r="C1515" i="46" s="1"/>
  <c r="C1516" i="46" s="1"/>
  <c r="C1517" i="46" s="1"/>
  <c r="C1518" i="46" s="1"/>
  <c r="C1519" i="46" s="1"/>
  <c r="C1520" i="46" s="1"/>
  <c r="C1521" i="46" s="1"/>
  <c r="C1522" i="46" s="1"/>
  <c r="C1523" i="46" s="1"/>
  <c r="C1524" i="46" s="1"/>
  <c r="C1525" i="46" s="1"/>
  <c r="C1526" i="46" s="1"/>
  <c r="C1527" i="46" s="1"/>
  <c r="C1528" i="46" s="1"/>
  <c r="C1529" i="46" s="1"/>
  <c r="C1530" i="46" s="1"/>
  <c r="C1531" i="46" s="1"/>
  <c r="C1532" i="46" s="1"/>
  <c r="C1533" i="46" s="1"/>
  <c r="C1534" i="46" s="1"/>
  <c r="C1535" i="46" s="1"/>
  <c r="C1536" i="46" s="1"/>
  <c r="C1537" i="46" s="1"/>
  <c r="C1538" i="46" s="1"/>
  <c r="C1539" i="46" s="1"/>
  <c r="C1540" i="46" s="1"/>
  <c r="C1541" i="46" s="1"/>
  <c r="B1501" i="46"/>
  <c r="B1502" i="46" s="1"/>
  <c r="B1503" i="46" s="1"/>
  <c r="B1504" i="46" s="1"/>
  <c r="B1505" i="46" s="1"/>
  <c r="B1506" i="46" s="1"/>
  <c r="B1507" i="46" s="1"/>
  <c r="B1508" i="46" s="1"/>
  <c r="B1509" i="46" s="1"/>
  <c r="B1510" i="46" s="1"/>
  <c r="B1511" i="46" s="1"/>
  <c r="B1512" i="46" s="1"/>
  <c r="B1513" i="46" s="1"/>
  <c r="B1514" i="46" s="1"/>
  <c r="B1515" i="46" s="1"/>
  <c r="B1516" i="46" s="1"/>
  <c r="B1517" i="46" s="1"/>
  <c r="B1518" i="46" s="1"/>
  <c r="B1519" i="46" s="1"/>
  <c r="B1520" i="46" s="1"/>
  <c r="B1521" i="46" s="1"/>
  <c r="B1522" i="46" s="1"/>
  <c r="B1523" i="46" s="1"/>
  <c r="B1524" i="46" s="1"/>
  <c r="B1525" i="46" s="1"/>
  <c r="B1526" i="46" s="1"/>
  <c r="B1527" i="46" s="1"/>
  <c r="B1528" i="46" s="1"/>
  <c r="B1529" i="46" s="1"/>
  <c r="B1530" i="46" s="1"/>
  <c r="B1531" i="46" s="1"/>
  <c r="B1532" i="46" s="1"/>
  <c r="B1533" i="46" s="1"/>
  <c r="B1534" i="46" s="1"/>
  <c r="B1535" i="46" s="1"/>
  <c r="B1536" i="46" s="1"/>
  <c r="B1537" i="46" s="1"/>
  <c r="B1538" i="46" s="1"/>
  <c r="B1539" i="46" s="1"/>
  <c r="B1540" i="46" s="1"/>
  <c r="B1541" i="46" s="1"/>
  <c r="M1454" i="46"/>
  <c r="M1455" i="46" s="1"/>
  <c r="M1456" i="46" s="1"/>
  <c r="M1457" i="46" s="1"/>
  <c r="M1458" i="46" s="1"/>
  <c r="M1459" i="46" s="1"/>
  <c r="M1460" i="46" s="1"/>
  <c r="M1461" i="46" s="1"/>
  <c r="M1462" i="46" s="1"/>
  <c r="M1463" i="46" s="1"/>
  <c r="M1464" i="46" s="1"/>
  <c r="M1465" i="46" s="1"/>
  <c r="M1466" i="46" s="1"/>
  <c r="M1467" i="46" s="1"/>
  <c r="M1468" i="46" s="1"/>
  <c r="M1469" i="46" s="1"/>
  <c r="M1470" i="46" s="1"/>
  <c r="M1471" i="46" s="1"/>
  <c r="M1472" i="46" s="1"/>
  <c r="M1473" i="46" s="1"/>
  <c r="M1474" i="46" s="1"/>
  <c r="M1475" i="46" s="1"/>
  <c r="M1476" i="46" s="1"/>
  <c r="M1477" i="46" s="1"/>
  <c r="M1478" i="46" s="1"/>
  <c r="M1479" i="46" s="1"/>
  <c r="M1480" i="46" s="1"/>
  <c r="M1481" i="46" s="1"/>
  <c r="M1482" i="46" s="1"/>
  <c r="M1483" i="46" s="1"/>
  <c r="M1484" i="46" s="1"/>
  <c r="M1485" i="46" s="1"/>
  <c r="M1486" i="46" s="1"/>
  <c r="M1487" i="46" s="1"/>
  <c r="M1488" i="46" s="1"/>
  <c r="M1489" i="46" s="1"/>
  <c r="M1490" i="46" s="1"/>
  <c r="M1491" i="46" s="1"/>
  <c r="M1492" i="46" s="1"/>
  <c r="M1493" i="46" s="1"/>
  <c r="M1494" i="46" s="1"/>
  <c r="C1454" i="46"/>
  <c r="C1455" i="46" s="1"/>
  <c r="C1456" i="46" s="1"/>
  <c r="C1457" i="46" s="1"/>
  <c r="C1458" i="46" s="1"/>
  <c r="C1459" i="46" s="1"/>
  <c r="C1460" i="46" s="1"/>
  <c r="C1461" i="46" s="1"/>
  <c r="C1462" i="46" s="1"/>
  <c r="C1463" i="46" s="1"/>
  <c r="C1464" i="46" s="1"/>
  <c r="C1465" i="46" s="1"/>
  <c r="C1466" i="46" s="1"/>
  <c r="C1467" i="46" s="1"/>
  <c r="C1468" i="46" s="1"/>
  <c r="C1469" i="46" s="1"/>
  <c r="C1470" i="46" s="1"/>
  <c r="C1471" i="46" s="1"/>
  <c r="C1472" i="46" s="1"/>
  <c r="C1473" i="46" s="1"/>
  <c r="C1474" i="46" s="1"/>
  <c r="C1475" i="46" s="1"/>
  <c r="C1476" i="46" s="1"/>
  <c r="C1477" i="46" s="1"/>
  <c r="C1478" i="46" s="1"/>
  <c r="C1479" i="46" s="1"/>
  <c r="C1480" i="46" s="1"/>
  <c r="C1481" i="46" s="1"/>
  <c r="C1482" i="46" s="1"/>
  <c r="C1483" i="46" s="1"/>
  <c r="C1484" i="46" s="1"/>
  <c r="C1485" i="46" s="1"/>
  <c r="C1486" i="46" s="1"/>
  <c r="C1487" i="46" s="1"/>
  <c r="C1488" i="46" s="1"/>
  <c r="C1489" i="46" s="1"/>
  <c r="C1490" i="46" s="1"/>
  <c r="C1491" i="46" s="1"/>
  <c r="C1492" i="46" s="1"/>
  <c r="C1493" i="46" s="1"/>
  <c r="C1494" i="46" s="1"/>
  <c r="B1454" i="46"/>
  <c r="B1455" i="46" s="1"/>
  <c r="B1456" i="46" s="1"/>
  <c r="B1457" i="46" s="1"/>
  <c r="B1458" i="46" s="1"/>
  <c r="B1459" i="46" s="1"/>
  <c r="B1460" i="46" s="1"/>
  <c r="B1461" i="46" s="1"/>
  <c r="B1462" i="46" s="1"/>
  <c r="B1463" i="46" s="1"/>
  <c r="B1464" i="46" s="1"/>
  <c r="B1465" i="46" s="1"/>
  <c r="B1466" i="46" s="1"/>
  <c r="B1467" i="46" s="1"/>
  <c r="B1468" i="46" s="1"/>
  <c r="B1469" i="46" s="1"/>
  <c r="B1470" i="46" s="1"/>
  <c r="B1471" i="46" s="1"/>
  <c r="B1472" i="46" s="1"/>
  <c r="B1473" i="46" s="1"/>
  <c r="B1474" i="46" s="1"/>
  <c r="B1475" i="46" s="1"/>
  <c r="B1476" i="46" s="1"/>
  <c r="B1477" i="46" s="1"/>
  <c r="B1478" i="46" s="1"/>
  <c r="B1479" i="46" s="1"/>
  <c r="B1480" i="46" s="1"/>
  <c r="B1481" i="46" s="1"/>
  <c r="B1482" i="46" s="1"/>
  <c r="B1483" i="46" s="1"/>
  <c r="B1484" i="46" s="1"/>
  <c r="B1485" i="46" s="1"/>
  <c r="B1486" i="46" s="1"/>
  <c r="B1487" i="46" s="1"/>
  <c r="B1488" i="46" s="1"/>
  <c r="B1489" i="46" s="1"/>
  <c r="B1490" i="46" s="1"/>
  <c r="B1491" i="46" s="1"/>
  <c r="B1492" i="46" s="1"/>
  <c r="B1493" i="46" s="1"/>
  <c r="B1494" i="46" s="1"/>
  <c r="M1407" i="46"/>
  <c r="M1408" i="46" s="1"/>
  <c r="M1409" i="46" s="1"/>
  <c r="M1410" i="46" s="1"/>
  <c r="M1411" i="46" s="1"/>
  <c r="M1412" i="46" s="1"/>
  <c r="M1413" i="46" s="1"/>
  <c r="M1414" i="46" s="1"/>
  <c r="M1415" i="46" s="1"/>
  <c r="M1416" i="46" s="1"/>
  <c r="M1417" i="46" s="1"/>
  <c r="M1418" i="46" s="1"/>
  <c r="M1419" i="46" s="1"/>
  <c r="M1420" i="46" s="1"/>
  <c r="M1421" i="46" s="1"/>
  <c r="M1422" i="46" s="1"/>
  <c r="M1423" i="46" s="1"/>
  <c r="M1424" i="46" s="1"/>
  <c r="M1425" i="46" s="1"/>
  <c r="M1426" i="46" s="1"/>
  <c r="M1427" i="46" s="1"/>
  <c r="M1428" i="46" s="1"/>
  <c r="M1429" i="46" s="1"/>
  <c r="M1430" i="46" s="1"/>
  <c r="M1431" i="46" s="1"/>
  <c r="M1432" i="46" s="1"/>
  <c r="M1433" i="46" s="1"/>
  <c r="M1434" i="46" s="1"/>
  <c r="M1435" i="46" s="1"/>
  <c r="M1436" i="46" s="1"/>
  <c r="M1437" i="46" s="1"/>
  <c r="M1438" i="46" s="1"/>
  <c r="M1439" i="46" s="1"/>
  <c r="M1440" i="46" s="1"/>
  <c r="M1441" i="46" s="1"/>
  <c r="M1442" i="46" s="1"/>
  <c r="M1443" i="46" s="1"/>
  <c r="M1444" i="46" s="1"/>
  <c r="M1445" i="46" s="1"/>
  <c r="M1446" i="46" s="1"/>
  <c r="M1447" i="46" s="1"/>
  <c r="C1407" i="46"/>
  <c r="C1408" i="46" s="1"/>
  <c r="C1409" i="46" s="1"/>
  <c r="C1410" i="46" s="1"/>
  <c r="C1411" i="46" s="1"/>
  <c r="C1412" i="46" s="1"/>
  <c r="C1413" i="46" s="1"/>
  <c r="C1414" i="46" s="1"/>
  <c r="C1415" i="46" s="1"/>
  <c r="C1416" i="46" s="1"/>
  <c r="C1417" i="46" s="1"/>
  <c r="C1418" i="46" s="1"/>
  <c r="C1419" i="46" s="1"/>
  <c r="C1420" i="46" s="1"/>
  <c r="C1421" i="46" s="1"/>
  <c r="C1422" i="46" s="1"/>
  <c r="C1423" i="46" s="1"/>
  <c r="C1424" i="46" s="1"/>
  <c r="C1425" i="46" s="1"/>
  <c r="C1426" i="46" s="1"/>
  <c r="C1427" i="46" s="1"/>
  <c r="C1428" i="46" s="1"/>
  <c r="C1429" i="46" s="1"/>
  <c r="C1430" i="46" s="1"/>
  <c r="C1431" i="46" s="1"/>
  <c r="C1432" i="46" s="1"/>
  <c r="C1433" i="46" s="1"/>
  <c r="C1434" i="46" s="1"/>
  <c r="C1435" i="46" s="1"/>
  <c r="C1436" i="46" s="1"/>
  <c r="C1437" i="46" s="1"/>
  <c r="C1438" i="46" s="1"/>
  <c r="C1439" i="46" s="1"/>
  <c r="C1440" i="46" s="1"/>
  <c r="C1441" i="46" s="1"/>
  <c r="C1442" i="46" s="1"/>
  <c r="C1443" i="46" s="1"/>
  <c r="C1444" i="46" s="1"/>
  <c r="C1445" i="46" s="1"/>
  <c r="C1446" i="46" s="1"/>
  <c r="C1447" i="46" s="1"/>
  <c r="B1407" i="46"/>
  <c r="B1408" i="46" s="1"/>
  <c r="B1409" i="46" s="1"/>
  <c r="B1410" i="46" s="1"/>
  <c r="B1411" i="46" s="1"/>
  <c r="B1412" i="46" s="1"/>
  <c r="B1413" i="46" s="1"/>
  <c r="B1414" i="46" s="1"/>
  <c r="B1415" i="46" s="1"/>
  <c r="B1416" i="46" s="1"/>
  <c r="B1417" i="46" s="1"/>
  <c r="B1418" i="46" s="1"/>
  <c r="B1419" i="46" s="1"/>
  <c r="B1420" i="46" s="1"/>
  <c r="B1421" i="46" s="1"/>
  <c r="B1422" i="46" s="1"/>
  <c r="B1423" i="46" s="1"/>
  <c r="B1424" i="46" s="1"/>
  <c r="B1425" i="46" s="1"/>
  <c r="B1426" i="46" s="1"/>
  <c r="B1427" i="46" s="1"/>
  <c r="B1428" i="46" s="1"/>
  <c r="B1429" i="46" s="1"/>
  <c r="B1430" i="46" s="1"/>
  <c r="B1431" i="46" s="1"/>
  <c r="B1432" i="46" s="1"/>
  <c r="B1433" i="46" s="1"/>
  <c r="B1434" i="46" s="1"/>
  <c r="B1435" i="46" s="1"/>
  <c r="B1436" i="46" s="1"/>
  <c r="B1437" i="46" s="1"/>
  <c r="B1438" i="46" s="1"/>
  <c r="B1439" i="46" s="1"/>
  <c r="B1440" i="46" s="1"/>
  <c r="B1441" i="46" s="1"/>
  <c r="B1442" i="46" s="1"/>
  <c r="B1443" i="46" s="1"/>
  <c r="B1444" i="46" s="1"/>
  <c r="B1445" i="46" s="1"/>
  <c r="B1446" i="46" s="1"/>
  <c r="B1447" i="46" s="1"/>
  <c r="M1360" i="46"/>
  <c r="M1361" i="46" s="1"/>
  <c r="M1362" i="46" s="1"/>
  <c r="M1363" i="46" s="1"/>
  <c r="M1364" i="46" s="1"/>
  <c r="M1365" i="46" s="1"/>
  <c r="M1366" i="46" s="1"/>
  <c r="M1367" i="46" s="1"/>
  <c r="M1368" i="46" s="1"/>
  <c r="M1369" i="46" s="1"/>
  <c r="M1370" i="46" s="1"/>
  <c r="M1371" i="46" s="1"/>
  <c r="M1372" i="46" s="1"/>
  <c r="M1373" i="46" s="1"/>
  <c r="M1374" i="46" s="1"/>
  <c r="M1375" i="46" s="1"/>
  <c r="M1376" i="46" s="1"/>
  <c r="M1377" i="46" s="1"/>
  <c r="M1378" i="46" s="1"/>
  <c r="M1379" i="46" s="1"/>
  <c r="M1380" i="46" s="1"/>
  <c r="M1381" i="46" s="1"/>
  <c r="M1382" i="46" s="1"/>
  <c r="M1383" i="46" s="1"/>
  <c r="M1384" i="46" s="1"/>
  <c r="M1385" i="46" s="1"/>
  <c r="M1386" i="46" s="1"/>
  <c r="M1387" i="46" s="1"/>
  <c r="M1388" i="46" s="1"/>
  <c r="M1389" i="46" s="1"/>
  <c r="M1390" i="46" s="1"/>
  <c r="M1391" i="46" s="1"/>
  <c r="M1392" i="46" s="1"/>
  <c r="M1393" i="46" s="1"/>
  <c r="M1394" i="46" s="1"/>
  <c r="M1395" i="46" s="1"/>
  <c r="M1396" i="46" s="1"/>
  <c r="M1397" i="46" s="1"/>
  <c r="M1398" i="46" s="1"/>
  <c r="M1399" i="46" s="1"/>
  <c r="M1400" i="46" s="1"/>
  <c r="C1360" i="46"/>
  <c r="C1361" i="46" s="1"/>
  <c r="C1362" i="46" s="1"/>
  <c r="C1363" i="46" s="1"/>
  <c r="C1364" i="46" s="1"/>
  <c r="C1365" i="46" s="1"/>
  <c r="C1366" i="46" s="1"/>
  <c r="C1367" i="46" s="1"/>
  <c r="C1368" i="46" s="1"/>
  <c r="C1369" i="46" s="1"/>
  <c r="C1370" i="46" s="1"/>
  <c r="C1371" i="46" s="1"/>
  <c r="C1372" i="46" s="1"/>
  <c r="C1373" i="46" s="1"/>
  <c r="C1374" i="46" s="1"/>
  <c r="C1375" i="46" s="1"/>
  <c r="C1376" i="46" s="1"/>
  <c r="C1377" i="46" s="1"/>
  <c r="C1378" i="46" s="1"/>
  <c r="C1379" i="46" s="1"/>
  <c r="C1380" i="46" s="1"/>
  <c r="C1381" i="46" s="1"/>
  <c r="C1382" i="46" s="1"/>
  <c r="C1383" i="46" s="1"/>
  <c r="C1384" i="46" s="1"/>
  <c r="C1385" i="46" s="1"/>
  <c r="C1386" i="46" s="1"/>
  <c r="C1387" i="46" s="1"/>
  <c r="C1388" i="46" s="1"/>
  <c r="C1389" i="46" s="1"/>
  <c r="C1390" i="46" s="1"/>
  <c r="C1391" i="46" s="1"/>
  <c r="C1392" i="46" s="1"/>
  <c r="C1393" i="46" s="1"/>
  <c r="C1394" i="46" s="1"/>
  <c r="C1395" i="46" s="1"/>
  <c r="C1396" i="46" s="1"/>
  <c r="C1397" i="46" s="1"/>
  <c r="C1398" i="46" s="1"/>
  <c r="C1399" i="46" s="1"/>
  <c r="C1400" i="46" s="1"/>
  <c r="B1360" i="46"/>
  <c r="B1361" i="46" s="1"/>
  <c r="B1362" i="46" s="1"/>
  <c r="B1363" i="46" s="1"/>
  <c r="B1364" i="46" s="1"/>
  <c r="B1365" i="46" s="1"/>
  <c r="B1366" i="46" s="1"/>
  <c r="B1367" i="46" s="1"/>
  <c r="B1368" i="46" s="1"/>
  <c r="B1369" i="46" s="1"/>
  <c r="B1370" i="46" s="1"/>
  <c r="B1371" i="46" s="1"/>
  <c r="B1372" i="46" s="1"/>
  <c r="B1373" i="46" s="1"/>
  <c r="B1374" i="46" s="1"/>
  <c r="B1375" i="46" s="1"/>
  <c r="B1376" i="46" s="1"/>
  <c r="B1377" i="46" s="1"/>
  <c r="B1378" i="46" s="1"/>
  <c r="B1379" i="46" s="1"/>
  <c r="B1380" i="46" s="1"/>
  <c r="B1381" i="46" s="1"/>
  <c r="B1382" i="46" s="1"/>
  <c r="B1383" i="46" s="1"/>
  <c r="B1384" i="46" s="1"/>
  <c r="B1385" i="46" s="1"/>
  <c r="B1386" i="46" s="1"/>
  <c r="B1387" i="46" s="1"/>
  <c r="B1388" i="46" s="1"/>
  <c r="B1389" i="46" s="1"/>
  <c r="B1390" i="46" s="1"/>
  <c r="B1391" i="46" s="1"/>
  <c r="B1392" i="46" s="1"/>
  <c r="B1393" i="46" s="1"/>
  <c r="B1394" i="46" s="1"/>
  <c r="B1395" i="46" s="1"/>
  <c r="B1396" i="46" s="1"/>
  <c r="B1397" i="46" s="1"/>
  <c r="B1398" i="46" s="1"/>
  <c r="B1399" i="46" s="1"/>
  <c r="B1400" i="46" s="1"/>
  <c r="M1313" i="46"/>
  <c r="M1314" i="46" s="1"/>
  <c r="M1315" i="46" s="1"/>
  <c r="M1316" i="46" s="1"/>
  <c r="M1317" i="46" s="1"/>
  <c r="M1318" i="46" s="1"/>
  <c r="M1319" i="46" s="1"/>
  <c r="M1320" i="46" s="1"/>
  <c r="M1321" i="46" s="1"/>
  <c r="M1322" i="46" s="1"/>
  <c r="M1323" i="46" s="1"/>
  <c r="M1324" i="46" s="1"/>
  <c r="M1325" i="46" s="1"/>
  <c r="M1326" i="46" s="1"/>
  <c r="M1327" i="46" s="1"/>
  <c r="M1328" i="46" s="1"/>
  <c r="M1329" i="46" s="1"/>
  <c r="M1330" i="46" s="1"/>
  <c r="M1331" i="46" s="1"/>
  <c r="M1332" i="46" s="1"/>
  <c r="M1333" i="46" s="1"/>
  <c r="M1334" i="46" s="1"/>
  <c r="M1335" i="46" s="1"/>
  <c r="M1336" i="46" s="1"/>
  <c r="M1337" i="46" s="1"/>
  <c r="M1338" i="46" s="1"/>
  <c r="M1339" i="46" s="1"/>
  <c r="M1340" i="46" s="1"/>
  <c r="M1341" i="46" s="1"/>
  <c r="M1342" i="46" s="1"/>
  <c r="M1343" i="46" s="1"/>
  <c r="M1344" i="46" s="1"/>
  <c r="M1345" i="46" s="1"/>
  <c r="M1346" i="46" s="1"/>
  <c r="M1347" i="46" s="1"/>
  <c r="M1348" i="46" s="1"/>
  <c r="M1349" i="46" s="1"/>
  <c r="M1350" i="46" s="1"/>
  <c r="M1351" i="46" s="1"/>
  <c r="M1352" i="46" s="1"/>
  <c r="M1353" i="46" s="1"/>
  <c r="C1313" i="46"/>
  <c r="C1314" i="46" s="1"/>
  <c r="C1315" i="46" s="1"/>
  <c r="C1316" i="46" s="1"/>
  <c r="C1317" i="46" s="1"/>
  <c r="C1318" i="46" s="1"/>
  <c r="C1319" i="46" s="1"/>
  <c r="C1320" i="46" s="1"/>
  <c r="C1321" i="46" s="1"/>
  <c r="C1322" i="46" s="1"/>
  <c r="C1323" i="46" s="1"/>
  <c r="C1324" i="46" s="1"/>
  <c r="C1325" i="46" s="1"/>
  <c r="C1326" i="46" s="1"/>
  <c r="C1327" i="46" s="1"/>
  <c r="C1328" i="46" s="1"/>
  <c r="C1329" i="46" s="1"/>
  <c r="C1330" i="46" s="1"/>
  <c r="C1331" i="46" s="1"/>
  <c r="C1332" i="46" s="1"/>
  <c r="C1333" i="46" s="1"/>
  <c r="C1334" i="46" s="1"/>
  <c r="C1335" i="46" s="1"/>
  <c r="C1336" i="46" s="1"/>
  <c r="C1337" i="46" s="1"/>
  <c r="C1338" i="46" s="1"/>
  <c r="C1339" i="46" s="1"/>
  <c r="C1340" i="46" s="1"/>
  <c r="C1341" i="46" s="1"/>
  <c r="C1342" i="46" s="1"/>
  <c r="C1343" i="46" s="1"/>
  <c r="C1344" i="46" s="1"/>
  <c r="C1345" i="46" s="1"/>
  <c r="C1346" i="46" s="1"/>
  <c r="C1347" i="46" s="1"/>
  <c r="C1348" i="46" s="1"/>
  <c r="C1349" i="46" s="1"/>
  <c r="C1350" i="46" s="1"/>
  <c r="C1351" i="46" s="1"/>
  <c r="C1352" i="46" s="1"/>
  <c r="C1353" i="46" s="1"/>
  <c r="B1313" i="46"/>
  <c r="B1314" i="46" s="1"/>
  <c r="B1315" i="46" s="1"/>
  <c r="B1316" i="46" s="1"/>
  <c r="B1317" i="46" s="1"/>
  <c r="B1318" i="46" s="1"/>
  <c r="B1319" i="46" s="1"/>
  <c r="B1320" i="46" s="1"/>
  <c r="B1321" i="46" s="1"/>
  <c r="B1322" i="46" s="1"/>
  <c r="B1323" i="46" s="1"/>
  <c r="B1324" i="46" s="1"/>
  <c r="B1325" i="46" s="1"/>
  <c r="B1326" i="46" s="1"/>
  <c r="B1327" i="46" s="1"/>
  <c r="B1328" i="46" s="1"/>
  <c r="B1329" i="46" s="1"/>
  <c r="B1330" i="46" s="1"/>
  <c r="B1331" i="46" s="1"/>
  <c r="B1332" i="46" s="1"/>
  <c r="B1333" i="46" s="1"/>
  <c r="B1334" i="46" s="1"/>
  <c r="B1335" i="46" s="1"/>
  <c r="B1336" i="46" s="1"/>
  <c r="B1337" i="46" s="1"/>
  <c r="B1338" i="46" s="1"/>
  <c r="B1339" i="46" s="1"/>
  <c r="B1340" i="46" s="1"/>
  <c r="B1341" i="46" s="1"/>
  <c r="B1342" i="46" s="1"/>
  <c r="B1343" i="46" s="1"/>
  <c r="B1344" i="46" s="1"/>
  <c r="B1345" i="46" s="1"/>
  <c r="B1346" i="46" s="1"/>
  <c r="B1347" i="46" s="1"/>
  <c r="B1348" i="46" s="1"/>
  <c r="B1349" i="46" s="1"/>
  <c r="B1350" i="46" s="1"/>
  <c r="B1351" i="46" s="1"/>
  <c r="B1352" i="46" s="1"/>
  <c r="B1353" i="46" s="1"/>
  <c r="M1266" i="46"/>
  <c r="M1267" i="46" s="1"/>
  <c r="M1268" i="46" s="1"/>
  <c r="M1269" i="46" s="1"/>
  <c r="M1270" i="46" s="1"/>
  <c r="M1271" i="46" s="1"/>
  <c r="M1272" i="46" s="1"/>
  <c r="M1273" i="46" s="1"/>
  <c r="M1274" i="46" s="1"/>
  <c r="M1275" i="46" s="1"/>
  <c r="M1276" i="46" s="1"/>
  <c r="M1277" i="46" s="1"/>
  <c r="M1278" i="46" s="1"/>
  <c r="M1279" i="46" s="1"/>
  <c r="M1280" i="46" s="1"/>
  <c r="M1281" i="46" s="1"/>
  <c r="M1282" i="46" s="1"/>
  <c r="M1283" i="46" s="1"/>
  <c r="M1284" i="46" s="1"/>
  <c r="M1285" i="46" s="1"/>
  <c r="M1286" i="46" s="1"/>
  <c r="M1287" i="46" s="1"/>
  <c r="M1288" i="46" s="1"/>
  <c r="M1289" i="46" s="1"/>
  <c r="M1290" i="46" s="1"/>
  <c r="M1291" i="46" s="1"/>
  <c r="M1292" i="46" s="1"/>
  <c r="M1293" i="46" s="1"/>
  <c r="M1294" i="46" s="1"/>
  <c r="M1295" i="46" s="1"/>
  <c r="M1296" i="46" s="1"/>
  <c r="M1297" i="46" s="1"/>
  <c r="M1298" i="46" s="1"/>
  <c r="M1299" i="46" s="1"/>
  <c r="M1300" i="46" s="1"/>
  <c r="M1301" i="46" s="1"/>
  <c r="M1302" i="46" s="1"/>
  <c r="M1303" i="46" s="1"/>
  <c r="M1304" i="46" s="1"/>
  <c r="M1305" i="46" s="1"/>
  <c r="M1306" i="46" s="1"/>
  <c r="C1266" i="46"/>
  <c r="C1267" i="46" s="1"/>
  <c r="C1268" i="46" s="1"/>
  <c r="C1269" i="46" s="1"/>
  <c r="C1270" i="46" s="1"/>
  <c r="C1271" i="46" s="1"/>
  <c r="C1272" i="46" s="1"/>
  <c r="C1273" i="46" s="1"/>
  <c r="C1274" i="46" s="1"/>
  <c r="C1275" i="46" s="1"/>
  <c r="C1276" i="46" s="1"/>
  <c r="C1277" i="46" s="1"/>
  <c r="C1278" i="46" s="1"/>
  <c r="C1279" i="46" s="1"/>
  <c r="C1280" i="46" s="1"/>
  <c r="C1281" i="46" s="1"/>
  <c r="C1282" i="46" s="1"/>
  <c r="C1283" i="46" s="1"/>
  <c r="C1284" i="46" s="1"/>
  <c r="C1285" i="46" s="1"/>
  <c r="C1286" i="46" s="1"/>
  <c r="C1287" i="46" s="1"/>
  <c r="C1288" i="46" s="1"/>
  <c r="C1289" i="46" s="1"/>
  <c r="C1290" i="46" s="1"/>
  <c r="C1291" i="46" s="1"/>
  <c r="C1292" i="46" s="1"/>
  <c r="C1293" i="46" s="1"/>
  <c r="C1294" i="46" s="1"/>
  <c r="C1295" i="46" s="1"/>
  <c r="C1296" i="46" s="1"/>
  <c r="C1297" i="46" s="1"/>
  <c r="C1298" i="46" s="1"/>
  <c r="C1299" i="46" s="1"/>
  <c r="C1300" i="46" s="1"/>
  <c r="C1301" i="46" s="1"/>
  <c r="C1302" i="46" s="1"/>
  <c r="C1303" i="46" s="1"/>
  <c r="C1304" i="46" s="1"/>
  <c r="C1305" i="46" s="1"/>
  <c r="C1306" i="46" s="1"/>
  <c r="B1266" i="46"/>
  <c r="B1267" i="46" s="1"/>
  <c r="B1268" i="46" s="1"/>
  <c r="B1269" i="46" s="1"/>
  <c r="B1270" i="46" s="1"/>
  <c r="B1271" i="46" s="1"/>
  <c r="B1272" i="46" s="1"/>
  <c r="B1273" i="46" s="1"/>
  <c r="B1274" i="46" s="1"/>
  <c r="B1275" i="46" s="1"/>
  <c r="B1276" i="46" s="1"/>
  <c r="B1277" i="46" s="1"/>
  <c r="B1278" i="46" s="1"/>
  <c r="B1279" i="46" s="1"/>
  <c r="B1280" i="46" s="1"/>
  <c r="B1281" i="46" s="1"/>
  <c r="B1282" i="46" s="1"/>
  <c r="B1283" i="46" s="1"/>
  <c r="B1284" i="46" s="1"/>
  <c r="B1285" i="46" s="1"/>
  <c r="B1286" i="46" s="1"/>
  <c r="B1287" i="46" s="1"/>
  <c r="B1288" i="46" s="1"/>
  <c r="B1289" i="46" s="1"/>
  <c r="B1290" i="46" s="1"/>
  <c r="B1291" i="46" s="1"/>
  <c r="B1292" i="46" s="1"/>
  <c r="B1293" i="46" s="1"/>
  <c r="B1294" i="46" s="1"/>
  <c r="B1295" i="46" s="1"/>
  <c r="B1296" i="46" s="1"/>
  <c r="B1297" i="46" s="1"/>
  <c r="B1298" i="46" s="1"/>
  <c r="B1299" i="46" s="1"/>
  <c r="B1300" i="46" s="1"/>
  <c r="B1301" i="46" s="1"/>
  <c r="B1302" i="46" s="1"/>
  <c r="B1303" i="46" s="1"/>
  <c r="B1304" i="46" s="1"/>
  <c r="B1305" i="46" s="1"/>
  <c r="B1306" i="46" s="1"/>
  <c r="E1255" i="46"/>
  <c r="F1255" i="46" s="1"/>
  <c r="G1255" i="46" s="1"/>
  <c r="H1255" i="46" s="1"/>
  <c r="I1255" i="46" s="1"/>
  <c r="J1255" i="46" s="1"/>
  <c r="K1255" i="46" s="1"/>
  <c r="L1255" i="46" s="1"/>
  <c r="M1255" i="46" s="1"/>
  <c r="N1255" i="46" s="1"/>
  <c r="O1255" i="46" s="1"/>
  <c r="P1255" i="46" s="1"/>
  <c r="Q1255" i="46" s="1"/>
  <c r="R1255" i="46" s="1"/>
  <c r="S1255" i="46" s="1"/>
  <c r="T1255" i="46" s="1"/>
  <c r="U1255" i="46" s="1"/>
  <c r="V1255" i="46" s="1"/>
  <c r="W1255" i="46" s="1"/>
  <c r="X1255" i="46" s="1"/>
  <c r="Y1255" i="46" s="1"/>
  <c r="Z1255" i="46" s="1"/>
  <c r="AA1255" i="46" s="1"/>
  <c r="AB1255" i="46" s="1"/>
  <c r="AC1255" i="46" s="1"/>
  <c r="AD1255" i="46" s="1"/>
  <c r="AE1255" i="46" s="1"/>
  <c r="AF1255" i="46" s="1"/>
  <c r="AG1255" i="46" s="1"/>
  <c r="AH1255" i="46" s="1"/>
  <c r="AI1255" i="46" s="1"/>
  <c r="AJ1255" i="46" s="1"/>
  <c r="AK1255" i="46" s="1"/>
  <c r="AL1255" i="46" s="1"/>
  <c r="AM1255" i="46" s="1"/>
  <c r="AN1255" i="46" s="1"/>
  <c r="AO1255" i="46" s="1"/>
  <c r="AP1255" i="46" s="1"/>
  <c r="AQ1255" i="46" s="1"/>
  <c r="AR1255" i="46" s="1"/>
  <c r="AS1255" i="46" s="1"/>
  <c r="E1254" i="46"/>
  <c r="F1254" i="46" s="1"/>
  <c r="G1254" i="46" s="1"/>
  <c r="H1254" i="46" s="1"/>
  <c r="I1254" i="46" s="1"/>
  <c r="J1254" i="46" s="1"/>
  <c r="K1254" i="46" s="1"/>
  <c r="L1254" i="46" s="1"/>
  <c r="M1254" i="46" s="1"/>
  <c r="N1254" i="46" s="1"/>
  <c r="O1254" i="46" s="1"/>
  <c r="P1254" i="46" s="1"/>
  <c r="Q1254" i="46" s="1"/>
  <c r="R1254" i="46" s="1"/>
  <c r="S1254" i="46" s="1"/>
  <c r="T1254" i="46" s="1"/>
  <c r="U1254" i="46" s="1"/>
  <c r="V1254" i="46" s="1"/>
  <c r="W1254" i="46" s="1"/>
  <c r="X1254" i="46" s="1"/>
  <c r="Y1254" i="46" s="1"/>
  <c r="Z1254" i="46" s="1"/>
  <c r="AA1254" i="46" s="1"/>
  <c r="AB1254" i="46" s="1"/>
  <c r="AC1254" i="46" s="1"/>
  <c r="AD1254" i="46" s="1"/>
  <c r="AE1254" i="46" s="1"/>
  <c r="AF1254" i="46" s="1"/>
  <c r="AG1254" i="46" s="1"/>
  <c r="AH1254" i="46" s="1"/>
  <c r="AI1254" i="46" s="1"/>
  <c r="AJ1254" i="46" s="1"/>
  <c r="AK1254" i="46" s="1"/>
  <c r="AL1254" i="46" s="1"/>
  <c r="AM1254" i="46" s="1"/>
  <c r="AN1254" i="46" s="1"/>
  <c r="AO1254" i="46" s="1"/>
  <c r="AP1254" i="46" s="1"/>
  <c r="AQ1254" i="46" s="1"/>
  <c r="AR1254" i="46" s="1"/>
  <c r="AS1254" i="46" s="1"/>
  <c r="E1250" i="46"/>
  <c r="F1250" i="46" s="1"/>
  <c r="G1250" i="46" s="1"/>
  <c r="H1250" i="46" s="1"/>
  <c r="I1250" i="46" s="1"/>
  <c r="J1250" i="46" s="1"/>
  <c r="K1250" i="46" s="1"/>
  <c r="L1250" i="46" s="1"/>
  <c r="M1250" i="46" s="1"/>
  <c r="N1250" i="46" s="1"/>
  <c r="O1250" i="46" s="1"/>
  <c r="P1250" i="46" s="1"/>
  <c r="Q1250" i="46" s="1"/>
  <c r="R1250" i="46" s="1"/>
  <c r="S1250" i="46" s="1"/>
  <c r="T1250" i="46" s="1"/>
  <c r="U1250" i="46" s="1"/>
  <c r="V1250" i="46" s="1"/>
  <c r="W1250" i="46" s="1"/>
  <c r="X1250" i="46" s="1"/>
  <c r="Y1250" i="46" s="1"/>
  <c r="Z1250" i="46" s="1"/>
  <c r="AA1250" i="46" s="1"/>
  <c r="AB1250" i="46" s="1"/>
  <c r="AC1250" i="46" s="1"/>
  <c r="AD1250" i="46" s="1"/>
  <c r="AE1250" i="46" s="1"/>
  <c r="AF1250" i="46" s="1"/>
  <c r="AG1250" i="46" s="1"/>
  <c r="AH1250" i="46" s="1"/>
  <c r="AI1250" i="46" s="1"/>
  <c r="AJ1250" i="46" s="1"/>
  <c r="AK1250" i="46" s="1"/>
  <c r="AL1250" i="46" s="1"/>
  <c r="AM1250" i="46" s="1"/>
  <c r="AN1250" i="46" s="1"/>
  <c r="AO1250" i="46" s="1"/>
  <c r="AP1250" i="46" s="1"/>
  <c r="AQ1250" i="46" s="1"/>
  <c r="AR1250" i="46" s="1"/>
  <c r="AS1250" i="46" s="1"/>
  <c r="AL1223" i="46"/>
  <c r="AM1223" i="46" s="1"/>
  <c r="AM1224" i="46" s="1"/>
  <c r="AG1223" i="46"/>
  <c r="AB1223" i="46"/>
  <c r="W1223" i="46"/>
  <c r="R1223" i="46"/>
  <c r="M1223" i="46"/>
  <c r="H1223" i="46"/>
  <c r="D1223" i="46"/>
  <c r="E1222" i="46"/>
  <c r="F1222" i="46" s="1"/>
  <c r="G1222" i="46" s="1"/>
  <c r="H1222" i="46" s="1"/>
  <c r="I1222" i="46" s="1"/>
  <c r="J1222" i="46" s="1"/>
  <c r="K1222" i="46" s="1"/>
  <c r="L1222" i="46" s="1"/>
  <c r="M1222" i="46" s="1"/>
  <c r="N1222" i="46" s="1"/>
  <c r="O1222" i="46" s="1"/>
  <c r="P1222" i="46" s="1"/>
  <c r="Q1222" i="46" s="1"/>
  <c r="R1222" i="46" s="1"/>
  <c r="S1222" i="46" s="1"/>
  <c r="T1222" i="46" s="1"/>
  <c r="U1222" i="46" s="1"/>
  <c r="V1222" i="46" s="1"/>
  <c r="W1222" i="46" s="1"/>
  <c r="X1222" i="46" s="1"/>
  <c r="Y1222" i="46" s="1"/>
  <c r="Z1222" i="46" s="1"/>
  <c r="AA1222" i="46" s="1"/>
  <c r="AB1222" i="46" s="1"/>
  <c r="AC1222" i="46" s="1"/>
  <c r="AD1222" i="46" s="1"/>
  <c r="AE1222" i="46" s="1"/>
  <c r="AF1222" i="46" s="1"/>
  <c r="AG1222" i="46" s="1"/>
  <c r="AH1222" i="46" s="1"/>
  <c r="AI1222" i="46" s="1"/>
  <c r="AJ1222" i="46" s="1"/>
  <c r="AK1222" i="46" s="1"/>
  <c r="AL1222" i="46" s="1"/>
  <c r="AM1222" i="46" s="1"/>
  <c r="AN1222" i="46" s="1"/>
  <c r="AO1222" i="46" s="1"/>
  <c r="AP1222" i="46" s="1"/>
  <c r="AQ1222" i="46" s="1"/>
  <c r="AR1222" i="46" s="1"/>
  <c r="AS1222" i="46" s="1"/>
  <c r="AT1222" i="46" s="1"/>
  <c r="AU1222" i="46" s="1"/>
  <c r="AV1222" i="46" s="1"/>
  <c r="H1221" i="46"/>
  <c r="B1218" i="46"/>
  <c r="AV1216" i="46"/>
  <c r="AU1216" i="46"/>
  <c r="AT1216" i="46"/>
  <c r="AS1216" i="46"/>
  <c r="AR1216" i="46"/>
  <c r="AQ1216" i="46"/>
  <c r="AP1216" i="46"/>
  <c r="AO1216" i="46"/>
  <c r="AN1216" i="46"/>
  <c r="AM1216" i="46"/>
  <c r="AL1216" i="46"/>
  <c r="AK1216" i="46"/>
  <c r="AJ1216" i="46"/>
  <c r="AI1216" i="46"/>
  <c r="AH1216" i="46"/>
  <c r="AG1216" i="46"/>
  <c r="AF1216" i="46"/>
  <c r="AE1216" i="46"/>
  <c r="AD1216" i="46"/>
  <c r="AC1216" i="46"/>
  <c r="AB1216" i="46"/>
  <c r="AA1216" i="46"/>
  <c r="Z1216" i="46"/>
  <c r="Y1216" i="46"/>
  <c r="X1216" i="46"/>
  <c r="W1216" i="46"/>
  <c r="V1216" i="46"/>
  <c r="U1216" i="46"/>
  <c r="T1216" i="46"/>
  <c r="S1216" i="46"/>
  <c r="R1216" i="46"/>
  <c r="Q1216" i="46"/>
  <c r="P1216" i="46"/>
  <c r="O1216" i="46"/>
  <c r="N1216" i="46"/>
  <c r="M1216" i="46"/>
  <c r="L1216" i="46"/>
  <c r="K1216" i="46"/>
  <c r="J1216" i="46"/>
  <c r="I1216" i="46"/>
  <c r="H1216" i="46"/>
  <c r="G1216" i="46"/>
  <c r="F1216" i="46"/>
  <c r="E1216" i="46"/>
  <c r="E1217" i="46" s="1"/>
  <c r="E1215" i="46"/>
  <c r="F1215" i="46" s="1"/>
  <c r="G1215" i="46" s="1"/>
  <c r="H1215" i="46" s="1"/>
  <c r="I1215" i="46" s="1"/>
  <c r="J1215" i="46" s="1"/>
  <c r="K1215" i="46" s="1"/>
  <c r="L1215" i="46" s="1"/>
  <c r="M1215" i="46" s="1"/>
  <c r="N1215" i="46" s="1"/>
  <c r="O1215" i="46" s="1"/>
  <c r="P1215" i="46" s="1"/>
  <c r="Q1215" i="46" s="1"/>
  <c r="R1215" i="46" s="1"/>
  <c r="S1215" i="46" s="1"/>
  <c r="T1215" i="46" s="1"/>
  <c r="U1215" i="46" s="1"/>
  <c r="V1215" i="46" s="1"/>
  <c r="W1215" i="46" s="1"/>
  <c r="X1215" i="46" s="1"/>
  <c r="Y1215" i="46" s="1"/>
  <c r="Z1215" i="46" s="1"/>
  <c r="AA1215" i="46" s="1"/>
  <c r="AB1215" i="46" s="1"/>
  <c r="AC1215" i="46" s="1"/>
  <c r="AD1215" i="46" s="1"/>
  <c r="AE1215" i="46" s="1"/>
  <c r="AF1215" i="46" s="1"/>
  <c r="AG1215" i="46" s="1"/>
  <c r="AH1215" i="46" s="1"/>
  <c r="AI1215" i="46" s="1"/>
  <c r="AJ1215" i="46" s="1"/>
  <c r="AK1215" i="46" s="1"/>
  <c r="AL1215" i="46" s="1"/>
  <c r="AM1215" i="46" s="1"/>
  <c r="AN1215" i="46" s="1"/>
  <c r="AO1215" i="46" s="1"/>
  <c r="AP1215" i="46" s="1"/>
  <c r="AQ1215" i="46" s="1"/>
  <c r="AR1215" i="46" s="1"/>
  <c r="AS1215" i="46" s="1"/>
  <c r="AT1215" i="46" s="1"/>
  <c r="AU1215" i="46" s="1"/>
  <c r="AV1215" i="46" s="1"/>
  <c r="D1212" i="46"/>
  <c r="C1204" i="46"/>
  <c r="I1202" i="46"/>
  <c r="H1202" i="46"/>
  <c r="C1192" i="46"/>
  <c r="L1191" i="46"/>
  <c r="H1191" i="46" s="1"/>
  <c r="K1191" i="46"/>
  <c r="G1191" i="46" s="1"/>
  <c r="L1190" i="46"/>
  <c r="H1190" i="46" s="1"/>
  <c r="K1190" i="46"/>
  <c r="G1190" i="46" s="1"/>
  <c r="L1189" i="46"/>
  <c r="H1189" i="46" s="1"/>
  <c r="K1189" i="46"/>
  <c r="G1189" i="46" s="1"/>
  <c r="L1188" i="46"/>
  <c r="H1188" i="46" s="1"/>
  <c r="K1188" i="46"/>
  <c r="G1188" i="46" s="1"/>
  <c r="L1187" i="46"/>
  <c r="H1187" i="46" s="1"/>
  <c r="K1187" i="46"/>
  <c r="G1187" i="46" s="1"/>
  <c r="L1186" i="46"/>
  <c r="H1186" i="46" s="1"/>
  <c r="K1186" i="46"/>
  <c r="G1186" i="46" s="1"/>
  <c r="L1185" i="46"/>
  <c r="H1185" i="46" s="1"/>
  <c r="K1185" i="46"/>
  <c r="G1185" i="46" s="1"/>
  <c r="L1184" i="46"/>
  <c r="H1184" i="46" s="1"/>
  <c r="K1184" i="46"/>
  <c r="G1184" i="46" s="1"/>
  <c r="L1183" i="46"/>
  <c r="H1183" i="46" s="1"/>
  <c r="K1183" i="46"/>
  <c r="G1183" i="46" s="1"/>
  <c r="L1182" i="46"/>
  <c r="H1182" i="46" s="1"/>
  <c r="K1182" i="46"/>
  <c r="G1182" i="46" s="1"/>
  <c r="L1181" i="46"/>
  <c r="H1181" i="46" s="1"/>
  <c r="K1181" i="46"/>
  <c r="G1181" i="46" s="1"/>
  <c r="L1180" i="46"/>
  <c r="H1180" i="46" s="1"/>
  <c r="K1180" i="46"/>
  <c r="G1180" i="46" s="1"/>
  <c r="L1179" i="46"/>
  <c r="H1179" i="46" s="1"/>
  <c r="K1179" i="46"/>
  <c r="G1179" i="46" s="1"/>
  <c r="L1178" i="46"/>
  <c r="H1178" i="46" s="1"/>
  <c r="K1178" i="46"/>
  <c r="G1178" i="46" s="1"/>
  <c r="C1168" i="46"/>
  <c r="C1167" i="46"/>
  <c r="D1166" i="46"/>
  <c r="E1166" i="46" s="1"/>
  <c r="F1166" i="46" s="1"/>
  <c r="G1166" i="46" s="1"/>
  <c r="H1166" i="46" s="1"/>
  <c r="I1166" i="46" s="1"/>
  <c r="J1166" i="46" s="1"/>
  <c r="K1166" i="46" s="1"/>
  <c r="L1166" i="46" s="1"/>
  <c r="M1166" i="46" s="1"/>
  <c r="N1166" i="46" s="1"/>
  <c r="O1166" i="46" s="1"/>
  <c r="P1166" i="46" s="1"/>
  <c r="Q1166" i="46" s="1"/>
  <c r="R1166" i="46" s="1"/>
  <c r="S1166" i="46" s="1"/>
  <c r="T1166" i="46" s="1"/>
  <c r="U1166" i="46" s="1"/>
  <c r="V1166" i="46" s="1"/>
  <c r="W1166" i="46" s="1"/>
  <c r="X1166" i="46" s="1"/>
  <c r="Y1166" i="46" s="1"/>
  <c r="Z1166" i="46" s="1"/>
  <c r="AA1166" i="46" s="1"/>
  <c r="AB1166" i="46" s="1"/>
  <c r="AC1166" i="46" s="1"/>
  <c r="AD1166" i="46" s="1"/>
  <c r="AE1166" i="46" s="1"/>
  <c r="AF1166" i="46" s="1"/>
  <c r="AG1166" i="46" s="1"/>
  <c r="AH1166" i="46" s="1"/>
  <c r="AI1166" i="46" s="1"/>
  <c r="AJ1166" i="46" s="1"/>
  <c r="AK1166" i="46" s="1"/>
  <c r="AL1166" i="46" s="1"/>
  <c r="AM1166" i="46" s="1"/>
  <c r="AN1166" i="46" s="1"/>
  <c r="AO1166" i="46" s="1"/>
  <c r="AP1166" i="46" s="1"/>
  <c r="AQ1166" i="46" s="1"/>
  <c r="AR1166" i="46" s="1"/>
  <c r="AS1166" i="46" s="1"/>
  <c r="AH1165" i="46"/>
  <c r="N1165" i="46"/>
  <c r="C1165" i="46"/>
  <c r="AH1164" i="46"/>
  <c r="N1164" i="46"/>
  <c r="C1164" i="46"/>
  <c r="AH1163" i="46"/>
  <c r="N1163" i="46"/>
  <c r="C1163" i="46"/>
  <c r="D1161" i="46"/>
  <c r="C1116" i="46"/>
  <c r="C1117" i="46" s="1"/>
  <c r="C1118" i="46" s="1"/>
  <c r="C1119" i="46" s="1"/>
  <c r="C1120" i="46" s="1"/>
  <c r="C1121" i="46" s="1"/>
  <c r="C1122" i="46" s="1"/>
  <c r="C1123" i="46" s="1"/>
  <c r="C1124" i="46" s="1"/>
  <c r="C1125" i="46" s="1"/>
  <c r="C1126" i="46" s="1"/>
  <c r="C1127" i="46" s="1"/>
  <c r="C1128" i="46" s="1"/>
  <c r="C1129" i="46" s="1"/>
  <c r="C1130" i="46" s="1"/>
  <c r="C1131" i="46" s="1"/>
  <c r="C1132" i="46" s="1"/>
  <c r="C1133" i="46" s="1"/>
  <c r="C1134" i="46" s="1"/>
  <c r="C1135" i="46" s="1"/>
  <c r="C1136" i="46" s="1"/>
  <c r="C1137" i="46" s="1"/>
  <c r="C1138" i="46" s="1"/>
  <c r="C1139" i="46" s="1"/>
  <c r="C1140" i="46" s="1"/>
  <c r="C1141" i="46" s="1"/>
  <c r="C1142" i="46" s="1"/>
  <c r="C1143" i="46" s="1"/>
  <c r="C1144" i="46" s="1"/>
  <c r="C1145" i="46" s="1"/>
  <c r="C1146" i="46" s="1"/>
  <c r="C1147" i="46" s="1"/>
  <c r="C1148" i="46" s="1"/>
  <c r="C1149" i="46" s="1"/>
  <c r="C1150" i="46" s="1"/>
  <c r="C1151" i="46" s="1"/>
  <c r="C1152" i="46" s="1"/>
  <c r="C1153" i="46" s="1"/>
  <c r="C1154" i="46" s="1"/>
  <c r="C1155" i="46" s="1"/>
  <c r="C1156" i="46" s="1"/>
  <c r="B1116" i="46"/>
  <c r="B1117" i="46" s="1"/>
  <c r="B1118" i="46" s="1"/>
  <c r="B1119" i="46" s="1"/>
  <c r="B1120" i="46" s="1"/>
  <c r="B1121" i="46" s="1"/>
  <c r="B1122" i="46" s="1"/>
  <c r="B1123" i="46" s="1"/>
  <c r="B1124" i="46" s="1"/>
  <c r="B1125" i="46" s="1"/>
  <c r="B1126" i="46" s="1"/>
  <c r="B1127" i="46" s="1"/>
  <c r="B1128" i="46" s="1"/>
  <c r="B1129" i="46" s="1"/>
  <c r="B1130" i="46" s="1"/>
  <c r="B1131" i="46" s="1"/>
  <c r="B1132" i="46" s="1"/>
  <c r="B1133" i="46" s="1"/>
  <c r="B1134" i="46" s="1"/>
  <c r="B1135" i="46" s="1"/>
  <c r="B1136" i="46" s="1"/>
  <c r="B1137" i="46" s="1"/>
  <c r="B1138" i="46" s="1"/>
  <c r="B1139" i="46" s="1"/>
  <c r="B1140" i="46" s="1"/>
  <c r="B1141" i="46" s="1"/>
  <c r="B1142" i="46" s="1"/>
  <c r="B1143" i="46" s="1"/>
  <c r="B1144" i="46" s="1"/>
  <c r="B1145" i="46" s="1"/>
  <c r="B1146" i="46" s="1"/>
  <c r="B1147" i="46" s="1"/>
  <c r="B1148" i="46" s="1"/>
  <c r="B1149" i="46" s="1"/>
  <c r="B1150" i="46" s="1"/>
  <c r="B1151" i="46" s="1"/>
  <c r="B1152" i="46" s="1"/>
  <c r="B1153" i="46" s="1"/>
  <c r="B1154" i="46" s="1"/>
  <c r="B1155" i="46" s="1"/>
  <c r="B1156" i="46" s="1"/>
  <c r="C1070" i="46"/>
  <c r="C1071" i="46" s="1"/>
  <c r="C1072" i="46" s="1"/>
  <c r="C1073" i="46" s="1"/>
  <c r="C1074" i="46" s="1"/>
  <c r="C1075" i="46" s="1"/>
  <c r="C1076" i="46" s="1"/>
  <c r="C1077" i="46" s="1"/>
  <c r="C1078" i="46" s="1"/>
  <c r="C1079" i="46" s="1"/>
  <c r="C1080" i="46" s="1"/>
  <c r="C1081" i="46" s="1"/>
  <c r="C1082" i="46" s="1"/>
  <c r="C1083" i="46" s="1"/>
  <c r="C1084" i="46" s="1"/>
  <c r="C1085" i="46" s="1"/>
  <c r="C1086" i="46" s="1"/>
  <c r="C1087" i="46" s="1"/>
  <c r="C1088" i="46" s="1"/>
  <c r="C1089" i="46" s="1"/>
  <c r="C1090" i="46" s="1"/>
  <c r="C1091" i="46" s="1"/>
  <c r="C1092" i="46" s="1"/>
  <c r="C1093" i="46" s="1"/>
  <c r="C1094" i="46" s="1"/>
  <c r="C1095" i="46" s="1"/>
  <c r="C1096" i="46" s="1"/>
  <c r="C1097" i="46" s="1"/>
  <c r="C1098" i="46" s="1"/>
  <c r="C1099" i="46" s="1"/>
  <c r="C1100" i="46" s="1"/>
  <c r="C1101" i="46" s="1"/>
  <c r="C1102" i="46" s="1"/>
  <c r="C1103" i="46" s="1"/>
  <c r="C1104" i="46" s="1"/>
  <c r="C1105" i="46" s="1"/>
  <c r="C1106" i="46" s="1"/>
  <c r="C1107" i="46" s="1"/>
  <c r="C1108" i="46" s="1"/>
  <c r="C1109" i="46" s="1"/>
  <c r="C1110" i="46" s="1"/>
  <c r="B1070" i="46"/>
  <c r="B1071" i="46" s="1"/>
  <c r="B1072" i="46" s="1"/>
  <c r="B1073" i="46" s="1"/>
  <c r="B1074" i="46" s="1"/>
  <c r="B1075" i="46" s="1"/>
  <c r="B1076" i="46" s="1"/>
  <c r="B1077" i="46" s="1"/>
  <c r="B1078" i="46" s="1"/>
  <c r="B1079" i="46" s="1"/>
  <c r="B1080" i="46" s="1"/>
  <c r="B1081" i="46" s="1"/>
  <c r="B1082" i="46" s="1"/>
  <c r="B1083" i="46" s="1"/>
  <c r="B1084" i="46" s="1"/>
  <c r="B1085" i="46" s="1"/>
  <c r="B1086" i="46" s="1"/>
  <c r="B1087" i="46" s="1"/>
  <c r="B1088" i="46" s="1"/>
  <c r="B1089" i="46" s="1"/>
  <c r="B1090" i="46" s="1"/>
  <c r="B1091" i="46" s="1"/>
  <c r="B1092" i="46" s="1"/>
  <c r="B1093" i="46" s="1"/>
  <c r="B1094" i="46" s="1"/>
  <c r="B1095" i="46" s="1"/>
  <c r="B1096" i="46" s="1"/>
  <c r="B1097" i="46" s="1"/>
  <c r="B1098" i="46" s="1"/>
  <c r="B1099" i="46" s="1"/>
  <c r="B1100" i="46" s="1"/>
  <c r="B1101" i="46" s="1"/>
  <c r="B1102" i="46" s="1"/>
  <c r="B1103" i="46" s="1"/>
  <c r="B1104" i="46" s="1"/>
  <c r="B1105" i="46" s="1"/>
  <c r="B1106" i="46" s="1"/>
  <c r="B1107" i="46" s="1"/>
  <c r="B1108" i="46" s="1"/>
  <c r="B1109" i="46" s="1"/>
  <c r="B1110" i="46" s="1"/>
  <c r="C1024" i="46"/>
  <c r="C1025" i="46" s="1"/>
  <c r="C1026" i="46" s="1"/>
  <c r="C1027" i="46" s="1"/>
  <c r="C1028" i="46" s="1"/>
  <c r="C1029" i="46" s="1"/>
  <c r="C1030" i="46" s="1"/>
  <c r="C1031" i="46" s="1"/>
  <c r="C1032" i="46" s="1"/>
  <c r="C1033" i="46" s="1"/>
  <c r="C1034" i="46" s="1"/>
  <c r="C1035" i="46" s="1"/>
  <c r="C1036" i="46" s="1"/>
  <c r="C1037" i="46" s="1"/>
  <c r="C1038" i="46" s="1"/>
  <c r="C1039" i="46" s="1"/>
  <c r="C1040" i="46" s="1"/>
  <c r="C1041" i="46" s="1"/>
  <c r="C1042" i="46" s="1"/>
  <c r="C1043" i="46" s="1"/>
  <c r="C1044" i="46" s="1"/>
  <c r="C1045" i="46" s="1"/>
  <c r="C1046" i="46" s="1"/>
  <c r="C1047" i="46" s="1"/>
  <c r="C1048" i="46" s="1"/>
  <c r="C1049" i="46" s="1"/>
  <c r="C1050" i="46" s="1"/>
  <c r="C1051" i="46" s="1"/>
  <c r="C1052" i="46" s="1"/>
  <c r="C1053" i="46" s="1"/>
  <c r="C1054" i="46" s="1"/>
  <c r="C1055" i="46" s="1"/>
  <c r="C1056" i="46" s="1"/>
  <c r="C1057" i="46" s="1"/>
  <c r="C1058" i="46" s="1"/>
  <c r="C1059" i="46" s="1"/>
  <c r="C1060" i="46" s="1"/>
  <c r="C1061" i="46" s="1"/>
  <c r="C1062" i="46" s="1"/>
  <c r="C1063" i="46" s="1"/>
  <c r="C1064" i="46" s="1"/>
  <c r="B1024" i="46"/>
  <c r="B1025" i="46" s="1"/>
  <c r="B1026" i="46" s="1"/>
  <c r="B1027" i="46" s="1"/>
  <c r="B1028" i="46" s="1"/>
  <c r="B1029" i="46" s="1"/>
  <c r="B1030" i="46" s="1"/>
  <c r="B1031" i="46" s="1"/>
  <c r="B1032" i="46" s="1"/>
  <c r="B1033" i="46" s="1"/>
  <c r="B1034" i="46" s="1"/>
  <c r="B1035" i="46" s="1"/>
  <c r="B1036" i="46" s="1"/>
  <c r="B1037" i="46" s="1"/>
  <c r="B1038" i="46" s="1"/>
  <c r="B1039" i="46" s="1"/>
  <c r="B1040" i="46" s="1"/>
  <c r="B1041" i="46" s="1"/>
  <c r="B1042" i="46" s="1"/>
  <c r="B1043" i="46" s="1"/>
  <c r="B1044" i="46" s="1"/>
  <c r="B1045" i="46" s="1"/>
  <c r="B1046" i="46" s="1"/>
  <c r="B1047" i="46" s="1"/>
  <c r="B1048" i="46" s="1"/>
  <c r="B1049" i="46" s="1"/>
  <c r="B1050" i="46" s="1"/>
  <c r="B1051" i="46" s="1"/>
  <c r="B1052" i="46" s="1"/>
  <c r="B1053" i="46" s="1"/>
  <c r="B1054" i="46" s="1"/>
  <c r="B1055" i="46" s="1"/>
  <c r="B1056" i="46" s="1"/>
  <c r="B1057" i="46" s="1"/>
  <c r="B1058" i="46" s="1"/>
  <c r="B1059" i="46" s="1"/>
  <c r="B1060" i="46" s="1"/>
  <c r="B1061" i="46" s="1"/>
  <c r="B1062" i="46" s="1"/>
  <c r="B1063" i="46" s="1"/>
  <c r="B1064" i="46" s="1"/>
  <c r="C975" i="46"/>
  <c r="C976" i="46" s="1"/>
  <c r="C977" i="46" s="1"/>
  <c r="C978" i="46" s="1"/>
  <c r="C979" i="46" s="1"/>
  <c r="C980" i="46" s="1"/>
  <c r="C981" i="46" s="1"/>
  <c r="C982" i="46" s="1"/>
  <c r="C983" i="46" s="1"/>
  <c r="C984" i="46" s="1"/>
  <c r="C985" i="46" s="1"/>
  <c r="C986" i="46" s="1"/>
  <c r="C987" i="46" s="1"/>
  <c r="C988" i="46" s="1"/>
  <c r="C989" i="46" s="1"/>
  <c r="C990" i="46" s="1"/>
  <c r="C991" i="46" s="1"/>
  <c r="C992" i="46" s="1"/>
  <c r="C993" i="46" s="1"/>
  <c r="C994" i="46" s="1"/>
  <c r="C995" i="46" s="1"/>
  <c r="C996" i="46" s="1"/>
  <c r="C997" i="46" s="1"/>
  <c r="C998" i="46" s="1"/>
  <c r="C999" i="46" s="1"/>
  <c r="C1000" i="46" s="1"/>
  <c r="C1001" i="46" s="1"/>
  <c r="C1002" i="46" s="1"/>
  <c r="C1003" i="46" s="1"/>
  <c r="C1004" i="46" s="1"/>
  <c r="C1005" i="46" s="1"/>
  <c r="C1006" i="46" s="1"/>
  <c r="C1007" i="46" s="1"/>
  <c r="C1008" i="46" s="1"/>
  <c r="C1009" i="46" s="1"/>
  <c r="C1010" i="46" s="1"/>
  <c r="C1011" i="46" s="1"/>
  <c r="C1012" i="46" s="1"/>
  <c r="C1013" i="46" s="1"/>
  <c r="C1014" i="46" s="1"/>
  <c r="C1015" i="46" s="1"/>
  <c r="B975" i="46"/>
  <c r="B976" i="46" s="1"/>
  <c r="B977" i="46" s="1"/>
  <c r="B978" i="46" s="1"/>
  <c r="B979" i="46" s="1"/>
  <c r="B980" i="46" s="1"/>
  <c r="B981" i="46" s="1"/>
  <c r="B982" i="46" s="1"/>
  <c r="B983" i="46" s="1"/>
  <c r="B984" i="46" s="1"/>
  <c r="B985" i="46" s="1"/>
  <c r="B986" i="46" s="1"/>
  <c r="B987" i="46" s="1"/>
  <c r="B988" i="46" s="1"/>
  <c r="B989" i="46" s="1"/>
  <c r="B990" i="46" s="1"/>
  <c r="B991" i="46" s="1"/>
  <c r="B992" i="46" s="1"/>
  <c r="B993" i="46" s="1"/>
  <c r="B994" i="46" s="1"/>
  <c r="B995" i="46" s="1"/>
  <c r="B996" i="46" s="1"/>
  <c r="B997" i="46" s="1"/>
  <c r="B998" i="46" s="1"/>
  <c r="B999" i="46" s="1"/>
  <c r="B1000" i="46" s="1"/>
  <c r="B1001" i="46" s="1"/>
  <c r="B1002" i="46" s="1"/>
  <c r="B1003" i="46" s="1"/>
  <c r="B1004" i="46" s="1"/>
  <c r="B1005" i="46" s="1"/>
  <c r="B1006" i="46" s="1"/>
  <c r="B1007" i="46" s="1"/>
  <c r="B1008" i="46" s="1"/>
  <c r="B1009" i="46" s="1"/>
  <c r="B1010" i="46" s="1"/>
  <c r="B1011" i="46" s="1"/>
  <c r="B1012" i="46" s="1"/>
  <c r="B1013" i="46" s="1"/>
  <c r="B1014" i="46" s="1"/>
  <c r="B1015" i="46" s="1"/>
  <c r="C927" i="46"/>
  <c r="C928" i="46" s="1"/>
  <c r="C929" i="46" s="1"/>
  <c r="C930" i="46" s="1"/>
  <c r="C931" i="46" s="1"/>
  <c r="C932" i="46" s="1"/>
  <c r="C933" i="46" s="1"/>
  <c r="C934" i="46" s="1"/>
  <c r="C935" i="46" s="1"/>
  <c r="C936" i="46" s="1"/>
  <c r="C937" i="46" s="1"/>
  <c r="C938" i="46" s="1"/>
  <c r="C939" i="46" s="1"/>
  <c r="C940" i="46" s="1"/>
  <c r="C941" i="46" s="1"/>
  <c r="C942" i="46" s="1"/>
  <c r="C943" i="46" s="1"/>
  <c r="C944" i="46" s="1"/>
  <c r="C945" i="46" s="1"/>
  <c r="C946" i="46" s="1"/>
  <c r="C947" i="46" s="1"/>
  <c r="C948" i="46" s="1"/>
  <c r="C949" i="46" s="1"/>
  <c r="C950" i="46" s="1"/>
  <c r="C951" i="46" s="1"/>
  <c r="C952" i="46" s="1"/>
  <c r="C953" i="46" s="1"/>
  <c r="C954" i="46" s="1"/>
  <c r="C955" i="46" s="1"/>
  <c r="C956" i="46" s="1"/>
  <c r="C957" i="46" s="1"/>
  <c r="C958" i="46" s="1"/>
  <c r="C959" i="46" s="1"/>
  <c r="C960" i="46" s="1"/>
  <c r="C961" i="46" s="1"/>
  <c r="C962" i="46" s="1"/>
  <c r="C963" i="46" s="1"/>
  <c r="C964" i="46" s="1"/>
  <c r="C965" i="46" s="1"/>
  <c r="C966" i="46" s="1"/>
  <c r="C967" i="46" s="1"/>
  <c r="B927" i="46"/>
  <c r="B928" i="46" s="1"/>
  <c r="B929" i="46" s="1"/>
  <c r="B930" i="46" s="1"/>
  <c r="B931" i="46" s="1"/>
  <c r="B932" i="46" s="1"/>
  <c r="B933" i="46" s="1"/>
  <c r="B934" i="46" s="1"/>
  <c r="B935" i="46" s="1"/>
  <c r="B936" i="46" s="1"/>
  <c r="B937" i="46" s="1"/>
  <c r="B938" i="46" s="1"/>
  <c r="B939" i="46" s="1"/>
  <c r="B940" i="46" s="1"/>
  <c r="B941" i="46" s="1"/>
  <c r="B942" i="46" s="1"/>
  <c r="B943" i="46" s="1"/>
  <c r="B944" i="46" s="1"/>
  <c r="B945" i="46" s="1"/>
  <c r="B946" i="46" s="1"/>
  <c r="B947" i="46" s="1"/>
  <c r="B948" i="46" s="1"/>
  <c r="B949" i="46" s="1"/>
  <c r="B950" i="46" s="1"/>
  <c r="B951" i="46" s="1"/>
  <c r="B952" i="46" s="1"/>
  <c r="B953" i="46" s="1"/>
  <c r="B954" i="46" s="1"/>
  <c r="B955" i="46" s="1"/>
  <c r="B956" i="46" s="1"/>
  <c r="B957" i="46" s="1"/>
  <c r="B958" i="46" s="1"/>
  <c r="B959" i="46" s="1"/>
  <c r="B960" i="46" s="1"/>
  <c r="B961" i="46" s="1"/>
  <c r="B962" i="46" s="1"/>
  <c r="B963" i="46" s="1"/>
  <c r="B964" i="46" s="1"/>
  <c r="B965" i="46" s="1"/>
  <c r="B966" i="46" s="1"/>
  <c r="B967" i="46" s="1"/>
  <c r="W909" i="46"/>
  <c r="W889" i="46"/>
  <c r="C880" i="46"/>
  <c r="C881" i="46" s="1"/>
  <c r="C882" i="46" s="1"/>
  <c r="C883" i="46" s="1"/>
  <c r="C884" i="46" s="1"/>
  <c r="C885" i="46" s="1"/>
  <c r="C886" i="46" s="1"/>
  <c r="C887" i="46" s="1"/>
  <c r="C888" i="46" s="1"/>
  <c r="C889" i="46" s="1"/>
  <c r="C890" i="46" s="1"/>
  <c r="C891" i="46" s="1"/>
  <c r="C892" i="46" s="1"/>
  <c r="C893" i="46" s="1"/>
  <c r="C894" i="46" s="1"/>
  <c r="C895" i="46" s="1"/>
  <c r="C896" i="46" s="1"/>
  <c r="C897" i="46" s="1"/>
  <c r="C898" i="46" s="1"/>
  <c r="C899" i="46" s="1"/>
  <c r="C900" i="46" s="1"/>
  <c r="C901" i="46" s="1"/>
  <c r="C902" i="46" s="1"/>
  <c r="C903" i="46" s="1"/>
  <c r="C904" i="46" s="1"/>
  <c r="C905" i="46" s="1"/>
  <c r="C906" i="46" s="1"/>
  <c r="C907" i="46" s="1"/>
  <c r="C908" i="46" s="1"/>
  <c r="C909" i="46" s="1"/>
  <c r="C910" i="46" s="1"/>
  <c r="C911" i="46" s="1"/>
  <c r="C912" i="46" s="1"/>
  <c r="C913" i="46" s="1"/>
  <c r="C914" i="46" s="1"/>
  <c r="C915" i="46" s="1"/>
  <c r="C916" i="46" s="1"/>
  <c r="C917" i="46" s="1"/>
  <c r="C918" i="46" s="1"/>
  <c r="C919" i="46" s="1"/>
  <c r="C920" i="46" s="1"/>
  <c r="B880" i="46"/>
  <c r="B881" i="46" s="1"/>
  <c r="B882" i="46" s="1"/>
  <c r="B883" i="46" s="1"/>
  <c r="B884" i="46" s="1"/>
  <c r="B885" i="46" s="1"/>
  <c r="B886" i="46" s="1"/>
  <c r="B887" i="46" s="1"/>
  <c r="B888" i="46" s="1"/>
  <c r="B889" i="46" s="1"/>
  <c r="B890" i="46" s="1"/>
  <c r="B891" i="46" s="1"/>
  <c r="B892" i="46" s="1"/>
  <c r="B893" i="46" s="1"/>
  <c r="B894" i="46" s="1"/>
  <c r="B895" i="46" s="1"/>
  <c r="B896" i="46" s="1"/>
  <c r="B897" i="46" s="1"/>
  <c r="B898" i="46" s="1"/>
  <c r="B899" i="46" s="1"/>
  <c r="B900" i="46" s="1"/>
  <c r="B901" i="46" s="1"/>
  <c r="B902" i="46" s="1"/>
  <c r="B903" i="46" s="1"/>
  <c r="B904" i="46" s="1"/>
  <c r="B905" i="46" s="1"/>
  <c r="B906" i="46" s="1"/>
  <c r="B907" i="46" s="1"/>
  <c r="B908" i="46" s="1"/>
  <c r="B909" i="46" s="1"/>
  <c r="B910" i="46" s="1"/>
  <c r="B911" i="46" s="1"/>
  <c r="B912" i="46" s="1"/>
  <c r="B913" i="46" s="1"/>
  <c r="B914" i="46" s="1"/>
  <c r="B915" i="46" s="1"/>
  <c r="B916" i="46" s="1"/>
  <c r="B917" i="46" s="1"/>
  <c r="B918" i="46" s="1"/>
  <c r="B919" i="46" s="1"/>
  <c r="B920" i="46" s="1"/>
  <c r="U879" i="46"/>
  <c r="U880" i="46" s="1"/>
  <c r="U881" i="46" s="1"/>
  <c r="U882" i="46" s="1"/>
  <c r="U883" i="46" s="1"/>
  <c r="U884" i="46" s="1"/>
  <c r="U885" i="46" s="1"/>
  <c r="U886" i="46" s="1"/>
  <c r="U887" i="46" s="1"/>
  <c r="U888" i="46" s="1"/>
  <c r="U889" i="46" s="1"/>
  <c r="U890" i="46" s="1"/>
  <c r="U891" i="46" s="1"/>
  <c r="U892" i="46" s="1"/>
  <c r="U893" i="46" s="1"/>
  <c r="U894" i="46" s="1"/>
  <c r="U895" i="46" s="1"/>
  <c r="U896" i="46" s="1"/>
  <c r="U897" i="46" s="1"/>
  <c r="U898" i="46" s="1"/>
  <c r="U899" i="46" s="1"/>
  <c r="U900" i="46" s="1"/>
  <c r="U901" i="46" s="1"/>
  <c r="U902" i="46" s="1"/>
  <c r="U903" i="46" s="1"/>
  <c r="U904" i="46" s="1"/>
  <c r="U905" i="46" s="1"/>
  <c r="U906" i="46" s="1"/>
  <c r="U907" i="46" s="1"/>
  <c r="U908" i="46" s="1"/>
  <c r="U909" i="46" s="1"/>
  <c r="U910" i="46" s="1"/>
  <c r="U911" i="46" s="1"/>
  <c r="U912" i="46" s="1"/>
  <c r="U913" i="46" s="1"/>
  <c r="U914" i="46" s="1"/>
  <c r="U915" i="46" s="1"/>
  <c r="U916" i="46" s="1"/>
  <c r="U917" i="46" s="1"/>
  <c r="U918" i="46" s="1"/>
  <c r="U919" i="46" s="1"/>
  <c r="U920" i="46" s="1"/>
  <c r="Y878" i="46"/>
  <c r="X878" i="46"/>
  <c r="W878" i="46"/>
  <c r="C812" i="46"/>
  <c r="C813" i="46" s="1"/>
  <c r="C814" i="46" s="1"/>
  <c r="C815" i="46" s="1"/>
  <c r="C816" i="46" s="1"/>
  <c r="C817" i="46" s="1"/>
  <c r="C818" i="46" s="1"/>
  <c r="C819" i="46" s="1"/>
  <c r="C820" i="46" s="1"/>
  <c r="C821" i="46" s="1"/>
  <c r="C822" i="46" s="1"/>
  <c r="C823" i="46" s="1"/>
  <c r="C824" i="46" s="1"/>
  <c r="C825" i="46" s="1"/>
  <c r="C826" i="46" s="1"/>
  <c r="C827" i="46" s="1"/>
  <c r="C828" i="46" s="1"/>
  <c r="C829" i="46" s="1"/>
  <c r="C830" i="46" s="1"/>
  <c r="C831" i="46" s="1"/>
  <c r="C832" i="46" s="1"/>
  <c r="C833" i="46" s="1"/>
  <c r="C834" i="46" s="1"/>
  <c r="C835" i="46" s="1"/>
  <c r="C836" i="46" s="1"/>
  <c r="C837" i="46" s="1"/>
  <c r="C838" i="46" s="1"/>
  <c r="C839" i="46" s="1"/>
  <c r="C840" i="46" s="1"/>
  <c r="C841" i="46" s="1"/>
  <c r="C842" i="46" s="1"/>
  <c r="C843" i="46" s="1"/>
  <c r="C844" i="46" s="1"/>
  <c r="C845" i="46" s="1"/>
  <c r="C846" i="46" s="1"/>
  <c r="C847" i="46" s="1"/>
  <c r="C848" i="46" s="1"/>
  <c r="C849" i="46" s="1"/>
  <c r="C850" i="46" s="1"/>
  <c r="C851" i="46" s="1"/>
  <c r="C852" i="46" s="1"/>
  <c r="C853" i="46" s="1"/>
  <c r="G796" i="46"/>
  <c r="F796" i="46"/>
  <c r="E796" i="46"/>
  <c r="D796" i="46"/>
  <c r="C796" i="46"/>
  <c r="G795" i="46"/>
  <c r="F795" i="46"/>
  <c r="E795" i="46"/>
  <c r="D795" i="46"/>
  <c r="C795" i="46"/>
  <c r="B740" i="46"/>
  <c r="B741" i="46" s="1"/>
  <c r="B742" i="46" s="1"/>
  <c r="B743" i="46" s="1"/>
  <c r="B744" i="46" s="1"/>
  <c r="B745" i="46" s="1"/>
  <c r="B746" i="46" s="1"/>
  <c r="B747" i="46" s="1"/>
  <c r="B748" i="46" s="1"/>
  <c r="B749" i="46" s="1"/>
  <c r="B750" i="46" s="1"/>
  <c r="B751" i="46" s="1"/>
  <c r="B752" i="46" s="1"/>
  <c r="B753" i="46" s="1"/>
  <c r="B754" i="46" s="1"/>
  <c r="B755" i="46" s="1"/>
  <c r="B756" i="46" s="1"/>
  <c r="B757" i="46" s="1"/>
  <c r="B758" i="46" s="1"/>
  <c r="B759" i="46" s="1"/>
  <c r="B760" i="46" s="1"/>
  <c r="B761" i="46" s="1"/>
  <c r="B762" i="46" s="1"/>
  <c r="B763" i="46" s="1"/>
  <c r="B764" i="46" s="1"/>
  <c r="B765" i="46" s="1"/>
  <c r="B766" i="46" s="1"/>
  <c r="B767" i="46" s="1"/>
  <c r="B768" i="46" s="1"/>
  <c r="B769" i="46" s="1"/>
  <c r="B770" i="46" s="1"/>
  <c r="B771" i="46" s="1"/>
  <c r="B772" i="46" s="1"/>
  <c r="B773" i="46" s="1"/>
  <c r="B774" i="46" s="1"/>
  <c r="B775" i="46" s="1"/>
  <c r="B776" i="46" s="1"/>
  <c r="B777" i="46" s="1"/>
  <c r="B778" i="46" s="1"/>
  <c r="B779" i="46" s="1"/>
  <c r="B780" i="46" s="1"/>
  <c r="C644" i="46"/>
  <c r="C645" i="46" s="1"/>
  <c r="C646" i="46" s="1"/>
  <c r="C647" i="46" s="1"/>
  <c r="C648" i="46" s="1"/>
  <c r="C649" i="46" s="1"/>
  <c r="C650" i="46" s="1"/>
  <c r="C651" i="46" s="1"/>
  <c r="C652" i="46" s="1"/>
  <c r="C653" i="46" s="1"/>
  <c r="C654" i="46" s="1"/>
  <c r="C655" i="46" s="1"/>
  <c r="C656" i="46" s="1"/>
  <c r="C657" i="46" s="1"/>
  <c r="C658" i="46" s="1"/>
  <c r="C659" i="46" s="1"/>
  <c r="C660" i="46" s="1"/>
  <c r="C661" i="46" s="1"/>
  <c r="C662" i="46" s="1"/>
  <c r="C663" i="46" s="1"/>
  <c r="C664" i="46" s="1"/>
  <c r="C665" i="46" s="1"/>
  <c r="C666" i="46" s="1"/>
  <c r="C667" i="46" s="1"/>
  <c r="C668" i="46" s="1"/>
  <c r="C669" i="46" s="1"/>
  <c r="C670" i="46" s="1"/>
  <c r="C671" i="46" s="1"/>
  <c r="C672" i="46" s="1"/>
  <c r="C673" i="46" s="1"/>
  <c r="C674" i="46" s="1"/>
  <c r="C675" i="46" s="1"/>
  <c r="C676" i="46" s="1"/>
  <c r="C677" i="46" s="1"/>
  <c r="C678" i="46" s="1"/>
  <c r="C679" i="46" s="1"/>
  <c r="C680" i="46" s="1"/>
  <c r="C681" i="46" s="1"/>
  <c r="C682" i="46" s="1"/>
  <c r="C683" i="46" s="1"/>
  <c r="C684" i="46" s="1"/>
  <c r="B644" i="46"/>
  <c r="B645" i="46" s="1"/>
  <c r="B646" i="46" s="1"/>
  <c r="B647" i="46" s="1"/>
  <c r="B648" i="46" s="1"/>
  <c r="B649" i="46" s="1"/>
  <c r="B650" i="46" s="1"/>
  <c r="B651" i="46" s="1"/>
  <c r="B652" i="46" s="1"/>
  <c r="B653" i="46" s="1"/>
  <c r="B654" i="46" s="1"/>
  <c r="B655" i="46" s="1"/>
  <c r="B656" i="46" s="1"/>
  <c r="B657" i="46" s="1"/>
  <c r="B658" i="46" s="1"/>
  <c r="B659" i="46" s="1"/>
  <c r="B660" i="46" s="1"/>
  <c r="B661" i="46" s="1"/>
  <c r="B662" i="46" s="1"/>
  <c r="B663" i="46" s="1"/>
  <c r="B664" i="46" s="1"/>
  <c r="B665" i="46" s="1"/>
  <c r="B666" i="46" s="1"/>
  <c r="B667" i="46" s="1"/>
  <c r="B668" i="46" s="1"/>
  <c r="B669" i="46" s="1"/>
  <c r="B670" i="46" s="1"/>
  <c r="B671" i="46" s="1"/>
  <c r="B672" i="46" s="1"/>
  <c r="B673" i="46" s="1"/>
  <c r="B674" i="46" s="1"/>
  <c r="B675" i="46" s="1"/>
  <c r="B676" i="46" s="1"/>
  <c r="B677" i="46" s="1"/>
  <c r="B678" i="46" s="1"/>
  <c r="B679" i="46" s="1"/>
  <c r="B680" i="46" s="1"/>
  <c r="B681" i="46" s="1"/>
  <c r="B682" i="46" s="1"/>
  <c r="B683" i="46" s="1"/>
  <c r="B684" i="46" s="1"/>
  <c r="F643" i="46"/>
  <c r="E643" i="46"/>
  <c r="D643" i="46"/>
  <c r="E630" i="46"/>
  <c r="D630" i="46"/>
  <c r="C630" i="46"/>
  <c r="E622" i="46"/>
  <c r="J622" i="46" s="1"/>
  <c r="D622" i="46"/>
  <c r="D629" i="46" s="1"/>
  <c r="E642" i="46" s="1"/>
  <c r="C622" i="46"/>
  <c r="K560" i="46"/>
  <c r="K561" i="46" s="1"/>
  <c r="K562" i="46" s="1"/>
  <c r="K563" i="46" s="1"/>
  <c r="K564" i="46" s="1"/>
  <c r="K565" i="46" s="1"/>
  <c r="K566" i="46" s="1"/>
  <c r="K567" i="46" s="1"/>
  <c r="K568" i="46" s="1"/>
  <c r="K569" i="46" s="1"/>
  <c r="K570" i="46" s="1"/>
  <c r="K571" i="46" s="1"/>
  <c r="K572" i="46" s="1"/>
  <c r="K573" i="46" s="1"/>
  <c r="K574" i="46" s="1"/>
  <c r="K575" i="46" s="1"/>
  <c r="K576" i="46" s="1"/>
  <c r="K577" i="46" s="1"/>
  <c r="K578" i="46" s="1"/>
  <c r="K579" i="46" s="1"/>
  <c r="K580" i="46" s="1"/>
  <c r="K581" i="46" s="1"/>
  <c r="K582" i="46" s="1"/>
  <c r="K583" i="46" s="1"/>
  <c r="K584" i="46" s="1"/>
  <c r="K585" i="46" s="1"/>
  <c r="K586" i="46" s="1"/>
  <c r="K587" i="46" s="1"/>
  <c r="K588" i="46" s="1"/>
  <c r="K589" i="46" s="1"/>
  <c r="K590" i="46" s="1"/>
  <c r="K591" i="46" s="1"/>
  <c r="K592" i="46" s="1"/>
  <c r="K593" i="46" s="1"/>
  <c r="K594" i="46" s="1"/>
  <c r="K595" i="46" s="1"/>
  <c r="K596" i="46" s="1"/>
  <c r="K597" i="46" s="1"/>
  <c r="K598" i="46" s="1"/>
  <c r="K599" i="46" s="1"/>
  <c r="K600" i="46" s="1"/>
  <c r="C560" i="46"/>
  <c r="C561" i="46" s="1"/>
  <c r="C562" i="46" s="1"/>
  <c r="C563" i="46" s="1"/>
  <c r="C564" i="46" s="1"/>
  <c r="C565" i="46" s="1"/>
  <c r="C566" i="46" s="1"/>
  <c r="C567" i="46" s="1"/>
  <c r="C568" i="46" s="1"/>
  <c r="C569" i="46" s="1"/>
  <c r="C570" i="46" s="1"/>
  <c r="C571" i="46" s="1"/>
  <c r="C572" i="46" s="1"/>
  <c r="C573" i="46" s="1"/>
  <c r="C574" i="46" s="1"/>
  <c r="C575" i="46" s="1"/>
  <c r="C576" i="46" s="1"/>
  <c r="C577" i="46" s="1"/>
  <c r="C578" i="46" s="1"/>
  <c r="C579" i="46" s="1"/>
  <c r="C580" i="46" s="1"/>
  <c r="C581" i="46" s="1"/>
  <c r="C582" i="46" s="1"/>
  <c r="C583" i="46" s="1"/>
  <c r="C584" i="46" s="1"/>
  <c r="C585" i="46" s="1"/>
  <c r="C586" i="46" s="1"/>
  <c r="C587" i="46" s="1"/>
  <c r="C588" i="46" s="1"/>
  <c r="C589" i="46" s="1"/>
  <c r="C590" i="46" s="1"/>
  <c r="C591" i="46" s="1"/>
  <c r="C592" i="46" s="1"/>
  <c r="C593" i="46" s="1"/>
  <c r="C594" i="46" s="1"/>
  <c r="C595" i="46" s="1"/>
  <c r="C596" i="46" s="1"/>
  <c r="C597" i="46" s="1"/>
  <c r="C598" i="46" s="1"/>
  <c r="C599" i="46" s="1"/>
  <c r="C600" i="46" s="1"/>
  <c r="B560" i="46"/>
  <c r="B561" i="46" s="1"/>
  <c r="B562" i="46" s="1"/>
  <c r="B563" i="46" s="1"/>
  <c r="B564" i="46" s="1"/>
  <c r="B565" i="46" s="1"/>
  <c r="B566" i="46" s="1"/>
  <c r="B567" i="46" s="1"/>
  <c r="B568" i="46" s="1"/>
  <c r="B569" i="46" s="1"/>
  <c r="B570" i="46" s="1"/>
  <c r="B571" i="46" s="1"/>
  <c r="B572" i="46" s="1"/>
  <c r="B573" i="46" s="1"/>
  <c r="B574" i="46" s="1"/>
  <c r="B575" i="46" s="1"/>
  <c r="B576" i="46" s="1"/>
  <c r="B577" i="46" s="1"/>
  <c r="B578" i="46" s="1"/>
  <c r="B579" i="46" s="1"/>
  <c r="B580" i="46" s="1"/>
  <c r="B581" i="46" s="1"/>
  <c r="B582" i="46" s="1"/>
  <c r="B583" i="46" s="1"/>
  <c r="B584" i="46" s="1"/>
  <c r="B585" i="46" s="1"/>
  <c r="B586" i="46" s="1"/>
  <c r="B587" i="46" s="1"/>
  <c r="B588" i="46" s="1"/>
  <c r="B589" i="46" s="1"/>
  <c r="B590" i="46" s="1"/>
  <c r="B591" i="46" s="1"/>
  <c r="B592" i="46" s="1"/>
  <c r="B593" i="46" s="1"/>
  <c r="B594" i="46" s="1"/>
  <c r="B595" i="46" s="1"/>
  <c r="B596" i="46" s="1"/>
  <c r="B597" i="46" s="1"/>
  <c r="B598" i="46" s="1"/>
  <c r="B599" i="46" s="1"/>
  <c r="B600" i="46" s="1"/>
  <c r="K513" i="46"/>
  <c r="K514" i="46" s="1"/>
  <c r="K515" i="46" s="1"/>
  <c r="K516" i="46" s="1"/>
  <c r="K517" i="46" s="1"/>
  <c r="K518" i="46" s="1"/>
  <c r="K519" i="46" s="1"/>
  <c r="K520" i="46" s="1"/>
  <c r="K521" i="46" s="1"/>
  <c r="K522" i="46" s="1"/>
  <c r="K523" i="46" s="1"/>
  <c r="K524" i="46" s="1"/>
  <c r="K525" i="46" s="1"/>
  <c r="K526" i="46" s="1"/>
  <c r="K527" i="46" s="1"/>
  <c r="K528" i="46" s="1"/>
  <c r="K529" i="46" s="1"/>
  <c r="K530" i="46" s="1"/>
  <c r="K531" i="46" s="1"/>
  <c r="K532" i="46" s="1"/>
  <c r="K533" i="46" s="1"/>
  <c r="K534" i="46" s="1"/>
  <c r="K535" i="46" s="1"/>
  <c r="K536" i="46" s="1"/>
  <c r="K537" i="46" s="1"/>
  <c r="K538" i="46" s="1"/>
  <c r="K539" i="46" s="1"/>
  <c r="K540" i="46" s="1"/>
  <c r="K541" i="46" s="1"/>
  <c r="K542" i="46" s="1"/>
  <c r="K543" i="46" s="1"/>
  <c r="K544" i="46" s="1"/>
  <c r="K545" i="46" s="1"/>
  <c r="K546" i="46" s="1"/>
  <c r="K547" i="46" s="1"/>
  <c r="K548" i="46" s="1"/>
  <c r="K549" i="46" s="1"/>
  <c r="K550" i="46" s="1"/>
  <c r="K551" i="46" s="1"/>
  <c r="K552" i="46" s="1"/>
  <c r="K553" i="46" s="1"/>
  <c r="C513" i="46"/>
  <c r="C514" i="46" s="1"/>
  <c r="C515" i="46" s="1"/>
  <c r="C516" i="46" s="1"/>
  <c r="C517" i="46" s="1"/>
  <c r="C518" i="46" s="1"/>
  <c r="C519" i="46" s="1"/>
  <c r="C520" i="46" s="1"/>
  <c r="C521" i="46" s="1"/>
  <c r="C522" i="46" s="1"/>
  <c r="C523" i="46" s="1"/>
  <c r="C524" i="46" s="1"/>
  <c r="C525" i="46" s="1"/>
  <c r="C526" i="46" s="1"/>
  <c r="C527" i="46" s="1"/>
  <c r="C528" i="46" s="1"/>
  <c r="C529" i="46" s="1"/>
  <c r="C530" i="46" s="1"/>
  <c r="C531" i="46" s="1"/>
  <c r="C532" i="46" s="1"/>
  <c r="C533" i="46" s="1"/>
  <c r="C534" i="46" s="1"/>
  <c r="C535" i="46" s="1"/>
  <c r="C536" i="46" s="1"/>
  <c r="C537" i="46" s="1"/>
  <c r="C538" i="46" s="1"/>
  <c r="C539" i="46" s="1"/>
  <c r="C540" i="46" s="1"/>
  <c r="C541" i="46" s="1"/>
  <c r="C542" i="46" s="1"/>
  <c r="C543" i="46" s="1"/>
  <c r="C544" i="46" s="1"/>
  <c r="C545" i="46" s="1"/>
  <c r="C546" i="46" s="1"/>
  <c r="C547" i="46" s="1"/>
  <c r="C548" i="46" s="1"/>
  <c r="C549" i="46" s="1"/>
  <c r="C550" i="46" s="1"/>
  <c r="C551" i="46" s="1"/>
  <c r="C552" i="46" s="1"/>
  <c r="C553" i="46" s="1"/>
  <c r="B513" i="46"/>
  <c r="B514" i="46" s="1"/>
  <c r="B515" i="46" s="1"/>
  <c r="B516" i="46" s="1"/>
  <c r="B517" i="46" s="1"/>
  <c r="B518" i="46" s="1"/>
  <c r="B519" i="46" s="1"/>
  <c r="B520" i="46" s="1"/>
  <c r="B521" i="46" s="1"/>
  <c r="B522" i="46" s="1"/>
  <c r="B523" i="46" s="1"/>
  <c r="B524" i="46" s="1"/>
  <c r="B525" i="46" s="1"/>
  <c r="B526" i="46" s="1"/>
  <c r="B527" i="46" s="1"/>
  <c r="B528" i="46" s="1"/>
  <c r="B529" i="46" s="1"/>
  <c r="B530" i="46" s="1"/>
  <c r="B531" i="46" s="1"/>
  <c r="B532" i="46" s="1"/>
  <c r="B533" i="46" s="1"/>
  <c r="B534" i="46" s="1"/>
  <c r="B535" i="46" s="1"/>
  <c r="B536" i="46" s="1"/>
  <c r="B537" i="46" s="1"/>
  <c r="B538" i="46" s="1"/>
  <c r="B539" i="46" s="1"/>
  <c r="B540" i="46" s="1"/>
  <c r="B541" i="46" s="1"/>
  <c r="B542" i="46" s="1"/>
  <c r="B543" i="46" s="1"/>
  <c r="B544" i="46" s="1"/>
  <c r="B545" i="46" s="1"/>
  <c r="B546" i="46" s="1"/>
  <c r="B547" i="46" s="1"/>
  <c r="B548" i="46" s="1"/>
  <c r="B549" i="46" s="1"/>
  <c r="B550" i="46" s="1"/>
  <c r="B551" i="46" s="1"/>
  <c r="B552" i="46" s="1"/>
  <c r="B553" i="46" s="1"/>
  <c r="K466" i="46"/>
  <c r="K467" i="46" s="1"/>
  <c r="K468" i="46" s="1"/>
  <c r="K469" i="46" s="1"/>
  <c r="K470" i="46" s="1"/>
  <c r="K471" i="46" s="1"/>
  <c r="K472" i="46" s="1"/>
  <c r="K473" i="46" s="1"/>
  <c r="K474" i="46" s="1"/>
  <c r="K475" i="46" s="1"/>
  <c r="K476" i="46" s="1"/>
  <c r="K477" i="46" s="1"/>
  <c r="K478" i="46" s="1"/>
  <c r="K479" i="46" s="1"/>
  <c r="K480" i="46" s="1"/>
  <c r="K481" i="46" s="1"/>
  <c r="K482" i="46" s="1"/>
  <c r="K483" i="46" s="1"/>
  <c r="K484" i="46" s="1"/>
  <c r="K485" i="46" s="1"/>
  <c r="K486" i="46" s="1"/>
  <c r="K487" i="46" s="1"/>
  <c r="K488" i="46" s="1"/>
  <c r="K489" i="46" s="1"/>
  <c r="K490" i="46" s="1"/>
  <c r="K491" i="46" s="1"/>
  <c r="K492" i="46" s="1"/>
  <c r="K493" i="46" s="1"/>
  <c r="K494" i="46" s="1"/>
  <c r="K495" i="46" s="1"/>
  <c r="K496" i="46" s="1"/>
  <c r="K497" i="46" s="1"/>
  <c r="K498" i="46" s="1"/>
  <c r="K499" i="46" s="1"/>
  <c r="K500" i="46" s="1"/>
  <c r="K501" i="46" s="1"/>
  <c r="K502" i="46" s="1"/>
  <c r="K503" i="46" s="1"/>
  <c r="K504" i="46" s="1"/>
  <c r="K505" i="46" s="1"/>
  <c r="K506" i="46" s="1"/>
  <c r="C466" i="46"/>
  <c r="C467" i="46" s="1"/>
  <c r="C468" i="46" s="1"/>
  <c r="C469" i="46" s="1"/>
  <c r="C470" i="46" s="1"/>
  <c r="C471" i="46" s="1"/>
  <c r="C472" i="46" s="1"/>
  <c r="C473" i="46" s="1"/>
  <c r="C474" i="46" s="1"/>
  <c r="C475" i="46" s="1"/>
  <c r="C476" i="46" s="1"/>
  <c r="C477" i="46" s="1"/>
  <c r="C478" i="46" s="1"/>
  <c r="C479" i="46" s="1"/>
  <c r="C480" i="46" s="1"/>
  <c r="C481" i="46" s="1"/>
  <c r="C482" i="46" s="1"/>
  <c r="C483" i="46" s="1"/>
  <c r="C484" i="46" s="1"/>
  <c r="C485" i="46" s="1"/>
  <c r="C486" i="46" s="1"/>
  <c r="C487" i="46" s="1"/>
  <c r="C488" i="46" s="1"/>
  <c r="C489" i="46" s="1"/>
  <c r="C490" i="46" s="1"/>
  <c r="C491" i="46" s="1"/>
  <c r="C492" i="46" s="1"/>
  <c r="C493" i="46" s="1"/>
  <c r="C494" i="46" s="1"/>
  <c r="C495" i="46" s="1"/>
  <c r="C496" i="46" s="1"/>
  <c r="C497" i="46" s="1"/>
  <c r="C498" i="46" s="1"/>
  <c r="C499" i="46" s="1"/>
  <c r="C500" i="46" s="1"/>
  <c r="C501" i="46" s="1"/>
  <c r="C502" i="46" s="1"/>
  <c r="C503" i="46" s="1"/>
  <c r="C504" i="46" s="1"/>
  <c r="C505" i="46" s="1"/>
  <c r="C506" i="46" s="1"/>
  <c r="B466" i="46"/>
  <c r="B467" i="46" s="1"/>
  <c r="B468" i="46" s="1"/>
  <c r="B469" i="46" s="1"/>
  <c r="B470" i="46" s="1"/>
  <c r="B471" i="46" s="1"/>
  <c r="B472" i="46" s="1"/>
  <c r="B473" i="46" s="1"/>
  <c r="B474" i="46" s="1"/>
  <c r="B475" i="46" s="1"/>
  <c r="B476" i="46" s="1"/>
  <c r="B477" i="46" s="1"/>
  <c r="B478" i="46" s="1"/>
  <c r="B479" i="46" s="1"/>
  <c r="B480" i="46" s="1"/>
  <c r="B481" i="46" s="1"/>
  <c r="B482" i="46" s="1"/>
  <c r="B483" i="46" s="1"/>
  <c r="B484" i="46" s="1"/>
  <c r="B485" i="46" s="1"/>
  <c r="B486" i="46" s="1"/>
  <c r="B487" i="46" s="1"/>
  <c r="B488" i="46" s="1"/>
  <c r="B489" i="46" s="1"/>
  <c r="B490" i="46" s="1"/>
  <c r="B491" i="46" s="1"/>
  <c r="B492" i="46" s="1"/>
  <c r="B493" i="46" s="1"/>
  <c r="B494" i="46" s="1"/>
  <c r="B495" i="46" s="1"/>
  <c r="B496" i="46" s="1"/>
  <c r="B497" i="46" s="1"/>
  <c r="B498" i="46" s="1"/>
  <c r="B499" i="46" s="1"/>
  <c r="B500" i="46" s="1"/>
  <c r="B501" i="46" s="1"/>
  <c r="B502" i="46" s="1"/>
  <c r="B503" i="46" s="1"/>
  <c r="B504" i="46" s="1"/>
  <c r="B505" i="46" s="1"/>
  <c r="B506" i="46" s="1"/>
  <c r="K419" i="46"/>
  <c r="K420" i="46" s="1"/>
  <c r="K421" i="46" s="1"/>
  <c r="K422" i="46" s="1"/>
  <c r="K423" i="46" s="1"/>
  <c r="K424" i="46" s="1"/>
  <c r="K425" i="46" s="1"/>
  <c r="K426" i="46" s="1"/>
  <c r="K427" i="46" s="1"/>
  <c r="K428" i="46" s="1"/>
  <c r="K429" i="46" s="1"/>
  <c r="K430" i="46" s="1"/>
  <c r="K431" i="46" s="1"/>
  <c r="K432" i="46" s="1"/>
  <c r="K433" i="46" s="1"/>
  <c r="K434" i="46" s="1"/>
  <c r="K435" i="46" s="1"/>
  <c r="K436" i="46" s="1"/>
  <c r="K437" i="46" s="1"/>
  <c r="K438" i="46" s="1"/>
  <c r="K439" i="46" s="1"/>
  <c r="K440" i="46" s="1"/>
  <c r="K441" i="46" s="1"/>
  <c r="K442" i="46" s="1"/>
  <c r="K443" i="46" s="1"/>
  <c r="K444" i="46" s="1"/>
  <c r="K445" i="46" s="1"/>
  <c r="K446" i="46" s="1"/>
  <c r="K447" i="46" s="1"/>
  <c r="K448" i="46" s="1"/>
  <c r="K449" i="46" s="1"/>
  <c r="K450" i="46" s="1"/>
  <c r="K451" i="46" s="1"/>
  <c r="K452" i="46" s="1"/>
  <c r="K453" i="46" s="1"/>
  <c r="K454" i="46" s="1"/>
  <c r="K455" i="46" s="1"/>
  <c r="K456" i="46" s="1"/>
  <c r="K457" i="46" s="1"/>
  <c r="K458" i="46" s="1"/>
  <c r="K459" i="46" s="1"/>
  <c r="C419" i="46"/>
  <c r="C420" i="46" s="1"/>
  <c r="C421" i="46" s="1"/>
  <c r="C422" i="46" s="1"/>
  <c r="C423" i="46" s="1"/>
  <c r="C424" i="46" s="1"/>
  <c r="C425" i="46" s="1"/>
  <c r="C426" i="46" s="1"/>
  <c r="C427" i="46" s="1"/>
  <c r="C428" i="46" s="1"/>
  <c r="C429" i="46" s="1"/>
  <c r="C430" i="46" s="1"/>
  <c r="C431" i="46" s="1"/>
  <c r="C432" i="46" s="1"/>
  <c r="C433" i="46" s="1"/>
  <c r="C434" i="46" s="1"/>
  <c r="C435" i="46" s="1"/>
  <c r="C436" i="46" s="1"/>
  <c r="C437" i="46" s="1"/>
  <c r="C438" i="46" s="1"/>
  <c r="C439" i="46" s="1"/>
  <c r="C440" i="46" s="1"/>
  <c r="C441" i="46" s="1"/>
  <c r="C442" i="46" s="1"/>
  <c r="C443" i="46" s="1"/>
  <c r="C444" i="46" s="1"/>
  <c r="C445" i="46" s="1"/>
  <c r="C446" i="46" s="1"/>
  <c r="C447" i="46" s="1"/>
  <c r="C448" i="46" s="1"/>
  <c r="C449" i="46" s="1"/>
  <c r="C450" i="46" s="1"/>
  <c r="C451" i="46" s="1"/>
  <c r="C452" i="46" s="1"/>
  <c r="C453" i="46" s="1"/>
  <c r="C454" i="46" s="1"/>
  <c r="C455" i="46" s="1"/>
  <c r="C456" i="46" s="1"/>
  <c r="C457" i="46" s="1"/>
  <c r="C458" i="46" s="1"/>
  <c r="C459" i="46" s="1"/>
  <c r="B419" i="46"/>
  <c r="B420" i="46" s="1"/>
  <c r="B421" i="46" s="1"/>
  <c r="B422" i="46" s="1"/>
  <c r="B423" i="46" s="1"/>
  <c r="B424" i="46" s="1"/>
  <c r="B425" i="46" s="1"/>
  <c r="B426" i="46" s="1"/>
  <c r="B427" i="46" s="1"/>
  <c r="B428" i="46" s="1"/>
  <c r="B429" i="46" s="1"/>
  <c r="B430" i="46" s="1"/>
  <c r="B431" i="46" s="1"/>
  <c r="B432" i="46" s="1"/>
  <c r="B433" i="46" s="1"/>
  <c r="B434" i="46" s="1"/>
  <c r="B435" i="46" s="1"/>
  <c r="B436" i="46" s="1"/>
  <c r="B437" i="46" s="1"/>
  <c r="B438" i="46" s="1"/>
  <c r="B439" i="46" s="1"/>
  <c r="B440" i="46" s="1"/>
  <c r="B441" i="46" s="1"/>
  <c r="B442" i="46" s="1"/>
  <c r="B443" i="46" s="1"/>
  <c r="B444" i="46" s="1"/>
  <c r="B445" i="46" s="1"/>
  <c r="B446" i="46" s="1"/>
  <c r="B447" i="46" s="1"/>
  <c r="B448" i="46" s="1"/>
  <c r="B449" i="46" s="1"/>
  <c r="B450" i="46" s="1"/>
  <c r="B451" i="46" s="1"/>
  <c r="B452" i="46" s="1"/>
  <c r="B453" i="46" s="1"/>
  <c r="B454" i="46" s="1"/>
  <c r="B455" i="46" s="1"/>
  <c r="B456" i="46" s="1"/>
  <c r="B457" i="46" s="1"/>
  <c r="B458" i="46" s="1"/>
  <c r="B459" i="46" s="1"/>
  <c r="K372" i="46"/>
  <c r="K373" i="46" s="1"/>
  <c r="K374" i="46" s="1"/>
  <c r="K375" i="46" s="1"/>
  <c r="K376" i="46" s="1"/>
  <c r="K377" i="46" s="1"/>
  <c r="K378" i="46" s="1"/>
  <c r="K379" i="46" s="1"/>
  <c r="K380" i="46" s="1"/>
  <c r="K381" i="46" s="1"/>
  <c r="K382" i="46" s="1"/>
  <c r="K383" i="46" s="1"/>
  <c r="K384" i="46" s="1"/>
  <c r="K385" i="46" s="1"/>
  <c r="K386" i="46" s="1"/>
  <c r="K387" i="46" s="1"/>
  <c r="K388" i="46" s="1"/>
  <c r="K389" i="46" s="1"/>
  <c r="K390" i="46" s="1"/>
  <c r="K391" i="46" s="1"/>
  <c r="K392" i="46" s="1"/>
  <c r="K393" i="46" s="1"/>
  <c r="K394" i="46" s="1"/>
  <c r="K395" i="46" s="1"/>
  <c r="K396" i="46" s="1"/>
  <c r="K397" i="46" s="1"/>
  <c r="K398" i="46" s="1"/>
  <c r="K399" i="46" s="1"/>
  <c r="K400" i="46" s="1"/>
  <c r="K401" i="46" s="1"/>
  <c r="K402" i="46" s="1"/>
  <c r="K403" i="46" s="1"/>
  <c r="K404" i="46" s="1"/>
  <c r="K405" i="46" s="1"/>
  <c r="K406" i="46" s="1"/>
  <c r="K407" i="46" s="1"/>
  <c r="K408" i="46" s="1"/>
  <c r="K409" i="46" s="1"/>
  <c r="K410" i="46" s="1"/>
  <c r="K411" i="46" s="1"/>
  <c r="K412" i="46" s="1"/>
  <c r="C372" i="46"/>
  <c r="C373" i="46" s="1"/>
  <c r="C374" i="46" s="1"/>
  <c r="C375" i="46" s="1"/>
  <c r="C376" i="46" s="1"/>
  <c r="C377" i="46" s="1"/>
  <c r="C378" i="46" s="1"/>
  <c r="C379" i="46" s="1"/>
  <c r="C380" i="46" s="1"/>
  <c r="C381" i="46" s="1"/>
  <c r="C382" i="46" s="1"/>
  <c r="C383" i="46" s="1"/>
  <c r="C384" i="46" s="1"/>
  <c r="C385" i="46" s="1"/>
  <c r="C386" i="46" s="1"/>
  <c r="C387" i="46" s="1"/>
  <c r="C388" i="46" s="1"/>
  <c r="C389" i="46" s="1"/>
  <c r="C390" i="46" s="1"/>
  <c r="C391" i="46" s="1"/>
  <c r="C392" i="46" s="1"/>
  <c r="C393" i="46" s="1"/>
  <c r="C394" i="46" s="1"/>
  <c r="C395" i="46" s="1"/>
  <c r="C396" i="46" s="1"/>
  <c r="C397" i="46" s="1"/>
  <c r="C398" i="46" s="1"/>
  <c r="C399" i="46" s="1"/>
  <c r="C400" i="46" s="1"/>
  <c r="C401" i="46" s="1"/>
  <c r="C402" i="46" s="1"/>
  <c r="C403" i="46" s="1"/>
  <c r="C404" i="46" s="1"/>
  <c r="C405" i="46" s="1"/>
  <c r="C406" i="46" s="1"/>
  <c r="C407" i="46" s="1"/>
  <c r="C408" i="46" s="1"/>
  <c r="C409" i="46" s="1"/>
  <c r="C410" i="46" s="1"/>
  <c r="C411" i="46" s="1"/>
  <c r="C412" i="46" s="1"/>
  <c r="B372" i="46"/>
  <c r="B373" i="46" s="1"/>
  <c r="B374" i="46" s="1"/>
  <c r="B375" i="46" s="1"/>
  <c r="B376" i="46" s="1"/>
  <c r="B377" i="46" s="1"/>
  <c r="B378" i="46" s="1"/>
  <c r="B379" i="46" s="1"/>
  <c r="B380" i="46" s="1"/>
  <c r="B381" i="46" s="1"/>
  <c r="B382" i="46" s="1"/>
  <c r="B383" i="46" s="1"/>
  <c r="B384" i="46" s="1"/>
  <c r="B385" i="46" s="1"/>
  <c r="B386" i="46" s="1"/>
  <c r="B387" i="46" s="1"/>
  <c r="B388" i="46" s="1"/>
  <c r="B389" i="46" s="1"/>
  <c r="B390" i="46" s="1"/>
  <c r="B391" i="46" s="1"/>
  <c r="B392" i="46" s="1"/>
  <c r="B393" i="46" s="1"/>
  <c r="B394" i="46" s="1"/>
  <c r="B395" i="46" s="1"/>
  <c r="B396" i="46" s="1"/>
  <c r="B397" i="46" s="1"/>
  <c r="B398" i="46" s="1"/>
  <c r="B399" i="46" s="1"/>
  <c r="B400" i="46" s="1"/>
  <c r="B401" i="46" s="1"/>
  <c r="B402" i="46" s="1"/>
  <c r="B403" i="46" s="1"/>
  <c r="B404" i="46" s="1"/>
  <c r="B405" i="46" s="1"/>
  <c r="B406" i="46" s="1"/>
  <c r="B407" i="46" s="1"/>
  <c r="B408" i="46" s="1"/>
  <c r="B409" i="46" s="1"/>
  <c r="B410" i="46" s="1"/>
  <c r="B411" i="46" s="1"/>
  <c r="B412" i="46" s="1"/>
  <c r="K325" i="46"/>
  <c r="K326" i="46" s="1"/>
  <c r="K327" i="46" s="1"/>
  <c r="K328" i="46" s="1"/>
  <c r="K329" i="46" s="1"/>
  <c r="K330" i="46" s="1"/>
  <c r="K331" i="46" s="1"/>
  <c r="K332" i="46" s="1"/>
  <c r="K333" i="46" s="1"/>
  <c r="K334" i="46" s="1"/>
  <c r="K335" i="46" s="1"/>
  <c r="K336" i="46" s="1"/>
  <c r="K337" i="46" s="1"/>
  <c r="K338" i="46" s="1"/>
  <c r="K339" i="46" s="1"/>
  <c r="K340" i="46" s="1"/>
  <c r="K341" i="46" s="1"/>
  <c r="K342" i="46" s="1"/>
  <c r="K343" i="46" s="1"/>
  <c r="K344" i="46" s="1"/>
  <c r="K345" i="46" s="1"/>
  <c r="K346" i="46" s="1"/>
  <c r="K347" i="46" s="1"/>
  <c r="K348" i="46" s="1"/>
  <c r="K349" i="46" s="1"/>
  <c r="K350" i="46" s="1"/>
  <c r="K351" i="46" s="1"/>
  <c r="K352" i="46" s="1"/>
  <c r="K353" i="46" s="1"/>
  <c r="K354" i="46" s="1"/>
  <c r="K355" i="46" s="1"/>
  <c r="K356" i="46" s="1"/>
  <c r="K357" i="46" s="1"/>
  <c r="K358" i="46" s="1"/>
  <c r="K359" i="46" s="1"/>
  <c r="K360" i="46" s="1"/>
  <c r="K361" i="46" s="1"/>
  <c r="K362" i="46" s="1"/>
  <c r="K363" i="46" s="1"/>
  <c r="K364" i="46" s="1"/>
  <c r="K365" i="46" s="1"/>
  <c r="C325" i="46"/>
  <c r="C326" i="46" s="1"/>
  <c r="C327" i="46" s="1"/>
  <c r="C328" i="46" s="1"/>
  <c r="C329" i="46" s="1"/>
  <c r="C330" i="46" s="1"/>
  <c r="C331" i="46" s="1"/>
  <c r="C332" i="46" s="1"/>
  <c r="C333" i="46" s="1"/>
  <c r="C334" i="46" s="1"/>
  <c r="C335" i="46" s="1"/>
  <c r="C336" i="46" s="1"/>
  <c r="C337" i="46" s="1"/>
  <c r="C338" i="46" s="1"/>
  <c r="C339" i="46" s="1"/>
  <c r="C340" i="46" s="1"/>
  <c r="C341" i="46" s="1"/>
  <c r="C342" i="46" s="1"/>
  <c r="C343" i="46" s="1"/>
  <c r="C344" i="46" s="1"/>
  <c r="C345" i="46" s="1"/>
  <c r="C346" i="46" s="1"/>
  <c r="C347" i="46" s="1"/>
  <c r="C348" i="46" s="1"/>
  <c r="C349" i="46" s="1"/>
  <c r="C350" i="46" s="1"/>
  <c r="C351" i="46" s="1"/>
  <c r="C352" i="46" s="1"/>
  <c r="C353" i="46" s="1"/>
  <c r="C354" i="46" s="1"/>
  <c r="C355" i="46" s="1"/>
  <c r="C356" i="46" s="1"/>
  <c r="C357" i="46" s="1"/>
  <c r="C358" i="46" s="1"/>
  <c r="C359" i="46" s="1"/>
  <c r="C360" i="46" s="1"/>
  <c r="C361" i="46" s="1"/>
  <c r="C362" i="46" s="1"/>
  <c r="C363" i="46" s="1"/>
  <c r="C364" i="46" s="1"/>
  <c r="C365" i="46" s="1"/>
  <c r="B325" i="46"/>
  <c r="B326" i="46" s="1"/>
  <c r="B327" i="46" s="1"/>
  <c r="B328" i="46" s="1"/>
  <c r="B329" i="46" s="1"/>
  <c r="B330" i="46" s="1"/>
  <c r="B331" i="46" s="1"/>
  <c r="B332" i="46" s="1"/>
  <c r="B333" i="46" s="1"/>
  <c r="B334" i="46" s="1"/>
  <c r="B335" i="46" s="1"/>
  <c r="B336" i="46" s="1"/>
  <c r="B337" i="46" s="1"/>
  <c r="B338" i="46" s="1"/>
  <c r="B339" i="46" s="1"/>
  <c r="B340" i="46" s="1"/>
  <c r="B341" i="46" s="1"/>
  <c r="B342" i="46" s="1"/>
  <c r="B343" i="46" s="1"/>
  <c r="B344" i="46" s="1"/>
  <c r="B345" i="46" s="1"/>
  <c r="B346" i="46" s="1"/>
  <c r="B347" i="46" s="1"/>
  <c r="B348" i="46" s="1"/>
  <c r="B349" i="46" s="1"/>
  <c r="B350" i="46" s="1"/>
  <c r="B351" i="46" s="1"/>
  <c r="B352" i="46" s="1"/>
  <c r="B353" i="46" s="1"/>
  <c r="B354" i="46" s="1"/>
  <c r="B355" i="46" s="1"/>
  <c r="B356" i="46" s="1"/>
  <c r="B357" i="46" s="1"/>
  <c r="B358" i="46" s="1"/>
  <c r="B359" i="46" s="1"/>
  <c r="B360" i="46" s="1"/>
  <c r="B361" i="46" s="1"/>
  <c r="B362" i="46" s="1"/>
  <c r="B363" i="46" s="1"/>
  <c r="B364" i="46" s="1"/>
  <c r="B365" i="46" s="1"/>
  <c r="D314" i="46"/>
  <c r="C314" i="46"/>
  <c r="D313" i="46"/>
  <c r="C313" i="46"/>
  <c r="I311" i="46"/>
  <c r="E306" i="46"/>
  <c r="F306" i="46" s="1"/>
  <c r="G306" i="46" s="1"/>
  <c r="H306" i="46" s="1"/>
  <c r="I306" i="46" s="1"/>
  <c r="J306" i="46" s="1"/>
  <c r="K306" i="46" s="1"/>
  <c r="L306" i="46" s="1"/>
  <c r="M306" i="46" s="1"/>
  <c r="N306" i="46" s="1"/>
  <c r="O306" i="46" s="1"/>
  <c r="P306" i="46" s="1"/>
  <c r="Q306" i="46" s="1"/>
  <c r="R306" i="46" s="1"/>
  <c r="S306" i="46" s="1"/>
  <c r="T306" i="46" s="1"/>
  <c r="U306" i="46" s="1"/>
  <c r="V306" i="46" s="1"/>
  <c r="W306" i="46" s="1"/>
  <c r="X306" i="46" s="1"/>
  <c r="Y306" i="46" s="1"/>
  <c r="Z306" i="46" s="1"/>
  <c r="AA306" i="46" s="1"/>
  <c r="AB306" i="46" s="1"/>
  <c r="AC306" i="46" s="1"/>
  <c r="AD306" i="46" s="1"/>
  <c r="AE306" i="46" s="1"/>
  <c r="AF306" i="46" s="1"/>
  <c r="AG306" i="46" s="1"/>
  <c r="AH306" i="46" s="1"/>
  <c r="AI306" i="46" s="1"/>
  <c r="AJ306" i="46" s="1"/>
  <c r="AK306" i="46" s="1"/>
  <c r="AL306" i="46" s="1"/>
  <c r="AM306" i="46" s="1"/>
  <c r="AN306" i="46" s="1"/>
  <c r="AO306" i="46" s="1"/>
  <c r="AP306" i="46" s="1"/>
  <c r="AQ306" i="46" s="1"/>
  <c r="AR306" i="46" s="1"/>
  <c r="AS306" i="46" s="1"/>
  <c r="E305" i="46"/>
  <c r="F305" i="46" s="1"/>
  <c r="G305" i="46" s="1"/>
  <c r="H305" i="46" s="1"/>
  <c r="I305" i="46" s="1"/>
  <c r="J305" i="46" s="1"/>
  <c r="K305" i="46" s="1"/>
  <c r="L305" i="46" s="1"/>
  <c r="M305" i="46" s="1"/>
  <c r="N305" i="46" s="1"/>
  <c r="O305" i="46" s="1"/>
  <c r="P305" i="46" s="1"/>
  <c r="Q305" i="46" s="1"/>
  <c r="R305" i="46" s="1"/>
  <c r="S305" i="46" s="1"/>
  <c r="T305" i="46" s="1"/>
  <c r="U305" i="46" s="1"/>
  <c r="V305" i="46" s="1"/>
  <c r="W305" i="46" s="1"/>
  <c r="X305" i="46" s="1"/>
  <c r="Y305" i="46" s="1"/>
  <c r="Z305" i="46" s="1"/>
  <c r="AA305" i="46" s="1"/>
  <c r="AB305" i="46" s="1"/>
  <c r="AC305" i="46" s="1"/>
  <c r="AD305" i="46" s="1"/>
  <c r="AE305" i="46" s="1"/>
  <c r="AF305" i="46" s="1"/>
  <c r="AG305" i="46" s="1"/>
  <c r="AH305" i="46" s="1"/>
  <c r="AI305" i="46" s="1"/>
  <c r="AJ305" i="46" s="1"/>
  <c r="AK305" i="46" s="1"/>
  <c r="AL305" i="46" s="1"/>
  <c r="AM305" i="46" s="1"/>
  <c r="AN305" i="46" s="1"/>
  <c r="AO305" i="46" s="1"/>
  <c r="AP305" i="46" s="1"/>
  <c r="AQ305" i="46" s="1"/>
  <c r="AR305" i="46" s="1"/>
  <c r="AS305" i="46" s="1"/>
  <c r="E300" i="46"/>
  <c r="H281" i="46"/>
  <c r="H280" i="46"/>
  <c r="B280" i="46"/>
  <c r="H279" i="46"/>
  <c r="L259" i="46"/>
  <c r="K259" i="46"/>
  <c r="J259" i="46"/>
  <c r="L258" i="46"/>
  <c r="K258" i="46"/>
  <c r="J258" i="46"/>
  <c r="L257" i="46"/>
  <c r="K257" i="46"/>
  <c r="J257" i="46"/>
  <c r="L256" i="46"/>
  <c r="K256" i="46"/>
  <c r="J256" i="46"/>
  <c r="L255" i="46"/>
  <c r="K255" i="46"/>
  <c r="J255" i="46"/>
  <c r="L254" i="46"/>
  <c r="K254" i="46"/>
  <c r="J254" i="46"/>
  <c r="L253" i="46"/>
  <c r="K253" i="46"/>
  <c r="J253" i="46"/>
  <c r="L252" i="46"/>
  <c r="K252" i="46"/>
  <c r="J252" i="46"/>
  <c r="L251" i="46"/>
  <c r="K251" i="46"/>
  <c r="J251" i="46"/>
  <c r="L250" i="46"/>
  <c r="K250" i="46"/>
  <c r="J250" i="46"/>
  <c r="L249" i="46"/>
  <c r="K249" i="46"/>
  <c r="J249" i="46"/>
  <c r="L248" i="46"/>
  <c r="K248" i="46"/>
  <c r="J248" i="46"/>
  <c r="L247" i="46"/>
  <c r="K247" i="46"/>
  <c r="J247" i="46"/>
  <c r="L246" i="46"/>
  <c r="K246" i="46"/>
  <c r="J246" i="46"/>
  <c r="F239" i="46"/>
  <c r="AS224" i="46"/>
  <c r="AR224" i="46"/>
  <c r="AQ224" i="46"/>
  <c r="AP224" i="46"/>
  <c r="AO224" i="46"/>
  <c r="AN224" i="46"/>
  <c r="AM224" i="46"/>
  <c r="AL224" i="46"/>
  <c r="AK224" i="46"/>
  <c r="AJ224" i="46"/>
  <c r="AI224" i="46"/>
  <c r="AH224" i="46"/>
  <c r="AG224" i="46"/>
  <c r="AF224" i="46"/>
  <c r="AE224" i="46"/>
  <c r="AD224" i="46"/>
  <c r="AC224" i="46"/>
  <c r="AB224" i="46"/>
  <c r="AA224" i="46"/>
  <c r="Z224" i="46"/>
  <c r="Y224" i="46"/>
  <c r="X224" i="46"/>
  <c r="W224" i="46"/>
  <c r="V224" i="46"/>
  <c r="U224" i="46"/>
  <c r="T224" i="46"/>
  <c r="S224" i="46"/>
  <c r="R224" i="46"/>
  <c r="Q224" i="46"/>
  <c r="P224" i="46"/>
  <c r="O224" i="46"/>
  <c r="N224" i="46"/>
  <c r="M224" i="46"/>
  <c r="L224" i="46"/>
  <c r="K224" i="46"/>
  <c r="J224" i="46"/>
  <c r="I224" i="46"/>
  <c r="H224" i="46"/>
  <c r="G224" i="46"/>
  <c r="F224" i="46"/>
  <c r="E224" i="46"/>
  <c r="D224" i="46"/>
  <c r="AS223" i="46"/>
  <c r="AR223" i="46"/>
  <c r="AQ223" i="46"/>
  <c r="AP223" i="46"/>
  <c r="AO223" i="46"/>
  <c r="AN223" i="46"/>
  <c r="AM223" i="46"/>
  <c r="AL223" i="46"/>
  <c r="AK223" i="46"/>
  <c r="AJ223" i="46"/>
  <c r="AI223" i="46"/>
  <c r="AH223" i="46"/>
  <c r="AG223" i="46"/>
  <c r="AF223" i="46"/>
  <c r="AE223" i="46"/>
  <c r="AD223" i="46"/>
  <c r="AC223" i="46"/>
  <c r="AB223" i="46"/>
  <c r="AA223" i="46"/>
  <c r="Z223" i="46"/>
  <c r="Y223" i="46"/>
  <c r="X223" i="46"/>
  <c r="W223" i="46"/>
  <c r="V223" i="46"/>
  <c r="U223" i="46"/>
  <c r="T223" i="46"/>
  <c r="S223" i="46"/>
  <c r="R223" i="46"/>
  <c r="Q223" i="46"/>
  <c r="P223" i="46"/>
  <c r="O223" i="46"/>
  <c r="N223" i="46"/>
  <c r="M223" i="46"/>
  <c r="L223" i="46"/>
  <c r="K223" i="46"/>
  <c r="J223" i="46"/>
  <c r="I223" i="46"/>
  <c r="H223" i="46"/>
  <c r="G223" i="46"/>
  <c r="F223" i="46"/>
  <c r="E223" i="46"/>
  <c r="D223" i="46"/>
  <c r="D222" i="46"/>
  <c r="E222" i="46" s="1"/>
  <c r="F222" i="46" s="1"/>
  <c r="G222" i="46" s="1"/>
  <c r="H222" i="46" s="1"/>
  <c r="I222" i="46" s="1"/>
  <c r="J222" i="46" s="1"/>
  <c r="K222" i="46" s="1"/>
  <c r="L222" i="46" s="1"/>
  <c r="M222" i="46" s="1"/>
  <c r="N222" i="46" s="1"/>
  <c r="O222" i="46" s="1"/>
  <c r="P222" i="46" s="1"/>
  <c r="Q222" i="46" s="1"/>
  <c r="R222" i="46" s="1"/>
  <c r="S222" i="46" s="1"/>
  <c r="T222" i="46" s="1"/>
  <c r="U222" i="46" s="1"/>
  <c r="V222" i="46" s="1"/>
  <c r="W222" i="46" s="1"/>
  <c r="X222" i="46" s="1"/>
  <c r="Y222" i="46" s="1"/>
  <c r="Z222" i="46" s="1"/>
  <c r="AA222" i="46" s="1"/>
  <c r="AB222" i="46" s="1"/>
  <c r="AC222" i="46" s="1"/>
  <c r="AD222" i="46" s="1"/>
  <c r="AE222" i="46" s="1"/>
  <c r="AF222" i="46" s="1"/>
  <c r="AG222" i="46" s="1"/>
  <c r="AH222" i="46" s="1"/>
  <c r="AI222" i="46" s="1"/>
  <c r="AJ222" i="46" s="1"/>
  <c r="AK222" i="46" s="1"/>
  <c r="AL222" i="46" s="1"/>
  <c r="AM222" i="46" s="1"/>
  <c r="AN222" i="46" s="1"/>
  <c r="AO222" i="46" s="1"/>
  <c r="AP222" i="46" s="1"/>
  <c r="AQ222" i="46" s="1"/>
  <c r="AR222" i="46" s="1"/>
  <c r="AS222" i="46" s="1"/>
  <c r="AS221" i="46"/>
  <c r="AR221" i="46"/>
  <c r="AQ221" i="46"/>
  <c r="AP221" i="46"/>
  <c r="AO221" i="46"/>
  <c r="AN221" i="46"/>
  <c r="AM221" i="46"/>
  <c r="AL221" i="46"/>
  <c r="AK221" i="46"/>
  <c r="AJ221" i="46"/>
  <c r="AI221" i="46"/>
  <c r="AS220" i="46"/>
  <c r="AS1164" i="46" s="1"/>
  <c r="AR220" i="46"/>
  <c r="AR1164" i="46" s="1"/>
  <c r="AQ220" i="46"/>
  <c r="AQ1164" i="46" s="1"/>
  <c r="AP220" i="46"/>
  <c r="AP1164" i="46" s="1"/>
  <c r="AO220" i="46"/>
  <c r="AO1164" i="46" s="1"/>
  <c r="AN220" i="46"/>
  <c r="AN1164" i="46" s="1"/>
  <c r="AM220" i="46"/>
  <c r="AM1164" i="46" s="1"/>
  <c r="AL220" i="46"/>
  <c r="AL1164" i="46" s="1"/>
  <c r="AK220" i="46"/>
  <c r="AK1164" i="46" s="1"/>
  <c r="AJ220" i="46"/>
  <c r="AJ1164" i="46" s="1"/>
  <c r="AI220" i="46"/>
  <c r="AI1164" i="46" s="1"/>
  <c r="AS219" i="46"/>
  <c r="AS1163" i="46" s="1"/>
  <c r="AR219" i="46"/>
  <c r="AR1163" i="46" s="1"/>
  <c r="AQ219" i="46"/>
  <c r="AQ1163" i="46" s="1"/>
  <c r="AP219" i="46"/>
  <c r="AP1163" i="46" s="1"/>
  <c r="AO219" i="46"/>
  <c r="AO1163" i="46" s="1"/>
  <c r="AN219" i="46"/>
  <c r="AN1163" i="46" s="1"/>
  <c r="AM219" i="46"/>
  <c r="AM1163" i="46" s="1"/>
  <c r="AL219" i="46"/>
  <c r="AL1163" i="46" s="1"/>
  <c r="AK219" i="46"/>
  <c r="AK1163" i="46" s="1"/>
  <c r="AJ219" i="46"/>
  <c r="AJ1163" i="46" s="1"/>
  <c r="AI219" i="46"/>
  <c r="AI1163" i="46" s="1"/>
  <c r="AH218" i="46"/>
  <c r="N218" i="46"/>
  <c r="V889" i="46" s="1"/>
  <c r="C218" i="46"/>
  <c r="V878" i="46" s="1"/>
  <c r="D217" i="46"/>
  <c r="E217" i="46" s="1"/>
  <c r="F217" i="46" s="1"/>
  <c r="G217" i="46" s="1"/>
  <c r="H217" i="46" s="1"/>
  <c r="I217" i="46" s="1"/>
  <c r="J217" i="46" s="1"/>
  <c r="K217" i="46" s="1"/>
  <c r="L217" i="46" s="1"/>
  <c r="M217" i="46" s="1"/>
  <c r="N217" i="46" s="1"/>
  <c r="B214" i="46"/>
  <c r="AR212" i="46"/>
  <c r="AQ212" i="46"/>
  <c r="AP212" i="46"/>
  <c r="AO212" i="46"/>
  <c r="AN212" i="46"/>
  <c r="AM212" i="46"/>
  <c r="AL212" i="46"/>
  <c r="AK212" i="46"/>
  <c r="AJ212" i="46"/>
  <c r="AI212" i="46"/>
  <c r="AH212" i="46"/>
  <c r="AG212" i="46"/>
  <c r="AF212" i="46"/>
  <c r="AE212" i="46"/>
  <c r="AD212" i="46"/>
  <c r="AC212" i="46"/>
  <c r="AB212" i="46"/>
  <c r="AA212" i="46"/>
  <c r="Z212" i="46"/>
  <c r="Y212" i="46"/>
  <c r="X212" i="46"/>
  <c r="W212" i="46"/>
  <c r="V212" i="46"/>
  <c r="U212" i="46"/>
  <c r="T212" i="46"/>
  <c r="S212" i="46"/>
  <c r="R212" i="46"/>
  <c r="Q212" i="46"/>
  <c r="P212" i="46"/>
  <c r="O212" i="46"/>
  <c r="N212" i="46"/>
  <c r="M212" i="46"/>
  <c r="L212" i="46"/>
  <c r="K212" i="46"/>
  <c r="J212" i="46"/>
  <c r="I212" i="46"/>
  <c r="H212" i="46"/>
  <c r="G212" i="46"/>
  <c r="F212" i="46"/>
  <c r="E212" i="46"/>
  <c r="D212" i="46"/>
  <c r="D213" i="46" s="1"/>
  <c r="C212" i="46"/>
  <c r="D211" i="46"/>
  <c r="E211" i="46" s="1"/>
  <c r="F211" i="46" s="1"/>
  <c r="G211" i="46" s="1"/>
  <c r="H211" i="46" s="1"/>
  <c r="I211" i="46" s="1"/>
  <c r="J211" i="46" s="1"/>
  <c r="K211" i="46" s="1"/>
  <c r="L211" i="46" s="1"/>
  <c r="M211" i="46" s="1"/>
  <c r="N211" i="46" s="1"/>
  <c r="O211" i="46" s="1"/>
  <c r="P211" i="46" s="1"/>
  <c r="Q211" i="46" s="1"/>
  <c r="R211" i="46" s="1"/>
  <c r="S211" i="46" s="1"/>
  <c r="T211" i="46" s="1"/>
  <c r="U211" i="46" s="1"/>
  <c r="V211" i="46" s="1"/>
  <c r="W211" i="46" s="1"/>
  <c r="X211" i="46" s="1"/>
  <c r="Y211" i="46" s="1"/>
  <c r="Z211" i="46" s="1"/>
  <c r="AA211" i="46" s="1"/>
  <c r="AB211" i="46" s="1"/>
  <c r="AC211" i="46" s="1"/>
  <c r="AD211" i="46" s="1"/>
  <c r="AE211" i="46" s="1"/>
  <c r="AF211" i="46" s="1"/>
  <c r="AG211" i="46" s="1"/>
  <c r="AH211" i="46" s="1"/>
  <c r="AI211" i="46" s="1"/>
  <c r="AJ211" i="46" s="1"/>
  <c r="AK211" i="46" s="1"/>
  <c r="AL211" i="46" s="1"/>
  <c r="AM211" i="46" s="1"/>
  <c r="AN211" i="46" s="1"/>
  <c r="AO211" i="46" s="1"/>
  <c r="AP211" i="46" s="1"/>
  <c r="AQ211" i="46" s="1"/>
  <c r="AR211" i="46" s="1"/>
  <c r="C208" i="46"/>
  <c r="B208" i="46"/>
  <c r="C207" i="46"/>
  <c r="B207" i="46"/>
  <c r="D202" i="46"/>
  <c r="D201" i="46"/>
  <c r="H185" i="46"/>
  <c r="G185" i="46"/>
  <c r="H184" i="46"/>
  <c r="G184" i="46"/>
  <c r="H183" i="46"/>
  <c r="G183" i="46"/>
  <c r="H182" i="46"/>
  <c r="G182" i="46"/>
  <c r="H181" i="46"/>
  <c r="G181" i="46"/>
  <c r="H180" i="46"/>
  <c r="G180" i="46"/>
  <c r="H179" i="46"/>
  <c r="G179" i="46"/>
  <c r="H178" i="46"/>
  <c r="G178" i="46"/>
  <c r="H177" i="46"/>
  <c r="G177" i="46"/>
  <c r="H176" i="46"/>
  <c r="G176" i="46"/>
  <c r="H175" i="46"/>
  <c r="G175" i="46"/>
  <c r="H174" i="46"/>
  <c r="G174" i="46"/>
  <c r="H173" i="46"/>
  <c r="G173" i="46"/>
  <c r="H172" i="46"/>
  <c r="G172" i="46"/>
  <c r="D161" i="46"/>
  <c r="D160" i="46"/>
  <c r="D159" i="46"/>
  <c r="D158" i="46"/>
  <c r="D157" i="46"/>
  <c r="D156" i="46"/>
  <c r="D155" i="46"/>
  <c r="D154" i="46"/>
  <c r="D153" i="46"/>
  <c r="D152" i="46"/>
  <c r="D151" i="46"/>
  <c r="D150" i="46"/>
  <c r="D149" i="46"/>
  <c r="D148" i="46"/>
  <c r="D147" i="46"/>
  <c r="D146" i="46"/>
  <c r="D145" i="46"/>
  <c r="D144" i="46"/>
  <c r="D143" i="46"/>
  <c r="D142" i="46"/>
  <c r="D141" i="46"/>
  <c r="D140" i="46"/>
  <c r="D139" i="46"/>
  <c r="D138" i="46"/>
  <c r="D137" i="46"/>
  <c r="D136" i="46"/>
  <c r="D135" i="46"/>
  <c r="D134" i="46"/>
  <c r="D133" i="46"/>
  <c r="D132" i="46"/>
  <c r="D131" i="46"/>
  <c r="D130" i="46"/>
  <c r="D129" i="46"/>
  <c r="D128" i="46"/>
  <c r="D127" i="46"/>
  <c r="D126" i="46"/>
  <c r="D125" i="46"/>
  <c r="B122" i="46"/>
  <c r="B123" i="46" s="1"/>
  <c r="B124" i="46" s="1"/>
  <c r="B125" i="46" s="1"/>
  <c r="B126" i="46" s="1"/>
  <c r="B127" i="46" s="1"/>
  <c r="B128" i="46" s="1"/>
  <c r="B129" i="46" s="1"/>
  <c r="B130" i="46" s="1"/>
  <c r="B131" i="46" s="1"/>
  <c r="B132" i="46" s="1"/>
  <c r="B133" i="46" s="1"/>
  <c r="B134" i="46" s="1"/>
  <c r="B135" i="46" s="1"/>
  <c r="B136" i="46" s="1"/>
  <c r="B137" i="46" s="1"/>
  <c r="B138" i="46" s="1"/>
  <c r="B139" i="46" s="1"/>
  <c r="B140" i="46" s="1"/>
  <c r="B141" i="46" s="1"/>
  <c r="B142" i="46" s="1"/>
  <c r="B143" i="46" s="1"/>
  <c r="B144" i="46" s="1"/>
  <c r="B145" i="46" s="1"/>
  <c r="B146" i="46" s="1"/>
  <c r="B147" i="46" s="1"/>
  <c r="B148" i="46" s="1"/>
  <c r="B149" i="46" s="1"/>
  <c r="B150" i="46" s="1"/>
  <c r="B151" i="46" s="1"/>
  <c r="B152" i="46" s="1"/>
  <c r="B153" i="46" s="1"/>
  <c r="B154" i="46" s="1"/>
  <c r="B155" i="46" s="1"/>
  <c r="B156" i="46" s="1"/>
  <c r="B157" i="46" s="1"/>
  <c r="B158" i="46" s="1"/>
  <c r="B159" i="46" s="1"/>
  <c r="B160" i="46" s="1"/>
  <c r="B161" i="46" s="1"/>
  <c r="E121" i="46"/>
  <c r="E122" i="46" s="1"/>
  <c r="D121" i="46"/>
  <c r="B73" i="46"/>
  <c r="B74" i="46" s="1"/>
  <c r="B75" i="46" s="1"/>
  <c r="B76" i="46" s="1"/>
  <c r="B77" i="46" s="1"/>
  <c r="B78" i="46" s="1"/>
  <c r="B79" i="46" s="1"/>
  <c r="B80" i="46" s="1"/>
  <c r="B81" i="46" s="1"/>
  <c r="B82" i="46" s="1"/>
  <c r="B83" i="46" s="1"/>
  <c r="B84" i="46" s="1"/>
  <c r="B85" i="46" s="1"/>
  <c r="B86" i="46" s="1"/>
  <c r="B87" i="46" s="1"/>
  <c r="B88" i="46" s="1"/>
  <c r="B89" i="46" s="1"/>
  <c r="B90" i="46" s="1"/>
  <c r="B91" i="46" s="1"/>
  <c r="B92" i="46" s="1"/>
  <c r="B93" i="46" s="1"/>
  <c r="B94" i="46" s="1"/>
  <c r="B95" i="46" s="1"/>
  <c r="B96" i="46" s="1"/>
  <c r="B97" i="46" s="1"/>
  <c r="B98" i="46" s="1"/>
  <c r="B99" i="46" s="1"/>
  <c r="B100" i="46" s="1"/>
  <c r="B101" i="46" s="1"/>
  <c r="B102" i="46" s="1"/>
  <c r="B103" i="46" s="1"/>
  <c r="B104" i="46" s="1"/>
  <c r="B105" i="46" s="1"/>
  <c r="B106" i="46" s="1"/>
  <c r="B107" i="46" s="1"/>
  <c r="B108" i="46" s="1"/>
  <c r="B109" i="46" s="1"/>
  <c r="B110" i="46" s="1"/>
  <c r="B111" i="46" s="1"/>
  <c r="B112" i="46" s="1"/>
  <c r="B113" i="46" s="1"/>
  <c r="L71" i="46"/>
  <c r="D66" i="46"/>
  <c r="D113" i="46" s="1"/>
  <c r="D65" i="46"/>
  <c r="D112" i="46" s="1"/>
  <c r="D64" i="46"/>
  <c r="D111" i="46" s="1"/>
  <c r="D63" i="46"/>
  <c r="D110" i="46" s="1"/>
  <c r="D62" i="46"/>
  <c r="D109" i="46" s="1"/>
  <c r="D61" i="46"/>
  <c r="D108" i="46" s="1"/>
  <c r="D60" i="46"/>
  <c r="D107" i="46" s="1"/>
  <c r="D59" i="46"/>
  <c r="D106" i="46" s="1"/>
  <c r="D58" i="46"/>
  <c r="D105" i="46" s="1"/>
  <c r="D57" i="46"/>
  <c r="D104" i="46" s="1"/>
  <c r="D56" i="46"/>
  <c r="D103" i="46" s="1"/>
  <c r="D55" i="46"/>
  <c r="D102" i="46" s="1"/>
  <c r="D54" i="46"/>
  <c r="D101" i="46" s="1"/>
  <c r="D53" i="46"/>
  <c r="D100" i="46" s="1"/>
  <c r="D52" i="46"/>
  <c r="D99" i="46" s="1"/>
  <c r="D51" i="46"/>
  <c r="D98" i="46" s="1"/>
  <c r="D50" i="46"/>
  <c r="D97" i="46" s="1"/>
  <c r="D49" i="46"/>
  <c r="D96" i="46" s="1"/>
  <c r="D48" i="46"/>
  <c r="D95" i="46" s="1"/>
  <c r="D47" i="46"/>
  <c r="D94" i="46" s="1"/>
  <c r="D46" i="46"/>
  <c r="D93" i="46" s="1"/>
  <c r="D45" i="46"/>
  <c r="D92" i="46" s="1"/>
  <c r="D44" i="46"/>
  <c r="D91" i="46" s="1"/>
  <c r="D43" i="46"/>
  <c r="D90" i="46" s="1"/>
  <c r="D42" i="46"/>
  <c r="D89" i="46" s="1"/>
  <c r="D41" i="46"/>
  <c r="D88" i="46" s="1"/>
  <c r="D40" i="46"/>
  <c r="D87" i="46" s="1"/>
  <c r="D39" i="46"/>
  <c r="D86" i="46" s="1"/>
  <c r="D38" i="46"/>
  <c r="D85" i="46" s="1"/>
  <c r="D37" i="46"/>
  <c r="D84" i="46" s="1"/>
  <c r="D36" i="46"/>
  <c r="D83" i="46" s="1"/>
  <c r="D35" i="46"/>
  <c r="D82" i="46" s="1"/>
  <c r="D34" i="46"/>
  <c r="D81" i="46" s="1"/>
  <c r="D33" i="46"/>
  <c r="D80" i="46" s="1"/>
  <c r="D32" i="46"/>
  <c r="D79" i="46" s="1"/>
  <c r="D31" i="46"/>
  <c r="D78" i="46" s="1"/>
  <c r="D30" i="46"/>
  <c r="D77" i="46" s="1"/>
  <c r="D26" i="46"/>
  <c r="D73" i="46" s="1"/>
  <c r="B26" i="46"/>
  <c r="B27" i="46" s="1"/>
  <c r="B28" i="46" s="1"/>
  <c r="B29" i="46" s="1"/>
  <c r="B30" i="46" s="1"/>
  <c r="B31" i="46" s="1"/>
  <c r="B32" i="46" s="1"/>
  <c r="B33" i="46" s="1"/>
  <c r="B34" i="46" s="1"/>
  <c r="B35" i="46" s="1"/>
  <c r="B36" i="46" s="1"/>
  <c r="B37" i="46" s="1"/>
  <c r="B38" i="46" s="1"/>
  <c r="B39" i="46" s="1"/>
  <c r="B40" i="46" s="1"/>
  <c r="B41" i="46" s="1"/>
  <c r="B42" i="46" s="1"/>
  <c r="B43" i="46" s="1"/>
  <c r="B44" i="46" s="1"/>
  <c r="B45" i="46" s="1"/>
  <c r="B46" i="46" s="1"/>
  <c r="B47" i="46" s="1"/>
  <c r="B48" i="46" s="1"/>
  <c r="B49" i="46" s="1"/>
  <c r="B50" i="46" s="1"/>
  <c r="B51" i="46" s="1"/>
  <c r="B52" i="46" s="1"/>
  <c r="B53" i="46" s="1"/>
  <c r="B54" i="46" s="1"/>
  <c r="B55" i="46" s="1"/>
  <c r="B56" i="46" s="1"/>
  <c r="B57" i="46" s="1"/>
  <c r="B58" i="46" s="1"/>
  <c r="B59" i="46" s="1"/>
  <c r="B60" i="46" s="1"/>
  <c r="B61" i="46" s="1"/>
  <c r="B62" i="46" s="1"/>
  <c r="B63" i="46" s="1"/>
  <c r="B64" i="46" s="1"/>
  <c r="B65" i="46" s="1"/>
  <c r="B66" i="46" s="1"/>
  <c r="L24" i="46"/>
  <c r="D28" i="46" l="1"/>
  <c r="D75" i="46" s="1"/>
  <c r="I1221" i="46"/>
  <c r="J1221" i="46" s="1"/>
  <c r="K1221" i="46" s="1"/>
  <c r="L1221" i="46" s="1"/>
  <c r="M1221" i="46" s="1"/>
  <c r="N1221" i="46" s="1"/>
  <c r="O1221" i="46" s="1"/>
  <c r="P1221" i="46" s="1"/>
  <c r="Q1221" i="46" s="1"/>
  <c r="R1221" i="46" s="1"/>
  <c r="S1221" i="46" s="1"/>
  <c r="T1221" i="46" s="1"/>
  <c r="U1221" i="46" s="1"/>
  <c r="V1221" i="46" s="1"/>
  <c r="W1221" i="46" s="1"/>
  <c r="X1221" i="46" s="1"/>
  <c r="Y1221" i="46" s="1"/>
  <c r="Z1221" i="46" s="1"/>
  <c r="AA1221" i="46" s="1"/>
  <c r="AB1221" i="46" s="1"/>
  <c r="E1161" i="46"/>
  <c r="D1766" i="46"/>
  <c r="D122" i="46"/>
  <c r="G1721" i="46"/>
  <c r="D1721" i="46"/>
  <c r="AI218" i="46"/>
  <c r="AJ218" i="46" s="1"/>
  <c r="C1162" i="46"/>
  <c r="G811" i="46"/>
  <c r="AP1162" i="46"/>
  <c r="N1581" i="46" s="1"/>
  <c r="O1581" i="46" s="1"/>
  <c r="H1767" i="46"/>
  <c r="G1739" i="46"/>
  <c r="G1723" i="46"/>
  <c r="G1755" i="46"/>
  <c r="G1747" i="46"/>
  <c r="G1718" i="46"/>
  <c r="E1599" i="46" s="1"/>
  <c r="D1723" i="46"/>
  <c r="D25" i="46"/>
  <c r="F25" i="46" s="1"/>
  <c r="AM1162" i="46"/>
  <c r="N1578" i="46" s="1"/>
  <c r="O1578" i="46" s="1"/>
  <c r="N1162" i="46"/>
  <c r="N1553" i="46" s="1"/>
  <c r="O1553" i="46" s="1"/>
  <c r="H1766" i="46"/>
  <c r="AQ1162" i="46"/>
  <c r="N1582" i="46" s="1"/>
  <c r="O1582" i="46" s="1"/>
  <c r="D29" i="46"/>
  <c r="D76" i="46" s="1"/>
  <c r="AS1162" i="46"/>
  <c r="N1584" i="46" s="1"/>
  <c r="O1584" i="46" s="1"/>
  <c r="AN1223" i="46"/>
  <c r="AO1223" i="46" s="1"/>
  <c r="D1755" i="46"/>
  <c r="E629" i="46"/>
  <c r="F642" i="46" s="1"/>
  <c r="H1765" i="46"/>
  <c r="E123" i="46"/>
  <c r="E124" i="46" s="1"/>
  <c r="E125" i="46" s="1"/>
  <c r="E126" i="46" s="1"/>
  <c r="E127" i="46" s="1"/>
  <c r="E128" i="46" s="1"/>
  <c r="E129" i="46" s="1"/>
  <c r="E130" i="46" s="1"/>
  <c r="E131" i="46" s="1"/>
  <c r="E132" i="46" s="1"/>
  <c r="E133" i="46" s="1"/>
  <c r="E134" i="46" s="1"/>
  <c r="E135" i="46" s="1"/>
  <c r="E136" i="46" s="1"/>
  <c r="E137" i="46" s="1"/>
  <c r="E138" i="46" s="1"/>
  <c r="E139" i="46" s="1"/>
  <c r="E140" i="46" s="1"/>
  <c r="E141" i="46" s="1"/>
  <c r="E142" i="46" s="1"/>
  <c r="E143" i="46" s="1"/>
  <c r="E144" i="46" s="1"/>
  <c r="E145" i="46" s="1"/>
  <c r="E146" i="46" s="1"/>
  <c r="E147" i="46" s="1"/>
  <c r="E148" i="46" s="1"/>
  <c r="E149" i="46" s="1"/>
  <c r="E150" i="46" s="1"/>
  <c r="E151" i="46" s="1"/>
  <c r="E152" i="46" s="1"/>
  <c r="E153" i="46" s="1"/>
  <c r="E154" i="46" s="1"/>
  <c r="E155" i="46" s="1"/>
  <c r="E156" i="46" s="1"/>
  <c r="E157" i="46" s="1"/>
  <c r="E158" i="46" s="1"/>
  <c r="E159" i="46" s="1"/>
  <c r="E160" i="46" s="1"/>
  <c r="E161" i="46" s="1"/>
  <c r="AL1162" i="46"/>
  <c r="G870" i="46"/>
  <c r="H1203" i="46" s="1"/>
  <c r="F1549" i="46" s="1"/>
  <c r="I1549" i="46" s="1"/>
  <c r="H870" i="46"/>
  <c r="I1203" i="46" s="1"/>
  <c r="B1771" i="46"/>
  <c r="B1772" i="46" s="1"/>
  <c r="B1773" i="46" s="1"/>
  <c r="B1774" i="46" s="1"/>
  <c r="B1775" i="46" s="1"/>
  <c r="B1776" i="46" s="1"/>
  <c r="B1777" i="46" s="1"/>
  <c r="B1778" i="46" s="1"/>
  <c r="D1770" i="46"/>
  <c r="D1703" i="46"/>
  <c r="G1703" i="46"/>
  <c r="G1731" i="46"/>
  <c r="D1731" i="46"/>
  <c r="E228" i="46"/>
  <c r="E229" i="46"/>
  <c r="E236" i="46" s="1"/>
  <c r="D254" i="46" s="1"/>
  <c r="AO1162" i="46"/>
  <c r="D1718" i="46"/>
  <c r="D644" i="46" s="1"/>
  <c r="D645" i="46" s="1"/>
  <c r="D646" i="46" s="1"/>
  <c r="D647" i="46" s="1"/>
  <c r="D648" i="46" s="1"/>
  <c r="AH1162" i="46"/>
  <c r="G1751" i="46"/>
  <c r="AR1162" i="46"/>
  <c r="N1583" i="46" s="1"/>
  <c r="O1583" i="46" s="1"/>
  <c r="F1768" i="46"/>
  <c r="H1768" i="46" s="1"/>
  <c r="I1223" i="46"/>
  <c r="I1224" i="46" s="1"/>
  <c r="H278" i="46"/>
  <c r="E280" i="46" s="1"/>
  <c r="AK1162" i="46"/>
  <c r="AP1165" i="46"/>
  <c r="W917" i="46"/>
  <c r="AQ1165" i="46"/>
  <c r="W918" i="46"/>
  <c r="V909" i="46"/>
  <c r="V910" i="46"/>
  <c r="D221" i="46"/>
  <c r="D219" i="46"/>
  <c r="D220" i="46"/>
  <c r="O217" i="46"/>
  <c r="P217" i="46" s="1"/>
  <c r="Q217" i="46" s="1"/>
  <c r="R217" i="46" s="1"/>
  <c r="S217" i="46" s="1"/>
  <c r="T217" i="46" s="1"/>
  <c r="U217" i="46" s="1"/>
  <c r="V217" i="46" s="1"/>
  <c r="W217" i="46" s="1"/>
  <c r="X217" i="46" s="1"/>
  <c r="Y217" i="46" s="1"/>
  <c r="Z217" i="46" s="1"/>
  <c r="AA217" i="46" s="1"/>
  <c r="AB217" i="46" s="1"/>
  <c r="AC217" i="46" s="1"/>
  <c r="AD217" i="46" s="1"/>
  <c r="AE217" i="46" s="1"/>
  <c r="AF217" i="46" s="1"/>
  <c r="AG217" i="46" s="1"/>
  <c r="AH217" i="46" s="1"/>
  <c r="F1167" i="46"/>
  <c r="P1545" i="46" s="1"/>
  <c r="X881" i="46"/>
  <c r="V1167" i="46"/>
  <c r="P1561" i="46" s="1"/>
  <c r="X897" i="46"/>
  <c r="AL1167" i="46"/>
  <c r="P1577" i="46" s="1"/>
  <c r="X913" i="46"/>
  <c r="Y887" i="46"/>
  <c r="L1168" i="46"/>
  <c r="Q1551" i="46" s="1"/>
  <c r="Y903" i="46"/>
  <c r="AB1168" i="46"/>
  <c r="Q1567" i="46" s="1"/>
  <c r="Y919" i="46"/>
  <c r="AR1168" i="46"/>
  <c r="Q1583" i="46" s="1"/>
  <c r="E213" i="46"/>
  <c r="G1167" i="46"/>
  <c r="P1546" i="46" s="1"/>
  <c r="X882" i="46"/>
  <c r="W1167" i="46"/>
  <c r="P1562" i="46" s="1"/>
  <c r="X898" i="46"/>
  <c r="AM1167" i="46"/>
  <c r="P1578" i="46" s="1"/>
  <c r="X914" i="46"/>
  <c r="M1168" i="46"/>
  <c r="Q1552" i="46" s="1"/>
  <c r="Y888" i="46"/>
  <c r="AC1168" i="46"/>
  <c r="Q1568" i="46" s="1"/>
  <c r="Y904" i="46"/>
  <c r="AS1168" i="46"/>
  <c r="Q1584" i="46" s="1"/>
  <c r="Y920" i="46"/>
  <c r="AR1165" i="46"/>
  <c r="W919" i="46"/>
  <c r="H1167" i="46"/>
  <c r="P1547" i="46" s="1"/>
  <c r="X883" i="46"/>
  <c r="X1167" i="46"/>
  <c r="P1563" i="46" s="1"/>
  <c r="X899" i="46"/>
  <c r="X915" i="46"/>
  <c r="AN1167" i="46"/>
  <c r="P1579" i="46" s="1"/>
  <c r="N1168" i="46"/>
  <c r="Q1553" i="46" s="1"/>
  <c r="Y889" i="46"/>
  <c r="Y905" i="46"/>
  <c r="AD1168" i="46"/>
  <c r="Q1569" i="46" s="1"/>
  <c r="AS1165" i="46"/>
  <c r="W920" i="46"/>
  <c r="I1167" i="46"/>
  <c r="P1548" i="46" s="1"/>
  <c r="X884" i="46"/>
  <c r="Y1167" i="46"/>
  <c r="P1564" i="46" s="1"/>
  <c r="X900" i="46"/>
  <c r="AO1167" i="46"/>
  <c r="P1580" i="46" s="1"/>
  <c r="X916" i="46"/>
  <c r="O1168" i="46"/>
  <c r="Q1554" i="46" s="1"/>
  <c r="Y890" i="46"/>
  <c r="AE1168" i="46"/>
  <c r="Q1570" i="46" s="1"/>
  <c r="Y906" i="46"/>
  <c r="J1167" i="46"/>
  <c r="P1549" i="46" s="1"/>
  <c r="X885" i="46"/>
  <c r="Z1167" i="46"/>
  <c r="P1565" i="46" s="1"/>
  <c r="X901" i="46"/>
  <c r="AP1167" i="46"/>
  <c r="P1581" i="46" s="1"/>
  <c r="X917" i="46"/>
  <c r="P1168" i="46"/>
  <c r="Q1555" i="46" s="1"/>
  <c r="Y891" i="46"/>
  <c r="AF1168" i="46"/>
  <c r="Q1571" i="46" s="1"/>
  <c r="Y907" i="46"/>
  <c r="G314" i="46"/>
  <c r="K1167" i="46"/>
  <c r="P1550" i="46" s="1"/>
  <c r="X886" i="46"/>
  <c r="AA1167" i="46"/>
  <c r="P1566" i="46" s="1"/>
  <c r="X902" i="46"/>
  <c r="AQ1167" i="46"/>
  <c r="P1582" i="46" s="1"/>
  <c r="X918" i="46"/>
  <c r="Q1168" i="46"/>
  <c r="Q1556" i="46" s="1"/>
  <c r="Y892" i="46"/>
  <c r="AG1168" i="46"/>
  <c r="Q1572" i="46" s="1"/>
  <c r="Y908" i="46"/>
  <c r="H314" i="46"/>
  <c r="L1167" i="46"/>
  <c r="P1551" i="46" s="1"/>
  <c r="X887" i="46"/>
  <c r="AB1167" i="46"/>
  <c r="P1567" i="46" s="1"/>
  <c r="X903" i="46"/>
  <c r="AR1167" i="46"/>
  <c r="P1583" i="46" s="1"/>
  <c r="X919" i="46"/>
  <c r="R1168" i="46"/>
  <c r="Q1557" i="46" s="1"/>
  <c r="Y893" i="46"/>
  <c r="AH1168" i="46"/>
  <c r="Q1573" i="46" s="1"/>
  <c r="Y909" i="46"/>
  <c r="M1167" i="46"/>
  <c r="P1552" i="46" s="1"/>
  <c r="X888" i="46"/>
  <c r="AC1167" i="46"/>
  <c r="P1568" i="46" s="1"/>
  <c r="X904" i="46"/>
  <c r="AS1167" i="46"/>
  <c r="P1584" i="46" s="1"/>
  <c r="X920" i="46"/>
  <c r="S1168" i="46"/>
  <c r="Q1558" i="46" s="1"/>
  <c r="Y894" i="46"/>
  <c r="AI1168" i="46"/>
  <c r="Q1574" i="46" s="1"/>
  <c r="Y910" i="46"/>
  <c r="N1167" i="46"/>
  <c r="P1553" i="46" s="1"/>
  <c r="X889" i="46"/>
  <c r="AD1167" i="46"/>
  <c r="P1569" i="46" s="1"/>
  <c r="X905" i="46"/>
  <c r="D1168" i="46"/>
  <c r="Y879" i="46"/>
  <c r="T1168" i="46"/>
  <c r="Q1559" i="46" s="1"/>
  <c r="Y895" i="46"/>
  <c r="AJ1168" i="46"/>
  <c r="Q1575" i="46" s="1"/>
  <c r="Y911" i="46"/>
  <c r="AI1162" i="46"/>
  <c r="AI1165" i="46"/>
  <c r="W910" i="46"/>
  <c r="O1167" i="46"/>
  <c r="P1554" i="46" s="1"/>
  <c r="X890" i="46"/>
  <c r="AE1167" i="46"/>
  <c r="P1570" i="46" s="1"/>
  <c r="X906" i="46"/>
  <c r="E1168" i="46"/>
  <c r="Y880" i="46"/>
  <c r="U1168" i="46"/>
  <c r="Q1560" i="46" s="1"/>
  <c r="Y896" i="46"/>
  <c r="AK1168" i="46"/>
  <c r="Q1576" i="46" s="1"/>
  <c r="Y912" i="46"/>
  <c r="AJ1162" i="46"/>
  <c r="AJ1165" i="46"/>
  <c r="W911" i="46"/>
  <c r="P1167" i="46"/>
  <c r="P1555" i="46" s="1"/>
  <c r="X891" i="46"/>
  <c r="AF1167" i="46"/>
  <c r="P1571" i="46" s="1"/>
  <c r="X907" i="46"/>
  <c r="F1168" i="46"/>
  <c r="Q1545" i="46" s="1"/>
  <c r="Y881" i="46"/>
  <c r="V1168" i="46"/>
  <c r="Q1561" i="46" s="1"/>
  <c r="Y897" i="46"/>
  <c r="AL1168" i="46"/>
  <c r="Q1577" i="46" s="1"/>
  <c r="Y913" i="46"/>
  <c r="AK1165" i="46"/>
  <c r="W912" i="46"/>
  <c r="Q1167" i="46"/>
  <c r="P1556" i="46" s="1"/>
  <c r="X892" i="46"/>
  <c r="AG1167" i="46"/>
  <c r="P1572" i="46" s="1"/>
  <c r="X908" i="46"/>
  <c r="G1168" i="46"/>
  <c r="Q1546" i="46" s="1"/>
  <c r="Y882" i="46"/>
  <c r="W1168" i="46"/>
  <c r="Q1562" i="46" s="1"/>
  <c r="Y898" i="46"/>
  <c r="AM1168" i="46"/>
  <c r="Q1578" i="46" s="1"/>
  <c r="Y914" i="46"/>
  <c r="N1577" i="46"/>
  <c r="O1577" i="46" s="1"/>
  <c r="AL1165" i="46"/>
  <c r="W913" i="46"/>
  <c r="R1167" i="46"/>
  <c r="P1557" i="46" s="1"/>
  <c r="X893" i="46"/>
  <c r="AH1167" i="46"/>
  <c r="P1573" i="46" s="1"/>
  <c r="X909" i="46"/>
  <c r="H1168" i="46"/>
  <c r="Q1547" i="46" s="1"/>
  <c r="Y883" i="46"/>
  <c r="X1168" i="46"/>
  <c r="Q1563" i="46" s="1"/>
  <c r="Y899" i="46"/>
  <c r="AN1168" i="46"/>
  <c r="Q1579" i="46" s="1"/>
  <c r="Y915" i="46"/>
  <c r="AM1165" i="46"/>
  <c r="W914" i="46"/>
  <c r="S1167" i="46"/>
  <c r="P1558" i="46" s="1"/>
  <c r="X894" i="46"/>
  <c r="AI1167" i="46"/>
  <c r="P1574" i="46" s="1"/>
  <c r="X910" i="46"/>
  <c r="I1168" i="46"/>
  <c r="Q1548" i="46" s="1"/>
  <c r="Y884" i="46"/>
  <c r="Y1168" i="46"/>
  <c r="Q1564" i="46" s="1"/>
  <c r="Y900" i="46"/>
  <c r="AO1168" i="46"/>
  <c r="Q1580" i="46" s="1"/>
  <c r="Y916" i="46"/>
  <c r="AN1162" i="46"/>
  <c r="AN1165" i="46"/>
  <c r="W915" i="46"/>
  <c r="D1167" i="46"/>
  <c r="X879" i="46"/>
  <c r="T1167" i="46"/>
  <c r="P1559" i="46" s="1"/>
  <c r="X895" i="46"/>
  <c r="AJ1167" i="46"/>
  <c r="P1575" i="46" s="1"/>
  <c r="X911" i="46"/>
  <c r="J1168" i="46"/>
  <c r="Q1549" i="46" s="1"/>
  <c r="Y885" i="46"/>
  <c r="Z1168" i="46"/>
  <c r="Q1565" i="46" s="1"/>
  <c r="Y901" i="46"/>
  <c r="AP1168" i="46"/>
  <c r="Q1581" i="46" s="1"/>
  <c r="Y917" i="46"/>
  <c r="AO1165" i="46"/>
  <c r="W916" i="46"/>
  <c r="E1167" i="46"/>
  <c r="X880" i="46"/>
  <c r="U1167" i="46"/>
  <c r="P1560" i="46" s="1"/>
  <c r="X896" i="46"/>
  <c r="AK1167" i="46"/>
  <c r="P1576" i="46" s="1"/>
  <c r="X912" i="46"/>
  <c r="K1168" i="46"/>
  <c r="Q1550" i="46" s="1"/>
  <c r="Y886" i="46"/>
  <c r="AA1168" i="46"/>
  <c r="Q1566" i="46" s="1"/>
  <c r="Y902" i="46"/>
  <c r="AQ1168" i="46"/>
  <c r="Q1582" i="46" s="1"/>
  <c r="Y918" i="46"/>
  <c r="C629" i="46"/>
  <c r="D642" i="46" s="1"/>
  <c r="H622" i="46"/>
  <c r="G643" i="46"/>
  <c r="G644" i="46" s="1"/>
  <c r="G645" i="46" s="1"/>
  <c r="G646" i="46" s="1"/>
  <c r="G647" i="46" s="1"/>
  <c r="G648" i="46" s="1"/>
  <c r="G649" i="46" s="1"/>
  <c r="G650" i="46" s="1"/>
  <c r="G651" i="46" s="1"/>
  <c r="G652" i="46" s="1"/>
  <c r="G653" i="46" s="1"/>
  <c r="G654" i="46" s="1"/>
  <c r="G655" i="46" s="1"/>
  <c r="G656" i="46" s="1"/>
  <c r="I622" i="46"/>
  <c r="D1225" i="46"/>
  <c r="E1223" i="46"/>
  <c r="E1225" i="46" s="1"/>
  <c r="G1545" i="46"/>
  <c r="J1545" i="46" s="1"/>
  <c r="G1192" i="46"/>
  <c r="AC1221" i="46"/>
  <c r="X1223" i="46"/>
  <c r="N1223" i="46"/>
  <c r="S1223" i="46"/>
  <c r="F1217" i="46"/>
  <c r="G1217" i="46" s="1"/>
  <c r="H1217" i="46" s="1"/>
  <c r="I1217" i="46" s="1"/>
  <c r="J1217" i="46" s="1"/>
  <c r="K1217" i="46" s="1"/>
  <c r="L1217" i="46" s="1"/>
  <c r="M1217" i="46" s="1"/>
  <c r="N1217" i="46" s="1"/>
  <c r="O1217" i="46" s="1"/>
  <c r="P1217" i="46" s="1"/>
  <c r="Q1217" i="46" s="1"/>
  <c r="R1217" i="46" s="1"/>
  <c r="S1217" i="46" s="1"/>
  <c r="T1217" i="46" s="1"/>
  <c r="U1217" i="46" s="1"/>
  <c r="V1217" i="46" s="1"/>
  <c r="W1217" i="46" s="1"/>
  <c r="X1217" i="46" s="1"/>
  <c r="Y1217" i="46" s="1"/>
  <c r="Z1217" i="46" s="1"/>
  <c r="AA1217" i="46" s="1"/>
  <c r="AB1217" i="46" s="1"/>
  <c r="AC1217" i="46" s="1"/>
  <c r="AD1217" i="46" s="1"/>
  <c r="AE1217" i="46" s="1"/>
  <c r="AF1217" i="46" s="1"/>
  <c r="AG1217" i="46" s="1"/>
  <c r="AH1217" i="46" s="1"/>
  <c r="AI1217" i="46" s="1"/>
  <c r="AJ1217" i="46" s="1"/>
  <c r="AK1217" i="46" s="1"/>
  <c r="AL1217" i="46" s="1"/>
  <c r="AM1217" i="46" s="1"/>
  <c r="AN1217" i="46" s="1"/>
  <c r="AO1217" i="46" s="1"/>
  <c r="AP1217" i="46" s="1"/>
  <c r="AQ1217" i="46" s="1"/>
  <c r="AR1217" i="46" s="1"/>
  <c r="AS1217" i="46" s="1"/>
  <c r="AT1217" i="46" s="1"/>
  <c r="AU1217" i="46" s="1"/>
  <c r="AV1217" i="46" s="1"/>
  <c r="D1707" i="46"/>
  <c r="G1707" i="46"/>
  <c r="D1715" i="46"/>
  <c r="G1715" i="46"/>
  <c r="H1715" i="46" s="1"/>
  <c r="D1747" i="46"/>
  <c r="D1711" i="46"/>
  <c r="G1711" i="46"/>
  <c r="D1682" i="46"/>
  <c r="D1675" i="46"/>
  <c r="D1689" i="46"/>
  <c r="D1672" i="46"/>
  <c r="D1678" i="46"/>
  <c r="E1668" i="46"/>
  <c r="D1692" i="46"/>
  <c r="D1662" i="46"/>
  <c r="G1727" i="46"/>
  <c r="G1735" i="46"/>
  <c r="G1743" i="46"/>
  <c r="D1768" i="46"/>
  <c r="D1765" i="46"/>
  <c r="D1767" i="46"/>
  <c r="D1769" i="46"/>
  <c r="G1720" i="46"/>
  <c r="G1714" i="46"/>
  <c r="G1758" i="46"/>
  <c r="G1754" i="46"/>
  <c r="G1750" i="46"/>
  <c r="G1746" i="46"/>
  <c r="G1742" i="46"/>
  <c r="G1738" i="46"/>
  <c r="G1734" i="46"/>
  <c r="G1730" i="46"/>
  <c r="G1726" i="46"/>
  <c r="G1710" i="46"/>
  <c r="G1706" i="46"/>
  <c r="G1702" i="46"/>
  <c r="G1719" i="46"/>
  <c r="G1716" i="46"/>
  <c r="G1713" i="46"/>
  <c r="G1757" i="46"/>
  <c r="G1753" i="46"/>
  <c r="G1749" i="46"/>
  <c r="G1745" i="46"/>
  <c r="G1741" i="46"/>
  <c r="G1737" i="46"/>
  <c r="G1733" i="46"/>
  <c r="G1729" i="46"/>
  <c r="G1725" i="46"/>
  <c r="G1709" i="46"/>
  <c r="G1705" i="46"/>
  <c r="G1701" i="46"/>
  <c r="G1756" i="46"/>
  <c r="G1752" i="46"/>
  <c r="G1748" i="46"/>
  <c r="G1744" i="46"/>
  <c r="G1740" i="46"/>
  <c r="G1736" i="46"/>
  <c r="G1732" i="46"/>
  <c r="G1728" i="46"/>
  <c r="G1724" i="46"/>
  <c r="G1712" i="46"/>
  <c r="G1708" i="46"/>
  <c r="G1704" i="46"/>
  <c r="G1717" i="46"/>
  <c r="F1550" i="46" l="1"/>
  <c r="I1550" i="46" s="1"/>
  <c r="U1252" i="46"/>
  <c r="O1252" i="46"/>
  <c r="F1583" i="46"/>
  <c r="I1583" i="46" s="1"/>
  <c r="V1252" i="46"/>
  <c r="AB1252" i="46"/>
  <c r="G1252" i="46"/>
  <c r="Z1252" i="46"/>
  <c r="AP1252" i="46"/>
  <c r="AS1252" i="46"/>
  <c r="AD1252" i="46"/>
  <c r="AF1252" i="46"/>
  <c r="F1553" i="46"/>
  <c r="I1553" i="46" s="1"/>
  <c r="AG1252" i="46"/>
  <c r="F1560" i="46"/>
  <c r="I1560" i="46" s="1"/>
  <c r="AJ1252" i="46"/>
  <c r="F1576" i="46"/>
  <c r="I1576" i="46" s="1"/>
  <c r="L1252" i="46"/>
  <c r="F1551" i="46"/>
  <c r="I1551" i="46" s="1"/>
  <c r="F1581" i="46"/>
  <c r="I1581" i="46" s="1"/>
  <c r="F1252" i="46"/>
  <c r="F1569" i="46"/>
  <c r="I1569" i="46" s="1"/>
  <c r="H254" i="46"/>
  <c r="T372" i="46"/>
  <c r="T371" i="46"/>
  <c r="T373" i="46"/>
  <c r="AO1252" i="46"/>
  <c r="F1563" i="46"/>
  <c r="I1563" i="46" s="1"/>
  <c r="F1575" i="46"/>
  <c r="I1575" i="46" s="1"/>
  <c r="T1252" i="46"/>
  <c r="F1566" i="46"/>
  <c r="I1566" i="46" s="1"/>
  <c r="N1573" i="46"/>
  <c r="O1573" i="46" s="1"/>
  <c r="X1252" i="46"/>
  <c r="J1252" i="46"/>
  <c r="F1573" i="46"/>
  <c r="I1573" i="46" s="1"/>
  <c r="AD1221" i="46"/>
  <c r="F1161" i="46"/>
  <c r="F1567" i="46"/>
  <c r="I1567" i="46" s="1"/>
  <c r="AA1252" i="46"/>
  <c r="F1565" i="46"/>
  <c r="I1565" i="46" s="1"/>
  <c r="P1252" i="46"/>
  <c r="F1572" i="46"/>
  <c r="I1572" i="46" s="1"/>
  <c r="F1570" i="46"/>
  <c r="I1570" i="46" s="1"/>
  <c r="K1252" i="46"/>
  <c r="F1562" i="46"/>
  <c r="I1562" i="46" s="1"/>
  <c r="S1252" i="46"/>
  <c r="F1578" i="46"/>
  <c r="I1578" i="46" s="1"/>
  <c r="Q1252" i="46"/>
  <c r="AI1252" i="46"/>
  <c r="AQ1252" i="46"/>
  <c r="F1546" i="46"/>
  <c r="I1546" i="46" s="1"/>
  <c r="R1252" i="46"/>
  <c r="E1252" i="46"/>
  <c r="AC1252" i="46"/>
  <c r="F1561" i="46"/>
  <c r="I1561" i="46" s="1"/>
  <c r="K25" i="46"/>
  <c r="K26" i="46" s="1"/>
  <c r="K27" i="46" s="1"/>
  <c r="K28" i="46" s="1"/>
  <c r="K29" i="46" s="1"/>
  <c r="K30" i="46" s="1"/>
  <c r="K31" i="46" s="1"/>
  <c r="K32" i="46" s="1"/>
  <c r="K33" i="46" s="1"/>
  <c r="K34" i="46" s="1"/>
  <c r="K35" i="46" s="1"/>
  <c r="K36" i="46" s="1"/>
  <c r="K37" i="46" s="1"/>
  <c r="K38" i="46" s="1"/>
  <c r="K39" i="46" s="1"/>
  <c r="K40" i="46" s="1"/>
  <c r="K41" i="46" s="1"/>
  <c r="K42" i="46" s="1"/>
  <c r="K43" i="46" s="1"/>
  <c r="K44" i="46" s="1"/>
  <c r="K45" i="46" s="1"/>
  <c r="K46" i="46" s="1"/>
  <c r="K47" i="46" s="1"/>
  <c r="K48" i="46" s="1"/>
  <c r="K49" i="46" s="1"/>
  <c r="K50" i="46" s="1"/>
  <c r="K51" i="46" s="1"/>
  <c r="K52" i="46" s="1"/>
  <c r="K53" i="46" s="1"/>
  <c r="K54" i="46" s="1"/>
  <c r="K55" i="46" s="1"/>
  <c r="K56" i="46" s="1"/>
  <c r="K57" i="46" s="1"/>
  <c r="K58" i="46" s="1"/>
  <c r="K59" i="46" s="1"/>
  <c r="K60" i="46" s="1"/>
  <c r="K61" i="46" s="1"/>
  <c r="K62" i="46" s="1"/>
  <c r="K63" i="46" s="1"/>
  <c r="K64" i="46" s="1"/>
  <c r="K65" i="46" s="1"/>
  <c r="K66" i="46" s="1"/>
  <c r="F1769" i="46"/>
  <c r="H1769" i="46" s="1"/>
  <c r="I25" i="46"/>
  <c r="I26" i="46" s="1"/>
  <c r="I27" i="46" s="1"/>
  <c r="I28" i="46" s="1"/>
  <c r="I29" i="46" s="1"/>
  <c r="I30" i="46" s="1"/>
  <c r="I31" i="46" s="1"/>
  <c r="I32" i="46" s="1"/>
  <c r="I33" i="46" s="1"/>
  <c r="I34" i="46" s="1"/>
  <c r="I35" i="46" s="1"/>
  <c r="I36" i="46" s="1"/>
  <c r="I37" i="46" s="1"/>
  <c r="I38" i="46" s="1"/>
  <c r="I39" i="46" s="1"/>
  <c r="I40" i="46" s="1"/>
  <c r="I41" i="46" s="1"/>
  <c r="I42" i="46" s="1"/>
  <c r="I43" i="46" s="1"/>
  <c r="I44" i="46" s="1"/>
  <c r="I45" i="46" s="1"/>
  <c r="I46" i="46" s="1"/>
  <c r="I47" i="46" s="1"/>
  <c r="I48" i="46" s="1"/>
  <c r="I49" i="46" s="1"/>
  <c r="I50" i="46" s="1"/>
  <c r="I51" i="46" s="1"/>
  <c r="I52" i="46" s="1"/>
  <c r="I53" i="46" s="1"/>
  <c r="I54" i="46" s="1"/>
  <c r="I55" i="46" s="1"/>
  <c r="I56" i="46" s="1"/>
  <c r="I57" i="46" s="1"/>
  <c r="I58" i="46" s="1"/>
  <c r="I59" i="46" s="1"/>
  <c r="I60" i="46" s="1"/>
  <c r="I61" i="46" s="1"/>
  <c r="I62" i="46" s="1"/>
  <c r="I63" i="46" s="1"/>
  <c r="I64" i="46" s="1"/>
  <c r="I65" i="46" s="1"/>
  <c r="I66" i="46" s="1"/>
  <c r="J25" i="46"/>
  <c r="J26" i="46" s="1"/>
  <c r="J27" i="46" s="1"/>
  <c r="J28" i="46" s="1"/>
  <c r="J29" i="46" s="1"/>
  <c r="J30" i="46" s="1"/>
  <c r="J31" i="46" s="1"/>
  <c r="J32" i="46" s="1"/>
  <c r="J33" i="46" s="1"/>
  <c r="J34" i="46" s="1"/>
  <c r="J35" i="46" s="1"/>
  <c r="J36" i="46" s="1"/>
  <c r="J37" i="46" s="1"/>
  <c r="J38" i="46" s="1"/>
  <c r="J39" i="46" s="1"/>
  <c r="J40" i="46" s="1"/>
  <c r="J41" i="46" s="1"/>
  <c r="J42" i="46" s="1"/>
  <c r="J43" i="46" s="1"/>
  <c r="J44" i="46" s="1"/>
  <c r="J45" i="46" s="1"/>
  <c r="J46" i="46" s="1"/>
  <c r="J47" i="46" s="1"/>
  <c r="J48" i="46" s="1"/>
  <c r="J49" i="46" s="1"/>
  <c r="J50" i="46" s="1"/>
  <c r="J51" i="46" s="1"/>
  <c r="J52" i="46" s="1"/>
  <c r="J53" i="46" s="1"/>
  <c r="J54" i="46" s="1"/>
  <c r="J55" i="46" s="1"/>
  <c r="J56" i="46" s="1"/>
  <c r="J57" i="46" s="1"/>
  <c r="J58" i="46" s="1"/>
  <c r="J59" i="46" s="1"/>
  <c r="J60" i="46" s="1"/>
  <c r="J61" i="46" s="1"/>
  <c r="J62" i="46" s="1"/>
  <c r="J63" i="46" s="1"/>
  <c r="J64" i="46" s="1"/>
  <c r="J65" i="46" s="1"/>
  <c r="J66" i="46" s="1"/>
  <c r="D72" i="46"/>
  <c r="G72" i="46" s="1"/>
  <c r="G73" i="46" s="1"/>
  <c r="G74" i="46" s="1"/>
  <c r="G75" i="46" s="1"/>
  <c r="G76" i="46" s="1"/>
  <c r="G77" i="46" s="1"/>
  <c r="G78" i="46" s="1"/>
  <c r="G79" i="46" s="1"/>
  <c r="G80" i="46" s="1"/>
  <c r="G81" i="46" s="1"/>
  <c r="G82" i="46" s="1"/>
  <c r="G83" i="46" s="1"/>
  <c r="G84" i="46" s="1"/>
  <c r="G85" i="46" s="1"/>
  <c r="G86" i="46" s="1"/>
  <c r="G87" i="46" s="1"/>
  <c r="G88" i="46" s="1"/>
  <c r="G89" i="46" s="1"/>
  <c r="G90" i="46" s="1"/>
  <c r="G91" i="46" s="1"/>
  <c r="G92" i="46" s="1"/>
  <c r="G93" i="46" s="1"/>
  <c r="G94" i="46" s="1"/>
  <c r="G95" i="46" s="1"/>
  <c r="G96" i="46" s="1"/>
  <c r="G97" i="46" s="1"/>
  <c r="G98" i="46" s="1"/>
  <c r="G99" i="46" s="1"/>
  <c r="G100" i="46" s="1"/>
  <c r="G101" i="46" s="1"/>
  <c r="G102" i="46" s="1"/>
  <c r="G103" i="46" s="1"/>
  <c r="G104" i="46" s="1"/>
  <c r="G105" i="46" s="1"/>
  <c r="G106" i="46" s="1"/>
  <c r="G107" i="46" s="1"/>
  <c r="G108" i="46" s="1"/>
  <c r="G109" i="46" s="1"/>
  <c r="G110" i="46" s="1"/>
  <c r="G111" i="46" s="1"/>
  <c r="G112" i="46" s="1"/>
  <c r="G113" i="46" s="1"/>
  <c r="E1593" i="46"/>
  <c r="F1593" i="46" s="1"/>
  <c r="G1593" i="46" s="1"/>
  <c r="H1593" i="46" s="1"/>
  <c r="I1593" i="46" s="1"/>
  <c r="J1593" i="46" s="1"/>
  <c r="K1593" i="46" s="1"/>
  <c r="L1593" i="46" s="1"/>
  <c r="M1593" i="46" s="1"/>
  <c r="N1593" i="46" s="1"/>
  <c r="O1593" i="46" s="1"/>
  <c r="P1593" i="46" s="1"/>
  <c r="Q1593" i="46" s="1"/>
  <c r="R1593" i="46" s="1"/>
  <c r="S1593" i="46" s="1"/>
  <c r="T1593" i="46" s="1"/>
  <c r="U1593" i="46" s="1"/>
  <c r="V1593" i="46" s="1"/>
  <c r="W1593" i="46" s="1"/>
  <c r="X1593" i="46" s="1"/>
  <c r="Y1593" i="46" s="1"/>
  <c r="Z1593" i="46" s="1"/>
  <c r="AA1593" i="46" s="1"/>
  <c r="AB1593" i="46" s="1"/>
  <c r="AC1593" i="46" s="1"/>
  <c r="AD1593" i="46" s="1"/>
  <c r="AE1593" i="46" s="1"/>
  <c r="AF1593" i="46" s="1"/>
  <c r="AG1593" i="46" s="1"/>
  <c r="AH1593" i="46" s="1"/>
  <c r="AI1593" i="46" s="1"/>
  <c r="AJ1593" i="46" s="1"/>
  <c r="AK1593" i="46" s="1"/>
  <c r="AL1593" i="46" s="1"/>
  <c r="AM1593" i="46" s="1"/>
  <c r="AN1593" i="46" s="1"/>
  <c r="AO1593" i="46" s="1"/>
  <c r="AP1593" i="46" s="1"/>
  <c r="AQ1593" i="46" s="1"/>
  <c r="AR1593" i="46" s="1"/>
  <c r="AS1593" i="46" s="1"/>
  <c r="E1597" i="46"/>
  <c r="F1597" i="46" s="1"/>
  <c r="G1597" i="46" s="1"/>
  <c r="H1597" i="46" s="1"/>
  <c r="I1597" i="46" s="1"/>
  <c r="J1597" i="46" s="1"/>
  <c r="K1597" i="46" s="1"/>
  <c r="L1597" i="46" s="1"/>
  <c r="M1597" i="46" s="1"/>
  <c r="N1597" i="46" s="1"/>
  <c r="O1597" i="46" s="1"/>
  <c r="P1597" i="46" s="1"/>
  <c r="Q1597" i="46" s="1"/>
  <c r="R1597" i="46" s="1"/>
  <c r="S1597" i="46" s="1"/>
  <c r="T1597" i="46" s="1"/>
  <c r="U1597" i="46" s="1"/>
  <c r="V1597" i="46" s="1"/>
  <c r="W1597" i="46" s="1"/>
  <c r="X1597" i="46" s="1"/>
  <c r="Y1597" i="46" s="1"/>
  <c r="Z1597" i="46" s="1"/>
  <c r="AA1597" i="46" s="1"/>
  <c r="AB1597" i="46" s="1"/>
  <c r="AC1597" i="46" s="1"/>
  <c r="AD1597" i="46" s="1"/>
  <c r="AE1597" i="46" s="1"/>
  <c r="AF1597" i="46" s="1"/>
  <c r="AG1597" i="46" s="1"/>
  <c r="AH1597" i="46" s="1"/>
  <c r="AI1597" i="46" s="1"/>
  <c r="AJ1597" i="46" s="1"/>
  <c r="AK1597" i="46" s="1"/>
  <c r="AL1597" i="46" s="1"/>
  <c r="AM1597" i="46" s="1"/>
  <c r="AN1597" i="46" s="1"/>
  <c r="AO1597" i="46" s="1"/>
  <c r="AP1597" i="46" s="1"/>
  <c r="AQ1597" i="46" s="1"/>
  <c r="AR1597" i="46" s="1"/>
  <c r="AS1597" i="46" s="1"/>
  <c r="E1591" i="46"/>
  <c r="F1591" i="46" s="1"/>
  <c r="AN1224" i="46"/>
  <c r="H25" i="46"/>
  <c r="H26" i="46" s="1"/>
  <c r="H27" i="46" s="1"/>
  <c r="H28" i="46" s="1"/>
  <c r="H29" i="46" s="1"/>
  <c r="H30" i="46" s="1"/>
  <c r="H31" i="46" s="1"/>
  <c r="H32" i="46" s="1"/>
  <c r="H33" i="46" s="1"/>
  <c r="H34" i="46" s="1"/>
  <c r="H35" i="46" s="1"/>
  <c r="H36" i="46" s="1"/>
  <c r="H37" i="46" s="1"/>
  <c r="H38" i="46" s="1"/>
  <c r="H39" i="46" s="1"/>
  <c r="H40" i="46" s="1"/>
  <c r="H41" i="46" s="1"/>
  <c r="H42" i="46" s="1"/>
  <c r="H43" i="46" s="1"/>
  <c r="H44" i="46" s="1"/>
  <c r="H45" i="46" s="1"/>
  <c r="H46" i="46" s="1"/>
  <c r="H47" i="46" s="1"/>
  <c r="H48" i="46" s="1"/>
  <c r="H49" i="46" s="1"/>
  <c r="H50" i="46" s="1"/>
  <c r="H51" i="46" s="1"/>
  <c r="H52" i="46" s="1"/>
  <c r="H53" i="46" s="1"/>
  <c r="H54" i="46" s="1"/>
  <c r="H55" i="46" s="1"/>
  <c r="H56" i="46" s="1"/>
  <c r="H57" i="46" s="1"/>
  <c r="H58" i="46" s="1"/>
  <c r="H59" i="46" s="1"/>
  <c r="H60" i="46" s="1"/>
  <c r="H61" i="46" s="1"/>
  <c r="H62" i="46" s="1"/>
  <c r="H63" i="46" s="1"/>
  <c r="H64" i="46" s="1"/>
  <c r="H65" i="46" s="1"/>
  <c r="H66" i="46" s="1"/>
  <c r="E25" i="46"/>
  <c r="E26" i="46" s="1"/>
  <c r="E27" i="46" s="1"/>
  <c r="E28" i="46" s="1"/>
  <c r="E29" i="46" s="1"/>
  <c r="E30" i="46" s="1"/>
  <c r="E31" i="46" s="1"/>
  <c r="E32" i="46" s="1"/>
  <c r="E33" i="46" s="1"/>
  <c r="E34" i="46" s="1"/>
  <c r="E35" i="46" s="1"/>
  <c r="E36" i="46" s="1"/>
  <c r="E37" i="46" s="1"/>
  <c r="E38" i="46" s="1"/>
  <c r="E39" i="46" s="1"/>
  <c r="E40" i="46" s="1"/>
  <c r="E41" i="46" s="1"/>
  <c r="E42" i="46" s="1"/>
  <c r="E43" i="46" s="1"/>
  <c r="E44" i="46" s="1"/>
  <c r="E45" i="46" s="1"/>
  <c r="E46" i="46" s="1"/>
  <c r="E47" i="46" s="1"/>
  <c r="E48" i="46" s="1"/>
  <c r="E49" i="46" s="1"/>
  <c r="E50" i="46" s="1"/>
  <c r="E51" i="46" s="1"/>
  <c r="E52" i="46" s="1"/>
  <c r="E53" i="46" s="1"/>
  <c r="E54" i="46" s="1"/>
  <c r="E55" i="46" s="1"/>
  <c r="E56" i="46" s="1"/>
  <c r="E57" i="46" s="1"/>
  <c r="E58" i="46" s="1"/>
  <c r="E59" i="46" s="1"/>
  <c r="E60" i="46" s="1"/>
  <c r="E61" i="46" s="1"/>
  <c r="E62" i="46" s="1"/>
  <c r="E63" i="46" s="1"/>
  <c r="E64" i="46" s="1"/>
  <c r="E65" i="46" s="1"/>
  <c r="E66" i="46" s="1"/>
  <c r="G25" i="46"/>
  <c r="G26" i="46" s="1"/>
  <c r="G27" i="46" s="1"/>
  <c r="G28" i="46" s="1"/>
  <c r="G29" i="46" s="1"/>
  <c r="G30" i="46" s="1"/>
  <c r="G31" i="46" s="1"/>
  <c r="G32" i="46" s="1"/>
  <c r="G33" i="46" s="1"/>
  <c r="G34" i="46" s="1"/>
  <c r="G35" i="46" s="1"/>
  <c r="G36" i="46" s="1"/>
  <c r="G37" i="46" s="1"/>
  <c r="G38" i="46" s="1"/>
  <c r="G39" i="46" s="1"/>
  <c r="G40" i="46" s="1"/>
  <c r="G41" i="46" s="1"/>
  <c r="G42" i="46" s="1"/>
  <c r="G43" i="46" s="1"/>
  <c r="G44" i="46" s="1"/>
  <c r="G45" i="46" s="1"/>
  <c r="G46" i="46" s="1"/>
  <c r="G47" i="46" s="1"/>
  <c r="G48" i="46" s="1"/>
  <c r="G49" i="46" s="1"/>
  <c r="G50" i="46" s="1"/>
  <c r="G51" i="46" s="1"/>
  <c r="G52" i="46" s="1"/>
  <c r="G53" i="46" s="1"/>
  <c r="G54" i="46" s="1"/>
  <c r="G55" i="46" s="1"/>
  <c r="G56" i="46" s="1"/>
  <c r="G57" i="46" s="1"/>
  <c r="G58" i="46" s="1"/>
  <c r="G59" i="46" s="1"/>
  <c r="G60" i="46" s="1"/>
  <c r="G61" i="46" s="1"/>
  <c r="G62" i="46" s="1"/>
  <c r="G63" i="46" s="1"/>
  <c r="G64" i="46" s="1"/>
  <c r="G65" i="46" s="1"/>
  <c r="G66" i="46" s="1"/>
  <c r="D255" i="46"/>
  <c r="H255" i="46" s="1"/>
  <c r="D253" i="46"/>
  <c r="D1776" i="46"/>
  <c r="N1580" i="46"/>
  <c r="O1580" i="46" s="1"/>
  <c r="D247" i="46"/>
  <c r="D649" i="46"/>
  <c r="D650" i="46" s="1"/>
  <c r="D651" i="46" s="1"/>
  <c r="D652" i="46" s="1"/>
  <c r="D653" i="46" s="1"/>
  <c r="D654" i="46" s="1"/>
  <c r="D655" i="46" s="1"/>
  <c r="D656" i="46" s="1"/>
  <c r="D657" i="46" s="1"/>
  <c r="D658" i="46" s="1"/>
  <c r="D659" i="46" s="1"/>
  <c r="D660" i="46" s="1"/>
  <c r="D661" i="46" s="1"/>
  <c r="D662" i="46" s="1"/>
  <c r="D663" i="46" s="1"/>
  <c r="D664" i="46" s="1"/>
  <c r="D665" i="46" s="1"/>
  <c r="D666" i="46" s="1"/>
  <c r="D667" i="46" s="1"/>
  <c r="D668" i="46" s="1"/>
  <c r="D669" i="46" s="1"/>
  <c r="D670" i="46" s="1"/>
  <c r="D671" i="46" s="1"/>
  <c r="D672" i="46" s="1"/>
  <c r="D673" i="46" s="1"/>
  <c r="D674" i="46" s="1"/>
  <c r="D675" i="46" s="1"/>
  <c r="D676" i="46" s="1"/>
  <c r="D677" i="46" s="1"/>
  <c r="D678" i="46" s="1"/>
  <c r="D679" i="46" s="1"/>
  <c r="D680" i="46" s="1"/>
  <c r="D681" i="46" s="1"/>
  <c r="D682" i="46" s="1"/>
  <c r="D683" i="46" s="1"/>
  <c r="D684" i="46" s="1"/>
  <c r="E235" i="46"/>
  <c r="C253" i="46" s="1"/>
  <c r="D252" i="46"/>
  <c r="D259" i="46"/>
  <c r="D250" i="46"/>
  <c r="E281" i="46"/>
  <c r="C1251" i="46" s="1"/>
  <c r="C1252" i="46" s="1"/>
  <c r="D248" i="46"/>
  <c r="E283" i="46"/>
  <c r="D812" i="46"/>
  <c r="D813" i="46" s="1"/>
  <c r="D814" i="46" s="1"/>
  <c r="D815" i="46" s="1"/>
  <c r="D816" i="46" s="1"/>
  <c r="D817" i="46" s="1"/>
  <c r="D818" i="46" s="1"/>
  <c r="D819" i="46" s="1"/>
  <c r="D820" i="46" s="1"/>
  <c r="D821" i="46" s="1"/>
  <c r="D822" i="46" s="1"/>
  <c r="D823" i="46" s="1"/>
  <c r="D824" i="46" s="1"/>
  <c r="D825" i="46" s="1"/>
  <c r="D826" i="46" s="1"/>
  <c r="D827" i="46" s="1"/>
  <c r="D828" i="46" s="1"/>
  <c r="D829" i="46" s="1"/>
  <c r="D830" i="46" s="1"/>
  <c r="D831" i="46" s="1"/>
  <c r="D832" i="46" s="1"/>
  <c r="D833" i="46" s="1"/>
  <c r="D834" i="46" s="1"/>
  <c r="D835" i="46" s="1"/>
  <c r="D836" i="46" s="1"/>
  <c r="D837" i="46" s="1"/>
  <c r="D838" i="46" s="1"/>
  <c r="D839" i="46" s="1"/>
  <c r="D840" i="46" s="1"/>
  <c r="D841" i="46" s="1"/>
  <c r="D842" i="46" s="1"/>
  <c r="D843" i="46" s="1"/>
  <c r="D844" i="46" s="1"/>
  <c r="D845" i="46" s="1"/>
  <c r="D846" i="46" s="1"/>
  <c r="D847" i="46" s="1"/>
  <c r="D848" i="46" s="1"/>
  <c r="D849" i="46" s="1"/>
  <c r="D850" i="46" s="1"/>
  <c r="D851" i="46" s="1"/>
  <c r="D852" i="46" s="1"/>
  <c r="D853" i="46" s="1"/>
  <c r="G812" i="46"/>
  <c r="G813" i="46" s="1"/>
  <c r="G814" i="46" s="1"/>
  <c r="G815" i="46" s="1"/>
  <c r="G816" i="46" s="1"/>
  <c r="G817" i="46" s="1"/>
  <c r="G818" i="46" s="1"/>
  <c r="G819" i="46" s="1"/>
  <c r="G820" i="46" s="1"/>
  <c r="G821" i="46" s="1"/>
  <c r="G822" i="46" s="1"/>
  <c r="G823" i="46" s="1"/>
  <c r="G824" i="46" s="1"/>
  <c r="G825" i="46" s="1"/>
  <c r="G826" i="46" s="1"/>
  <c r="G827" i="46" s="1"/>
  <c r="G828" i="46" s="1"/>
  <c r="G829" i="46" s="1"/>
  <c r="G830" i="46" s="1"/>
  <c r="G831" i="46" s="1"/>
  <c r="G832" i="46" s="1"/>
  <c r="G833" i="46" s="1"/>
  <c r="G834" i="46" s="1"/>
  <c r="G835" i="46" s="1"/>
  <c r="G836" i="46" s="1"/>
  <c r="G837" i="46" s="1"/>
  <c r="G838" i="46" s="1"/>
  <c r="G839" i="46" s="1"/>
  <c r="G840" i="46" s="1"/>
  <c r="G841" i="46" s="1"/>
  <c r="G842" i="46" s="1"/>
  <c r="G843" i="46" s="1"/>
  <c r="G844" i="46" s="1"/>
  <c r="G845" i="46" s="1"/>
  <c r="G846" i="46" s="1"/>
  <c r="G847" i="46" s="1"/>
  <c r="G848" i="46" s="1"/>
  <c r="G849" i="46" s="1"/>
  <c r="G850" i="46" s="1"/>
  <c r="G851" i="46" s="1"/>
  <c r="G852" i="46" s="1"/>
  <c r="G853" i="46" s="1"/>
  <c r="F812" i="46"/>
  <c r="F813" i="46" s="1"/>
  <c r="F814" i="46" s="1"/>
  <c r="F815" i="46" s="1"/>
  <c r="F816" i="46" s="1"/>
  <c r="F817" i="46" s="1"/>
  <c r="F818" i="46" s="1"/>
  <c r="F819" i="46" s="1"/>
  <c r="F820" i="46" s="1"/>
  <c r="F821" i="46" s="1"/>
  <c r="F822" i="46" s="1"/>
  <c r="F823" i="46" s="1"/>
  <c r="F824" i="46" s="1"/>
  <c r="F825" i="46" s="1"/>
  <c r="F826" i="46" s="1"/>
  <c r="F827" i="46" s="1"/>
  <c r="F828" i="46" s="1"/>
  <c r="F829" i="46" s="1"/>
  <c r="F830" i="46" s="1"/>
  <c r="F831" i="46" s="1"/>
  <c r="F832" i="46" s="1"/>
  <c r="F833" i="46" s="1"/>
  <c r="F834" i="46" s="1"/>
  <c r="F835" i="46" s="1"/>
  <c r="F836" i="46" s="1"/>
  <c r="F837" i="46" s="1"/>
  <c r="F838" i="46" s="1"/>
  <c r="F839" i="46" s="1"/>
  <c r="F840" i="46" s="1"/>
  <c r="F841" i="46" s="1"/>
  <c r="F842" i="46" s="1"/>
  <c r="F843" i="46" s="1"/>
  <c r="F844" i="46" s="1"/>
  <c r="F845" i="46" s="1"/>
  <c r="F846" i="46" s="1"/>
  <c r="F847" i="46" s="1"/>
  <c r="F848" i="46" s="1"/>
  <c r="F849" i="46" s="1"/>
  <c r="F850" i="46" s="1"/>
  <c r="F851" i="46" s="1"/>
  <c r="F852" i="46" s="1"/>
  <c r="F853" i="46" s="1"/>
  <c r="H812" i="46"/>
  <c r="H813" i="46" s="1"/>
  <c r="H814" i="46" s="1"/>
  <c r="H815" i="46" s="1"/>
  <c r="H816" i="46" s="1"/>
  <c r="H817" i="46" s="1"/>
  <c r="H818" i="46" s="1"/>
  <c r="H819" i="46" s="1"/>
  <c r="H820" i="46" s="1"/>
  <c r="H821" i="46" s="1"/>
  <c r="H822" i="46" s="1"/>
  <c r="H823" i="46" s="1"/>
  <c r="H824" i="46" s="1"/>
  <c r="H825" i="46" s="1"/>
  <c r="H826" i="46" s="1"/>
  <c r="H827" i="46" s="1"/>
  <c r="H828" i="46" s="1"/>
  <c r="H829" i="46" s="1"/>
  <c r="H830" i="46" s="1"/>
  <c r="H831" i="46" s="1"/>
  <c r="H832" i="46" s="1"/>
  <c r="H833" i="46" s="1"/>
  <c r="H834" i="46" s="1"/>
  <c r="H835" i="46" s="1"/>
  <c r="H836" i="46" s="1"/>
  <c r="H837" i="46" s="1"/>
  <c r="H838" i="46" s="1"/>
  <c r="H839" i="46" s="1"/>
  <c r="H840" i="46" s="1"/>
  <c r="H841" i="46" s="1"/>
  <c r="H842" i="46" s="1"/>
  <c r="H843" i="46" s="1"/>
  <c r="H844" i="46" s="1"/>
  <c r="H845" i="46" s="1"/>
  <c r="H846" i="46" s="1"/>
  <c r="H847" i="46" s="1"/>
  <c r="H848" i="46" s="1"/>
  <c r="H849" i="46" s="1"/>
  <c r="H850" i="46" s="1"/>
  <c r="H851" i="46" s="1"/>
  <c r="H852" i="46" s="1"/>
  <c r="H853" i="46" s="1"/>
  <c r="E812" i="46"/>
  <c r="E813" i="46" s="1"/>
  <c r="E814" i="46" s="1"/>
  <c r="E815" i="46" s="1"/>
  <c r="E816" i="46" s="1"/>
  <c r="E817" i="46" s="1"/>
  <c r="E818" i="46" s="1"/>
  <c r="E819" i="46" s="1"/>
  <c r="E820" i="46" s="1"/>
  <c r="E821" i="46" s="1"/>
  <c r="E822" i="46" s="1"/>
  <c r="E823" i="46" s="1"/>
  <c r="E824" i="46" s="1"/>
  <c r="E825" i="46" s="1"/>
  <c r="E826" i="46" s="1"/>
  <c r="E827" i="46" s="1"/>
  <c r="E828" i="46" s="1"/>
  <c r="E829" i="46" s="1"/>
  <c r="E830" i="46" s="1"/>
  <c r="E831" i="46" s="1"/>
  <c r="E832" i="46" s="1"/>
  <c r="E833" i="46" s="1"/>
  <c r="E834" i="46" s="1"/>
  <c r="E835" i="46" s="1"/>
  <c r="E836" i="46" s="1"/>
  <c r="E837" i="46" s="1"/>
  <c r="E838" i="46" s="1"/>
  <c r="E839" i="46" s="1"/>
  <c r="E840" i="46" s="1"/>
  <c r="E841" i="46" s="1"/>
  <c r="E842" i="46" s="1"/>
  <c r="E843" i="46" s="1"/>
  <c r="E844" i="46" s="1"/>
  <c r="E845" i="46" s="1"/>
  <c r="E846" i="46" s="1"/>
  <c r="E847" i="46" s="1"/>
  <c r="E848" i="46" s="1"/>
  <c r="E849" i="46" s="1"/>
  <c r="E850" i="46" s="1"/>
  <c r="E851" i="46" s="1"/>
  <c r="E852" i="46" s="1"/>
  <c r="E853" i="46" s="1"/>
  <c r="E1596" i="46"/>
  <c r="F1596" i="46" s="1"/>
  <c r="G1596" i="46" s="1"/>
  <c r="H1596" i="46" s="1"/>
  <c r="I1596" i="46" s="1"/>
  <c r="J1596" i="46" s="1"/>
  <c r="K1596" i="46" s="1"/>
  <c r="L1596" i="46" s="1"/>
  <c r="M1596" i="46" s="1"/>
  <c r="N1596" i="46" s="1"/>
  <c r="O1596" i="46" s="1"/>
  <c r="P1596" i="46" s="1"/>
  <c r="Q1596" i="46" s="1"/>
  <c r="R1596" i="46" s="1"/>
  <c r="S1596" i="46" s="1"/>
  <c r="T1596" i="46" s="1"/>
  <c r="U1596" i="46" s="1"/>
  <c r="V1596" i="46" s="1"/>
  <c r="W1596" i="46" s="1"/>
  <c r="X1596" i="46" s="1"/>
  <c r="Y1596" i="46" s="1"/>
  <c r="Z1596" i="46" s="1"/>
  <c r="AA1596" i="46" s="1"/>
  <c r="AB1596" i="46" s="1"/>
  <c r="AC1596" i="46" s="1"/>
  <c r="AD1596" i="46" s="1"/>
  <c r="AE1596" i="46" s="1"/>
  <c r="AF1596" i="46" s="1"/>
  <c r="AG1596" i="46" s="1"/>
  <c r="AH1596" i="46" s="1"/>
  <c r="AI1596" i="46" s="1"/>
  <c r="AJ1596" i="46" s="1"/>
  <c r="AK1596" i="46" s="1"/>
  <c r="AL1596" i="46" s="1"/>
  <c r="AM1596" i="46" s="1"/>
  <c r="AN1596" i="46" s="1"/>
  <c r="AO1596" i="46" s="1"/>
  <c r="AP1596" i="46" s="1"/>
  <c r="AQ1596" i="46" s="1"/>
  <c r="AR1596" i="46" s="1"/>
  <c r="AS1596" i="46" s="1"/>
  <c r="D1773" i="46"/>
  <c r="D1774" i="46"/>
  <c r="E282" i="46"/>
  <c r="E284" i="46"/>
  <c r="F644" i="46"/>
  <c r="F645" i="46" s="1"/>
  <c r="F646" i="46" s="1"/>
  <c r="F647" i="46" s="1"/>
  <c r="F648" i="46" s="1"/>
  <c r="F649" i="46" s="1"/>
  <c r="F650" i="46" s="1"/>
  <c r="F651" i="46" s="1"/>
  <c r="F652" i="46" s="1"/>
  <c r="F653" i="46" s="1"/>
  <c r="F654" i="46" s="1"/>
  <c r="F655" i="46" s="1"/>
  <c r="F656" i="46" s="1"/>
  <c r="F657" i="46" s="1"/>
  <c r="F658" i="46" s="1"/>
  <c r="F659" i="46" s="1"/>
  <c r="F660" i="46" s="1"/>
  <c r="F661" i="46" s="1"/>
  <c r="F662" i="46" s="1"/>
  <c r="F663" i="46" s="1"/>
  <c r="F664" i="46" s="1"/>
  <c r="F665" i="46" s="1"/>
  <c r="F666" i="46" s="1"/>
  <c r="F667" i="46" s="1"/>
  <c r="F668" i="46" s="1"/>
  <c r="F669" i="46" s="1"/>
  <c r="F670" i="46" s="1"/>
  <c r="F671" i="46" s="1"/>
  <c r="F672" i="46" s="1"/>
  <c r="F673" i="46" s="1"/>
  <c r="F674" i="46" s="1"/>
  <c r="F675" i="46" s="1"/>
  <c r="F676" i="46" s="1"/>
  <c r="F677" i="46" s="1"/>
  <c r="F678" i="46" s="1"/>
  <c r="F679" i="46" s="1"/>
  <c r="F680" i="46" s="1"/>
  <c r="F681" i="46" s="1"/>
  <c r="F682" i="46" s="1"/>
  <c r="F683" i="46" s="1"/>
  <c r="F684" i="46" s="1"/>
  <c r="N1576" i="46"/>
  <c r="O1576" i="46" s="1"/>
  <c r="E279" i="46"/>
  <c r="E644" i="46"/>
  <c r="E645" i="46" s="1"/>
  <c r="E646" i="46" s="1"/>
  <c r="E647" i="46" s="1"/>
  <c r="E648" i="46" s="1"/>
  <c r="E649" i="46" s="1"/>
  <c r="E650" i="46" s="1"/>
  <c r="E651" i="46" s="1"/>
  <c r="E652" i="46" s="1"/>
  <c r="E653" i="46" s="1"/>
  <c r="E654" i="46" s="1"/>
  <c r="E655" i="46" s="1"/>
  <c r="E656" i="46" s="1"/>
  <c r="E657" i="46" s="1"/>
  <c r="E658" i="46" s="1"/>
  <c r="E659" i="46" s="1"/>
  <c r="E660" i="46" s="1"/>
  <c r="E661" i="46" s="1"/>
  <c r="E662" i="46" s="1"/>
  <c r="E663" i="46" s="1"/>
  <c r="E664" i="46" s="1"/>
  <c r="E665" i="46" s="1"/>
  <c r="E666" i="46" s="1"/>
  <c r="E667" i="46" s="1"/>
  <c r="E668" i="46" s="1"/>
  <c r="E669" i="46" s="1"/>
  <c r="E670" i="46" s="1"/>
  <c r="E671" i="46" s="1"/>
  <c r="E672" i="46" s="1"/>
  <c r="E673" i="46" s="1"/>
  <c r="E674" i="46" s="1"/>
  <c r="E675" i="46" s="1"/>
  <c r="E676" i="46" s="1"/>
  <c r="E677" i="46" s="1"/>
  <c r="E678" i="46" s="1"/>
  <c r="E679" i="46" s="1"/>
  <c r="E680" i="46" s="1"/>
  <c r="E681" i="46" s="1"/>
  <c r="E682" i="46" s="1"/>
  <c r="E683" i="46" s="1"/>
  <c r="E684" i="46" s="1"/>
  <c r="E1598" i="46"/>
  <c r="F1598" i="46" s="1"/>
  <c r="G1598" i="46" s="1"/>
  <c r="H1598" i="46" s="1"/>
  <c r="I1598" i="46" s="1"/>
  <c r="J1598" i="46" s="1"/>
  <c r="K1598" i="46" s="1"/>
  <c r="L1598" i="46" s="1"/>
  <c r="M1598" i="46" s="1"/>
  <c r="N1598" i="46" s="1"/>
  <c r="O1598" i="46" s="1"/>
  <c r="P1598" i="46" s="1"/>
  <c r="Q1598" i="46" s="1"/>
  <c r="R1598" i="46" s="1"/>
  <c r="S1598" i="46" s="1"/>
  <c r="T1598" i="46" s="1"/>
  <c r="U1598" i="46" s="1"/>
  <c r="V1598" i="46" s="1"/>
  <c r="W1598" i="46" s="1"/>
  <c r="X1598" i="46" s="1"/>
  <c r="Y1598" i="46" s="1"/>
  <c r="Z1598" i="46" s="1"/>
  <c r="AA1598" i="46" s="1"/>
  <c r="AB1598" i="46" s="1"/>
  <c r="AC1598" i="46" s="1"/>
  <c r="AD1598" i="46" s="1"/>
  <c r="AE1598" i="46" s="1"/>
  <c r="AF1598" i="46" s="1"/>
  <c r="AG1598" i="46" s="1"/>
  <c r="AH1598" i="46" s="1"/>
  <c r="AI1598" i="46" s="1"/>
  <c r="AJ1598" i="46" s="1"/>
  <c r="AK1598" i="46" s="1"/>
  <c r="AL1598" i="46" s="1"/>
  <c r="AM1598" i="46" s="1"/>
  <c r="AN1598" i="46" s="1"/>
  <c r="AO1598" i="46" s="1"/>
  <c r="AP1598" i="46" s="1"/>
  <c r="AQ1598" i="46" s="1"/>
  <c r="AR1598" i="46" s="1"/>
  <c r="AS1598" i="46" s="1"/>
  <c r="E1592" i="46"/>
  <c r="F1592" i="46" s="1"/>
  <c r="AH1252" i="46"/>
  <c r="AL1252" i="46"/>
  <c r="N1252" i="46"/>
  <c r="F1552" i="46"/>
  <c r="I1552" i="46" s="1"/>
  <c r="D246" i="46"/>
  <c r="F1582" i="46"/>
  <c r="I1582" i="46" s="1"/>
  <c r="F1554" i="46"/>
  <c r="I1554" i="46" s="1"/>
  <c r="F1564" i="46"/>
  <c r="I1564" i="46" s="1"/>
  <c r="AN1252" i="46"/>
  <c r="W1252" i="46"/>
  <c r="F1571" i="46"/>
  <c r="I1571" i="46" s="1"/>
  <c r="F1568" i="46"/>
  <c r="I1568" i="46" s="1"/>
  <c r="D251" i="46"/>
  <c r="F1584" i="46"/>
  <c r="I1584" i="46" s="1"/>
  <c r="F1548" i="46"/>
  <c r="I1548" i="46" s="1"/>
  <c r="J1223" i="46"/>
  <c r="J1224" i="46" s="1"/>
  <c r="D1252" i="46"/>
  <c r="AM1252" i="46"/>
  <c r="F1559" i="46"/>
  <c r="I1559" i="46" s="1"/>
  <c r="F1579" i="46"/>
  <c r="I1579" i="46" s="1"/>
  <c r="D258" i="46"/>
  <c r="H1716" i="46"/>
  <c r="H1717" i="46" s="1"/>
  <c r="F1574" i="46"/>
  <c r="I1574" i="46" s="1"/>
  <c r="F1545" i="46"/>
  <c r="I1545" i="46" s="1"/>
  <c r="AR1252" i="46"/>
  <c r="I1252" i="46"/>
  <c r="F1557" i="46"/>
  <c r="I1557" i="46" s="1"/>
  <c r="F1547" i="46"/>
  <c r="I1547" i="46" s="1"/>
  <c r="D249" i="46"/>
  <c r="F1558" i="46"/>
  <c r="I1558" i="46" s="1"/>
  <c r="F1580" i="46"/>
  <c r="I1580" i="46" s="1"/>
  <c r="H1252" i="46"/>
  <c r="Y1252" i="46"/>
  <c r="F1577" i="46"/>
  <c r="I1577" i="46" s="1"/>
  <c r="F1555" i="46"/>
  <c r="I1555" i="46" s="1"/>
  <c r="D256" i="46"/>
  <c r="D1775" i="46"/>
  <c r="D1772" i="46"/>
  <c r="F1556" i="46"/>
  <c r="I1556" i="46" s="1"/>
  <c r="AE1252" i="46"/>
  <c r="AK1252" i="46"/>
  <c r="M1252" i="46"/>
  <c r="D257" i="46"/>
  <c r="AB1225" i="46"/>
  <c r="D1777" i="46"/>
  <c r="G657" i="46"/>
  <c r="G658" i="46" s="1"/>
  <c r="G659" i="46" s="1"/>
  <c r="G660" i="46" s="1"/>
  <c r="G661" i="46" s="1"/>
  <c r="G662" i="46" s="1"/>
  <c r="G663" i="46" s="1"/>
  <c r="G664" i="46" s="1"/>
  <c r="G665" i="46" s="1"/>
  <c r="G666" i="46" s="1"/>
  <c r="G667" i="46" s="1"/>
  <c r="G668" i="46" s="1"/>
  <c r="G669" i="46" s="1"/>
  <c r="G670" i="46" s="1"/>
  <c r="G671" i="46" s="1"/>
  <c r="G672" i="46" s="1"/>
  <c r="G673" i="46" s="1"/>
  <c r="G674" i="46" s="1"/>
  <c r="G675" i="46" s="1"/>
  <c r="G676" i="46" s="1"/>
  <c r="G677" i="46" s="1"/>
  <c r="G678" i="46" s="1"/>
  <c r="G679" i="46" s="1"/>
  <c r="G680" i="46" s="1"/>
  <c r="G681" i="46" s="1"/>
  <c r="G682" i="46" s="1"/>
  <c r="G683" i="46" s="1"/>
  <c r="G684" i="46" s="1"/>
  <c r="D1771" i="46"/>
  <c r="B1779" i="46"/>
  <c r="D1778" i="46"/>
  <c r="F213" i="46"/>
  <c r="T374" i="46" s="1"/>
  <c r="D1164" i="46"/>
  <c r="E220" i="46"/>
  <c r="N1579" i="46"/>
  <c r="O1579" i="46" s="1"/>
  <c r="D1163" i="46"/>
  <c r="E219" i="46"/>
  <c r="D218" i="46"/>
  <c r="AG1225" i="46"/>
  <c r="M1225" i="46"/>
  <c r="D1165" i="46"/>
  <c r="W879" i="46"/>
  <c r="E221" i="46"/>
  <c r="T1223" i="46"/>
  <c r="T1225" i="46" s="1"/>
  <c r="S1224" i="46"/>
  <c r="O1223" i="46"/>
  <c r="O1225" i="46" s="1"/>
  <c r="N1224" i="46"/>
  <c r="F1599" i="46"/>
  <c r="G1599" i="46" s="1"/>
  <c r="H1599" i="46" s="1"/>
  <c r="I1599" i="46" s="1"/>
  <c r="J1599" i="46" s="1"/>
  <c r="K1599" i="46" s="1"/>
  <c r="L1599" i="46" s="1"/>
  <c r="M1599" i="46" s="1"/>
  <c r="N1599" i="46" s="1"/>
  <c r="O1599" i="46" s="1"/>
  <c r="P1599" i="46" s="1"/>
  <c r="Q1599" i="46" s="1"/>
  <c r="R1599" i="46" s="1"/>
  <c r="S1599" i="46" s="1"/>
  <c r="T1599" i="46" s="1"/>
  <c r="U1599" i="46" s="1"/>
  <c r="V1599" i="46" s="1"/>
  <c r="W1599" i="46" s="1"/>
  <c r="X1599" i="46" s="1"/>
  <c r="Y1599" i="46" s="1"/>
  <c r="Z1599" i="46" s="1"/>
  <c r="AA1599" i="46" s="1"/>
  <c r="AB1599" i="46" s="1"/>
  <c r="AC1599" i="46" s="1"/>
  <c r="AD1599" i="46" s="1"/>
  <c r="AE1599" i="46" s="1"/>
  <c r="AF1599" i="46" s="1"/>
  <c r="AG1599" i="46" s="1"/>
  <c r="AH1599" i="46" s="1"/>
  <c r="AI1599" i="46" s="1"/>
  <c r="AJ1599" i="46" s="1"/>
  <c r="AK1599" i="46" s="1"/>
  <c r="AL1599" i="46" s="1"/>
  <c r="AM1599" i="46" s="1"/>
  <c r="AN1599" i="46" s="1"/>
  <c r="AO1599" i="46" s="1"/>
  <c r="AP1599" i="46" s="1"/>
  <c r="AQ1599" i="46" s="1"/>
  <c r="AR1599" i="46" s="1"/>
  <c r="AS1599" i="46" s="1"/>
  <c r="AN1225" i="46"/>
  <c r="AL1225" i="46"/>
  <c r="N1225" i="46"/>
  <c r="N1574" i="46"/>
  <c r="O1574" i="46" s="1"/>
  <c r="O220" i="46"/>
  <c r="O221" i="46"/>
  <c r="O219" i="46"/>
  <c r="AI217" i="46"/>
  <c r="AJ217" i="46" s="1"/>
  <c r="AK217" i="46" s="1"/>
  <c r="AL217" i="46" s="1"/>
  <c r="AM217" i="46" s="1"/>
  <c r="AN217" i="46" s="1"/>
  <c r="AO217" i="46" s="1"/>
  <c r="AP217" i="46" s="1"/>
  <c r="AQ217" i="46" s="1"/>
  <c r="AR217" i="46" s="1"/>
  <c r="AS217" i="46" s="1"/>
  <c r="X1224" i="46"/>
  <c r="Y1223" i="46"/>
  <c r="V911" i="46"/>
  <c r="AK218" i="46"/>
  <c r="F26" i="46"/>
  <c r="L25" i="46"/>
  <c r="W1225" i="46"/>
  <c r="N1575" i="46"/>
  <c r="O1575" i="46" s="1"/>
  <c r="H252" i="46"/>
  <c r="H1225" i="46"/>
  <c r="AM1225" i="46"/>
  <c r="F1223" i="46"/>
  <c r="F1225" i="46" s="1"/>
  <c r="E1224" i="46"/>
  <c r="I1225" i="46"/>
  <c r="AO1224" i="46"/>
  <c r="AP1223" i="46"/>
  <c r="AP1225" i="46" s="1"/>
  <c r="AO1225" i="46"/>
  <c r="R1225" i="46"/>
  <c r="E1612" i="46"/>
  <c r="J1612" i="46"/>
  <c r="E1685" i="46"/>
  <c r="E1678" i="46"/>
  <c r="F1668" i="46"/>
  <c r="E1692" i="46"/>
  <c r="E1662" i="46"/>
  <c r="E1682" i="46"/>
  <c r="E1675" i="46"/>
  <c r="E1689" i="46"/>
  <c r="E1672" i="46"/>
  <c r="X1225" i="46"/>
  <c r="S1225" i="46"/>
  <c r="F1770" i="46" l="1"/>
  <c r="C256" i="46"/>
  <c r="C247" i="46"/>
  <c r="F72" i="46"/>
  <c r="F73" i="46" s="1"/>
  <c r="I72" i="46"/>
  <c r="I73" i="46" s="1"/>
  <c r="I74" i="46" s="1"/>
  <c r="I75" i="46" s="1"/>
  <c r="I76" i="46" s="1"/>
  <c r="I77" i="46" s="1"/>
  <c r="I78" i="46" s="1"/>
  <c r="I79" i="46" s="1"/>
  <c r="I80" i="46" s="1"/>
  <c r="I81" i="46" s="1"/>
  <c r="I82" i="46" s="1"/>
  <c r="I83" i="46" s="1"/>
  <c r="I84" i="46" s="1"/>
  <c r="I85" i="46" s="1"/>
  <c r="I86" i="46" s="1"/>
  <c r="I87" i="46" s="1"/>
  <c r="I88" i="46" s="1"/>
  <c r="I89" i="46" s="1"/>
  <c r="I90" i="46" s="1"/>
  <c r="I91" i="46" s="1"/>
  <c r="I92" i="46" s="1"/>
  <c r="I93" i="46" s="1"/>
  <c r="I94" i="46" s="1"/>
  <c r="I95" i="46" s="1"/>
  <c r="I96" i="46" s="1"/>
  <c r="I97" i="46" s="1"/>
  <c r="I98" i="46" s="1"/>
  <c r="I99" i="46" s="1"/>
  <c r="I100" i="46" s="1"/>
  <c r="I101" i="46" s="1"/>
  <c r="I102" i="46" s="1"/>
  <c r="I103" i="46" s="1"/>
  <c r="I104" i="46" s="1"/>
  <c r="I105" i="46" s="1"/>
  <c r="I106" i="46" s="1"/>
  <c r="I107" i="46" s="1"/>
  <c r="I108" i="46" s="1"/>
  <c r="I109" i="46" s="1"/>
  <c r="I110" i="46" s="1"/>
  <c r="I111" i="46" s="1"/>
  <c r="I112" i="46" s="1"/>
  <c r="I113" i="46" s="1"/>
  <c r="J72" i="46"/>
  <c r="J73" i="46" s="1"/>
  <c r="J74" i="46" s="1"/>
  <c r="J75" i="46" s="1"/>
  <c r="J76" i="46" s="1"/>
  <c r="J77" i="46" s="1"/>
  <c r="J78" i="46" s="1"/>
  <c r="J79" i="46" s="1"/>
  <c r="J80" i="46" s="1"/>
  <c r="J81" i="46" s="1"/>
  <c r="J82" i="46" s="1"/>
  <c r="J83" i="46" s="1"/>
  <c r="J84" i="46" s="1"/>
  <c r="J85" i="46" s="1"/>
  <c r="J86" i="46" s="1"/>
  <c r="J87" i="46" s="1"/>
  <c r="J88" i="46" s="1"/>
  <c r="J89" i="46" s="1"/>
  <c r="J90" i="46" s="1"/>
  <c r="J91" i="46" s="1"/>
  <c r="J92" i="46" s="1"/>
  <c r="J93" i="46" s="1"/>
  <c r="J94" i="46" s="1"/>
  <c r="J95" i="46" s="1"/>
  <c r="J96" i="46" s="1"/>
  <c r="J97" i="46" s="1"/>
  <c r="J98" i="46" s="1"/>
  <c r="J99" i="46" s="1"/>
  <c r="J100" i="46" s="1"/>
  <c r="J101" i="46" s="1"/>
  <c r="J102" i="46" s="1"/>
  <c r="J103" i="46" s="1"/>
  <c r="J104" i="46" s="1"/>
  <c r="J105" i="46" s="1"/>
  <c r="J106" i="46" s="1"/>
  <c r="J107" i="46" s="1"/>
  <c r="J108" i="46" s="1"/>
  <c r="J109" i="46" s="1"/>
  <c r="J110" i="46" s="1"/>
  <c r="J111" i="46" s="1"/>
  <c r="J112" i="46" s="1"/>
  <c r="J113" i="46" s="1"/>
  <c r="K72" i="46"/>
  <c r="K73" i="46" s="1"/>
  <c r="K74" i="46" s="1"/>
  <c r="K75" i="46" s="1"/>
  <c r="K76" i="46" s="1"/>
  <c r="K77" i="46" s="1"/>
  <c r="K78" i="46" s="1"/>
  <c r="K79" i="46" s="1"/>
  <c r="K80" i="46" s="1"/>
  <c r="K81" i="46" s="1"/>
  <c r="K82" i="46" s="1"/>
  <c r="K83" i="46" s="1"/>
  <c r="K84" i="46" s="1"/>
  <c r="K85" i="46" s="1"/>
  <c r="K86" i="46" s="1"/>
  <c r="K87" i="46" s="1"/>
  <c r="K88" i="46" s="1"/>
  <c r="K89" i="46" s="1"/>
  <c r="K90" i="46" s="1"/>
  <c r="K91" i="46" s="1"/>
  <c r="K92" i="46" s="1"/>
  <c r="K93" i="46" s="1"/>
  <c r="K94" i="46" s="1"/>
  <c r="K95" i="46" s="1"/>
  <c r="K96" i="46" s="1"/>
  <c r="K97" i="46" s="1"/>
  <c r="K98" i="46" s="1"/>
  <c r="K99" i="46" s="1"/>
  <c r="K100" i="46" s="1"/>
  <c r="K101" i="46" s="1"/>
  <c r="K102" i="46" s="1"/>
  <c r="K103" i="46" s="1"/>
  <c r="K104" i="46" s="1"/>
  <c r="K105" i="46" s="1"/>
  <c r="K106" i="46" s="1"/>
  <c r="K107" i="46" s="1"/>
  <c r="K108" i="46" s="1"/>
  <c r="K109" i="46" s="1"/>
  <c r="K110" i="46" s="1"/>
  <c r="K111" i="46" s="1"/>
  <c r="K112" i="46" s="1"/>
  <c r="K113" i="46" s="1"/>
  <c r="H72" i="46"/>
  <c r="H73" i="46" s="1"/>
  <c r="H74" i="46" s="1"/>
  <c r="H75" i="46" s="1"/>
  <c r="H76" i="46" s="1"/>
  <c r="H77" i="46" s="1"/>
  <c r="H78" i="46" s="1"/>
  <c r="H79" i="46" s="1"/>
  <c r="H80" i="46" s="1"/>
  <c r="H81" i="46" s="1"/>
  <c r="H82" i="46" s="1"/>
  <c r="H83" i="46" s="1"/>
  <c r="H84" i="46" s="1"/>
  <c r="H85" i="46" s="1"/>
  <c r="H86" i="46" s="1"/>
  <c r="H87" i="46" s="1"/>
  <c r="H88" i="46" s="1"/>
  <c r="H89" i="46" s="1"/>
  <c r="H90" i="46" s="1"/>
  <c r="H91" i="46" s="1"/>
  <c r="H92" i="46" s="1"/>
  <c r="H93" i="46" s="1"/>
  <c r="H94" i="46" s="1"/>
  <c r="H95" i="46" s="1"/>
  <c r="H96" i="46" s="1"/>
  <c r="H97" i="46" s="1"/>
  <c r="H98" i="46" s="1"/>
  <c r="H99" i="46" s="1"/>
  <c r="H100" i="46" s="1"/>
  <c r="H101" i="46" s="1"/>
  <c r="H102" i="46" s="1"/>
  <c r="H103" i="46" s="1"/>
  <c r="H104" i="46" s="1"/>
  <c r="H105" i="46" s="1"/>
  <c r="H106" i="46" s="1"/>
  <c r="H107" i="46" s="1"/>
  <c r="H108" i="46" s="1"/>
  <c r="H109" i="46" s="1"/>
  <c r="H110" i="46" s="1"/>
  <c r="H111" i="46" s="1"/>
  <c r="H112" i="46" s="1"/>
  <c r="H113" i="46" s="1"/>
  <c r="E72" i="46"/>
  <c r="E73" i="46" s="1"/>
  <c r="E74" i="46" s="1"/>
  <c r="E75" i="46" s="1"/>
  <c r="E76" i="46" s="1"/>
  <c r="E77" i="46" s="1"/>
  <c r="E78" i="46" s="1"/>
  <c r="E79" i="46" s="1"/>
  <c r="E80" i="46" s="1"/>
  <c r="E81" i="46" s="1"/>
  <c r="E82" i="46" s="1"/>
  <c r="E83" i="46" s="1"/>
  <c r="E84" i="46" s="1"/>
  <c r="E85" i="46" s="1"/>
  <c r="E86" i="46" s="1"/>
  <c r="E87" i="46" s="1"/>
  <c r="E88" i="46" s="1"/>
  <c r="E89" i="46" s="1"/>
  <c r="E90" i="46" s="1"/>
  <c r="E91" i="46" s="1"/>
  <c r="E92" i="46" s="1"/>
  <c r="E93" i="46" s="1"/>
  <c r="E94" i="46" s="1"/>
  <c r="E95" i="46" s="1"/>
  <c r="E96" i="46" s="1"/>
  <c r="E97" i="46" s="1"/>
  <c r="E98" i="46" s="1"/>
  <c r="E99" i="46" s="1"/>
  <c r="E100" i="46" s="1"/>
  <c r="E101" i="46" s="1"/>
  <c r="E102" i="46" s="1"/>
  <c r="E103" i="46" s="1"/>
  <c r="E104" i="46" s="1"/>
  <c r="E105" i="46" s="1"/>
  <c r="E106" i="46" s="1"/>
  <c r="E107" i="46" s="1"/>
  <c r="E108" i="46" s="1"/>
  <c r="E109" i="46" s="1"/>
  <c r="E110" i="46" s="1"/>
  <c r="E111" i="46" s="1"/>
  <c r="E112" i="46" s="1"/>
  <c r="E113" i="46" s="1"/>
  <c r="H248" i="46"/>
  <c r="N373" i="46"/>
  <c r="N371" i="46"/>
  <c r="N372" i="46"/>
  <c r="N374" i="46"/>
  <c r="V373" i="46"/>
  <c r="V372" i="46"/>
  <c r="V374" i="46"/>
  <c r="V371" i="46"/>
  <c r="S372" i="46"/>
  <c r="S371" i="46"/>
  <c r="G371" i="46" s="1"/>
  <c r="S374" i="46"/>
  <c r="S373" i="46"/>
  <c r="Q373" i="46"/>
  <c r="Q374" i="46"/>
  <c r="Q372" i="46"/>
  <c r="Q371" i="46"/>
  <c r="U371" i="46"/>
  <c r="U373" i="46"/>
  <c r="U374" i="46"/>
  <c r="U372" i="46"/>
  <c r="P372" i="46"/>
  <c r="P373" i="46"/>
  <c r="P371" i="46"/>
  <c r="P374" i="46"/>
  <c r="H259" i="46"/>
  <c r="Y371" i="46"/>
  <c r="Y373" i="46"/>
  <c r="Y374" i="46"/>
  <c r="Y372" i="46"/>
  <c r="W371" i="46"/>
  <c r="W373" i="46"/>
  <c r="W372" i="46"/>
  <c r="W374" i="46"/>
  <c r="R467" i="46"/>
  <c r="R465" i="46"/>
  <c r="R468" i="46"/>
  <c r="R466" i="46"/>
  <c r="R373" i="46"/>
  <c r="R374" i="46"/>
  <c r="R372" i="46"/>
  <c r="R371" i="46"/>
  <c r="T466" i="46"/>
  <c r="T468" i="46"/>
  <c r="T467" i="46"/>
  <c r="T465" i="46"/>
  <c r="M373" i="46"/>
  <c r="M374" i="46"/>
  <c r="M371" i="46"/>
  <c r="M372" i="46"/>
  <c r="L374" i="46"/>
  <c r="L371" i="46"/>
  <c r="L372" i="46"/>
  <c r="L373" i="46"/>
  <c r="X374" i="46"/>
  <c r="X372" i="46"/>
  <c r="X373" i="46"/>
  <c r="X371" i="46"/>
  <c r="U465" i="46"/>
  <c r="U466" i="46"/>
  <c r="U467" i="46"/>
  <c r="U468" i="46"/>
  <c r="O374" i="46"/>
  <c r="O373" i="46"/>
  <c r="O372" i="46"/>
  <c r="O371" i="46"/>
  <c r="AE1221" i="46"/>
  <c r="G1161" i="46"/>
  <c r="C257" i="46"/>
  <c r="G257" i="46" s="1"/>
  <c r="H247" i="46"/>
  <c r="C250" i="46"/>
  <c r="C265" i="46" s="1"/>
  <c r="C248" i="46"/>
  <c r="G248" i="46" s="1"/>
  <c r="C252" i="46"/>
  <c r="G252" i="46" s="1"/>
  <c r="C255" i="46"/>
  <c r="C259" i="46"/>
  <c r="C251" i="46"/>
  <c r="C254" i="46"/>
  <c r="C258" i="46"/>
  <c r="G258" i="46" s="1"/>
  <c r="C249" i="46"/>
  <c r="G249" i="46" s="1"/>
  <c r="D266" i="46"/>
  <c r="H250" i="46"/>
  <c r="H253" i="46"/>
  <c r="C246" i="46"/>
  <c r="D267" i="46"/>
  <c r="D265" i="46"/>
  <c r="G373" i="46"/>
  <c r="H257" i="46"/>
  <c r="H258" i="46"/>
  <c r="D308" i="46"/>
  <c r="D307" i="46"/>
  <c r="Y1257" i="46"/>
  <c r="D269" i="46"/>
  <c r="E879" i="46"/>
  <c r="H1718" i="46"/>
  <c r="Q880" i="46" s="1"/>
  <c r="J879" i="46"/>
  <c r="J926" i="46" s="1"/>
  <c r="J974" i="46" s="1"/>
  <c r="D879" i="46"/>
  <c r="D926" i="46" s="1"/>
  <c r="R879" i="46"/>
  <c r="R926" i="46" s="1"/>
  <c r="R974" i="46" s="1"/>
  <c r="Q879" i="46"/>
  <c r="L879" i="46"/>
  <c r="L926" i="46" s="1"/>
  <c r="N879" i="46"/>
  <c r="N926" i="46" s="1"/>
  <c r="N974" i="46" s="1"/>
  <c r="J1613" i="46"/>
  <c r="G1592" i="46"/>
  <c r="J1615" i="46" s="1"/>
  <c r="J1614" i="46"/>
  <c r="E1614" i="46"/>
  <c r="P879" i="46"/>
  <c r="H251" i="46"/>
  <c r="E1613" i="46"/>
  <c r="J1225" i="46"/>
  <c r="F879" i="46"/>
  <c r="F926" i="46" s="1"/>
  <c r="F974" i="46" s="1"/>
  <c r="H879" i="46"/>
  <c r="H926" i="46" s="1"/>
  <c r="Y1256" i="46"/>
  <c r="S1333" i="46" s="1"/>
  <c r="H246" i="46"/>
  <c r="D264" i="46"/>
  <c r="H249" i="46"/>
  <c r="D268" i="46"/>
  <c r="H256" i="46"/>
  <c r="K1223" i="46"/>
  <c r="L1223" i="46" s="1"/>
  <c r="L72" i="46"/>
  <c r="D1162" i="46"/>
  <c r="I879" i="46"/>
  <c r="I926" i="46" s="1"/>
  <c r="I974" i="46" s="1"/>
  <c r="M879" i="46"/>
  <c r="B1780" i="46"/>
  <c r="D1779" i="46"/>
  <c r="G253" i="46"/>
  <c r="T1257" i="46"/>
  <c r="AA1422" i="46" s="1"/>
  <c r="T1256" i="46"/>
  <c r="N1328" i="46" s="1"/>
  <c r="O1163" i="46"/>
  <c r="O218" i="46"/>
  <c r="P219" i="46"/>
  <c r="AM1257" i="46"/>
  <c r="AM1256" i="46"/>
  <c r="O1165" i="46"/>
  <c r="W890" i="46"/>
  <c r="P221" i="46"/>
  <c r="P1223" i="46"/>
  <c r="O1224" i="46"/>
  <c r="F1771" i="46"/>
  <c r="H1770" i="46"/>
  <c r="P1257" i="46"/>
  <c r="V1418" i="46" s="1"/>
  <c r="P1256" i="46"/>
  <c r="O1324" i="46" s="1"/>
  <c r="AJ1257" i="46"/>
  <c r="AJ1256" i="46"/>
  <c r="O1164" i="46"/>
  <c r="P220" i="46"/>
  <c r="T1224" i="46"/>
  <c r="U1223" i="46"/>
  <c r="J1256" i="46"/>
  <c r="Y1318" i="46" s="1"/>
  <c r="J1257" i="46"/>
  <c r="Y1224" i="46"/>
  <c r="Z1223" i="46"/>
  <c r="Y1225" i="46"/>
  <c r="U1257" i="46"/>
  <c r="Y1423" i="46" s="1"/>
  <c r="U1256" i="46"/>
  <c r="Z1329" i="46" s="1"/>
  <c r="E1257" i="46"/>
  <c r="Q1407" i="46" s="1"/>
  <c r="E1256" i="46"/>
  <c r="G1591" i="46"/>
  <c r="G256" i="46"/>
  <c r="E1165" i="46"/>
  <c r="W880" i="46"/>
  <c r="F221" i="46"/>
  <c r="G247" i="46"/>
  <c r="AD1256" i="46"/>
  <c r="AD1257" i="46"/>
  <c r="AP1224" i="46"/>
  <c r="AQ1223" i="46"/>
  <c r="F27" i="46"/>
  <c r="L26" i="46"/>
  <c r="V879" i="46"/>
  <c r="F1257" i="46"/>
  <c r="F1256" i="46"/>
  <c r="P1314" i="46" s="1"/>
  <c r="V912" i="46"/>
  <c r="AL218" i="46"/>
  <c r="E1163" i="46"/>
  <c r="F219" i="46"/>
  <c r="E218" i="46"/>
  <c r="G1223" i="46"/>
  <c r="F1224" i="46"/>
  <c r="E1164" i="46"/>
  <c r="F220" i="46"/>
  <c r="L1257" i="46"/>
  <c r="U1414" i="46" s="1"/>
  <c r="L1256" i="46"/>
  <c r="Q1320" i="46" s="1"/>
  <c r="AL1257" i="46"/>
  <c r="AL1256" i="46"/>
  <c r="K1256" i="46"/>
  <c r="K1257" i="46"/>
  <c r="Q1256" i="46"/>
  <c r="Q1257" i="46"/>
  <c r="O1256" i="46"/>
  <c r="U1323" i="46" s="1"/>
  <c r="O1257" i="46"/>
  <c r="AI1257" i="46"/>
  <c r="AI1256" i="46"/>
  <c r="G213" i="46"/>
  <c r="T375" i="46" s="1"/>
  <c r="G374" i="46"/>
  <c r="L73" i="46"/>
  <c r="F74" i="46"/>
  <c r="F1689" i="46"/>
  <c r="F1672" i="46"/>
  <c r="G1668" i="46"/>
  <c r="F1678" i="46"/>
  <c r="F1692" i="46"/>
  <c r="F1662" i="46"/>
  <c r="F1675" i="46"/>
  <c r="F1682" i="46"/>
  <c r="F1685" i="46"/>
  <c r="AK1257" i="46"/>
  <c r="AK1256" i="46"/>
  <c r="R561" i="46" l="1"/>
  <c r="U560" i="46"/>
  <c r="R562" i="46"/>
  <c r="H373" i="46"/>
  <c r="G250" i="46"/>
  <c r="C264" i="46"/>
  <c r="D373" i="46"/>
  <c r="H371" i="46"/>
  <c r="R559" i="46"/>
  <c r="T561" i="46"/>
  <c r="F373" i="46"/>
  <c r="F372" i="46"/>
  <c r="F371" i="46"/>
  <c r="M375" i="46"/>
  <c r="X375" i="46"/>
  <c r="Y375" i="46"/>
  <c r="T469" i="46"/>
  <c r="R469" i="46"/>
  <c r="I374" i="46"/>
  <c r="S375" i="46"/>
  <c r="F308" i="46"/>
  <c r="X1422" i="46"/>
  <c r="U469" i="46"/>
  <c r="L375" i="46"/>
  <c r="E308" i="46"/>
  <c r="O375" i="46"/>
  <c r="N1324" i="46"/>
  <c r="R375" i="46"/>
  <c r="Q1324" i="46"/>
  <c r="R1328" i="46"/>
  <c r="X418" i="46"/>
  <c r="T324" i="46"/>
  <c r="G246" i="46"/>
  <c r="G264" i="46" s="1"/>
  <c r="L324" i="46"/>
  <c r="H266" i="46"/>
  <c r="L266" i="46" s="1"/>
  <c r="Q468" i="46"/>
  <c r="Q465" i="46"/>
  <c r="Q467" i="46"/>
  <c r="Q469" i="46"/>
  <c r="Q466" i="46"/>
  <c r="G251" i="46"/>
  <c r="G266" i="46" s="1"/>
  <c r="Q324" i="46"/>
  <c r="N418" i="46"/>
  <c r="Y324" i="46"/>
  <c r="D372" i="46"/>
  <c r="G308" i="46"/>
  <c r="O418" i="46"/>
  <c r="O469" i="46"/>
  <c r="O467" i="46"/>
  <c r="O465" i="46"/>
  <c r="O468" i="46"/>
  <c r="O466" i="46"/>
  <c r="H267" i="46"/>
  <c r="S467" i="46"/>
  <c r="S468" i="46"/>
  <c r="S469" i="46"/>
  <c r="S465" i="46"/>
  <c r="S559" i="46" s="1"/>
  <c r="S466" i="46"/>
  <c r="S560" i="46" s="1"/>
  <c r="H268" i="46"/>
  <c r="L268" i="46" s="1"/>
  <c r="V469" i="46"/>
  <c r="V466" i="46"/>
  <c r="H466" i="46" s="1"/>
  <c r="V468" i="46"/>
  <c r="V467" i="46"/>
  <c r="H467" i="46" s="1"/>
  <c r="V465" i="46"/>
  <c r="H264" i="46"/>
  <c r="L466" i="46"/>
  <c r="L560" i="46" s="1"/>
  <c r="L465" i="46"/>
  <c r="V324" i="46"/>
  <c r="M324" i="46"/>
  <c r="M418" i="46"/>
  <c r="P324" i="46"/>
  <c r="S324" i="46"/>
  <c r="R1422" i="46"/>
  <c r="V1422" i="46"/>
  <c r="M467" i="46"/>
  <c r="M465" i="46"/>
  <c r="M468" i="46"/>
  <c r="M469" i="46"/>
  <c r="M466" i="46"/>
  <c r="W324" i="46"/>
  <c r="R560" i="46"/>
  <c r="W418" i="46"/>
  <c r="P418" i="46"/>
  <c r="U1422" i="46"/>
  <c r="T559" i="46"/>
  <c r="X324" i="46"/>
  <c r="C269" i="46"/>
  <c r="Y466" i="46"/>
  <c r="Y467" i="46"/>
  <c r="Y468" i="46"/>
  <c r="Y469" i="46"/>
  <c r="Y465" i="46"/>
  <c r="O324" i="46"/>
  <c r="U375" i="46"/>
  <c r="Q375" i="46"/>
  <c r="P375" i="46"/>
  <c r="N375" i="46"/>
  <c r="R418" i="46"/>
  <c r="S418" i="46"/>
  <c r="X466" i="46"/>
  <c r="X465" i="46"/>
  <c r="X467" i="46"/>
  <c r="X468" i="46"/>
  <c r="X469" i="46"/>
  <c r="W375" i="46"/>
  <c r="V375" i="46"/>
  <c r="H265" i="46"/>
  <c r="L265" i="46" s="1"/>
  <c r="P469" i="46"/>
  <c r="P467" i="46"/>
  <c r="P468" i="46"/>
  <c r="P465" i="46"/>
  <c r="P466" i="46"/>
  <c r="N467" i="46"/>
  <c r="N468" i="46"/>
  <c r="N469" i="46"/>
  <c r="N466" i="46"/>
  <c r="N465" i="46"/>
  <c r="G255" i="46"/>
  <c r="G268" i="46" s="1"/>
  <c r="U324" i="46"/>
  <c r="V418" i="46"/>
  <c r="W468" i="46"/>
  <c r="W467" i="46"/>
  <c r="W465" i="46"/>
  <c r="W466" i="46"/>
  <c r="W469" i="46"/>
  <c r="R324" i="46"/>
  <c r="N324" i="46"/>
  <c r="T560" i="46"/>
  <c r="S1328" i="46"/>
  <c r="W1324" i="46"/>
  <c r="T1324" i="46"/>
  <c r="T1328" i="46"/>
  <c r="T1418" i="46"/>
  <c r="X1324" i="46"/>
  <c r="S1324" i="46"/>
  <c r="W1333" i="46"/>
  <c r="Q1422" i="46"/>
  <c r="W1412" i="46"/>
  <c r="P1412" i="46"/>
  <c r="V1412" i="46"/>
  <c r="T1412" i="46"/>
  <c r="S1412" i="46"/>
  <c r="N1412" i="46"/>
  <c r="Y1412" i="46"/>
  <c r="R1412" i="46"/>
  <c r="X1412" i="46"/>
  <c r="U1412" i="46"/>
  <c r="Q1412" i="46"/>
  <c r="O1412" i="46"/>
  <c r="Z1412" i="46"/>
  <c r="Z1422" i="46"/>
  <c r="Z1328" i="46"/>
  <c r="P1418" i="46"/>
  <c r="S1418" i="46"/>
  <c r="P1324" i="46"/>
  <c r="Q1333" i="46"/>
  <c r="AA1412" i="46"/>
  <c r="P1422" i="46"/>
  <c r="O1328" i="46"/>
  <c r="O1418" i="46"/>
  <c r="X1418" i="46"/>
  <c r="R1417" i="46"/>
  <c r="S1417" i="46"/>
  <c r="S1511" i="46" s="1"/>
  <c r="Q1417" i="46"/>
  <c r="N1417" i="46"/>
  <c r="V1417" i="46"/>
  <c r="Y1417" i="46"/>
  <c r="O1417" i="46"/>
  <c r="T1417" i="46"/>
  <c r="Z1417" i="46"/>
  <c r="W1417" i="46"/>
  <c r="X1417" i="46"/>
  <c r="AA1417" i="46"/>
  <c r="U1417" i="46"/>
  <c r="U1511" i="46" s="1"/>
  <c r="P1417" i="46"/>
  <c r="W1408" i="46"/>
  <c r="R1408" i="46"/>
  <c r="T1408" i="46"/>
  <c r="S1408" i="46"/>
  <c r="P1408" i="46"/>
  <c r="N1408" i="46"/>
  <c r="O1408" i="46"/>
  <c r="X1408" i="46"/>
  <c r="V1408" i="46"/>
  <c r="Y1408" i="46"/>
  <c r="Z1408" i="46"/>
  <c r="Q1408" i="46"/>
  <c r="U1408" i="46"/>
  <c r="Z1313" i="46"/>
  <c r="Y1313" i="46"/>
  <c r="S1313" i="46"/>
  <c r="W1313" i="46"/>
  <c r="N1313" i="46"/>
  <c r="V1313" i="46"/>
  <c r="U1313" i="46"/>
  <c r="T1313" i="46"/>
  <c r="R1313" i="46"/>
  <c r="AA1313" i="46"/>
  <c r="X1313" i="46"/>
  <c r="Q1313" i="46"/>
  <c r="O1313" i="46"/>
  <c r="P1313" i="46"/>
  <c r="Y1422" i="46"/>
  <c r="P1328" i="46"/>
  <c r="Z1418" i="46"/>
  <c r="N1418" i="46"/>
  <c r="O1323" i="46"/>
  <c r="N1323" i="46"/>
  <c r="W1323" i="46"/>
  <c r="S1323" i="46"/>
  <c r="P1323" i="46"/>
  <c r="R1323" i="46"/>
  <c r="AA1323" i="46"/>
  <c r="T1323" i="46"/>
  <c r="Z1323" i="46"/>
  <c r="X1323" i="46"/>
  <c r="Y1323" i="46"/>
  <c r="V1323" i="46"/>
  <c r="G1323" i="46" s="1"/>
  <c r="Y1328" i="46"/>
  <c r="Q1328" i="46"/>
  <c r="Z1324" i="46"/>
  <c r="AA1408" i="46"/>
  <c r="X1318" i="46"/>
  <c r="AA1318" i="46"/>
  <c r="W1318" i="46"/>
  <c r="R1318" i="46"/>
  <c r="Z1318" i="46"/>
  <c r="N1318" i="46"/>
  <c r="Q1318" i="46"/>
  <c r="P1318" i="46"/>
  <c r="V1318" i="46"/>
  <c r="T1318" i="46"/>
  <c r="S1318" i="46"/>
  <c r="O1318" i="46"/>
  <c r="U1318" i="46"/>
  <c r="W1418" i="46"/>
  <c r="Q1418" i="46"/>
  <c r="N1422" i="46"/>
  <c r="N1516" i="46" s="1"/>
  <c r="W1328" i="46"/>
  <c r="Y1418" i="46"/>
  <c r="V1324" i="46"/>
  <c r="W1314" i="46"/>
  <c r="Z1314" i="46"/>
  <c r="V1314" i="46"/>
  <c r="T1314" i="46"/>
  <c r="R1314" i="46"/>
  <c r="S1314" i="46"/>
  <c r="X1314" i="46"/>
  <c r="N1314" i="46"/>
  <c r="Q1314" i="46"/>
  <c r="U1314" i="46"/>
  <c r="O1314" i="46"/>
  <c r="Y1314" i="46"/>
  <c r="AA1314" i="46"/>
  <c r="R1325" i="46"/>
  <c r="O1325" i="46"/>
  <c r="W1325" i="46"/>
  <c r="P1325" i="46"/>
  <c r="Y1325" i="46"/>
  <c r="Z1325" i="46"/>
  <c r="T1325" i="46"/>
  <c r="Q1325" i="46"/>
  <c r="N1325" i="46"/>
  <c r="V1325" i="46"/>
  <c r="X1325" i="46"/>
  <c r="U1325" i="46"/>
  <c r="W1413" i="46"/>
  <c r="P1413" i="46"/>
  <c r="V1413" i="46"/>
  <c r="X1413" i="46"/>
  <c r="AA1413" i="46"/>
  <c r="Z1413" i="46"/>
  <c r="S1413" i="46"/>
  <c r="U1413" i="46"/>
  <c r="O1413" i="46"/>
  <c r="N1413" i="46"/>
  <c r="R1413" i="46"/>
  <c r="T1413" i="46"/>
  <c r="W1427" i="46"/>
  <c r="U1427" i="46"/>
  <c r="X1427" i="46"/>
  <c r="Z1427" i="46"/>
  <c r="S1427" i="46"/>
  <c r="R1427" i="46"/>
  <c r="N1427" i="46"/>
  <c r="T1427" i="46"/>
  <c r="O1427" i="46"/>
  <c r="Y1427" i="46"/>
  <c r="P1427" i="46"/>
  <c r="V1427" i="46"/>
  <c r="AA1427" i="46"/>
  <c r="Q1427" i="46"/>
  <c r="T1422" i="46"/>
  <c r="X1328" i="46"/>
  <c r="AA1418" i="46"/>
  <c r="R1324" i="46"/>
  <c r="S1407" i="46"/>
  <c r="W1419" i="46"/>
  <c r="Q1419" i="46"/>
  <c r="R1419" i="46"/>
  <c r="Y1419" i="46"/>
  <c r="S1419" i="46"/>
  <c r="V1419" i="46"/>
  <c r="P1419" i="46"/>
  <c r="X1419" i="46"/>
  <c r="AA1419" i="46"/>
  <c r="Z1419" i="46"/>
  <c r="T1419" i="46"/>
  <c r="U1419" i="46"/>
  <c r="O1419" i="46"/>
  <c r="N1419" i="46"/>
  <c r="Y1320" i="46"/>
  <c r="W1320" i="46"/>
  <c r="R1320" i="46"/>
  <c r="X1320" i="46"/>
  <c r="N1320" i="46"/>
  <c r="AA1320" i="46"/>
  <c r="V1320" i="46"/>
  <c r="P1320" i="46"/>
  <c r="O1320" i="46"/>
  <c r="U1320" i="46"/>
  <c r="T1320" i="46"/>
  <c r="S1320" i="46"/>
  <c r="Z1320" i="46"/>
  <c r="I1612" i="46"/>
  <c r="S1422" i="46"/>
  <c r="AA1328" i="46"/>
  <c r="AA1516" i="46" s="1"/>
  <c r="U1418" i="46"/>
  <c r="U1324" i="46"/>
  <c r="S1325" i="46"/>
  <c r="G1257" i="46"/>
  <c r="S1409" i="46" s="1"/>
  <c r="Q1414" i="46"/>
  <c r="R1414" i="46"/>
  <c r="Z1414" i="46"/>
  <c r="T1414" i="46"/>
  <c r="P1414" i="46"/>
  <c r="S1414" i="46"/>
  <c r="N1414" i="46"/>
  <c r="O1414" i="46"/>
  <c r="AA1414" i="46"/>
  <c r="AA1508" i="46" s="1"/>
  <c r="X1414" i="46"/>
  <c r="V1414" i="46"/>
  <c r="Y1414" i="46"/>
  <c r="AA1407" i="46"/>
  <c r="V1407" i="46"/>
  <c r="O1407" i="46"/>
  <c r="W1407" i="46"/>
  <c r="N1407" i="46"/>
  <c r="T1407" i="46"/>
  <c r="X1407" i="46"/>
  <c r="U1407" i="46"/>
  <c r="Y1407" i="46"/>
  <c r="R1407" i="46"/>
  <c r="P1407" i="46"/>
  <c r="Z1407" i="46"/>
  <c r="R1319" i="46"/>
  <c r="N1319" i="46"/>
  <c r="W1319" i="46"/>
  <c r="V1319" i="46"/>
  <c r="U1319" i="46"/>
  <c r="AA1319" i="46"/>
  <c r="T1319" i="46"/>
  <c r="Z1319" i="46"/>
  <c r="S1319" i="46"/>
  <c r="Y1319" i="46"/>
  <c r="P1319" i="46"/>
  <c r="X1319" i="46"/>
  <c r="Q1319" i="46"/>
  <c r="N1333" i="46"/>
  <c r="X1333" i="46"/>
  <c r="AA1333" i="46"/>
  <c r="O1333" i="46"/>
  <c r="T1333" i="46"/>
  <c r="U1333" i="46"/>
  <c r="Z1333" i="46"/>
  <c r="Y1333" i="46"/>
  <c r="P1333" i="46"/>
  <c r="V1333" i="46"/>
  <c r="R1333" i="46"/>
  <c r="V1328" i="46"/>
  <c r="AA1324" i="46"/>
  <c r="AA1325" i="46"/>
  <c r="Y1413" i="46"/>
  <c r="Y1329" i="46"/>
  <c r="V1329" i="46"/>
  <c r="W1329" i="46"/>
  <c r="O1329" i="46"/>
  <c r="N1329" i="46"/>
  <c r="Q1329" i="46"/>
  <c r="U1329" i="46"/>
  <c r="P1329" i="46"/>
  <c r="R1329" i="46"/>
  <c r="T1329" i="46"/>
  <c r="AA1329" i="46"/>
  <c r="S1329" i="46"/>
  <c r="X1329" i="46"/>
  <c r="Q1413" i="46"/>
  <c r="P1423" i="46"/>
  <c r="O1423" i="46"/>
  <c r="Q1423" i="46"/>
  <c r="Z1423" i="46"/>
  <c r="W1423" i="46"/>
  <c r="U1423" i="46"/>
  <c r="T1423" i="46"/>
  <c r="N1423" i="46"/>
  <c r="V1423" i="46"/>
  <c r="X1423" i="46"/>
  <c r="AA1423" i="46"/>
  <c r="R1423" i="46"/>
  <c r="S1423" i="46"/>
  <c r="W1414" i="46"/>
  <c r="U1328" i="46"/>
  <c r="R1418" i="46"/>
  <c r="W1422" i="46"/>
  <c r="O1422" i="46"/>
  <c r="Y1324" i="46"/>
  <c r="Q1323" i="46"/>
  <c r="O1319" i="46"/>
  <c r="H1161" i="46"/>
  <c r="AF1221" i="46"/>
  <c r="O879" i="46"/>
  <c r="C266" i="46"/>
  <c r="C267" i="46"/>
  <c r="C268" i="46"/>
  <c r="G254" i="46"/>
  <c r="G267" i="46" s="1"/>
  <c r="G259" i="46"/>
  <c r="E372" i="46"/>
  <c r="G307" i="46"/>
  <c r="D374" i="46"/>
  <c r="I372" i="46"/>
  <c r="H269" i="46"/>
  <c r="L269" i="46" s="1"/>
  <c r="L267" i="46"/>
  <c r="L468" i="46"/>
  <c r="I371" i="46"/>
  <c r="G372" i="46"/>
  <c r="G467" i="46"/>
  <c r="E371" i="46"/>
  <c r="F374" i="46"/>
  <c r="I373" i="46"/>
  <c r="D371" i="46"/>
  <c r="E1615" i="46"/>
  <c r="H1592" i="46"/>
  <c r="J1616" i="46" s="1"/>
  <c r="G1256" i="46"/>
  <c r="N1315" i="46" s="1"/>
  <c r="F307" i="46"/>
  <c r="E307" i="46"/>
  <c r="U325" i="46" s="1"/>
  <c r="M880" i="46"/>
  <c r="M927" i="46" s="1"/>
  <c r="M975" i="46" s="1"/>
  <c r="J1023" i="46"/>
  <c r="J1069" i="46" s="1"/>
  <c r="J1115" i="46" s="1"/>
  <c r="N880" i="46"/>
  <c r="N927" i="46" s="1"/>
  <c r="N975" i="46" s="1"/>
  <c r="P880" i="46"/>
  <c r="P927" i="46" s="1"/>
  <c r="P975" i="46" s="1"/>
  <c r="S879" i="46"/>
  <c r="L467" i="46"/>
  <c r="L264" i="46"/>
  <c r="F466" i="46"/>
  <c r="H465" i="46"/>
  <c r="H374" i="46"/>
  <c r="R880" i="46"/>
  <c r="R927" i="46" s="1"/>
  <c r="R975" i="46" s="1"/>
  <c r="G879" i="46"/>
  <c r="H1719" i="46"/>
  <c r="H1720" i="46" s="1"/>
  <c r="H1023" i="46"/>
  <c r="I1023" i="46"/>
  <c r="D880" i="46"/>
  <c r="D927" i="46" s="1"/>
  <c r="D975" i="46" s="1"/>
  <c r="K879" i="46"/>
  <c r="E926" i="46"/>
  <c r="E974" i="46" s="1"/>
  <c r="F880" i="46"/>
  <c r="F927" i="46" s="1"/>
  <c r="F975" i="46" s="1"/>
  <c r="E880" i="46"/>
  <c r="E927" i="46" s="1"/>
  <c r="E975" i="46" s="1"/>
  <c r="Q926" i="46"/>
  <c r="Q974" i="46" s="1"/>
  <c r="P926" i="46"/>
  <c r="P974" i="46" s="1"/>
  <c r="H880" i="46"/>
  <c r="H927" i="46" s="1"/>
  <c r="H975" i="46" s="1"/>
  <c r="D1023" i="46"/>
  <c r="D1069" i="46" s="1"/>
  <c r="I880" i="46"/>
  <c r="I927" i="46" s="1"/>
  <c r="I975" i="46" s="1"/>
  <c r="J880" i="46"/>
  <c r="J927" i="46" s="1"/>
  <c r="J975" i="46" s="1"/>
  <c r="L880" i="46"/>
  <c r="L927" i="46" s="1"/>
  <c r="L975" i="46" s="1"/>
  <c r="K1224" i="46"/>
  <c r="H372" i="46"/>
  <c r="E374" i="46"/>
  <c r="M926" i="46"/>
  <c r="O926" i="46" s="1"/>
  <c r="E373" i="46"/>
  <c r="K1225" i="46"/>
  <c r="E1023" i="46"/>
  <c r="E1069" i="46" s="1"/>
  <c r="E1115" i="46" s="1"/>
  <c r="D1612" i="46"/>
  <c r="F1023" i="46"/>
  <c r="F1069" i="46" s="1"/>
  <c r="F1115" i="46" s="1"/>
  <c r="U559" i="46"/>
  <c r="B1781" i="46"/>
  <c r="D1780" i="46"/>
  <c r="S561" i="46"/>
  <c r="G561" i="46" s="1"/>
  <c r="G1682" i="46"/>
  <c r="G1675" i="46"/>
  <c r="G1678" i="46"/>
  <c r="H1668" i="46"/>
  <c r="G1692" i="46"/>
  <c r="G1662" i="46"/>
  <c r="G1672" i="46"/>
  <c r="G1685" i="46"/>
  <c r="G1689" i="46"/>
  <c r="E324" i="46"/>
  <c r="F75" i="46"/>
  <c r="L74" i="46"/>
  <c r="L1224" i="46"/>
  <c r="L1225" i="46"/>
  <c r="M1224" i="46"/>
  <c r="V880" i="46"/>
  <c r="V1257" i="46"/>
  <c r="V1256" i="46"/>
  <c r="O1330" i="46" s="1"/>
  <c r="U561" i="46"/>
  <c r="K926" i="46"/>
  <c r="F1163" i="46"/>
  <c r="G219" i="46"/>
  <c r="F218" i="46"/>
  <c r="Z1224" i="46"/>
  <c r="AA1223" i="46"/>
  <c r="Z1225" i="46"/>
  <c r="P1163" i="46"/>
  <c r="P218" i="46"/>
  <c r="Q219" i="46"/>
  <c r="H974" i="46"/>
  <c r="K974" i="46" s="1"/>
  <c r="W561" i="46"/>
  <c r="E1162" i="46"/>
  <c r="L974" i="46"/>
  <c r="V890" i="46"/>
  <c r="V1223" i="46"/>
  <c r="U1224" i="46"/>
  <c r="U1225" i="46"/>
  <c r="O1162" i="46"/>
  <c r="AQ1224" i="46"/>
  <c r="AR1223" i="46"/>
  <c r="AQ1225" i="46"/>
  <c r="H1591" i="46"/>
  <c r="H213" i="46"/>
  <c r="W470" i="46" s="1"/>
  <c r="H307" i="46"/>
  <c r="L27" i="46"/>
  <c r="F28" i="46"/>
  <c r="Q927" i="46"/>
  <c r="Q975" i="46" s="1"/>
  <c r="D974" i="46"/>
  <c r="F1165" i="46"/>
  <c r="W881" i="46"/>
  <c r="G221" i="46"/>
  <c r="P1164" i="46"/>
  <c r="Q220" i="46"/>
  <c r="P1224" i="46"/>
  <c r="Q1223" i="46"/>
  <c r="P1225" i="46"/>
  <c r="F1772" i="46"/>
  <c r="H1771" i="46"/>
  <c r="G1224" i="46"/>
  <c r="H1224" i="46"/>
  <c r="G1225" i="46"/>
  <c r="V913" i="46"/>
  <c r="AM218" i="46"/>
  <c r="N512" i="46"/>
  <c r="H308" i="46"/>
  <c r="F1164" i="46"/>
  <c r="G220" i="46"/>
  <c r="G265" i="46"/>
  <c r="K265" i="46" s="1"/>
  <c r="P1165" i="46"/>
  <c r="W891" i="46"/>
  <c r="Q221" i="46"/>
  <c r="Z1521" i="46" l="1"/>
  <c r="R1507" i="46"/>
  <c r="AA1511" i="46"/>
  <c r="K264" i="46"/>
  <c r="P1516" i="46"/>
  <c r="P512" i="46"/>
  <c r="I324" i="46"/>
  <c r="Q1512" i="46"/>
  <c r="K267" i="46"/>
  <c r="F324" i="46"/>
  <c r="M419" i="46"/>
  <c r="D324" i="46"/>
  <c r="G559" i="46"/>
  <c r="O560" i="46"/>
  <c r="E466" i="46"/>
  <c r="G324" i="46"/>
  <c r="Q560" i="46"/>
  <c r="F560" i="46" s="1"/>
  <c r="S1507" i="46"/>
  <c r="E468" i="46"/>
  <c r="O559" i="46"/>
  <c r="O561" i="46"/>
  <c r="V562" i="46"/>
  <c r="Y1511" i="46"/>
  <c r="E467" i="46"/>
  <c r="R419" i="46"/>
  <c r="P1511" i="46"/>
  <c r="P1501" i="46"/>
  <c r="X1513" i="46"/>
  <c r="X512" i="46"/>
  <c r="M420" i="46"/>
  <c r="T1521" i="46"/>
  <c r="AA1506" i="46"/>
  <c r="U1506" i="46"/>
  <c r="W1521" i="46"/>
  <c r="P1502" i="46"/>
  <c r="E465" i="46"/>
  <c r="S562" i="46"/>
  <c r="W560" i="46"/>
  <c r="W559" i="46"/>
  <c r="I468" i="46"/>
  <c r="I465" i="46"/>
  <c r="G560" i="46"/>
  <c r="V512" i="46"/>
  <c r="Z1501" i="46"/>
  <c r="O1521" i="46"/>
  <c r="P1512" i="46"/>
  <c r="T1506" i="46"/>
  <c r="U326" i="46"/>
  <c r="Z1516" i="46"/>
  <c r="H1324" i="46"/>
  <c r="K268" i="46"/>
  <c r="N1521" i="46"/>
  <c r="R1513" i="46"/>
  <c r="Q1516" i="46"/>
  <c r="P1521" i="46"/>
  <c r="V1506" i="46"/>
  <c r="Z1508" i="46"/>
  <c r="G468" i="46"/>
  <c r="Q559" i="46"/>
  <c r="F559" i="46" s="1"/>
  <c r="R1501" i="46"/>
  <c r="F465" i="46"/>
  <c r="Q562" i="46"/>
  <c r="F562" i="46" s="1"/>
  <c r="Q561" i="46"/>
  <c r="F561" i="46" s="1"/>
  <c r="V1502" i="46"/>
  <c r="R1521" i="46"/>
  <c r="V1511" i="46"/>
  <c r="G1511" i="46" s="1"/>
  <c r="N419" i="46"/>
  <c r="F467" i="46"/>
  <c r="R512" i="46"/>
  <c r="V1521" i="46"/>
  <c r="P419" i="46"/>
  <c r="N420" i="46"/>
  <c r="P420" i="46"/>
  <c r="M512" i="46"/>
  <c r="L559" i="46"/>
  <c r="W419" i="46"/>
  <c r="V325" i="46"/>
  <c r="X419" i="46"/>
  <c r="W512" i="46"/>
  <c r="N881" i="46"/>
  <c r="Z1502" i="46"/>
  <c r="Q1502" i="46"/>
  <c r="S419" i="46"/>
  <c r="I467" i="46"/>
  <c r="F468" i="46"/>
  <c r="Q881" i="46"/>
  <c r="AA1517" i="46"/>
  <c r="R1511" i="46"/>
  <c r="V419" i="46"/>
  <c r="O419" i="46"/>
  <c r="Q1501" i="46"/>
  <c r="F1314" i="46"/>
  <c r="X1315" i="46"/>
  <c r="Y1521" i="46"/>
  <c r="U1513" i="46"/>
  <c r="W1517" i="46"/>
  <c r="Y1330" i="46"/>
  <c r="Z1512" i="46"/>
  <c r="Q1330" i="46"/>
  <c r="X1517" i="46"/>
  <c r="X1330" i="46"/>
  <c r="Y1507" i="46"/>
  <c r="S1513" i="46"/>
  <c r="Y560" i="46"/>
  <c r="O1502" i="46"/>
  <c r="AA1409" i="46"/>
  <c r="S1424" i="46"/>
  <c r="N559" i="46"/>
  <c r="M325" i="46"/>
  <c r="O1409" i="46"/>
  <c r="V561" i="46"/>
  <c r="H561" i="46" s="1"/>
  <c r="M326" i="46"/>
  <c r="V326" i="46"/>
  <c r="S326" i="46"/>
  <c r="V420" i="46"/>
  <c r="L326" i="46"/>
  <c r="P326" i="46"/>
  <c r="X420" i="46"/>
  <c r="T326" i="46"/>
  <c r="R420" i="46"/>
  <c r="Q326" i="46"/>
  <c r="Y326" i="46"/>
  <c r="X326" i="46"/>
  <c r="O326" i="46"/>
  <c r="N1501" i="46"/>
  <c r="H324" i="46"/>
  <c r="G926" i="46"/>
  <c r="AA1502" i="46"/>
  <c r="V1517" i="46"/>
  <c r="S1517" i="46"/>
  <c r="AA1521" i="46"/>
  <c r="V1507" i="46"/>
  <c r="T1409" i="46"/>
  <c r="R326" i="46"/>
  <c r="S420" i="46"/>
  <c r="O420" i="46"/>
  <c r="N1409" i="46"/>
  <c r="V1409" i="46"/>
  <c r="V560" i="46"/>
  <c r="H560" i="46" s="1"/>
  <c r="AA1512" i="46"/>
  <c r="Z1409" i="46"/>
  <c r="P470" i="46"/>
  <c r="X559" i="46"/>
  <c r="L562" i="46"/>
  <c r="O1501" i="46"/>
  <c r="X1502" i="46"/>
  <c r="Y420" i="46"/>
  <c r="Y419" i="46"/>
  <c r="Y418" i="46"/>
  <c r="U418" i="46"/>
  <c r="U420" i="46"/>
  <c r="U419" i="46"/>
  <c r="X560" i="46"/>
  <c r="W420" i="46"/>
  <c r="Y1409" i="46"/>
  <c r="P1409" i="46"/>
  <c r="N470" i="46"/>
  <c r="X561" i="46"/>
  <c r="W326" i="46"/>
  <c r="L325" i="46"/>
  <c r="Q1409" i="46"/>
  <c r="R1409" i="46"/>
  <c r="Y561" i="46"/>
  <c r="L561" i="46"/>
  <c r="T420" i="46"/>
  <c r="T418" i="46"/>
  <c r="T419" i="46"/>
  <c r="G269" i="46"/>
  <c r="K269" i="46" s="1"/>
  <c r="T376" i="46"/>
  <c r="U376" i="46"/>
  <c r="P376" i="46"/>
  <c r="R470" i="46"/>
  <c r="W376" i="46"/>
  <c r="V376" i="46"/>
  <c r="N376" i="46"/>
  <c r="M376" i="46"/>
  <c r="X376" i="46"/>
  <c r="Q376" i="46"/>
  <c r="S376" i="46"/>
  <c r="O376" i="46"/>
  <c r="T470" i="46"/>
  <c r="U470" i="46"/>
  <c r="L376" i="46"/>
  <c r="Y376" i="46"/>
  <c r="R376" i="46"/>
  <c r="M470" i="46"/>
  <c r="X470" i="46"/>
  <c r="Q470" i="46"/>
  <c r="V470" i="46"/>
  <c r="O470" i="46"/>
  <c r="S470" i="46"/>
  <c r="Y470" i="46"/>
  <c r="D468" i="46"/>
  <c r="S325" i="46"/>
  <c r="P325" i="46"/>
  <c r="O325" i="46"/>
  <c r="N325" i="46"/>
  <c r="T325" i="46"/>
  <c r="Q325" i="46"/>
  <c r="Y325" i="46"/>
  <c r="X325" i="46"/>
  <c r="R325" i="46"/>
  <c r="W325" i="46"/>
  <c r="N560" i="46"/>
  <c r="X1409" i="46"/>
  <c r="W562" i="46"/>
  <c r="I466" i="46"/>
  <c r="AA1501" i="46"/>
  <c r="K266" i="46"/>
  <c r="N1502" i="46"/>
  <c r="W1409" i="46"/>
  <c r="N326" i="46"/>
  <c r="P562" i="46"/>
  <c r="M562" i="46"/>
  <c r="P559" i="46"/>
  <c r="P560" i="46"/>
  <c r="E560" i="46" s="1"/>
  <c r="P561" i="46"/>
  <c r="E561" i="46" s="1"/>
  <c r="M561" i="46"/>
  <c r="M559" i="46"/>
  <c r="Y562" i="46"/>
  <c r="G466" i="46"/>
  <c r="G465" i="46"/>
  <c r="Y559" i="46"/>
  <c r="M560" i="46"/>
  <c r="Q420" i="46"/>
  <c r="Q419" i="46"/>
  <c r="Q418" i="46"/>
  <c r="F418" i="46" s="1"/>
  <c r="N562" i="46"/>
  <c r="N561" i="46"/>
  <c r="V559" i="46"/>
  <c r="H559" i="46" s="1"/>
  <c r="X562" i="46"/>
  <c r="L420" i="46"/>
  <c r="L419" i="46"/>
  <c r="L418" i="46"/>
  <c r="D418" i="46" s="1"/>
  <c r="O1424" i="46"/>
  <c r="V1330" i="46"/>
  <c r="H1257" i="46"/>
  <c r="U1410" i="46" s="1"/>
  <c r="AA1315" i="46"/>
  <c r="V1424" i="46"/>
  <c r="S1330" i="46"/>
  <c r="U1315" i="46"/>
  <c r="T1424" i="46"/>
  <c r="N1330" i="46"/>
  <c r="O1315" i="46"/>
  <c r="P1424" i="46"/>
  <c r="U1330" i="46"/>
  <c r="Y1315" i="46"/>
  <c r="AA1424" i="46"/>
  <c r="X1424" i="46"/>
  <c r="AG1221" i="46"/>
  <c r="Z1432" i="46" s="1"/>
  <c r="O1338" i="46"/>
  <c r="AA1432" i="46"/>
  <c r="Q1315" i="46"/>
  <c r="V1315" i="46"/>
  <c r="U1424" i="46"/>
  <c r="Z1330" i="46"/>
  <c r="R1315" i="46"/>
  <c r="Z1315" i="46"/>
  <c r="Y1424" i="46"/>
  <c r="R1424" i="46"/>
  <c r="S1315" i="46"/>
  <c r="W1315" i="46"/>
  <c r="N1424" i="46"/>
  <c r="AA1330" i="46"/>
  <c r="P1315" i="46"/>
  <c r="Z1424" i="46"/>
  <c r="T1330" i="46"/>
  <c r="T1315" i="46"/>
  <c r="W1424" i="46"/>
  <c r="P1330" i="46"/>
  <c r="W1330" i="46"/>
  <c r="W1360" i="46"/>
  <c r="X1266" i="46"/>
  <c r="N1266" i="46"/>
  <c r="X1360" i="46"/>
  <c r="W1266" i="46"/>
  <c r="N1360" i="46"/>
  <c r="U1266" i="46"/>
  <c r="P1266" i="46"/>
  <c r="Y1266" i="46"/>
  <c r="O1266" i="46"/>
  <c r="R1360" i="46"/>
  <c r="P1360" i="46"/>
  <c r="AA1266" i="46"/>
  <c r="Q1266" i="46"/>
  <c r="T1266" i="46"/>
  <c r="S1266" i="46"/>
  <c r="Z1266" i="46"/>
  <c r="Z1360" i="46"/>
  <c r="V1360" i="46"/>
  <c r="Q1360" i="46"/>
  <c r="R1266" i="46"/>
  <c r="S1360" i="46"/>
  <c r="T1360" i="46"/>
  <c r="V1266" i="46"/>
  <c r="AA1360" i="46"/>
  <c r="Y1360" i="46"/>
  <c r="U1360" i="46"/>
  <c r="O1360" i="46"/>
  <c r="I1161" i="46"/>
  <c r="U1409" i="46"/>
  <c r="Q1424" i="46"/>
  <c r="R1330" i="46"/>
  <c r="E1330" i="46" s="1"/>
  <c r="H1256" i="46"/>
  <c r="Q1316" i="46" s="1"/>
  <c r="F1319" i="46"/>
  <c r="F1333" i="46"/>
  <c r="G1318" i="46"/>
  <c r="G1333" i="46"/>
  <c r="D466" i="46"/>
  <c r="D881" i="46"/>
  <c r="D928" i="46" s="1"/>
  <c r="D976" i="46" s="1"/>
  <c r="D467" i="46"/>
  <c r="I1329" i="46"/>
  <c r="H1427" i="46"/>
  <c r="E881" i="46"/>
  <c r="H1314" i="46"/>
  <c r="H881" i="46"/>
  <c r="I881" i="46"/>
  <c r="I1025" i="46" s="1"/>
  <c r="G419" i="46"/>
  <c r="E1616" i="46"/>
  <c r="F881" i="46"/>
  <c r="F928" i="46" s="1"/>
  <c r="F976" i="46" s="1"/>
  <c r="J881" i="46"/>
  <c r="J928" i="46" s="1"/>
  <c r="J976" i="46" s="1"/>
  <c r="D465" i="46"/>
  <c r="I1592" i="46"/>
  <c r="E1617" i="46" s="1"/>
  <c r="F1024" i="46"/>
  <c r="F1070" i="46" s="1"/>
  <c r="F1116" i="46" s="1"/>
  <c r="L881" i="46"/>
  <c r="L928" i="46" s="1"/>
  <c r="L976" i="46" s="1"/>
  <c r="T1502" i="46"/>
  <c r="M881" i="46"/>
  <c r="I1328" i="46"/>
  <c r="R881" i="46"/>
  <c r="P881" i="46"/>
  <c r="P928" i="46" s="1"/>
  <c r="D1333" i="46"/>
  <c r="I1024" i="46"/>
  <c r="I1070" i="46" s="1"/>
  <c r="I1116" i="46" s="1"/>
  <c r="J1024" i="46"/>
  <c r="J1070" i="46" s="1"/>
  <c r="J1116" i="46" s="1"/>
  <c r="K880" i="46"/>
  <c r="S974" i="46"/>
  <c r="S880" i="46"/>
  <c r="O880" i="46"/>
  <c r="K1023" i="46"/>
  <c r="H1319" i="46"/>
  <c r="G1023" i="46"/>
  <c r="E1333" i="46"/>
  <c r="I1325" i="46"/>
  <c r="X1507" i="46"/>
  <c r="F1323" i="46"/>
  <c r="I1069" i="46"/>
  <c r="I1115" i="46" s="1"/>
  <c r="O562" i="46"/>
  <c r="H468" i="46"/>
  <c r="H1024" i="46"/>
  <c r="H1070" i="46" s="1"/>
  <c r="H1333" i="46"/>
  <c r="G880" i="46"/>
  <c r="H1329" i="46"/>
  <c r="I1333" i="46"/>
  <c r="H1325" i="46"/>
  <c r="F1325" i="46"/>
  <c r="M974" i="46"/>
  <c r="O974" i="46" s="1"/>
  <c r="E1427" i="46"/>
  <c r="G1314" i="46"/>
  <c r="G974" i="46"/>
  <c r="S926" i="46"/>
  <c r="H1069" i="46"/>
  <c r="H1115" i="46" s="1"/>
  <c r="G927" i="46"/>
  <c r="D1313" i="46"/>
  <c r="Y1517" i="46"/>
  <c r="I1319" i="46"/>
  <c r="F1427" i="46"/>
  <c r="E1314" i="46"/>
  <c r="D1314" i="46"/>
  <c r="V1513" i="46"/>
  <c r="W1513" i="46"/>
  <c r="D1024" i="46"/>
  <c r="D1070" i="46" s="1"/>
  <c r="X1511" i="46"/>
  <c r="I1313" i="46"/>
  <c r="S1516" i="46"/>
  <c r="X1521" i="46"/>
  <c r="E1324" i="46"/>
  <c r="H1323" i="46"/>
  <c r="H1417" i="46"/>
  <c r="G1325" i="46"/>
  <c r="I1427" i="46"/>
  <c r="E418" i="46"/>
  <c r="I1324" i="46"/>
  <c r="G1413" i="46"/>
  <c r="Y1512" i="46"/>
  <c r="G1408" i="46"/>
  <c r="G1319" i="46"/>
  <c r="D1324" i="46"/>
  <c r="X1512" i="46"/>
  <c r="U562" i="46"/>
  <c r="H562" i="46" s="1"/>
  <c r="B1782" i="46"/>
  <c r="D1781" i="46"/>
  <c r="G1427" i="46"/>
  <c r="W1511" i="46"/>
  <c r="T562" i="46"/>
  <c r="H1419" i="46"/>
  <c r="E1313" i="46"/>
  <c r="O975" i="46"/>
  <c r="U1502" i="46"/>
  <c r="F1412" i="46"/>
  <c r="F1318" i="46"/>
  <c r="W1516" i="46"/>
  <c r="H1328" i="46"/>
  <c r="R1502" i="46"/>
  <c r="T1508" i="46"/>
  <c r="R1516" i="46"/>
  <c r="O1507" i="46"/>
  <c r="H375" i="46"/>
  <c r="AA1513" i="46"/>
  <c r="O1516" i="46"/>
  <c r="G1324" i="46"/>
  <c r="G1423" i="46"/>
  <c r="G1329" i="46"/>
  <c r="Q1521" i="46"/>
  <c r="E1521" i="46" s="1"/>
  <c r="D1243" i="46"/>
  <c r="H1243" i="46" s="1"/>
  <c r="D1239" i="46"/>
  <c r="H1239" i="46" s="1"/>
  <c r="D1235" i="46"/>
  <c r="H1235" i="46" s="1"/>
  <c r="C1243" i="46"/>
  <c r="G1243" i="46" s="1"/>
  <c r="C1239" i="46"/>
  <c r="G1239" i="46" s="1"/>
  <c r="C1235" i="46"/>
  <c r="G1235" i="46" s="1"/>
  <c r="D1257" i="46"/>
  <c r="D1242" i="46"/>
  <c r="H1242" i="46" s="1"/>
  <c r="D1238" i="46"/>
  <c r="H1238" i="46" s="1"/>
  <c r="D1234" i="46"/>
  <c r="H1234" i="46" s="1"/>
  <c r="C1242" i="46"/>
  <c r="G1242" i="46" s="1"/>
  <c r="C1238" i="46"/>
  <c r="G1238" i="46" s="1"/>
  <c r="C1234" i="46"/>
  <c r="G1234" i="46" s="1"/>
  <c r="D1245" i="46"/>
  <c r="H1245" i="46" s="1"/>
  <c r="D1241" i="46"/>
  <c r="H1241" i="46" s="1"/>
  <c r="D1237" i="46"/>
  <c r="H1237" i="46" s="1"/>
  <c r="D1233" i="46"/>
  <c r="H1233" i="46" s="1"/>
  <c r="C1245" i="46"/>
  <c r="G1245" i="46" s="1"/>
  <c r="C1241" i="46"/>
  <c r="G1241" i="46" s="1"/>
  <c r="C1237" i="46"/>
  <c r="G1237" i="46" s="1"/>
  <c r="C1233" i="46"/>
  <c r="G1233" i="46" s="1"/>
  <c r="D1232" i="46"/>
  <c r="H1232" i="46" s="1"/>
  <c r="C1232" i="46"/>
  <c r="G1232" i="46" s="1"/>
  <c r="D1240" i="46"/>
  <c r="H1240" i="46" s="1"/>
  <c r="C1240" i="46"/>
  <c r="G1240" i="46" s="1"/>
  <c r="D1236" i="46"/>
  <c r="H1236" i="46" s="1"/>
  <c r="C1236" i="46"/>
  <c r="G1236" i="46" s="1"/>
  <c r="D1244" i="46"/>
  <c r="H1244" i="46" s="1"/>
  <c r="C1244" i="46"/>
  <c r="G1244" i="46" s="1"/>
  <c r="D1256" i="46"/>
  <c r="U1265" i="46" s="1"/>
  <c r="P1507" i="46"/>
  <c r="D1427" i="46"/>
  <c r="Q1164" i="46"/>
  <c r="R220" i="46"/>
  <c r="V1512" i="46"/>
  <c r="Q563" i="46"/>
  <c r="F375" i="46"/>
  <c r="AN1257" i="46"/>
  <c r="AN1256" i="46"/>
  <c r="D1408" i="46"/>
  <c r="D1323" i="46"/>
  <c r="D375" i="46"/>
  <c r="L469" i="46"/>
  <c r="X1501" i="46"/>
  <c r="G975" i="46"/>
  <c r="O1513" i="46"/>
  <c r="Z1511" i="46"/>
  <c r="O1506" i="46"/>
  <c r="P563" i="46"/>
  <c r="AR1224" i="46"/>
  <c r="AS1223" i="46"/>
  <c r="AR1225" i="46"/>
  <c r="I1256" i="46"/>
  <c r="W1317" i="46" s="1"/>
  <c r="I1257" i="46"/>
  <c r="U1411" i="46" s="1"/>
  <c r="E1024" i="46"/>
  <c r="H1721" i="46"/>
  <c r="H1722" i="46" s="1"/>
  <c r="F882" i="46"/>
  <c r="E882" i="46"/>
  <c r="D882" i="46"/>
  <c r="R882" i="46"/>
  <c r="Q882" i="46"/>
  <c r="P882" i="46"/>
  <c r="N882" i="46"/>
  <c r="M882" i="46"/>
  <c r="L882" i="46"/>
  <c r="J882" i="46"/>
  <c r="H882" i="46"/>
  <c r="I882" i="46"/>
  <c r="E1418" i="46"/>
  <c r="U1516" i="46"/>
  <c r="G1328" i="46"/>
  <c r="E1417" i="46"/>
  <c r="E1323" i="46"/>
  <c r="P1506" i="46"/>
  <c r="N563" i="46"/>
  <c r="F1324" i="46"/>
  <c r="V1508" i="46"/>
  <c r="N1512" i="46"/>
  <c r="G1417" i="46"/>
  <c r="G1419" i="46"/>
  <c r="N1503" i="46"/>
  <c r="N928" i="46"/>
  <c r="N976" i="46" s="1"/>
  <c r="G418" i="46"/>
  <c r="O1517" i="46"/>
  <c r="F1313" i="46"/>
  <c r="T563" i="46"/>
  <c r="I1613" i="46"/>
  <c r="D1613" i="46"/>
  <c r="D1320" i="46"/>
  <c r="I1414" i="46"/>
  <c r="I1320" i="46"/>
  <c r="G1412" i="46"/>
  <c r="Q928" i="46"/>
  <c r="Q976" i="46" s="1"/>
  <c r="W1508" i="46"/>
  <c r="H1320" i="46"/>
  <c r="G1313" i="46"/>
  <c r="I213" i="46"/>
  <c r="I307" i="46"/>
  <c r="I308" i="46"/>
  <c r="R1256" i="46"/>
  <c r="N1326" i="46" s="1"/>
  <c r="R1257" i="46"/>
  <c r="I1408" i="46"/>
  <c r="I1314" i="46"/>
  <c r="F76" i="46"/>
  <c r="L75" i="46"/>
  <c r="I1422" i="46"/>
  <c r="G1506" i="46"/>
  <c r="R563" i="46"/>
  <c r="Z1506" i="46"/>
  <c r="X1506" i="46"/>
  <c r="E1320" i="46"/>
  <c r="Y1516" i="46"/>
  <c r="G1164" i="46"/>
  <c r="H220" i="46"/>
  <c r="G1165" i="46"/>
  <c r="W882" i="46"/>
  <c r="H221" i="46"/>
  <c r="O1512" i="46"/>
  <c r="M563" i="46"/>
  <c r="D1318" i="46"/>
  <c r="V1224" i="46"/>
  <c r="W1224" i="46"/>
  <c r="V1225" i="46"/>
  <c r="Q1163" i="46"/>
  <c r="Q218" i="46"/>
  <c r="R219" i="46"/>
  <c r="Y1506" i="46"/>
  <c r="I1318" i="46"/>
  <c r="V881" i="46"/>
  <c r="X1516" i="46"/>
  <c r="E1413" i="46"/>
  <c r="E1319" i="46"/>
  <c r="H1772" i="46"/>
  <c r="F1773" i="46"/>
  <c r="T1516" i="46"/>
  <c r="X563" i="46"/>
  <c r="V891" i="46"/>
  <c r="W1257" i="46"/>
  <c r="W1256" i="46"/>
  <c r="P1331" i="46" s="1"/>
  <c r="G1163" i="46"/>
  <c r="G218" i="46"/>
  <c r="T421" i="46" s="1"/>
  <c r="H219" i="46"/>
  <c r="R1517" i="46"/>
  <c r="S1502" i="46"/>
  <c r="W1512" i="46"/>
  <c r="X1508" i="46"/>
  <c r="R1506" i="46"/>
  <c r="T1512" i="46"/>
  <c r="I375" i="46"/>
  <c r="W563" i="46"/>
  <c r="I1423" i="46"/>
  <c r="O927" i="46"/>
  <c r="E1407" i="46"/>
  <c r="P1162" i="46"/>
  <c r="AA1224" i="46"/>
  <c r="AB1224" i="46"/>
  <c r="AA1225" i="46"/>
  <c r="F1162" i="46"/>
  <c r="F1413" i="46"/>
  <c r="T1517" i="46"/>
  <c r="E1419" i="46"/>
  <c r="E1325" i="46"/>
  <c r="T1501" i="46"/>
  <c r="G375" i="46"/>
  <c r="F1328" i="46"/>
  <c r="E1328" i="46"/>
  <c r="N1513" i="46"/>
  <c r="D1325" i="46"/>
  <c r="W1506" i="46"/>
  <c r="H1318" i="46"/>
  <c r="P1508" i="46"/>
  <c r="H1413" i="46"/>
  <c r="H1313" i="46"/>
  <c r="F1417" i="46"/>
  <c r="E1318" i="46"/>
  <c r="V563" i="46"/>
  <c r="I1591" i="46"/>
  <c r="AA1507" i="46"/>
  <c r="H1423" i="46"/>
  <c r="F1329" i="46"/>
  <c r="P1513" i="46"/>
  <c r="N1517" i="46"/>
  <c r="D1329" i="46"/>
  <c r="W1507" i="46"/>
  <c r="I1323" i="46"/>
  <c r="H1692" i="46"/>
  <c r="H1662" i="46"/>
  <c r="H1685" i="46"/>
  <c r="H1675" i="46"/>
  <c r="H1682" i="46"/>
  <c r="H1678" i="46"/>
  <c r="I1668" i="46"/>
  <c r="H1689" i="46"/>
  <c r="H1672" i="46"/>
  <c r="E1329" i="46"/>
  <c r="M1256" i="46"/>
  <c r="U1321" i="46" s="1"/>
  <c r="M1257" i="46"/>
  <c r="Z1415" i="46" s="1"/>
  <c r="E375" i="46"/>
  <c r="N1507" i="46"/>
  <c r="D1319" i="46"/>
  <c r="O1511" i="46"/>
  <c r="K927" i="46"/>
  <c r="P1517" i="46"/>
  <c r="I1407" i="46"/>
  <c r="G1069" i="46"/>
  <c r="Q1165" i="46"/>
  <c r="W892" i="46"/>
  <c r="R221" i="46"/>
  <c r="F1419" i="46"/>
  <c r="V1501" i="46"/>
  <c r="Q1224" i="46"/>
  <c r="R1224" i="46"/>
  <c r="Q1225" i="46"/>
  <c r="U1521" i="46"/>
  <c r="S512" i="46"/>
  <c r="R1508" i="46"/>
  <c r="S927" i="46"/>
  <c r="O1508" i="46"/>
  <c r="Y563" i="46"/>
  <c r="V1516" i="46"/>
  <c r="N1554" i="46"/>
  <c r="O1554" i="46" s="1"/>
  <c r="K975" i="46"/>
  <c r="O512" i="46"/>
  <c r="E512" i="46" s="1"/>
  <c r="H1408" i="46"/>
  <c r="Y1501" i="46"/>
  <c r="D1115" i="46"/>
  <c r="G1115" i="46" s="1"/>
  <c r="D1407" i="46"/>
  <c r="V914" i="46"/>
  <c r="AN218" i="46"/>
  <c r="U1508" i="46"/>
  <c r="G1320" i="46"/>
  <c r="F29" i="46"/>
  <c r="L28" i="46"/>
  <c r="S975" i="46"/>
  <c r="Z1513" i="46"/>
  <c r="S1508" i="46"/>
  <c r="F1320" i="46"/>
  <c r="D1328" i="46"/>
  <c r="Y1513" i="46"/>
  <c r="W1502" i="46"/>
  <c r="H1502" i="46" s="1"/>
  <c r="I1511" i="46" l="1"/>
  <c r="D1501" i="46"/>
  <c r="P513" i="46"/>
  <c r="S513" i="46"/>
  <c r="Y513" i="46"/>
  <c r="Q513" i="46"/>
  <c r="T513" i="46"/>
  <c r="F325" i="46"/>
  <c r="E559" i="46"/>
  <c r="N513" i="46"/>
  <c r="H1513" i="46"/>
  <c r="D1502" i="46"/>
  <c r="I1521" i="46"/>
  <c r="E1516" i="46"/>
  <c r="R513" i="46"/>
  <c r="G1513" i="46"/>
  <c r="H1409" i="46"/>
  <c r="H1521" i="46"/>
  <c r="G1521" i="46"/>
  <c r="D1315" i="46"/>
  <c r="H418" i="46"/>
  <c r="G562" i="46"/>
  <c r="I1516" i="46"/>
  <c r="Y1518" i="46"/>
  <c r="D559" i="46"/>
  <c r="F1517" i="46"/>
  <c r="E1409" i="46"/>
  <c r="I560" i="46"/>
  <c r="H1517" i="46"/>
  <c r="D1521" i="46"/>
  <c r="S1338" i="46"/>
  <c r="T1518" i="46"/>
  <c r="I559" i="46"/>
  <c r="E325" i="46"/>
  <c r="P1432" i="46"/>
  <c r="I325" i="46"/>
  <c r="J1617" i="46"/>
  <c r="E1501" i="46"/>
  <c r="J1592" i="46"/>
  <c r="K1592" i="46" s="1"/>
  <c r="W513" i="46"/>
  <c r="V513" i="46"/>
  <c r="I562" i="46"/>
  <c r="I1409" i="46"/>
  <c r="Y1503" i="46"/>
  <c r="F1315" i="46"/>
  <c r="G1502" i="46"/>
  <c r="O1503" i="46"/>
  <c r="E562" i="46"/>
  <c r="P1518" i="46"/>
  <c r="I928" i="46"/>
  <c r="I976" i="46" s="1"/>
  <c r="E419" i="46"/>
  <c r="H1315" i="46"/>
  <c r="G1315" i="46"/>
  <c r="D325" i="46"/>
  <c r="I561" i="46"/>
  <c r="I1315" i="46"/>
  <c r="F1409" i="46"/>
  <c r="U1503" i="46"/>
  <c r="Y1432" i="46"/>
  <c r="I1432" i="46" s="1"/>
  <c r="T512" i="46"/>
  <c r="G512" i="46" s="1"/>
  <c r="O1432" i="46"/>
  <c r="S881" i="46"/>
  <c r="O881" i="46"/>
  <c r="H1025" i="46"/>
  <c r="H1071" i="46" s="1"/>
  <c r="H1117" i="46" s="1"/>
  <c r="X1503" i="46"/>
  <c r="E1315" i="46"/>
  <c r="D561" i="46"/>
  <c r="Y512" i="46"/>
  <c r="I512" i="46" s="1"/>
  <c r="I418" i="46"/>
  <c r="L563" i="46"/>
  <c r="D560" i="46"/>
  <c r="M327" i="46"/>
  <c r="V327" i="46"/>
  <c r="S327" i="46"/>
  <c r="S421" i="46"/>
  <c r="O327" i="46"/>
  <c r="X327" i="46"/>
  <c r="P327" i="46"/>
  <c r="W421" i="46"/>
  <c r="M421" i="46"/>
  <c r="T327" i="46"/>
  <c r="L327" i="46"/>
  <c r="Q327" i="46"/>
  <c r="N327" i="46"/>
  <c r="Y327" i="46"/>
  <c r="R421" i="46"/>
  <c r="O421" i="46"/>
  <c r="X421" i="46"/>
  <c r="N421" i="46"/>
  <c r="W327" i="46"/>
  <c r="V421" i="46"/>
  <c r="P421" i="46"/>
  <c r="U327" i="46"/>
  <c r="R327" i="46"/>
  <c r="W1415" i="46"/>
  <c r="Q421" i="46"/>
  <c r="Y421" i="46"/>
  <c r="D562" i="46"/>
  <c r="L513" i="46"/>
  <c r="L421" i="46"/>
  <c r="U421" i="46"/>
  <c r="W1503" i="46"/>
  <c r="Q512" i="46"/>
  <c r="F512" i="46" s="1"/>
  <c r="T377" i="46"/>
  <c r="S377" i="46"/>
  <c r="V377" i="46"/>
  <c r="P377" i="46"/>
  <c r="U377" i="46"/>
  <c r="M377" i="46"/>
  <c r="Q377" i="46"/>
  <c r="N377" i="46"/>
  <c r="Y377" i="46"/>
  <c r="R471" i="46"/>
  <c r="L377" i="46"/>
  <c r="O377" i="46"/>
  <c r="R377" i="46"/>
  <c r="T471" i="46"/>
  <c r="X377" i="46"/>
  <c r="W377" i="46"/>
  <c r="U471" i="46"/>
  <c r="Q471" i="46"/>
  <c r="Y471" i="46"/>
  <c r="P471" i="46"/>
  <c r="M471" i="46"/>
  <c r="V471" i="46"/>
  <c r="X471" i="46"/>
  <c r="S471" i="46"/>
  <c r="O471" i="46"/>
  <c r="N471" i="46"/>
  <c r="W471" i="46"/>
  <c r="I1512" i="46"/>
  <c r="I1501" i="46"/>
  <c r="L512" i="46"/>
  <c r="D512" i="46" s="1"/>
  <c r="U512" i="46"/>
  <c r="H512" i="46" s="1"/>
  <c r="R1420" i="46"/>
  <c r="Q1420" i="46"/>
  <c r="AA1420" i="46"/>
  <c r="W1420" i="46"/>
  <c r="S1420" i="46"/>
  <c r="X1420" i="46"/>
  <c r="T1420" i="46"/>
  <c r="V1420" i="46"/>
  <c r="N1420" i="46"/>
  <c r="U1420" i="46"/>
  <c r="Y1420" i="46"/>
  <c r="Z1420" i="46"/>
  <c r="P1420" i="46"/>
  <c r="Y1406" i="46"/>
  <c r="U1406" i="46"/>
  <c r="V1359" i="46"/>
  <c r="AA1406" i="46"/>
  <c r="N1359" i="46"/>
  <c r="Z1359" i="46"/>
  <c r="R1359" i="46"/>
  <c r="O1406" i="46"/>
  <c r="AA1359" i="46"/>
  <c r="Z1406" i="46"/>
  <c r="V1406" i="46"/>
  <c r="O1359" i="46"/>
  <c r="W1406" i="46"/>
  <c r="N1406" i="46"/>
  <c r="T1359" i="46"/>
  <c r="U1359" i="46"/>
  <c r="R1406" i="46"/>
  <c r="P1406" i="46"/>
  <c r="Y1359" i="46"/>
  <c r="X1406" i="46"/>
  <c r="W1359" i="46"/>
  <c r="Q1406" i="46"/>
  <c r="Q1359" i="46"/>
  <c r="P1359" i="46"/>
  <c r="T1406" i="46"/>
  <c r="S1406" i="46"/>
  <c r="Z1312" i="46"/>
  <c r="P1265" i="46"/>
  <c r="W1265" i="46"/>
  <c r="Q1312" i="46"/>
  <c r="AA1265" i="46"/>
  <c r="P1312" i="46"/>
  <c r="U1312" i="46"/>
  <c r="Y1312" i="46"/>
  <c r="T1312" i="46"/>
  <c r="Q1265" i="46"/>
  <c r="R1265" i="46"/>
  <c r="N1265" i="46"/>
  <c r="X1312" i="46"/>
  <c r="O1312" i="46"/>
  <c r="Z1265" i="46"/>
  <c r="W1312" i="46"/>
  <c r="N1312" i="46"/>
  <c r="AA1312" i="46"/>
  <c r="T1265" i="46"/>
  <c r="R1312" i="46"/>
  <c r="X1265" i="46"/>
  <c r="Y1265" i="46"/>
  <c r="V1312" i="46"/>
  <c r="S1265" i="46"/>
  <c r="O1265" i="46"/>
  <c r="P1503" i="46"/>
  <c r="S1312" i="46"/>
  <c r="U1415" i="46"/>
  <c r="S1415" i="46"/>
  <c r="Y1415" i="46"/>
  <c r="T1415" i="46"/>
  <c r="N1415" i="46"/>
  <c r="V1415" i="46"/>
  <c r="X1415" i="46"/>
  <c r="AA1415" i="46"/>
  <c r="P1415" i="46"/>
  <c r="R1415" i="46"/>
  <c r="O1415" i="46"/>
  <c r="Q1415" i="46"/>
  <c r="Q1317" i="46"/>
  <c r="V1321" i="46"/>
  <c r="T1321" i="46"/>
  <c r="S1321" i="46"/>
  <c r="R1321" i="46"/>
  <c r="Q1321" i="46"/>
  <c r="W1321" i="46"/>
  <c r="N1321" i="46"/>
  <c r="P1321" i="46"/>
  <c r="X1321" i="46"/>
  <c r="O1321" i="46"/>
  <c r="Y1321" i="46"/>
  <c r="AA1321" i="46"/>
  <c r="Z1321" i="46"/>
  <c r="O1420" i="46"/>
  <c r="X1411" i="46"/>
  <c r="W1411" i="46"/>
  <c r="S1411" i="46"/>
  <c r="R1411" i="46"/>
  <c r="Q1411" i="46"/>
  <c r="T1411" i="46"/>
  <c r="P1411" i="46"/>
  <c r="V1411" i="46"/>
  <c r="Y1411" i="46"/>
  <c r="Z1411" i="46"/>
  <c r="N1411" i="46"/>
  <c r="O1411" i="46"/>
  <c r="AA1411" i="46"/>
  <c r="S1316" i="46"/>
  <c r="P1316" i="46"/>
  <c r="T1316" i="46"/>
  <c r="O1316" i="46"/>
  <c r="Z1316" i="46"/>
  <c r="X1316" i="46"/>
  <c r="Y1316" i="46"/>
  <c r="R1316" i="46"/>
  <c r="N1316" i="46"/>
  <c r="V1316" i="46"/>
  <c r="W1316" i="46"/>
  <c r="AA1316" i="46"/>
  <c r="U1316" i="46"/>
  <c r="J1161" i="46"/>
  <c r="Y1410" i="46"/>
  <c r="T1410" i="46"/>
  <c r="X1410" i="46"/>
  <c r="Q1410" i="46"/>
  <c r="W1410" i="46"/>
  <c r="S1410" i="46"/>
  <c r="P1410" i="46"/>
  <c r="N1410" i="46"/>
  <c r="AA1410" i="46"/>
  <c r="R1410" i="46"/>
  <c r="O1410" i="46"/>
  <c r="Z1410" i="46"/>
  <c r="V1410" i="46"/>
  <c r="Z1326" i="46"/>
  <c r="Y1326" i="46"/>
  <c r="R1326" i="46"/>
  <c r="V1326" i="46"/>
  <c r="Q1326" i="46"/>
  <c r="U1326" i="46"/>
  <c r="T1326" i="46"/>
  <c r="S1326" i="46"/>
  <c r="X1326" i="46"/>
  <c r="P1326" i="46"/>
  <c r="W1326" i="46"/>
  <c r="AA1326" i="46"/>
  <c r="N1331" i="46"/>
  <c r="Z1331" i="46"/>
  <c r="S1331" i="46"/>
  <c r="X1331" i="46"/>
  <c r="Q1331" i="46"/>
  <c r="O1331" i="46"/>
  <c r="AA1331" i="46"/>
  <c r="Y1331" i="46"/>
  <c r="V1331" i="46"/>
  <c r="U1331" i="46"/>
  <c r="W1331" i="46"/>
  <c r="R1331" i="46"/>
  <c r="T1331" i="46"/>
  <c r="T1317" i="46"/>
  <c r="X1317" i="46"/>
  <c r="O1317" i="46"/>
  <c r="P1317" i="46"/>
  <c r="U1317" i="46"/>
  <c r="R1317" i="46"/>
  <c r="S1317" i="46"/>
  <c r="AA1317" i="46"/>
  <c r="Z1317" i="46"/>
  <c r="Y1317" i="46"/>
  <c r="V1317" i="46"/>
  <c r="N1317" i="46"/>
  <c r="G1409" i="46"/>
  <c r="V1265" i="46"/>
  <c r="O1326" i="46"/>
  <c r="S1359" i="46"/>
  <c r="X1425" i="46"/>
  <c r="S1425" i="46"/>
  <c r="V1425" i="46"/>
  <c r="P1425" i="46"/>
  <c r="T1425" i="46"/>
  <c r="Y1425" i="46"/>
  <c r="U1425" i="46"/>
  <c r="Q1425" i="46"/>
  <c r="R1425" i="46"/>
  <c r="W1425" i="46"/>
  <c r="N1425" i="46"/>
  <c r="Z1425" i="46"/>
  <c r="O1425" i="46"/>
  <c r="X1359" i="46"/>
  <c r="AA1425" i="46"/>
  <c r="V1503" i="46"/>
  <c r="G1503" i="46" s="1"/>
  <c r="Q1503" i="46"/>
  <c r="O1526" i="46"/>
  <c r="AA1503" i="46"/>
  <c r="Z1503" i="46"/>
  <c r="R1503" i="46"/>
  <c r="S1503" i="46"/>
  <c r="V1267" i="46"/>
  <c r="P1361" i="46"/>
  <c r="P1267" i="46"/>
  <c r="T1267" i="46"/>
  <c r="Q1361" i="46"/>
  <c r="Z1267" i="46"/>
  <c r="AA1361" i="46"/>
  <c r="N1361" i="46"/>
  <c r="U1361" i="46"/>
  <c r="T1361" i="46"/>
  <c r="V1361" i="46"/>
  <c r="S1267" i="46"/>
  <c r="W1361" i="46"/>
  <c r="X1267" i="46"/>
  <c r="W1267" i="46"/>
  <c r="R1267" i="46"/>
  <c r="Z1361" i="46"/>
  <c r="O1361" i="46"/>
  <c r="N1267" i="46"/>
  <c r="R1361" i="46"/>
  <c r="Y1267" i="46"/>
  <c r="S1361" i="46"/>
  <c r="Y1361" i="46"/>
  <c r="Q1267" i="46"/>
  <c r="AA1267" i="46"/>
  <c r="U1267" i="46"/>
  <c r="X1361" i="46"/>
  <c r="O1267" i="46"/>
  <c r="T1503" i="46"/>
  <c r="AH1221" i="46"/>
  <c r="AC1223" i="46"/>
  <c r="V1338" i="46"/>
  <c r="AA1338" i="46"/>
  <c r="AA1526" i="46" s="1"/>
  <c r="Q1432" i="46"/>
  <c r="P1338" i="46"/>
  <c r="Y1338" i="46"/>
  <c r="N1432" i="46"/>
  <c r="W1432" i="46"/>
  <c r="R1338" i="46"/>
  <c r="U1432" i="46"/>
  <c r="W1338" i="46"/>
  <c r="X1338" i="46"/>
  <c r="N1338" i="46"/>
  <c r="Z1338" i="46"/>
  <c r="Z1526" i="46" s="1"/>
  <c r="V1432" i="46"/>
  <c r="U1338" i="46"/>
  <c r="R1432" i="46"/>
  <c r="T1338" i="46"/>
  <c r="T1432" i="46"/>
  <c r="S1432" i="46"/>
  <c r="Q1338" i="46"/>
  <c r="X1432" i="46"/>
  <c r="M928" i="46"/>
  <c r="M976" i="46" s="1"/>
  <c r="O976" i="46" s="1"/>
  <c r="J1025" i="46"/>
  <c r="J1071" i="46" s="1"/>
  <c r="J1117" i="46" s="1"/>
  <c r="F1502" i="46"/>
  <c r="K1024" i="46"/>
  <c r="D1025" i="46"/>
  <c r="D1071" i="46" s="1"/>
  <c r="F1408" i="46"/>
  <c r="R928" i="46"/>
  <c r="R976" i="46" s="1"/>
  <c r="G881" i="46"/>
  <c r="U513" i="46"/>
  <c r="H513" i="46" s="1"/>
  <c r="X513" i="46"/>
  <c r="G325" i="46"/>
  <c r="E928" i="46"/>
  <c r="E976" i="46" s="1"/>
  <c r="G976" i="46" s="1"/>
  <c r="K881" i="46"/>
  <c r="H325" i="46"/>
  <c r="F419" i="46"/>
  <c r="H928" i="46"/>
  <c r="M513" i="46"/>
  <c r="H1507" i="46"/>
  <c r="K1069" i="46"/>
  <c r="K1115" i="46"/>
  <c r="D1409" i="46"/>
  <c r="D1330" i="46"/>
  <c r="E1422" i="46"/>
  <c r="H1418" i="46"/>
  <c r="H1512" i="46"/>
  <c r="G1330" i="46"/>
  <c r="F1424" i="46"/>
  <c r="G469" i="46"/>
  <c r="H1511" i="46"/>
  <c r="K1070" i="46"/>
  <c r="F1516" i="46"/>
  <c r="H1330" i="46"/>
  <c r="K1313" i="46"/>
  <c r="H419" i="46"/>
  <c r="S1521" i="46"/>
  <c r="F1521" i="46" s="1"/>
  <c r="H1407" i="46"/>
  <c r="I1413" i="46"/>
  <c r="F1423" i="46"/>
  <c r="E1423" i="46"/>
  <c r="D419" i="46"/>
  <c r="T1507" i="46"/>
  <c r="F1507" i="46" s="1"/>
  <c r="O513" i="46"/>
  <c r="E513" i="46" s="1"/>
  <c r="I419" i="46"/>
  <c r="T1511" i="46"/>
  <c r="F1511" i="46" s="1"/>
  <c r="F1422" i="46"/>
  <c r="E469" i="46"/>
  <c r="O563" i="46"/>
  <c r="E563" i="46" s="1"/>
  <c r="R1512" i="46"/>
  <c r="E1512" i="46" s="1"/>
  <c r="U1517" i="46"/>
  <c r="G1517" i="46" s="1"/>
  <c r="Q1513" i="46"/>
  <c r="E1513" i="46" s="1"/>
  <c r="I1418" i="46"/>
  <c r="E1414" i="46"/>
  <c r="U1507" i="46"/>
  <c r="G1507" i="46" s="1"/>
  <c r="E1412" i="46"/>
  <c r="E1025" i="46"/>
  <c r="E1071" i="46" s="1"/>
  <c r="E1117" i="46" s="1"/>
  <c r="I1412" i="46"/>
  <c r="F563" i="46"/>
  <c r="E1408" i="46"/>
  <c r="D1422" i="46"/>
  <c r="I1417" i="46"/>
  <c r="F1025" i="46"/>
  <c r="F1071" i="46" s="1"/>
  <c r="F1117" i="46" s="1"/>
  <c r="Q1162" i="46"/>
  <c r="G1265" i="46"/>
  <c r="Y1502" i="46"/>
  <c r="I1502" i="46" s="1"/>
  <c r="W1501" i="46"/>
  <c r="H1501" i="46" s="1"/>
  <c r="I1330" i="46"/>
  <c r="F1330" i="46"/>
  <c r="G513" i="46"/>
  <c r="G1418" i="46"/>
  <c r="B1783" i="46"/>
  <c r="D1782" i="46"/>
  <c r="I1419" i="46"/>
  <c r="Y1508" i="46"/>
  <c r="I1508" i="46" s="1"/>
  <c r="H1412" i="46"/>
  <c r="Q1507" i="46"/>
  <c r="E1507" i="46" s="1"/>
  <c r="D1507" i="46"/>
  <c r="E1502" i="46"/>
  <c r="D1516" i="46"/>
  <c r="I326" i="46"/>
  <c r="F30" i="46"/>
  <c r="L29" i="46"/>
  <c r="Q1517" i="46"/>
  <c r="E1517" i="46" s="1"/>
  <c r="Z1507" i="46"/>
  <c r="I1507" i="46" s="1"/>
  <c r="H1163" i="46"/>
  <c r="H218" i="46"/>
  <c r="I219" i="46"/>
  <c r="H326" i="46"/>
  <c r="V892" i="46"/>
  <c r="Q1508" i="46"/>
  <c r="E1508" i="46" s="1"/>
  <c r="X564" i="46"/>
  <c r="D1266" i="46"/>
  <c r="D1517" i="46"/>
  <c r="N1555" i="46"/>
  <c r="O1555" i="46" s="1"/>
  <c r="V882" i="46"/>
  <c r="F1026" i="46" s="1"/>
  <c r="D326" i="46"/>
  <c r="U564" i="46"/>
  <c r="H376" i="46"/>
  <c r="D1418" i="46"/>
  <c r="R1164" i="46"/>
  <c r="S220" i="46"/>
  <c r="G1414" i="46"/>
  <c r="D1423" i="46"/>
  <c r="D1419" i="46"/>
  <c r="S563" i="46"/>
  <c r="G563" i="46" s="1"/>
  <c r="G1162" i="46"/>
  <c r="H1773" i="46"/>
  <c r="F1774" i="46"/>
  <c r="Y564" i="46"/>
  <c r="E1266" i="46"/>
  <c r="I929" i="46"/>
  <c r="I977" i="46" s="1"/>
  <c r="I1026" i="46"/>
  <c r="U1512" i="46"/>
  <c r="G1512" i="46" s="1"/>
  <c r="W1518" i="46"/>
  <c r="S1506" i="46"/>
  <c r="F1506" i="46" s="1"/>
  <c r="F1414" i="46"/>
  <c r="G1508" i="46"/>
  <c r="J1591" i="46"/>
  <c r="D1513" i="46"/>
  <c r="E326" i="46"/>
  <c r="S1257" i="46"/>
  <c r="S1256" i="46"/>
  <c r="Z1327" i="46" s="1"/>
  <c r="E376" i="46"/>
  <c r="G1407" i="46"/>
  <c r="G1266" i="46"/>
  <c r="H1026" i="46"/>
  <c r="H929" i="46"/>
  <c r="H977" i="46" s="1"/>
  <c r="K882" i="46"/>
  <c r="F1508" i="46"/>
  <c r="H1165" i="46"/>
  <c r="W883" i="46"/>
  <c r="I221" i="46"/>
  <c r="I376" i="46"/>
  <c r="U1501" i="46"/>
  <c r="G1501" i="46" s="1"/>
  <c r="I1266" i="46"/>
  <c r="F1407" i="46"/>
  <c r="J1026" i="46"/>
  <c r="J929" i="46"/>
  <c r="J977" i="46" s="1"/>
  <c r="E1070" i="46"/>
  <c r="E1116" i="46" s="1"/>
  <c r="N1256" i="46"/>
  <c r="W1322" i="46" s="1"/>
  <c r="N1257" i="46"/>
  <c r="T1513" i="46"/>
  <c r="F1513" i="46" s="1"/>
  <c r="H1116" i="46"/>
  <c r="K1116" i="46" s="1"/>
  <c r="S1518" i="46"/>
  <c r="G376" i="46"/>
  <c r="Q1518" i="46"/>
  <c r="S1501" i="46"/>
  <c r="Q1511" i="46"/>
  <c r="E1511" i="46" s="1"/>
  <c r="L929" i="46"/>
  <c r="O882" i="46"/>
  <c r="R1165" i="46"/>
  <c r="W893" i="46"/>
  <c r="S221" i="46"/>
  <c r="N564" i="46"/>
  <c r="F1418" i="46"/>
  <c r="M929" i="46"/>
  <c r="M977" i="46" s="1"/>
  <c r="D1417" i="46"/>
  <c r="V915" i="46"/>
  <c r="AO218" i="46"/>
  <c r="T564" i="46"/>
  <c r="F1266" i="46"/>
  <c r="S1512" i="46"/>
  <c r="F1512" i="46" s="1"/>
  <c r="G1516" i="46"/>
  <c r="N929" i="46"/>
  <c r="N977" i="46" s="1"/>
  <c r="AO1256" i="46"/>
  <c r="AO1257" i="46"/>
  <c r="N1511" i="46"/>
  <c r="AA1518" i="46"/>
  <c r="Z1517" i="46"/>
  <c r="I1517" i="46" s="1"/>
  <c r="J213" i="46"/>
  <c r="J307" i="46"/>
  <c r="J308" i="46"/>
  <c r="G1422" i="46"/>
  <c r="P929" i="46"/>
  <c r="S882" i="46"/>
  <c r="AT1223" i="46"/>
  <c r="AS1224" i="46"/>
  <c r="AS1225" i="46"/>
  <c r="D1413" i="46"/>
  <c r="I1071" i="46"/>
  <c r="I1117" i="46" s="1"/>
  <c r="I469" i="46"/>
  <c r="G1424" i="46"/>
  <c r="F326" i="46"/>
  <c r="D1412" i="46"/>
  <c r="P564" i="46"/>
  <c r="Q929" i="46"/>
  <c r="Q977" i="46" s="1"/>
  <c r="F469" i="46"/>
  <c r="H469" i="46"/>
  <c r="X1518" i="46"/>
  <c r="O514" i="46"/>
  <c r="U514" i="46"/>
  <c r="R514" i="46"/>
  <c r="W514" i="46"/>
  <c r="M514" i="46"/>
  <c r="Y514" i="46"/>
  <c r="X514" i="46"/>
  <c r="L514" i="46"/>
  <c r="P514" i="46"/>
  <c r="T514" i="46"/>
  <c r="S514" i="46"/>
  <c r="N514" i="46"/>
  <c r="V514" i="46"/>
  <c r="N1506" i="46"/>
  <c r="Q564" i="46"/>
  <c r="F376" i="46"/>
  <c r="H1266" i="46"/>
  <c r="R929" i="46"/>
  <c r="R977" i="46" s="1"/>
  <c r="U1518" i="46"/>
  <c r="G1024" i="46"/>
  <c r="U563" i="46"/>
  <c r="H563" i="46" s="1"/>
  <c r="I1513" i="46"/>
  <c r="I1689" i="46"/>
  <c r="I1672" i="46"/>
  <c r="I1662" i="46"/>
  <c r="I1682" i="46"/>
  <c r="J1668" i="46"/>
  <c r="I1675" i="46"/>
  <c r="I1678" i="46"/>
  <c r="I1685" i="46"/>
  <c r="I1692" i="46"/>
  <c r="I563" i="46"/>
  <c r="M564" i="46"/>
  <c r="D929" i="46"/>
  <c r="D977" i="46" s="1"/>
  <c r="G882" i="46"/>
  <c r="D469" i="46"/>
  <c r="D1116" i="46"/>
  <c r="H1506" i="46"/>
  <c r="Z1518" i="46"/>
  <c r="L470" i="46"/>
  <c r="L564" i="46" s="1"/>
  <c r="D376" i="46"/>
  <c r="D1414" i="46"/>
  <c r="E929" i="46"/>
  <c r="E977" i="46" s="1"/>
  <c r="H1422" i="46"/>
  <c r="R1518" i="46"/>
  <c r="O1518" i="46"/>
  <c r="Q1506" i="46"/>
  <c r="E1506" i="46" s="1"/>
  <c r="N1545" i="46"/>
  <c r="O1545" i="46" s="1"/>
  <c r="I1614" i="46"/>
  <c r="D1614" i="46"/>
  <c r="G326" i="46"/>
  <c r="V564" i="46"/>
  <c r="H1414" i="46"/>
  <c r="N1508" i="46"/>
  <c r="D1512" i="46"/>
  <c r="P976" i="46"/>
  <c r="F929" i="46"/>
  <c r="F977" i="46" s="1"/>
  <c r="N1518" i="46"/>
  <c r="D563" i="46"/>
  <c r="H1516" i="46"/>
  <c r="R1163" i="46"/>
  <c r="S219" i="46"/>
  <c r="R218" i="46"/>
  <c r="X1257" i="46"/>
  <c r="X1256" i="46"/>
  <c r="I1506" i="46"/>
  <c r="H1164" i="46"/>
  <c r="I220" i="46"/>
  <c r="F77" i="46"/>
  <c r="L76" i="46"/>
  <c r="R564" i="46"/>
  <c r="H1508" i="46"/>
  <c r="O1454" i="46"/>
  <c r="Z1454" i="46"/>
  <c r="Y1454" i="46"/>
  <c r="W1454" i="46"/>
  <c r="V1454" i="46"/>
  <c r="U1454" i="46"/>
  <c r="R1454" i="46"/>
  <c r="AA1454" i="46"/>
  <c r="X1454" i="46"/>
  <c r="T1454" i="46"/>
  <c r="P1454" i="46"/>
  <c r="N883" i="46"/>
  <c r="M883" i="46"/>
  <c r="L883" i="46"/>
  <c r="J883" i="46"/>
  <c r="I883" i="46"/>
  <c r="H883" i="46"/>
  <c r="F883" i="46"/>
  <c r="E883" i="46"/>
  <c r="D883" i="46"/>
  <c r="P883" i="46"/>
  <c r="R883" i="46"/>
  <c r="Q883" i="46"/>
  <c r="P1526" i="46" l="1"/>
  <c r="Y1505" i="46"/>
  <c r="D1432" i="46"/>
  <c r="D1503" i="46"/>
  <c r="F513" i="46"/>
  <c r="X1500" i="46"/>
  <c r="E1618" i="46"/>
  <c r="J1618" i="46"/>
  <c r="I513" i="46"/>
  <c r="T1514" i="46"/>
  <c r="R1514" i="46"/>
  <c r="K928" i="46"/>
  <c r="S1526" i="46"/>
  <c r="V1500" i="46"/>
  <c r="F1518" i="46"/>
  <c r="P1505" i="46"/>
  <c r="D1316" i="46"/>
  <c r="AA1519" i="46"/>
  <c r="N1526" i="46"/>
  <c r="D1526" i="46" s="1"/>
  <c r="H1503" i="46"/>
  <c r="K1025" i="46"/>
  <c r="P1500" i="46"/>
  <c r="R1509" i="46"/>
  <c r="T1504" i="46"/>
  <c r="Z1453" i="46"/>
  <c r="R1500" i="46"/>
  <c r="E1338" i="46"/>
  <c r="Z1504" i="46"/>
  <c r="W1526" i="46"/>
  <c r="O1505" i="46"/>
  <c r="O928" i="46"/>
  <c r="AA1500" i="46"/>
  <c r="U1327" i="46"/>
  <c r="X1519" i="46"/>
  <c r="R1322" i="46"/>
  <c r="X1505" i="46"/>
  <c r="I1316" i="46"/>
  <c r="W1509" i="46"/>
  <c r="G1338" i="46"/>
  <c r="V1519" i="46"/>
  <c r="E1321" i="46"/>
  <c r="D513" i="46"/>
  <c r="I1503" i="46"/>
  <c r="AA1426" i="46"/>
  <c r="T378" i="46"/>
  <c r="X378" i="46"/>
  <c r="N378" i="46"/>
  <c r="S378" i="46"/>
  <c r="P378" i="46"/>
  <c r="R378" i="46"/>
  <c r="Q378" i="46"/>
  <c r="R472" i="46"/>
  <c r="T472" i="46"/>
  <c r="L378" i="46"/>
  <c r="U378" i="46"/>
  <c r="Y378" i="46"/>
  <c r="W378" i="46"/>
  <c r="M378" i="46"/>
  <c r="V378" i="46"/>
  <c r="O378" i="46"/>
  <c r="U472" i="46"/>
  <c r="O472" i="46"/>
  <c r="V472" i="46"/>
  <c r="X472" i="46"/>
  <c r="W472" i="46"/>
  <c r="M472" i="46"/>
  <c r="Y472" i="46"/>
  <c r="Q472" i="46"/>
  <c r="P472" i="46"/>
  <c r="S472" i="46"/>
  <c r="N472" i="46"/>
  <c r="V328" i="46"/>
  <c r="S328" i="46"/>
  <c r="W328" i="46"/>
  <c r="P422" i="46"/>
  <c r="X328" i="46"/>
  <c r="R422" i="46"/>
  <c r="V422" i="46"/>
  <c r="P328" i="46"/>
  <c r="L328" i="46"/>
  <c r="Q328" i="46"/>
  <c r="O422" i="46"/>
  <c r="M328" i="46"/>
  <c r="X422" i="46"/>
  <c r="T328" i="46"/>
  <c r="M422" i="46"/>
  <c r="Y328" i="46"/>
  <c r="O328" i="46"/>
  <c r="N422" i="46"/>
  <c r="S422" i="46"/>
  <c r="U328" i="46"/>
  <c r="N328" i="46"/>
  <c r="W422" i="46"/>
  <c r="R328" i="46"/>
  <c r="L422" i="46"/>
  <c r="Y422" i="46"/>
  <c r="U422" i="46"/>
  <c r="T422" i="46"/>
  <c r="Q422" i="46"/>
  <c r="S1509" i="46"/>
  <c r="AA1421" i="46"/>
  <c r="E1317" i="46"/>
  <c r="O1416" i="46"/>
  <c r="H976" i="46"/>
  <c r="K976" i="46" s="1"/>
  <c r="V1505" i="46"/>
  <c r="R1519" i="46"/>
  <c r="R1504" i="46"/>
  <c r="S1500" i="46"/>
  <c r="X1504" i="46"/>
  <c r="N1504" i="46"/>
  <c r="E1503" i="46"/>
  <c r="E1316" i="46"/>
  <c r="U1526" i="46"/>
  <c r="O1453" i="46"/>
  <c r="D1410" i="46"/>
  <c r="Z1505" i="46"/>
  <c r="N1332" i="46"/>
  <c r="R1332" i="46"/>
  <c r="Z1332" i="46"/>
  <c r="W1332" i="46"/>
  <c r="AA1332" i="46"/>
  <c r="T1332" i="46"/>
  <c r="Q1332" i="46"/>
  <c r="S1332" i="46"/>
  <c r="U1332" i="46"/>
  <c r="P1332" i="46"/>
  <c r="V1332" i="46"/>
  <c r="X1332" i="46"/>
  <c r="O1332" i="46"/>
  <c r="Y1332" i="46"/>
  <c r="AI1221" i="46"/>
  <c r="I1338" i="46"/>
  <c r="Y1526" i="46"/>
  <c r="I1526" i="46" s="1"/>
  <c r="V1504" i="46"/>
  <c r="T1526" i="46"/>
  <c r="F1338" i="46"/>
  <c r="E1432" i="46"/>
  <c r="AA1504" i="46"/>
  <c r="S1426" i="46"/>
  <c r="S1327" i="46"/>
  <c r="Z1421" i="46"/>
  <c r="O1327" i="46"/>
  <c r="T1416" i="46"/>
  <c r="O1322" i="46"/>
  <c r="X1526" i="46"/>
  <c r="G1432" i="46"/>
  <c r="H1316" i="46"/>
  <c r="W1504" i="46"/>
  <c r="Q1421" i="46"/>
  <c r="Y1421" i="46"/>
  <c r="P1327" i="46"/>
  <c r="N1322" i="46"/>
  <c r="P1322" i="46"/>
  <c r="Q1505" i="46"/>
  <c r="W1426" i="46"/>
  <c r="T1426" i="46"/>
  <c r="R1327" i="46"/>
  <c r="AA1327" i="46"/>
  <c r="X1421" i="46"/>
  <c r="S1416" i="46"/>
  <c r="Q1322" i="46"/>
  <c r="G1316" i="46"/>
  <c r="Y1426" i="46"/>
  <c r="W1421" i="46"/>
  <c r="X1327" i="46"/>
  <c r="N1327" i="46"/>
  <c r="P1416" i="46"/>
  <c r="Z1322" i="46"/>
  <c r="U1504" i="46"/>
  <c r="H1432" i="46"/>
  <c r="Q1426" i="46"/>
  <c r="S1421" i="46"/>
  <c r="Y1327" i="46"/>
  <c r="Q1416" i="46"/>
  <c r="T1322" i="46"/>
  <c r="X1322" i="46"/>
  <c r="Y1504" i="46"/>
  <c r="V1426" i="46"/>
  <c r="U1421" i="46"/>
  <c r="V1327" i="46"/>
  <c r="W1416" i="46"/>
  <c r="Y1416" i="46"/>
  <c r="AA1322" i="46"/>
  <c r="D1338" i="46"/>
  <c r="R1526" i="46"/>
  <c r="F1503" i="46"/>
  <c r="P1426" i="46"/>
  <c r="R1426" i="46"/>
  <c r="N1421" i="46"/>
  <c r="Q1327" i="46"/>
  <c r="Z1416" i="46"/>
  <c r="X1416" i="46"/>
  <c r="Y1322" i="46"/>
  <c r="F1432" i="46"/>
  <c r="Z1426" i="46"/>
  <c r="X1426" i="46"/>
  <c r="T1421" i="46"/>
  <c r="R1421" i="46"/>
  <c r="U1416" i="46"/>
  <c r="U1322" i="46"/>
  <c r="V1322" i="46"/>
  <c r="V1526" i="46"/>
  <c r="O1504" i="46"/>
  <c r="O1426" i="46"/>
  <c r="O1421" i="46"/>
  <c r="T1327" i="46"/>
  <c r="V1416" i="46"/>
  <c r="S1322" i="46"/>
  <c r="AA1268" i="46"/>
  <c r="Z1268" i="46"/>
  <c r="Y1268" i="46"/>
  <c r="W1362" i="46"/>
  <c r="V1268" i="46"/>
  <c r="V1362" i="46"/>
  <c r="Q1362" i="46"/>
  <c r="W1268" i="46"/>
  <c r="U1362" i="46"/>
  <c r="AA1362" i="46"/>
  <c r="X1268" i="46"/>
  <c r="Z1362" i="46"/>
  <c r="Y1362" i="46"/>
  <c r="T1268" i="46"/>
  <c r="O1268" i="46"/>
  <c r="P1362" i="46"/>
  <c r="S1268" i="46"/>
  <c r="Q1268" i="46"/>
  <c r="N1362" i="46"/>
  <c r="U1268" i="46"/>
  <c r="P1268" i="46"/>
  <c r="X1362" i="46"/>
  <c r="S1362" i="46"/>
  <c r="N1268" i="46"/>
  <c r="R1268" i="46"/>
  <c r="T1362" i="46"/>
  <c r="O1362" i="46"/>
  <c r="R1362" i="46"/>
  <c r="S1504" i="46"/>
  <c r="H1338" i="46"/>
  <c r="U1426" i="46"/>
  <c r="V1421" i="46"/>
  <c r="W1327" i="46"/>
  <c r="N1416" i="46"/>
  <c r="R1416" i="46"/>
  <c r="Q1504" i="46"/>
  <c r="Z1500" i="46"/>
  <c r="F1316" i="46"/>
  <c r="Q1526" i="46"/>
  <c r="AD1223" i="46"/>
  <c r="AC1225" i="46"/>
  <c r="AC1224" i="46"/>
  <c r="K1161" i="46"/>
  <c r="P1504" i="46"/>
  <c r="D1504" i="46" s="1"/>
  <c r="N1426" i="46"/>
  <c r="P1421" i="46"/>
  <c r="AA1416" i="46"/>
  <c r="S976" i="46"/>
  <c r="H1317" i="46"/>
  <c r="E1415" i="46"/>
  <c r="S928" i="46"/>
  <c r="H1410" i="46"/>
  <c r="F1312" i="46"/>
  <c r="G928" i="46"/>
  <c r="H1265" i="46"/>
  <c r="F1317" i="46"/>
  <c r="I1317" i="46"/>
  <c r="X1453" i="46"/>
  <c r="V1453" i="46"/>
  <c r="AA1453" i="46"/>
  <c r="G1070" i="46"/>
  <c r="G1326" i="46"/>
  <c r="R1505" i="46"/>
  <c r="R1453" i="46"/>
  <c r="E1360" i="46"/>
  <c r="G1025" i="46"/>
  <c r="D1026" i="46"/>
  <c r="D1072" i="46" s="1"/>
  <c r="D1118" i="46" s="1"/>
  <c r="R1162" i="46"/>
  <c r="F1359" i="46"/>
  <c r="E1026" i="46"/>
  <c r="E1072" i="46" s="1"/>
  <c r="E1118" i="46" s="1"/>
  <c r="G1116" i="46"/>
  <c r="I1265" i="46"/>
  <c r="N1556" i="46"/>
  <c r="O1556" i="46" s="1"/>
  <c r="I1410" i="46"/>
  <c r="Y1453" i="46"/>
  <c r="P1453" i="46"/>
  <c r="E1312" i="46"/>
  <c r="D1265" i="46"/>
  <c r="Q1500" i="46"/>
  <c r="E1500" i="46" s="1"/>
  <c r="E1410" i="46"/>
  <c r="I1424" i="46"/>
  <c r="K929" i="46"/>
  <c r="D1317" i="46"/>
  <c r="G470" i="46"/>
  <c r="G1312" i="46"/>
  <c r="E1265" i="46"/>
  <c r="H1406" i="46"/>
  <c r="I1518" i="46"/>
  <c r="F420" i="46"/>
  <c r="D1359" i="46"/>
  <c r="G1317" i="46"/>
  <c r="U1505" i="46"/>
  <c r="I514" i="46"/>
  <c r="T1505" i="46"/>
  <c r="H1424" i="46"/>
  <c r="S564" i="46"/>
  <c r="G564" i="46" s="1"/>
  <c r="E514" i="46"/>
  <c r="H514" i="46"/>
  <c r="I470" i="46"/>
  <c r="S1453" i="46"/>
  <c r="G1359" i="46"/>
  <c r="D470" i="46"/>
  <c r="G420" i="46"/>
  <c r="H1312" i="46"/>
  <c r="H1359" i="46"/>
  <c r="W1500" i="46"/>
  <c r="H1500" i="46" s="1"/>
  <c r="B1784" i="46"/>
  <c r="D1783" i="46"/>
  <c r="I1454" i="46"/>
  <c r="H1454" i="46"/>
  <c r="D514" i="46"/>
  <c r="H1723" i="46"/>
  <c r="H884" i="46"/>
  <c r="F884" i="46"/>
  <c r="E884" i="46"/>
  <c r="D884" i="46"/>
  <c r="R884" i="46"/>
  <c r="Q884" i="46"/>
  <c r="P884" i="46"/>
  <c r="N884" i="46"/>
  <c r="M884" i="46"/>
  <c r="L884" i="46"/>
  <c r="I884" i="46"/>
  <c r="J884" i="46"/>
  <c r="S1163" i="46"/>
  <c r="T219" i="46"/>
  <c r="S218" i="46"/>
  <c r="H1267" i="46"/>
  <c r="D1321" i="46"/>
  <c r="Y1509" i="46"/>
  <c r="I1321" i="46"/>
  <c r="V1509" i="46"/>
  <c r="AU1223" i="46"/>
  <c r="AT1224" i="46"/>
  <c r="AT1225" i="46"/>
  <c r="S565" i="46"/>
  <c r="G377" i="46"/>
  <c r="S1505" i="46"/>
  <c r="U1453" i="46"/>
  <c r="Z1509" i="46"/>
  <c r="N1546" i="46"/>
  <c r="O1546" i="46" s="1"/>
  <c r="I1615" i="46"/>
  <c r="D1615" i="46"/>
  <c r="D1360" i="46"/>
  <c r="K1407" i="46"/>
  <c r="P1509" i="46"/>
  <c r="D1506" i="46"/>
  <c r="Q514" i="46"/>
  <c r="F514" i="46" s="1"/>
  <c r="P565" i="46"/>
  <c r="E1518" i="46"/>
  <c r="E1424" i="46"/>
  <c r="O1519" i="46"/>
  <c r="D1424" i="46"/>
  <c r="T1519" i="46"/>
  <c r="R565" i="46"/>
  <c r="G1321" i="46"/>
  <c r="E470" i="46"/>
  <c r="G1410" i="46"/>
  <c r="I1072" i="46"/>
  <c r="I1118" i="46" s="1"/>
  <c r="U1514" i="46"/>
  <c r="F327" i="46"/>
  <c r="L471" i="46"/>
  <c r="D377" i="46"/>
  <c r="F1501" i="46"/>
  <c r="O1514" i="46"/>
  <c r="D1267" i="46"/>
  <c r="K1314" i="46"/>
  <c r="E1425" i="46"/>
  <c r="E1331" i="46"/>
  <c r="V1518" i="46"/>
  <c r="G1518" i="46" s="1"/>
  <c r="Y565" i="46"/>
  <c r="H1411" i="46"/>
  <c r="S1519" i="46"/>
  <c r="F1331" i="46"/>
  <c r="O564" i="46"/>
  <c r="E564" i="46" s="1"/>
  <c r="Q930" i="46"/>
  <c r="Q978" i="46" s="1"/>
  <c r="F78" i="46"/>
  <c r="L77" i="46"/>
  <c r="I1411" i="46"/>
  <c r="X1509" i="46"/>
  <c r="Z1519" i="46"/>
  <c r="S929" i="46"/>
  <c r="E377" i="46"/>
  <c r="W1505" i="46"/>
  <c r="E1420" i="46"/>
  <c r="E1326" i="46"/>
  <c r="I1326" i="46"/>
  <c r="Q1454" i="46"/>
  <c r="E1454" i="46" s="1"/>
  <c r="S1164" i="46"/>
  <c r="T220" i="46"/>
  <c r="H327" i="46"/>
  <c r="G327" i="46"/>
  <c r="R930" i="46"/>
  <c r="R978" i="46" s="1"/>
  <c r="I1164" i="46"/>
  <c r="J220" i="46"/>
  <c r="I1267" i="46"/>
  <c r="AA1509" i="46"/>
  <c r="P977" i="46"/>
  <c r="S977" i="46" s="1"/>
  <c r="F377" i="46"/>
  <c r="P1514" i="46"/>
  <c r="W564" i="46"/>
  <c r="I564" i="46" s="1"/>
  <c r="I327" i="46"/>
  <c r="P930" i="46"/>
  <c r="P978" i="46" s="1"/>
  <c r="S883" i="46"/>
  <c r="D1518" i="46"/>
  <c r="G514" i="46"/>
  <c r="T565" i="46"/>
  <c r="D1326" i="46"/>
  <c r="D930" i="46"/>
  <c r="D978" i="46" s="1"/>
  <c r="G883" i="46"/>
  <c r="G929" i="46"/>
  <c r="D420" i="46"/>
  <c r="N1500" i="46"/>
  <c r="K1312" i="46"/>
  <c r="D1312" i="46"/>
  <c r="K213" i="46"/>
  <c r="K307" i="46"/>
  <c r="K308" i="46"/>
  <c r="N1453" i="46"/>
  <c r="R515" i="46"/>
  <c r="P515" i="46"/>
  <c r="O515" i="46"/>
  <c r="Y515" i="46"/>
  <c r="V515" i="46"/>
  <c r="X515" i="46"/>
  <c r="N515" i="46"/>
  <c r="T515" i="46"/>
  <c r="F31" i="46"/>
  <c r="L30" i="46"/>
  <c r="D1411" i="46"/>
  <c r="E930" i="46"/>
  <c r="E978" i="46" s="1"/>
  <c r="F1360" i="46"/>
  <c r="G977" i="46"/>
  <c r="O1500" i="46"/>
  <c r="N565" i="46"/>
  <c r="E1619" i="46"/>
  <c r="J1619" i="46"/>
  <c r="L1592" i="46"/>
  <c r="H1518" i="46"/>
  <c r="I1331" i="46"/>
  <c r="N1505" i="46"/>
  <c r="V893" i="46"/>
  <c r="H564" i="46"/>
  <c r="F930" i="46"/>
  <c r="F978" i="46" s="1"/>
  <c r="G1360" i="46"/>
  <c r="I1359" i="46"/>
  <c r="F1072" i="46"/>
  <c r="F1118" i="46" s="1"/>
  <c r="G1331" i="46"/>
  <c r="G1425" i="46"/>
  <c r="E1267" i="46"/>
  <c r="G1420" i="46"/>
  <c r="K1071" i="46"/>
  <c r="W565" i="46"/>
  <c r="I377" i="46"/>
  <c r="P1519" i="46"/>
  <c r="K977" i="46"/>
  <c r="H1326" i="46"/>
  <c r="D327" i="46"/>
  <c r="I1163" i="46"/>
  <c r="I218" i="46"/>
  <c r="J219" i="46"/>
  <c r="D1511" i="46"/>
  <c r="H1027" i="46"/>
  <c r="H930" i="46"/>
  <c r="K883" i="46"/>
  <c r="F1267" i="46"/>
  <c r="X1514" i="46"/>
  <c r="K1117" i="46"/>
  <c r="X565" i="46"/>
  <c r="S1454" i="46"/>
  <c r="F1454" i="46" s="1"/>
  <c r="G1406" i="46"/>
  <c r="V883" i="46"/>
  <c r="D1027" i="46" s="1"/>
  <c r="G1071" i="46"/>
  <c r="N930" i="46"/>
  <c r="N978" i="46" s="1"/>
  <c r="I1027" i="46"/>
  <c r="I930" i="46"/>
  <c r="I978" i="46" s="1"/>
  <c r="H1360" i="46"/>
  <c r="J1678" i="46"/>
  <c r="K1668" i="46"/>
  <c r="J1692" i="46"/>
  <c r="J1682" i="46"/>
  <c r="J1675" i="46"/>
  <c r="J1685" i="46"/>
  <c r="J1689" i="46"/>
  <c r="J1672" i="46"/>
  <c r="J1662" i="46"/>
  <c r="I420" i="46"/>
  <c r="U565" i="46"/>
  <c r="H377" i="46"/>
  <c r="H1425" i="46"/>
  <c r="H1331" i="46"/>
  <c r="F1415" i="46"/>
  <c r="K1026" i="46"/>
  <c r="H1072" i="46"/>
  <c r="K1591" i="46"/>
  <c r="U1500" i="46"/>
  <c r="H1162" i="46"/>
  <c r="D1117" i="46"/>
  <c r="G1117" i="46" s="1"/>
  <c r="J1027" i="46"/>
  <c r="J930" i="46"/>
  <c r="J978" i="46" s="1"/>
  <c r="I1360" i="46"/>
  <c r="E1359" i="46"/>
  <c r="P1455" i="46"/>
  <c r="N1455" i="46"/>
  <c r="AA1455" i="46"/>
  <c r="Z1455" i="46"/>
  <c r="V1455" i="46"/>
  <c r="X1455" i="46"/>
  <c r="U1455" i="46"/>
  <c r="T1455" i="46"/>
  <c r="R1455" i="46"/>
  <c r="Q1455" i="46"/>
  <c r="O1455" i="46"/>
  <c r="I1406" i="46"/>
  <c r="I1312" i="46"/>
  <c r="AA1514" i="46"/>
  <c r="F470" i="46"/>
  <c r="V565" i="46"/>
  <c r="Q1453" i="46"/>
  <c r="O929" i="46"/>
  <c r="O1509" i="46"/>
  <c r="I1165" i="46"/>
  <c r="W884" i="46"/>
  <c r="J221" i="46"/>
  <c r="F1775" i="46"/>
  <c r="H1774" i="46"/>
  <c r="E327" i="46"/>
  <c r="N1454" i="46"/>
  <c r="D1454" i="46" s="1"/>
  <c r="S1165" i="46"/>
  <c r="W894" i="46"/>
  <c r="T221" i="46"/>
  <c r="G1454" i="46"/>
  <c r="L930" i="46"/>
  <c r="L978" i="46" s="1"/>
  <c r="O883" i="46"/>
  <c r="D564" i="46"/>
  <c r="T1500" i="46"/>
  <c r="F564" i="46"/>
  <c r="H420" i="46"/>
  <c r="F1420" i="46"/>
  <c r="F1326" i="46"/>
  <c r="V916" i="46"/>
  <c r="AP218" i="46"/>
  <c r="Q1509" i="46"/>
  <c r="L977" i="46"/>
  <c r="O977" i="46" s="1"/>
  <c r="J1072" i="46"/>
  <c r="J1118" i="46" s="1"/>
  <c r="M515" i="46"/>
  <c r="H1321" i="46"/>
  <c r="W1453" i="46"/>
  <c r="M930" i="46"/>
  <c r="M978" i="46" s="1"/>
  <c r="D1508" i="46"/>
  <c r="G1267" i="46"/>
  <c r="T1453" i="46"/>
  <c r="F1265" i="46"/>
  <c r="Z1514" i="46"/>
  <c r="E420" i="46"/>
  <c r="AP1256" i="46"/>
  <c r="AP1257" i="46"/>
  <c r="M565" i="46"/>
  <c r="F1410" i="46"/>
  <c r="F1321" i="46"/>
  <c r="N1519" i="46"/>
  <c r="D1331" i="46"/>
  <c r="H470" i="46"/>
  <c r="E1505" i="46" l="1"/>
  <c r="F1526" i="46"/>
  <c r="T1520" i="46"/>
  <c r="AA1515" i="46"/>
  <c r="H1509" i="46"/>
  <c r="G1500" i="46"/>
  <c r="H1526" i="46"/>
  <c r="G1505" i="46"/>
  <c r="X1515" i="46"/>
  <c r="T1515" i="46"/>
  <c r="H1505" i="46"/>
  <c r="E1509" i="46"/>
  <c r="G1504" i="46"/>
  <c r="F1504" i="46"/>
  <c r="AA1510" i="46"/>
  <c r="V1520" i="46"/>
  <c r="V1515" i="46"/>
  <c r="O1510" i="46"/>
  <c r="I1504" i="46"/>
  <c r="E1504" i="46"/>
  <c r="G1332" i="46"/>
  <c r="G1526" i="46"/>
  <c r="AA1520" i="46"/>
  <c r="H1504" i="46"/>
  <c r="Z1520" i="46"/>
  <c r="F1500" i="46"/>
  <c r="X1520" i="46"/>
  <c r="P329" i="46"/>
  <c r="X329" i="46"/>
  <c r="Y329" i="46"/>
  <c r="N423" i="46"/>
  <c r="U329" i="46"/>
  <c r="L329" i="46"/>
  <c r="M329" i="46"/>
  <c r="T329" i="46"/>
  <c r="O423" i="46"/>
  <c r="M423" i="46"/>
  <c r="L423" i="46"/>
  <c r="R423" i="46"/>
  <c r="W329" i="46"/>
  <c r="Q423" i="46"/>
  <c r="N329" i="46"/>
  <c r="S423" i="46"/>
  <c r="W423" i="46"/>
  <c r="T423" i="46"/>
  <c r="R329" i="46"/>
  <c r="V329" i="46"/>
  <c r="X423" i="46"/>
  <c r="V423" i="46"/>
  <c r="O329" i="46"/>
  <c r="U423" i="46"/>
  <c r="S329" i="46"/>
  <c r="P423" i="46"/>
  <c r="Y423" i="46"/>
  <c r="Q329" i="46"/>
  <c r="T379" i="46"/>
  <c r="Y379" i="46"/>
  <c r="S379" i="46"/>
  <c r="U379" i="46"/>
  <c r="P379" i="46"/>
  <c r="W379" i="46"/>
  <c r="N379" i="46"/>
  <c r="Q379" i="46"/>
  <c r="R379" i="46"/>
  <c r="L379" i="46"/>
  <c r="X379" i="46"/>
  <c r="V379" i="46"/>
  <c r="R473" i="46"/>
  <c r="M379" i="46"/>
  <c r="U473" i="46"/>
  <c r="O379" i="46"/>
  <c r="T473" i="46"/>
  <c r="W473" i="46"/>
  <c r="Q473" i="46"/>
  <c r="O473" i="46"/>
  <c r="M473" i="46"/>
  <c r="Y473" i="46"/>
  <c r="X473" i="46"/>
  <c r="P473" i="46"/>
  <c r="S473" i="46"/>
  <c r="V473" i="46"/>
  <c r="N473" i="46"/>
  <c r="L1161" i="46"/>
  <c r="Z1256" i="46"/>
  <c r="S1334" i="46" s="1"/>
  <c r="Z1257" i="46"/>
  <c r="AJ1221" i="46"/>
  <c r="AD1225" i="46"/>
  <c r="AD1224" i="46"/>
  <c r="AE1223" i="46"/>
  <c r="U1269" i="46"/>
  <c r="Q1363" i="46"/>
  <c r="V1363" i="46"/>
  <c r="Z1269" i="46"/>
  <c r="U1363" i="46"/>
  <c r="W1269" i="46"/>
  <c r="P1363" i="46"/>
  <c r="Z1363" i="46"/>
  <c r="N1363" i="46"/>
  <c r="O1269" i="46"/>
  <c r="R1363" i="46"/>
  <c r="O1363" i="46"/>
  <c r="Q1269" i="46"/>
  <c r="T1363" i="46"/>
  <c r="S1363" i="46"/>
  <c r="R1269" i="46"/>
  <c r="W1363" i="46"/>
  <c r="S1269" i="46"/>
  <c r="Y1363" i="46"/>
  <c r="T1269" i="46"/>
  <c r="X1363" i="46"/>
  <c r="AA1363" i="46"/>
  <c r="P1269" i="46"/>
  <c r="X1269" i="46"/>
  <c r="N1269" i="46"/>
  <c r="Y1269" i="46"/>
  <c r="AA1269" i="46"/>
  <c r="V1269" i="46"/>
  <c r="E1526" i="46"/>
  <c r="E1411" i="46"/>
  <c r="E1453" i="46"/>
  <c r="N1557" i="46"/>
  <c r="O1557" i="46" s="1"/>
  <c r="G1453" i="46"/>
  <c r="I1327" i="46"/>
  <c r="E1406" i="46"/>
  <c r="H1453" i="46"/>
  <c r="H1415" i="46"/>
  <c r="I1453" i="46"/>
  <c r="G1026" i="46"/>
  <c r="H1332" i="46"/>
  <c r="I1425" i="46"/>
  <c r="D1453" i="46"/>
  <c r="F1505" i="46"/>
  <c r="F1411" i="46"/>
  <c r="G1415" i="46"/>
  <c r="E471" i="46"/>
  <c r="D421" i="46"/>
  <c r="G1411" i="46"/>
  <c r="K1072" i="46"/>
  <c r="S1514" i="46"/>
  <c r="F1514" i="46" s="1"/>
  <c r="AA1505" i="46"/>
  <c r="I1505" i="46" s="1"/>
  <c r="R1520" i="46"/>
  <c r="Q1514" i="46"/>
  <c r="E1514" i="46" s="1"/>
  <c r="H1361" i="46"/>
  <c r="Y1519" i="46"/>
  <c r="I1519" i="46" s="1"/>
  <c r="O1520" i="46"/>
  <c r="U1509" i="46"/>
  <c r="G1509" i="46" s="1"/>
  <c r="G1426" i="46"/>
  <c r="F1453" i="46"/>
  <c r="F1361" i="46"/>
  <c r="F471" i="46"/>
  <c r="R1510" i="46"/>
  <c r="G1327" i="46"/>
  <c r="Q565" i="46"/>
  <c r="F565" i="46" s="1"/>
  <c r="E1455" i="46"/>
  <c r="H471" i="46"/>
  <c r="E421" i="46"/>
  <c r="I1162" i="46"/>
  <c r="B1785" i="46"/>
  <c r="D1784" i="46"/>
  <c r="L515" i="46"/>
  <c r="D515" i="46" s="1"/>
  <c r="H421" i="46"/>
  <c r="I421" i="46"/>
  <c r="H1420" i="46"/>
  <c r="F421" i="46"/>
  <c r="G421" i="46"/>
  <c r="F1406" i="46"/>
  <c r="I565" i="46"/>
  <c r="W1519" i="46"/>
  <c r="H1519" i="46" s="1"/>
  <c r="D1073" i="46"/>
  <c r="D1119" i="46" s="1"/>
  <c r="V1510" i="46"/>
  <c r="F1426" i="46"/>
  <c r="F1332" i="46"/>
  <c r="D328" i="46"/>
  <c r="E1322" i="46"/>
  <c r="V1514" i="46"/>
  <c r="G1514" i="46" s="1"/>
  <c r="V566" i="46"/>
  <c r="Q515" i="46"/>
  <c r="F515" i="46" s="1"/>
  <c r="M931" i="46"/>
  <c r="M979" i="46" s="1"/>
  <c r="S1510" i="46"/>
  <c r="F1322" i="46"/>
  <c r="L472" i="46"/>
  <c r="L566" i="46" s="1"/>
  <c r="D378" i="46"/>
  <c r="D1455" i="46"/>
  <c r="V917" i="46"/>
  <c r="AQ218" i="46"/>
  <c r="X1510" i="46"/>
  <c r="I1361" i="46"/>
  <c r="N1547" i="46"/>
  <c r="O1547" i="46" s="1"/>
  <c r="I1616" i="46"/>
  <c r="D1616" i="46"/>
  <c r="H378" i="46"/>
  <c r="S515" i="46"/>
  <c r="G515" i="46" s="1"/>
  <c r="N931" i="46"/>
  <c r="N979" i="46" s="1"/>
  <c r="D1519" i="46"/>
  <c r="F1421" i="46"/>
  <c r="F1327" i="46"/>
  <c r="P1510" i="46"/>
  <c r="O566" i="46"/>
  <c r="E378" i="46"/>
  <c r="K1406" i="46"/>
  <c r="D1406" i="46"/>
  <c r="G1268" i="46"/>
  <c r="P931" i="46"/>
  <c r="S884" i="46"/>
  <c r="E515" i="46"/>
  <c r="F328" i="46"/>
  <c r="S1455" i="46"/>
  <c r="F1455" i="46" s="1"/>
  <c r="D1505" i="46"/>
  <c r="Y566" i="46"/>
  <c r="D1500" i="46"/>
  <c r="H1322" i="46"/>
  <c r="H1426" i="46"/>
  <c r="G565" i="46"/>
  <c r="D1415" i="46"/>
  <c r="Q931" i="46"/>
  <c r="Q979" i="46" s="1"/>
  <c r="D1361" i="46"/>
  <c r="K1408" i="46"/>
  <c r="I1073" i="46"/>
  <c r="I1119" i="46" s="1"/>
  <c r="I328" i="46"/>
  <c r="E1332" i="46"/>
  <c r="N566" i="46"/>
  <c r="G1072" i="46"/>
  <c r="I1420" i="46"/>
  <c r="W1520" i="46"/>
  <c r="N1509" i="46"/>
  <c r="R931" i="46"/>
  <c r="R979" i="46" s="1"/>
  <c r="L931" i="46"/>
  <c r="O884" i="46"/>
  <c r="O930" i="46"/>
  <c r="H1118" i="46"/>
  <c r="K1118" i="46" s="1"/>
  <c r="U1519" i="46"/>
  <c r="G1519" i="46" s="1"/>
  <c r="D1332" i="46"/>
  <c r="O1515" i="46"/>
  <c r="W566" i="46"/>
  <c r="I378" i="46"/>
  <c r="W515" i="46"/>
  <c r="I515" i="46" s="1"/>
  <c r="Y1514" i="46"/>
  <c r="I1514" i="46" s="1"/>
  <c r="Y1515" i="46"/>
  <c r="I1268" i="46"/>
  <c r="G471" i="46"/>
  <c r="D931" i="46"/>
  <c r="D979" i="46" s="1"/>
  <c r="G884" i="46"/>
  <c r="E328" i="46"/>
  <c r="K930" i="46"/>
  <c r="P566" i="46"/>
  <c r="D1420" i="46"/>
  <c r="G1118" i="46"/>
  <c r="AQ1256" i="46"/>
  <c r="AQ1257" i="46"/>
  <c r="W1455" i="46"/>
  <c r="H1455" i="46" s="1"/>
  <c r="E931" i="46"/>
  <c r="E979" i="46" s="1"/>
  <c r="G1455" i="46"/>
  <c r="H978" i="46"/>
  <c r="K978" i="46" s="1"/>
  <c r="W1514" i="46"/>
  <c r="H1514" i="46" s="1"/>
  <c r="N1510" i="46"/>
  <c r="D1322" i="46"/>
  <c r="N1514" i="46"/>
  <c r="G1322" i="46"/>
  <c r="W1456" i="46"/>
  <c r="T1456" i="46"/>
  <c r="R1456" i="46"/>
  <c r="Q1456" i="46"/>
  <c r="O1456" i="46"/>
  <c r="N1456" i="46"/>
  <c r="AA1456" i="46"/>
  <c r="Z1456" i="46"/>
  <c r="X1456" i="46"/>
  <c r="V1456" i="46"/>
  <c r="S1456" i="46"/>
  <c r="P1456" i="46"/>
  <c r="V894" i="46"/>
  <c r="F931" i="46"/>
  <c r="F979" i="46" s="1"/>
  <c r="H565" i="46"/>
  <c r="T1165" i="46"/>
  <c r="W895" i="46"/>
  <c r="U221" i="46"/>
  <c r="H1775" i="46"/>
  <c r="F1776" i="46"/>
  <c r="Y1500" i="46"/>
  <c r="I1500" i="46" s="1"/>
  <c r="T1509" i="46"/>
  <c r="F1509" i="46" s="1"/>
  <c r="H1073" i="46"/>
  <c r="K1027" i="46"/>
  <c r="G378" i="46"/>
  <c r="I1426" i="46"/>
  <c r="I1332" i="46"/>
  <c r="I1322" i="46"/>
  <c r="L78" i="46"/>
  <c r="F79" i="46"/>
  <c r="T1510" i="46"/>
  <c r="K1501" i="46"/>
  <c r="G1421" i="46"/>
  <c r="AV1223" i="46"/>
  <c r="AU1224" i="46"/>
  <c r="AU1225" i="46"/>
  <c r="T1163" i="46"/>
  <c r="U219" i="46"/>
  <c r="T218" i="46"/>
  <c r="H1028" i="46"/>
  <c r="H931" i="46"/>
  <c r="K884" i="46"/>
  <c r="G328" i="46"/>
  <c r="P1520" i="46"/>
  <c r="M1592" i="46"/>
  <c r="J1620" i="46"/>
  <c r="E1620" i="46"/>
  <c r="E1027" i="46"/>
  <c r="Q566" i="46"/>
  <c r="F378" i="46"/>
  <c r="U515" i="46"/>
  <c r="H515" i="46" s="1"/>
  <c r="D1268" i="46"/>
  <c r="K1315" i="46"/>
  <c r="S1162" i="46"/>
  <c r="H1724" i="46"/>
  <c r="Q885" i="46"/>
  <c r="P885" i="46"/>
  <c r="N885" i="46"/>
  <c r="M885" i="46"/>
  <c r="L885" i="46"/>
  <c r="J885" i="46"/>
  <c r="I885" i="46"/>
  <c r="H885" i="46"/>
  <c r="F885" i="46"/>
  <c r="E885" i="46"/>
  <c r="R885" i="46"/>
  <c r="D885" i="46"/>
  <c r="O978" i="46"/>
  <c r="H1421" i="46"/>
  <c r="H1327" i="46"/>
  <c r="E1361" i="46"/>
  <c r="M566" i="46"/>
  <c r="G930" i="46"/>
  <c r="T1164" i="46"/>
  <c r="U220" i="46"/>
  <c r="O565" i="46"/>
  <c r="E565" i="46" s="1"/>
  <c r="Q1519" i="46"/>
  <c r="E1519" i="46" s="1"/>
  <c r="U1515" i="46"/>
  <c r="L1591" i="46"/>
  <c r="Z1515" i="46"/>
  <c r="J1073" i="46"/>
  <c r="J1119" i="46" s="1"/>
  <c r="E1421" i="46"/>
  <c r="X566" i="46"/>
  <c r="G978" i="46"/>
  <c r="Y1455" i="46"/>
  <c r="I1455" i="46" s="1"/>
  <c r="D471" i="46"/>
  <c r="J1165" i="46"/>
  <c r="W885" i="46"/>
  <c r="K221" i="46"/>
  <c r="K1662" i="46"/>
  <c r="K1685" i="46"/>
  <c r="K1678" i="46"/>
  <c r="K1689" i="46"/>
  <c r="K1672" i="46"/>
  <c r="K1675" i="46"/>
  <c r="K1682" i="46"/>
  <c r="K1692" i="46"/>
  <c r="L1668" i="46"/>
  <c r="H328" i="46"/>
  <c r="J1163" i="46"/>
  <c r="J218" i="46"/>
  <c r="K219" i="46"/>
  <c r="F1027" i="46"/>
  <c r="R566" i="46"/>
  <c r="S930" i="46"/>
  <c r="J1164" i="46"/>
  <c r="K220" i="46"/>
  <c r="L565" i="46"/>
  <c r="D565" i="46" s="1"/>
  <c r="E1268" i="46"/>
  <c r="E1327" i="46"/>
  <c r="G1361" i="46"/>
  <c r="V884" i="46"/>
  <c r="E1028" i="46" s="1"/>
  <c r="I471" i="46"/>
  <c r="F32" i="46"/>
  <c r="L31" i="46"/>
  <c r="T566" i="46"/>
  <c r="S978" i="46"/>
  <c r="N1515" i="46"/>
  <c r="D1327" i="46"/>
  <c r="F1425" i="46"/>
  <c r="F1268" i="46"/>
  <c r="I1415" i="46"/>
  <c r="J1028" i="46"/>
  <c r="J931" i="46"/>
  <c r="J979" i="46" s="1"/>
  <c r="D1425" i="46"/>
  <c r="Z1510" i="46"/>
  <c r="X516" i="46"/>
  <c r="E422" i="46"/>
  <c r="N516" i="46"/>
  <c r="V516" i="46"/>
  <c r="Y516" i="46"/>
  <c r="T516" i="46"/>
  <c r="M516" i="46"/>
  <c r="R516" i="46"/>
  <c r="P516" i="46"/>
  <c r="P1515" i="46"/>
  <c r="L213" i="46"/>
  <c r="L307" i="46"/>
  <c r="L308" i="46"/>
  <c r="F1519" i="46"/>
  <c r="H1268" i="46"/>
  <c r="I1509" i="46"/>
  <c r="I1028" i="46"/>
  <c r="I931" i="46"/>
  <c r="I979" i="46" s="1"/>
  <c r="Q1515" i="46"/>
  <c r="O1334" i="46" l="1"/>
  <c r="T1334" i="46"/>
  <c r="G1515" i="46"/>
  <c r="Y1334" i="46"/>
  <c r="AA1334" i="46"/>
  <c r="W1334" i="46"/>
  <c r="Z1334" i="46"/>
  <c r="X1334" i="46"/>
  <c r="X1522" i="46" s="1"/>
  <c r="V1334" i="46"/>
  <c r="N1334" i="46"/>
  <c r="H1520" i="46"/>
  <c r="R1428" i="46"/>
  <c r="X1428" i="46"/>
  <c r="W1428" i="46"/>
  <c r="P1428" i="46"/>
  <c r="V1428" i="46"/>
  <c r="T424" i="46"/>
  <c r="L424" i="46"/>
  <c r="Q424" i="46"/>
  <c r="V330" i="46"/>
  <c r="R424" i="46"/>
  <c r="U424" i="46"/>
  <c r="X330" i="46"/>
  <c r="O330" i="46"/>
  <c r="Y424" i="46"/>
  <c r="O424" i="46"/>
  <c r="X424" i="46"/>
  <c r="S330" i="46"/>
  <c r="N330" i="46"/>
  <c r="N424" i="46"/>
  <c r="S424" i="46"/>
  <c r="L330" i="46"/>
  <c r="P424" i="46"/>
  <c r="V424" i="46"/>
  <c r="R330" i="46"/>
  <c r="M424" i="46"/>
  <c r="W330" i="46"/>
  <c r="W424" i="46"/>
  <c r="U330" i="46"/>
  <c r="P330" i="46"/>
  <c r="Y330" i="46"/>
  <c r="Q330" i="46"/>
  <c r="T330" i="46"/>
  <c r="M330" i="46"/>
  <c r="N1428" i="46"/>
  <c r="U1428" i="46"/>
  <c r="Z1428" i="46"/>
  <c r="Z1522" i="46" s="1"/>
  <c r="T380" i="46"/>
  <c r="T474" i="46"/>
  <c r="U380" i="46"/>
  <c r="P380" i="46"/>
  <c r="N380" i="46"/>
  <c r="L380" i="46"/>
  <c r="Y380" i="46"/>
  <c r="S380" i="46"/>
  <c r="Q380" i="46"/>
  <c r="M380" i="46"/>
  <c r="V380" i="46"/>
  <c r="U474" i="46"/>
  <c r="W380" i="46"/>
  <c r="R474" i="46"/>
  <c r="R380" i="46"/>
  <c r="O380" i="46"/>
  <c r="X380" i="46"/>
  <c r="S474" i="46"/>
  <c r="O474" i="46"/>
  <c r="P474" i="46"/>
  <c r="V474" i="46"/>
  <c r="Y474" i="46"/>
  <c r="M474" i="46"/>
  <c r="X474" i="46"/>
  <c r="Q474" i="46"/>
  <c r="W474" i="46"/>
  <c r="N474" i="46"/>
  <c r="F1334" i="46"/>
  <c r="P1334" i="46"/>
  <c r="O1428" i="46"/>
  <c r="O1522" i="46" s="1"/>
  <c r="U1270" i="46"/>
  <c r="AA1270" i="46"/>
  <c r="W1270" i="46"/>
  <c r="W1364" i="46"/>
  <c r="S1270" i="46"/>
  <c r="R1364" i="46"/>
  <c r="P1270" i="46"/>
  <c r="X1270" i="46"/>
  <c r="O1270" i="46"/>
  <c r="V1270" i="46"/>
  <c r="R1270" i="46"/>
  <c r="AA1364" i="46"/>
  <c r="Y1270" i="46"/>
  <c r="P1364" i="46"/>
  <c r="T1270" i="46"/>
  <c r="V1364" i="46"/>
  <c r="Q1364" i="46"/>
  <c r="T1364" i="46"/>
  <c r="O1364" i="46"/>
  <c r="AK1221" i="46"/>
  <c r="AL1221" i="46" s="1"/>
  <c r="AA1428" i="46"/>
  <c r="AA1522" i="46" s="1"/>
  <c r="S1428" i="46"/>
  <c r="AF1223" i="46"/>
  <c r="AE1225" i="46"/>
  <c r="AE1224" i="46"/>
  <c r="Q1428" i="46"/>
  <c r="U1334" i="46"/>
  <c r="R1334" i="46"/>
  <c r="T1428" i="46"/>
  <c r="T1522" i="46" s="1"/>
  <c r="AA1256" i="46"/>
  <c r="T1335" i="46" s="1"/>
  <c r="AA1257" i="46"/>
  <c r="Y1428" i="46"/>
  <c r="Q1334" i="46"/>
  <c r="M1161" i="46"/>
  <c r="N1161" i="46" s="1"/>
  <c r="O1161" i="46" s="1"/>
  <c r="P1161" i="46" s="1"/>
  <c r="Q1161" i="46" s="1"/>
  <c r="R1161" i="46" s="1"/>
  <c r="S1161" i="46" s="1"/>
  <c r="T1161" i="46" s="1"/>
  <c r="U1161" i="46" s="1"/>
  <c r="V1161" i="46" s="1"/>
  <c r="W1161" i="46" s="1"/>
  <c r="X1161" i="46" s="1"/>
  <c r="Y1161" i="46" s="1"/>
  <c r="Z1161" i="46" s="1"/>
  <c r="AA1161" i="46" s="1"/>
  <c r="AB1161" i="46" s="1"/>
  <c r="AC1161" i="46" s="1"/>
  <c r="AD1161" i="46" s="1"/>
  <c r="AE1161" i="46" s="1"/>
  <c r="AF1161" i="46" s="1"/>
  <c r="AG1161" i="46" s="1"/>
  <c r="AH1161" i="46" s="1"/>
  <c r="AI1161" i="46" s="1"/>
  <c r="AJ1161" i="46" s="1"/>
  <c r="AK1161" i="46" s="1"/>
  <c r="AL1161" i="46" s="1"/>
  <c r="AM1161" i="46" s="1"/>
  <c r="AN1161" i="46" s="1"/>
  <c r="AO1161" i="46" s="1"/>
  <c r="AP1161" i="46" s="1"/>
  <c r="AQ1161" i="46" s="1"/>
  <c r="AR1161" i="46" s="1"/>
  <c r="AS1161" i="46" s="1"/>
  <c r="T1276" i="46"/>
  <c r="E1426" i="46"/>
  <c r="E1416" i="46"/>
  <c r="G1416" i="46"/>
  <c r="N1548" i="46"/>
  <c r="O1548" i="46" s="1"/>
  <c r="D1617" i="46"/>
  <c r="O931" i="46"/>
  <c r="I1617" i="46"/>
  <c r="F422" i="46"/>
  <c r="H1416" i="46"/>
  <c r="Q1510" i="46"/>
  <c r="E1510" i="46" s="1"/>
  <c r="G1362" i="46"/>
  <c r="U1510" i="46"/>
  <c r="G1510" i="46" s="1"/>
  <c r="U1520" i="46"/>
  <c r="G1520" i="46" s="1"/>
  <c r="D422" i="46"/>
  <c r="I422" i="46"/>
  <c r="H1362" i="46"/>
  <c r="F472" i="46"/>
  <c r="Q1520" i="46"/>
  <c r="E1520" i="46" s="1"/>
  <c r="E566" i="46"/>
  <c r="S1515" i="46"/>
  <c r="F1515" i="46" s="1"/>
  <c r="S1520" i="46"/>
  <c r="F1520" i="46" s="1"/>
  <c r="F1362" i="46"/>
  <c r="B1786" i="46"/>
  <c r="D1785" i="46"/>
  <c r="H422" i="46"/>
  <c r="I1416" i="46"/>
  <c r="I1362" i="46"/>
  <c r="U516" i="46"/>
  <c r="H516" i="46" s="1"/>
  <c r="H472" i="46"/>
  <c r="D1510" i="46"/>
  <c r="E1074" i="46"/>
  <c r="E1120" i="46" s="1"/>
  <c r="D379" i="46"/>
  <c r="L473" i="46"/>
  <c r="J1162" i="46"/>
  <c r="N932" i="46"/>
  <c r="N980" i="46" s="1"/>
  <c r="Y1510" i="46"/>
  <c r="I1510" i="46" s="1"/>
  <c r="O516" i="46"/>
  <c r="E516" i="46" s="1"/>
  <c r="U566" i="46"/>
  <c r="H566" i="46" s="1"/>
  <c r="K1502" i="46"/>
  <c r="D1509" i="46"/>
  <c r="M567" i="46"/>
  <c r="F1456" i="46"/>
  <c r="L32" i="46"/>
  <c r="F33" i="46"/>
  <c r="P932" i="46"/>
  <c r="S885" i="46"/>
  <c r="F566" i="46"/>
  <c r="AV1224" i="46"/>
  <c r="AV1225" i="46"/>
  <c r="H1776" i="46"/>
  <c r="F1777" i="46"/>
  <c r="F1028" i="46"/>
  <c r="I1421" i="46"/>
  <c r="Q516" i="46"/>
  <c r="F516" i="46" s="1"/>
  <c r="F1269" i="46"/>
  <c r="N567" i="46"/>
  <c r="X517" i="46"/>
  <c r="U517" i="46"/>
  <c r="N517" i="46"/>
  <c r="L517" i="46"/>
  <c r="R517" i="46"/>
  <c r="P517" i="46"/>
  <c r="S517" i="46"/>
  <c r="V517" i="46"/>
  <c r="Q517" i="46"/>
  <c r="Y517" i="46"/>
  <c r="M517" i="46"/>
  <c r="R1515" i="46"/>
  <c r="E1515" i="46" s="1"/>
  <c r="W1515" i="46"/>
  <c r="H1515" i="46" s="1"/>
  <c r="Q932" i="46"/>
  <c r="Q980" i="46" s="1"/>
  <c r="G1269" i="46"/>
  <c r="D1416" i="46"/>
  <c r="I1074" i="46"/>
  <c r="I1120" i="46" s="1"/>
  <c r="Y567" i="46"/>
  <c r="H1725" i="46"/>
  <c r="J886" i="46"/>
  <c r="I886" i="46"/>
  <c r="H886" i="46"/>
  <c r="F886" i="46"/>
  <c r="E886" i="46"/>
  <c r="D886" i="46"/>
  <c r="R886" i="46"/>
  <c r="Q886" i="46"/>
  <c r="P886" i="46"/>
  <c r="N886" i="46"/>
  <c r="M886" i="46"/>
  <c r="L886" i="46"/>
  <c r="E1073" i="46"/>
  <c r="E1119" i="46" s="1"/>
  <c r="Y1520" i="46"/>
  <c r="I1520" i="46" s="1"/>
  <c r="U1165" i="46"/>
  <c r="W896" i="46"/>
  <c r="V221" i="46"/>
  <c r="G979" i="46"/>
  <c r="D566" i="46"/>
  <c r="R567" i="46"/>
  <c r="G329" i="46"/>
  <c r="K1164" i="46"/>
  <c r="L220" i="46"/>
  <c r="L1662" i="46"/>
  <c r="L1685" i="46"/>
  <c r="L1689" i="46"/>
  <c r="L1672" i="46"/>
  <c r="L1675" i="46"/>
  <c r="L1692" i="46"/>
  <c r="M1668" i="46"/>
  <c r="L1682" i="46"/>
  <c r="L1678" i="46"/>
  <c r="N1558" i="46"/>
  <c r="O1558" i="46" s="1"/>
  <c r="G931" i="46"/>
  <c r="I472" i="46"/>
  <c r="W1510" i="46"/>
  <c r="H1510" i="46" s="1"/>
  <c r="E329" i="46"/>
  <c r="G472" i="46"/>
  <c r="D1028" i="46"/>
  <c r="I566" i="46"/>
  <c r="D472" i="46"/>
  <c r="AR1257" i="46"/>
  <c r="AR1256" i="46"/>
  <c r="F329" i="46"/>
  <c r="U1164" i="46"/>
  <c r="V220" i="46"/>
  <c r="E1621" i="46"/>
  <c r="N1592" i="46"/>
  <c r="J1621" i="46"/>
  <c r="S566" i="46"/>
  <c r="G566" i="46" s="1"/>
  <c r="K1500" i="46"/>
  <c r="U567" i="46"/>
  <c r="H379" i="46"/>
  <c r="M932" i="46"/>
  <c r="M980" i="46" s="1"/>
  <c r="S567" i="46"/>
  <c r="G379" i="46"/>
  <c r="D1421" i="46"/>
  <c r="D329" i="46"/>
  <c r="G885" i="46"/>
  <c r="D932" i="46"/>
  <c r="D1456" i="46"/>
  <c r="H1269" i="46"/>
  <c r="F1416" i="46"/>
  <c r="G1027" i="46"/>
  <c r="P567" i="46"/>
  <c r="D1515" i="46"/>
  <c r="R932" i="46"/>
  <c r="R980" i="46" s="1"/>
  <c r="E472" i="46"/>
  <c r="F1510" i="46"/>
  <c r="V885" i="46"/>
  <c r="E1029" i="46" s="1"/>
  <c r="W567" i="46"/>
  <c r="I379" i="46"/>
  <c r="W517" i="46"/>
  <c r="I329" i="46"/>
  <c r="E932" i="46"/>
  <c r="E980" i="46" s="1"/>
  <c r="K931" i="46"/>
  <c r="Y1456" i="46"/>
  <c r="I1456" i="46" s="1"/>
  <c r="S931" i="46"/>
  <c r="I1269" i="46"/>
  <c r="X567" i="46"/>
  <c r="V567" i="46"/>
  <c r="H329" i="46"/>
  <c r="F932" i="46"/>
  <c r="F980" i="46" s="1"/>
  <c r="H979" i="46"/>
  <c r="K979" i="46" s="1"/>
  <c r="F80" i="46"/>
  <c r="L79" i="46"/>
  <c r="D1426" i="46"/>
  <c r="W516" i="46"/>
  <c r="I516" i="46" s="1"/>
  <c r="P979" i="46"/>
  <c r="S979" i="46" s="1"/>
  <c r="V918" i="46"/>
  <c r="AR218" i="46"/>
  <c r="E1269" i="46"/>
  <c r="E379" i="46"/>
  <c r="H1029" i="46"/>
  <c r="H932" i="46"/>
  <c r="K885" i="46"/>
  <c r="K1028" i="46"/>
  <c r="H1074" i="46"/>
  <c r="H1120" i="46" s="1"/>
  <c r="K1073" i="46"/>
  <c r="N1520" i="46"/>
  <c r="L979" i="46"/>
  <c r="O979" i="46" s="1"/>
  <c r="T567" i="46"/>
  <c r="J1074" i="46"/>
  <c r="J1120" i="46" s="1"/>
  <c r="T517" i="46"/>
  <c r="I1029" i="46"/>
  <c r="I932" i="46"/>
  <c r="I980" i="46" s="1"/>
  <c r="V895" i="46"/>
  <c r="H1119" i="46"/>
  <c r="K1119" i="46" s="1"/>
  <c r="D1362" i="46"/>
  <c r="K1409" i="46"/>
  <c r="D1514" i="46"/>
  <c r="U1456" i="46"/>
  <c r="G1456" i="46" s="1"/>
  <c r="AA1457" i="46"/>
  <c r="X1457" i="46"/>
  <c r="V1457" i="46"/>
  <c r="U1457" i="46"/>
  <c r="S1457" i="46"/>
  <c r="R1457" i="46"/>
  <c r="Q1457" i="46"/>
  <c r="O1457" i="46"/>
  <c r="N1457" i="46"/>
  <c r="T1457" i="46"/>
  <c r="P1457" i="46"/>
  <c r="Z1457" i="46"/>
  <c r="L516" i="46"/>
  <c r="D516" i="46" s="1"/>
  <c r="M213" i="46"/>
  <c r="M307" i="46"/>
  <c r="M308" i="46"/>
  <c r="G422" i="46"/>
  <c r="E1456" i="46"/>
  <c r="F1073" i="46"/>
  <c r="K1165" i="46"/>
  <c r="W886" i="46"/>
  <c r="L221" i="46"/>
  <c r="M1591" i="46"/>
  <c r="J1029" i="46"/>
  <c r="J932" i="46"/>
  <c r="J980" i="46" s="1"/>
  <c r="U1163" i="46"/>
  <c r="V219" i="46"/>
  <c r="U218" i="46"/>
  <c r="I1515" i="46"/>
  <c r="D1269" i="46"/>
  <c r="K1316" i="46"/>
  <c r="H1456" i="46"/>
  <c r="F379" i="46"/>
  <c r="K1163" i="46"/>
  <c r="K218" i="46"/>
  <c r="L219" i="46"/>
  <c r="L932" i="46"/>
  <c r="O885" i="46"/>
  <c r="S516" i="46"/>
  <c r="G516" i="46" s="1"/>
  <c r="T1162" i="46"/>
  <c r="E1362" i="46"/>
  <c r="I1334" i="46" l="1"/>
  <c r="R1522" i="46"/>
  <c r="H1334" i="46"/>
  <c r="E1428" i="46"/>
  <c r="I1428" i="46"/>
  <c r="H1270" i="46"/>
  <c r="Y1429" i="46"/>
  <c r="W1522" i="46"/>
  <c r="H1522" i="46" s="1"/>
  <c r="G1073" i="46"/>
  <c r="V1429" i="46"/>
  <c r="Z1429" i="46"/>
  <c r="N1429" i="46"/>
  <c r="W1429" i="46"/>
  <c r="V1522" i="46"/>
  <c r="V1279" i="46"/>
  <c r="Z1370" i="46"/>
  <c r="U1296" i="46"/>
  <c r="H1428" i="46"/>
  <c r="G1428" i="46"/>
  <c r="O1277" i="46"/>
  <c r="R1275" i="46"/>
  <c r="P1279" i="46"/>
  <c r="T1275" i="46"/>
  <c r="D1428" i="46"/>
  <c r="Y1279" i="46"/>
  <c r="AA1370" i="46"/>
  <c r="Q1278" i="46"/>
  <c r="R1279" i="46"/>
  <c r="X1390" i="46"/>
  <c r="N1372" i="46"/>
  <c r="Q1335" i="46"/>
  <c r="P1276" i="46"/>
  <c r="W1275" i="46"/>
  <c r="X1429" i="46"/>
  <c r="P1522" i="46"/>
  <c r="Z1335" i="46"/>
  <c r="V1335" i="46"/>
  <c r="Y1335" i="46"/>
  <c r="AA1335" i="46"/>
  <c r="X1335" i="46"/>
  <c r="U1162" i="46"/>
  <c r="N1560" i="46" s="1"/>
  <c r="O1560" i="46" s="1"/>
  <c r="R1429" i="46"/>
  <c r="T381" i="46"/>
  <c r="R381" i="46"/>
  <c r="W381" i="46"/>
  <c r="V381" i="46"/>
  <c r="T475" i="46"/>
  <c r="L381" i="46"/>
  <c r="Y381" i="46"/>
  <c r="R475" i="46"/>
  <c r="M381" i="46"/>
  <c r="U381" i="46"/>
  <c r="P381" i="46"/>
  <c r="S381" i="46"/>
  <c r="X381" i="46"/>
  <c r="U475" i="46"/>
  <c r="O381" i="46"/>
  <c r="N381" i="46"/>
  <c r="Q381" i="46"/>
  <c r="X475" i="46"/>
  <c r="S475" i="46"/>
  <c r="Y475" i="46"/>
  <c r="O475" i="46"/>
  <c r="N475" i="46"/>
  <c r="Q475" i="46"/>
  <c r="V475" i="46"/>
  <c r="P475" i="46"/>
  <c r="W475" i="46"/>
  <c r="M475" i="46"/>
  <c r="N1522" i="46"/>
  <c r="R331" i="46"/>
  <c r="X425" i="46"/>
  <c r="M331" i="46"/>
  <c r="N425" i="46"/>
  <c r="R425" i="46"/>
  <c r="O331" i="46"/>
  <c r="X331" i="46"/>
  <c r="W425" i="46"/>
  <c r="W331" i="46"/>
  <c r="N331" i="46"/>
  <c r="V331" i="46"/>
  <c r="P331" i="46"/>
  <c r="S425" i="46"/>
  <c r="P425" i="46"/>
  <c r="V425" i="46"/>
  <c r="T425" i="46"/>
  <c r="L331" i="46"/>
  <c r="T331" i="46"/>
  <c r="Y331" i="46"/>
  <c r="Y425" i="46"/>
  <c r="O425" i="46"/>
  <c r="U331" i="46"/>
  <c r="L425" i="46"/>
  <c r="Q331" i="46"/>
  <c r="U425" i="46"/>
  <c r="S331" i="46"/>
  <c r="M425" i="46"/>
  <c r="Q425" i="46"/>
  <c r="D1334" i="46"/>
  <c r="AA1429" i="46"/>
  <c r="AA1523" i="46" s="1"/>
  <c r="S1271" i="46"/>
  <c r="R1271" i="46"/>
  <c r="Q1365" i="46"/>
  <c r="Z1365" i="46"/>
  <c r="O1271" i="46"/>
  <c r="Y1271" i="46"/>
  <c r="V1365" i="46"/>
  <c r="T1365" i="46"/>
  <c r="Z1271" i="46"/>
  <c r="U1271" i="46"/>
  <c r="N1365" i="46"/>
  <c r="N1271" i="46"/>
  <c r="P1271" i="46"/>
  <c r="Y1365" i="46"/>
  <c r="AA1271" i="46"/>
  <c r="U1365" i="46"/>
  <c r="O1365" i="46"/>
  <c r="R1365" i="46"/>
  <c r="V1271" i="46"/>
  <c r="Q1271" i="46"/>
  <c r="W1271" i="46"/>
  <c r="T1271" i="46"/>
  <c r="S1365" i="46"/>
  <c r="AM1221" i="46"/>
  <c r="AN1221" i="46" s="1"/>
  <c r="AO1221" i="46" s="1"/>
  <c r="AP1221" i="46" s="1"/>
  <c r="AQ1221" i="46" s="1"/>
  <c r="AR1221" i="46" s="1"/>
  <c r="AS1221" i="46" s="1"/>
  <c r="AT1221" i="46" s="1"/>
  <c r="AU1221" i="46" s="1"/>
  <c r="AV1221" i="46" s="1"/>
  <c r="AH1223" i="46"/>
  <c r="G1334" i="46"/>
  <c r="U1522" i="46"/>
  <c r="E1334" i="46"/>
  <c r="Q1522" i="46"/>
  <c r="E1522" i="46" s="1"/>
  <c r="Y1522" i="46"/>
  <c r="I1522" i="46" s="1"/>
  <c r="Y1523" i="46"/>
  <c r="P1335" i="46"/>
  <c r="W1336" i="46"/>
  <c r="AB1257" i="46"/>
  <c r="AB1256" i="46"/>
  <c r="Z1336" i="46" s="1"/>
  <c r="Z1437" i="46"/>
  <c r="Y1343" i="46"/>
  <c r="V1437" i="46"/>
  <c r="T1437" i="46"/>
  <c r="S1437" i="46"/>
  <c r="R1343" i="46"/>
  <c r="Q1343" i="46"/>
  <c r="N1437" i="46"/>
  <c r="AA1343" i="46"/>
  <c r="P1343" i="46"/>
  <c r="T1343" i="46"/>
  <c r="S1343" i="46"/>
  <c r="W1352" i="46"/>
  <c r="X1437" i="46"/>
  <c r="U1343" i="46"/>
  <c r="U1437" i="46"/>
  <c r="X1343" i="46"/>
  <c r="W1345" i="46"/>
  <c r="Z1343" i="46"/>
  <c r="N1343" i="46"/>
  <c r="Y1437" i="46"/>
  <c r="AA1437" i="46"/>
  <c r="W1343" i="46"/>
  <c r="O1343" i="46"/>
  <c r="R1437" i="46"/>
  <c r="O1437" i="46"/>
  <c r="Y1352" i="46"/>
  <c r="V1343" i="46"/>
  <c r="N1438" i="46"/>
  <c r="Q1440" i="46"/>
  <c r="P1437" i="46"/>
  <c r="Q1437" i="46"/>
  <c r="W1437" i="46"/>
  <c r="W1443" i="46"/>
  <c r="Q1429" i="46"/>
  <c r="E1429" i="46" s="1"/>
  <c r="W1335" i="46"/>
  <c r="AG1224" i="46"/>
  <c r="AF1225" i="46"/>
  <c r="AF1224" i="46"/>
  <c r="O1335" i="46"/>
  <c r="R1335" i="46"/>
  <c r="U1335" i="46"/>
  <c r="N1335" i="46"/>
  <c r="S1429" i="46"/>
  <c r="F1428" i="46"/>
  <c r="T1429" i="46"/>
  <c r="T1523" i="46" s="1"/>
  <c r="S1335" i="46"/>
  <c r="P1429" i="46"/>
  <c r="S1522" i="46"/>
  <c r="F1522" i="46" s="1"/>
  <c r="U1429" i="46"/>
  <c r="O1429" i="46"/>
  <c r="G1270" i="46"/>
  <c r="F473" i="46"/>
  <c r="O1458" i="46"/>
  <c r="P1458" i="46"/>
  <c r="T1458" i="46"/>
  <c r="F1270" i="46"/>
  <c r="AA1458" i="46"/>
  <c r="R1458" i="46"/>
  <c r="V1458" i="46"/>
  <c r="W1458" i="46"/>
  <c r="F1119" i="46"/>
  <c r="G1119" i="46" s="1"/>
  <c r="H423" i="46"/>
  <c r="K1120" i="46"/>
  <c r="I1363" i="46"/>
  <c r="K1162" i="46"/>
  <c r="V1366" i="46" s="1"/>
  <c r="I517" i="46"/>
  <c r="B1787" i="46"/>
  <c r="D1786" i="46"/>
  <c r="I473" i="46"/>
  <c r="H1363" i="46"/>
  <c r="E473" i="46"/>
  <c r="F1029" i="46"/>
  <c r="F1075" i="46" s="1"/>
  <c r="F1121" i="46" s="1"/>
  <c r="O567" i="46"/>
  <c r="E567" i="46" s="1"/>
  <c r="E1363" i="46"/>
  <c r="D423" i="46"/>
  <c r="F1457" i="46"/>
  <c r="E1075" i="46"/>
  <c r="E1121" i="46" s="1"/>
  <c r="V1163" i="46"/>
  <c r="W219" i="46"/>
  <c r="V218" i="46"/>
  <c r="N213" i="46"/>
  <c r="N307" i="46"/>
  <c r="R334" i="46" s="1"/>
  <c r="N308" i="46"/>
  <c r="E1457" i="46"/>
  <c r="Y1457" i="46"/>
  <c r="I1457" i="46" s="1"/>
  <c r="W1457" i="46"/>
  <c r="H1457" i="46" s="1"/>
  <c r="F933" i="46"/>
  <c r="F981" i="46" s="1"/>
  <c r="E423" i="46"/>
  <c r="F34" i="46"/>
  <c r="L33" i="46"/>
  <c r="K1074" i="46"/>
  <c r="V1165" i="46"/>
  <c r="W897" i="46"/>
  <c r="W221" i="46"/>
  <c r="H933" i="46"/>
  <c r="H1030" i="46"/>
  <c r="K886" i="46"/>
  <c r="N1549" i="46"/>
  <c r="O1549" i="46" s="1"/>
  <c r="I1618" i="46"/>
  <c r="D1618" i="46"/>
  <c r="G1457" i="46"/>
  <c r="O568" i="46"/>
  <c r="E380" i="46"/>
  <c r="V919" i="46"/>
  <c r="AS218" i="46"/>
  <c r="I567" i="46"/>
  <c r="W518" i="46"/>
  <c r="Q518" i="46"/>
  <c r="L518" i="46"/>
  <c r="U518" i="46"/>
  <c r="R518" i="46"/>
  <c r="O518" i="46"/>
  <c r="V518" i="46"/>
  <c r="Y518" i="46"/>
  <c r="P518" i="46"/>
  <c r="X518" i="46"/>
  <c r="M518" i="46"/>
  <c r="T518" i="46"/>
  <c r="S518" i="46"/>
  <c r="O1592" i="46"/>
  <c r="J1622" i="46"/>
  <c r="E1622" i="46"/>
  <c r="L1164" i="46"/>
  <c r="M220" i="46"/>
  <c r="M1164" i="46" s="1"/>
  <c r="I933" i="46"/>
  <c r="I981" i="46" s="1"/>
  <c r="I1030" i="46"/>
  <c r="E933" i="46"/>
  <c r="E981" i="46" s="1"/>
  <c r="Q567" i="46"/>
  <c r="F567" i="46" s="1"/>
  <c r="H380" i="46"/>
  <c r="G473" i="46"/>
  <c r="G1028" i="46"/>
  <c r="D1074" i="46"/>
  <c r="J933" i="46"/>
  <c r="J981" i="46" s="1"/>
  <c r="J1030" i="46"/>
  <c r="J1075" i="46"/>
  <c r="J1121" i="46" s="1"/>
  <c r="N568" i="46"/>
  <c r="K932" i="46"/>
  <c r="G330" i="46"/>
  <c r="G567" i="46"/>
  <c r="V1164" i="46"/>
  <c r="W220" i="46"/>
  <c r="H1726" i="46"/>
  <c r="R887" i="46"/>
  <c r="Q887" i="46"/>
  <c r="P887" i="46"/>
  <c r="N887" i="46"/>
  <c r="M887" i="46"/>
  <c r="L887" i="46"/>
  <c r="J887" i="46"/>
  <c r="I887" i="46"/>
  <c r="H887" i="46"/>
  <c r="D887" i="46"/>
  <c r="F887" i="46"/>
  <c r="E887" i="46"/>
  <c r="D473" i="46"/>
  <c r="V896" i="46"/>
  <c r="V568" i="46"/>
  <c r="H980" i="46"/>
  <c r="K980" i="46" s="1"/>
  <c r="H330" i="46"/>
  <c r="K1503" i="46"/>
  <c r="G517" i="46"/>
  <c r="F1074" i="46"/>
  <c r="F1120" i="46" s="1"/>
  <c r="P568" i="46"/>
  <c r="H1075" i="46"/>
  <c r="K1029" i="46"/>
  <c r="I330" i="46"/>
  <c r="F1778" i="46"/>
  <c r="H1777" i="46"/>
  <c r="L567" i="46"/>
  <c r="D567" i="46" s="1"/>
  <c r="N1591" i="46"/>
  <c r="Y568" i="46"/>
  <c r="G932" i="46"/>
  <c r="H567" i="46"/>
  <c r="F517" i="46"/>
  <c r="N1559" i="46"/>
  <c r="O1559" i="46" s="1"/>
  <c r="D1457" i="46"/>
  <c r="L1165" i="46"/>
  <c r="W887" i="46"/>
  <c r="M221" i="46"/>
  <c r="S568" i="46"/>
  <c r="G380" i="46"/>
  <c r="H517" i="46"/>
  <c r="F330" i="46"/>
  <c r="L933" i="46"/>
  <c r="O886" i="46"/>
  <c r="AS1256" i="46"/>
  <c r="AS1257" i="46"/>
  <c r="F380" i="46"/>
  <c r="D1363" i="46"/>
  <c r="K1410" i="46"/>
  <c r="D980" i="46"/>
  <c r="G980" i="46" s="1"/>
  <c r="H473" i="46"/>
  <c r="M933" i="46"/>
  <c r="M981" i="46" s="1"/>
  <c r="M568" i="46"/>
  <c r="D1520" i="46"/>
  <c r="D1029" i="46"/>
  <c r="N933" i="46"/>
  <c r="N981" i="46" s="1"/>
  <c r="F423" i="46"/>
  <c r="V886" i="46"/>
  <c r="E1030" i="46" s="1"/>
  <c r="O932" i="46"/>
  <c r="R568" i="46"/>
  <c r="M1692" i="46"/>
  <c r="M1685" i="46"/>
  <c r="M1682" i="46"/>
  <c r="M1675" i="46"/>
  <c r="M1678" i="46"/>
  <c r="N1668" i="46"/>
  <c r="M1689" i="46"/>
  <c r="M1662" i="46"/>
  <c r="M1672" i="46"/>
  <c r="P933" i="46"/>
  <c r="P981" i="46" s="1"/>
  <c r="S886" i="46"/>
  <c r="I1075" i="46"/>
  <c r="I1121" i="46" s="1"/>
  <c r="L980" i="46"/>
  <c r="O980" i="46" s="1"/>
  <c r="X568" i="46"/>
  <c r="D330" i="46"/>
  <c r="O517" i="46"/>
  <c r="E517" i="46" s="1"/>
  <c r="Q933" i="46"/>
  <c r="Q981" i="46" s="1"/>
  <c r="I423" i="46"/>
  <c r="L474" i="46"/>
  <c r="D380" i="46"/>
  <c r="F1363" i="46"/>
  <c r="F81" i="46"/>
  <c r="L80" i="46"/>
  <c r="N518" i="46"/>
  <c r="R933" i="46"/>
  <c r="R981" i="46" s="1"/>
  <c r="G423" i="46"/>
  <c r="S932" i="46"/>
  <c r="T568" i="46"/>
  <c r="L1163" i="46"/>
  <c r="L218" i="46"/>
  <c r="M219" i="46"/>
  <c r="W568" i="46"/>
  <c r="I380" i="46"/>
  <c r="G1363" i="46"/>
  <c r="E330" i="46"/>
  <c r="D517" i="46"/>
  <c r="D933" i="46"/>
  <c r="G886" i="46"/>
  <c r="P980" i="46"/>
  <c r="S980" i="46" s="1"/>
  <c r="V1523" i="46" l="1"/>
  <c r="G1429" i="46"/>
  <c r="G1522" i="46"/>
  <c r="H1429" i="46"/>
  <c r="O1336" i="46"/>
  <c r="R1523" i="46"/>
  <c r="I1429" i="46"/>
  <c r="V334" i="46"/>
  <c r="I1335" i="46"/>
  <c r="V1346" i="46"/>
  <c r="T1531" i="46"/>
  <c r="V428" i="46"/>
  <c r="H1437" i="46"/>
  <c r="R1351" i="46"/>
  <c r="U334" i="46"/>
  <c r="V1531" i="46"/>
  <c r="N1443" i="46"/>
  <c r="F1437" i="46"/>
  <c r="Z1523" i="46"/>
  <c r="I1523" i="46" s="1"/>
  <c r="M428" i="46"/>
  <c r="P1439" i="46"/>
  <c r="AA1443" i="46"/>
  <c r="O1304" i="46"/>
  <c r="W1351" i="46"/>
  <c r="V1350" i="46"/>
  <c r="Q1438" i="46"/>
  <c r="Z1438" i="46"/>
  <c r="N1349" i="46"/>
  <c r="X1523" i="46"/>
  <c r="Y1441" i="46"/>
  <c r="U1349" i="46"/>
  <c r="V1345" i="46"/>
  <c r="D1522" i="46"/>
  <c r="AA1446" i="46"/>
  <c r="Q1345" i="46"/>
  <c r="E1437" i="46"/>
  <c r="S1351" i="46"/>
  <c r="AA1344" i="46"/>
  <c r="S428" i="46"/>
  <c r="O1531" i="46"/>
  <c r="Q428" i="46"/>
  <c r="L334" i="46"/>
  <c r="S332" i="46"/>
  <c r="S426" i="46"/>
  <c r="U426" i="46"/>
  <c r="V332" i="46"/>
  <c r="X426" i="46"/>
  <c r="P332" i="46"/>
  <c r="Q426" i="46"/>
  <c r="L426" i="46"/>
  <c r="Y332" i="46"/>
  <c r="P426" i="46"/>
  <c r="O426" i="46"/>
  <c r="X332" i="46"/>
  <c r="Y426" i="46"/>
  <c r="O332" i="46"/>
  <c r="N426" i="46"/>
  <c r="Q332" i="46"/>
  <c r="R426" i="46"/>
  <c r="R332" i="46"/>
  <c r="V426" i="46"/>
  <c r="W426" i="46"/>
  <c r="N332" i="46"/>
  <c r="M332" i="46"/>
  <c r="W332" i="46"/>
  <c r="T426" i="46"/>
  <c r="T332" i="46"/>
  <c r="U332" i="46"/>
  <c r="M426" i="46"/>
  <c r="L332" i="46"/>
  <c r="D1429" i="46"/>
  <c r="X1430" i="46"/>
  <c r="T428" i="46"/>
  <c r="P428" i="46"/>
  <c r="W428" i="46"/>
  <c r="U428" i="46"/>
  <c r="L428" i="46"/>
  <c r="P334" i="46"/>
  <c r="O428" i="46"/>
  <c r="S334" i="46"/>
  <c r="Z1531" i="46"/>
  <c r="Y428" i="46"/>
  <c r="R428" i="46"/>
  <c r="N428" i="46"/>
  <c r="G933" i="46"/>
  <c r="T334" i="46"/>
  <c r="M334" i="46"/>
  <c r="X1531" i="46"/>
  <c r="Q334" i="46"/>
  <c r="O334" i="46"/>
  <c r="Y334" i="46"/>
  <c r="N334" i="46"/>
  <c r="X334" i="46"/>
  <c r="T382" i="46"/>
  <c r="R476" i="46"/>
  <c r="W382" i="46"/>
  <c r="V382" i="46"/>
  <c r="S382" i="46"/>
  <c r="L382" i="46"/>
  <c r="T476" i="46"/>
  <c r="R382" i="46"/>
  <c r="Q382" i="46"/>
  <c r="X382" i="46"/>
  <c r="Y382" i="46"/>
  <c r="M382" i="46"/>
  <c r="U382" i="46"/>
  <c r="U476" i="46"/>
  <c r="O382" i="46"/>
  <c r="P382" i="46"/>
  <c r="N382" i="46"/>
  <c r="N476" i="46"/>
  <c r="P476" i="46"/>
  <c r="S476" i="46"/>
  <c r="O476" i="46"/>
  <c r="Y476" i="46"/>
  <c r="M476" i="46"/>
  <c r="V476" i="46"/>
  <c r="Q476" i="46"/>
  <c r="X476" i="46"/>
  <c r="W476" i="46"/>
  <c r="F1429" i="46"/>
  <c r="G1437" i="46"/>
  <c r="X428" i="46"/>
  <c r="W334" i="46"/>
  <c r="V1445" i="46"/>
  <c r="AA1442" i="46"/>
  <c r="W1523" i="46"/>
  <c r="H1335" i="46"/>
  <c r="S1439" i="46"/>
  <c r="X1352" i="46"/>
  <c r="H1352" i="46" s="1"/>
  <c r="X1347" i="46"/>
  <c r="N1353" i="46"/>
  <c r="Y1439" i="46"/>
  <c r="W1447" i="46"/>
  <c r="O1349" i="46"/>
  <c r="S1348" i="46"/>
  <c r="P1447" i="46"/>
  <c r="Y1353" i="46"/>
  <c r="Y1345" i="46"/>
  <c r="Y1442" i="46"/>
  <c r="S1352" i="46"/>
  <c r="N1439" i="46"/>
  <c r="S1440" i="46"/>
  <c r="T1353" i="46"/>
  <c r="Z1441" i="46"/>
  <c r="AA1351" i="46"/>
  <c r="N1350" i="46"/>
  <c r="P1531" i="46"/>
  <c r="R1440" i="46"/>
  <c r="E1440" i="46" s="1"/>
  <c r="R1344" i="46"/>
  <c r="R1442" i="46"/>
  <c r="P1353" i="46"/>
  <c r="E1343" i="46"/>
  <c r="Q1531" i="46"/>
  <c r="O1345" i="46"/>
  <c r="U1353" i="46"/>
  <c r="X1336" i="46"/>
  <c r="H1336" i="46" s="1"/>
  <c r="V1430" i="46"/>
  <c r="Y1351" i="46"/>
  <c r="U1351" i="46"/>
  <c r="T1440" i="46"/>
  <c r="T1447" i="46"/>
  <c r="N1345" i="46"/>
  <c r="U1445" i="46"/>
  <c r="R1350" i="46"/>
  <c r="Q1353" i="46"/>
  <c r="O1444" i="46"/>
  <c r="T1351" i="46"/>
  <c r="Z1445" i="46"/>
  <c r="O1443" i="46"/>
  <c r="T1347" i="46"/>
  <c r="AA1444" i="46"/>
  <c r="Z1444" i="46"/>
  <c r="S1347" i="46"/>
  <c r="Q1442" i="46"/>
  <c r="E1442" i="46" s="1"/>
  <c r="P1443" i="46"/>
  <c r="O1348" i="46"/>
  <c r="X1349" i="46"/>
  <c r="O1350" i="46"/>
  <c r="O1538" i="46" s="1"/>
  <c r="N1445" i="46"/>
  <c r="U1443" i="46"/>
  <c r="T1344" i="46"/>
  <c r="N1336" i="46"/>
  <c r="O1430" i="46"/>
  <c r="O1524" i="46" s="1"/>
  <c r="N1523" i="46"/>
  <c r="D1335" i="46"/>
  <c r="P1440" i="46"/>
  <c r="Q1446" i="46"/>
  <c r="S1345" i="46"/>
  <c r="W1353" i="46"/>
  <c r="V1347" i="46"/>
  <c r="X1444" i="46"/>
  <c r="N1352" i="46"/>
  <c r="AA1353" i="46"/>
  <c r="Q1346" i="46"/>
  <c r="N1351" i="46"/>
  <c r="O1346" i="46"/>
  <c r="N1344" i="46"/>
  <c r="O1445" i="46"/>
  <c r="Y1348" i="46"/>
  <c r="AA1531" i="46"/>
  <c r="AA1439" i="46"/>
  <c r="P1349" i="46"/>
  <c r="U1350" i="46"/>
  <c r="Y1531" i="46"/>
  <c r="I1343" i="46"/>
  <c r="Q1336" i="46"/>
  <c r="R1430" i="46"/>
  <c r="N1400" i="46"/>
  <c r="U1523" i="46"/>
  <c r="G1523" i="46" s="1"/>
  <c r="G1335" i="46"/>
  <c r="Y1393" i="46"/>
  <c r="S1443" i="46"/>
  <c r="AA1348" i="46"/>
  <c r="N1441" i="46"/>
  <c r="U1348" i="46"/>
  <c r="R1345" i="46"/>
  <c r="V1348" i="46"/>
  <c r="O1344" i="46"/>
  <c r="N1531" i="46"/>
  <c r="D1343" i="46"/>
  <c r="O1352" i="46"/>
  <c r="R1445" i="46"/>
  <c r="S1346" i="46"/>
  <c r="R1438" i="46"/>
  <c r="Y1344" i="46"/>
  <c r="Z1347" i="46"/>
  <c r="Y1443" i="46"/>
  <c r="T1445" i="46"/>
  <c r="Q1445" i="46"/>
  <c r="U1439" i="46"/>
  <c r="T1348" i="46"/>
  <c r="D1437" i="46"/>
  <c r="T1350" i="46"/>
  <c r="R1349" i="46"/>
  <c r="T1349" i="46"/>
  <c r="U1336" i="46"/>
  <c r="W1430" i="46"/>
  <c r="X1394" i="46"/>
  <c r="Q1397" i="46"/>
  <c r="Q1443" i="46"/>
  <c r="T1442" i="46"/>
  <c r="X1353" i="46"/>
  <c r="U1440" i="46"/>
  <c r="V1349" i="46"/>
  <c r="V1443" i="46"/>
  <c r="X1439" i="46"/>
  <c r="W1349" i="46"/>
  <c r="O1351" i="46"/>
  <c r="V1444" i="46"/>
  <c r="S1444" i="46"/>
  <c r="S1349" i="46"/>
  <c r="S1438" i="46"/>
  <c r="S1353" i="46"/>
  <c r="Y1349" i="46"/>
  <c r="R1347" i="46"/>
  <c r="Z1351" i="46"/>
  <c r="P1344" i="46"/>
  <c r="Q1351" i="46"/>
  <c r="S1350" i="46"/>
  <c r="O1353" i="46"/>
  <c r="X1446" i="46"/>
  <c r="W1346" i="46"/>
  <c r="R1531" i="46"/>
  <c r="O1440" i="46"/>
  <c r="T1430" i="46"/>
  <c r="Y1398" i="46"/>
  <c r="Z1298" i="46"/>
  <c r="V1399" i="46"/>
  <c r="R1353" i="46"/>
  <c r="P1445" i="46"/>
  <c r="R1348" i="46"/>
  <c r="Q1444" i="46"/>
  <c r="Q1350" i="46"/>
  <c r="AA1345" i="46"/>
  <c r="W1440" i="46"/>
  <c r="R1443" i="46"/>
  <c r="N1444" i="46"/>
  <c r="X1346" i="46"/>
  <c r="V1446" i="46"/>
  <c r="N1347" i="46"/>
  <c r="Z1344" i="46"/>
  <c r="R1352" i="46"/>
  <c r="T1346" i="46"/>
  <c r="Z1447" i="46"/>
  <c r="U1344" i="46"/>
  <c r="R1444" i="46"/>
  <c r="W1347" i="46"/>
  <c r="S1441" i="46"/>
  <c r="Y1347" i="46"/>
  <c r="U1446" i="46"/>
  <c r="U1447" i="46"/>
  <c r="O1439" i="46"/>
  <c r="Q1441" i="46"/>
  <c r="X1348" i="46"/>
  <c r="V1438" i="46"/>
  <c r="P1438" i="46"/>
  <c r="AA1430" i="46"/>
  <c r="Z1430" i="46"/>
  <c r="Z1524" i="46" s="1"/>
  <c r="AA1336" i="46"/>
  <c r="Z1442" i="46"/>
  <c r="O1523" i="46"/>
  <c r="R1346" i="46"/>
  <c r="W1445" i="46"/>
  <c r="Y1446" i="46"/>
  <c r="AA1440" i="46"/>
  <c r="O1447" i="46"/>
  <c r="R1447" i="46"/>
  <c r="P1350" i="46"/>
  <c r="P1347" i="46"/>
  <c r="V1440" i="46"/>
  <c r="V1534" i="46" s="1"/>
  <c r="H1343" i="46"/>
  <c r="W1531" i="46"/>
  <c r="U1442" i="46"/>
  <c r="X1351" i="46"/>
  <c r="R1446" i="46"/>
  <c r="V1447" i="46"/>
  <c r="G1343" i="46"/>
  <c r="U1531" i="46"/>
  <c r="Q1348" i="46"/>
  <c r="O1446" i="46"/>
  <c r="V1344" i="46"/>
  <c r="Y1350" i="46"/>
  <c r="P1446" i="46"/>
  <c r="X1345" i="46"/>
  <c r="N1442" i="46"/>
  <c r="O1442" i="46"/>
  <c r="V1442" i="46"/>
  <c r="W1444" i="46"/>
  <c r="Z1352" i="46"/>
  <c r="T1441" i="46"/>
  <c r="Q1430" i="46"/>
  <c r="U1430" i="46"/>
  <c r="P1430" i="46"/>
  <c r="Q1523" i="46"/>
  <c r="E1523" i="46" s="1"/>
  <c r="F1335" i="46"/>
  <c r="S1523" i="46"/>
  <c r="F1523" i="46" s="1"/>
  <c r="R1441" i="46"/>
  <c r="P1352" i="46"/>
  <c r="Y1438" i="46"/>
  <c r="Z1446" i="46"/>
  <c r="Q1352" i="46"/>
  <c r="Z1346" i="46"/>
  <c r="U1346" i="46"/>
  <c r="Z1440" i="46"/>
  <c r="X1443" i="46"/>
  <c r="H1443" i="46" s="1"/>
  <c r="X1442" i="46"/>
  <c r="X1350" i="46"/>
  <c r="S1531" i="46"/>
  <c r="F1343" i="46"/>
  <c r="AA1347" i="46"/>
  <c r="AA1346" i="46"/>
  <c r="S1344" i="46"/>
  <c r="X1344" i="46"/>
  <c r="X1440" i="46"/>
  <c r="Z1439" i="46"/>
  <c r="S1442" i="46"/>
  <c r="T1438" i="46"/>
  <c r="T1444" i="46"/>
  <c r="R1336" i="46"/>
  <c r="V1336" i="46"/>
  <c r="V1524" i="46" s="1"/>
  <c r="N1430" i="46"/>
  <c r="N1305" i="46"/>
  <c r="E1335" i="46"/>
  <c r="U1345" i="46"/>
  <c r="V1352" i="46"/>
  <c r="N1346" i="46"/>
  <c r="T1345" i="46"/>
  <c r="U1352" i="46"/>
  <c r="Z1349" i="46"/>
  <c r="X1447" i="46"/>
  <c r="AA1350" i="46"/>
  <c r="X1438" i="46"/>
  <c r="AA1447" i="46"/>
  <c r="T1352" i="46"/>
  <c r="W1439" i="46"/>
  <c r="X1445" i="46"/>
  <c r="Z1350" i="46"/>
  <c r="Z1353" i="46"/>
  <c r="W1441" i="46"/>
  <c r="W1348" i="46"/>
  <c r="P1442" i="46"/>
  <c r="T1446" i="46"/>
  <c r="W1442" i="46"/>
  <c r="AA1352" i="46"/>
  <c r="Y1445" i="46"/>
  <c r="Y1539" i="46" s="1"/>
  <c r="O1441" i="46"/>
  <c r="AA1445" i="46"/>
  <c r="U1438" i="46"/>
  <c r="S1336" i="46"/>
  <c r="P1336" i="46"/>
  <c r="Y1430" i="46"/>
  <c r="Q1391" i="46"/>
  <c r="P1444" i="46"/>
  <c r="U1444" i="46"/>
  <c r="G1444" i="46" s="1"/>
  <c r="Z1443" i="46"/>
  <c r="N1440" i="46"/>
  <c r="Z1348" i="46"/>
  <c r="V1351" i="46"/>
  <c r="U1441" i="46"/>
  <c r="N1446" i="46"/>
  <c r="N1348" i="46"/>
  <c r="Q1439" i="46"/>
  <c r="P1441" i="46"/>
  <c r="AA1438" i="46"/>
  <c r="R1439" i="46"/>
  <c r="AA1441" i="46"/>
  <c r="W1344" i="46"/>
  <c r="Y1447" i="46"/>
  <c r="Q1347" i="46"/>
  <c r="P1348" i="46"/>
  <c r="V1439" i="46"/>
  <c r="V1353" i="46"/>
  <c r="W1446" i="46"/>
  <c r="Z1345" i="46"/>
  <c r="P1345" i="46"/>
  <c r="Y1336" i="46"/>
  <c r="T1336" i="46"/>
  <c r="P1523" i="46"/>
  <c r="U1300" i="46"/>
  <c r="AC1256" i="46"/>
  <c r="N1337" i="46" s="1"/>
  <c r="AC1257" i="46"/>
  <c r="AA1349" i="46"/>
  <c r="O1347" i="46"/>
  <c r="S1446" i="46"/>
  <c r="W1350" i="46"/>
  <c r="P1351" i="46"/>
  <c r="I1437" i="46"/>
  <c r="U1347" i="46"/>
  <c r="S1447" i="46"/>
  <c r="Y1346" i="46"/>
  <c r="Y1444" i="46"/>
  <c r="V1441" i="46"/>
  <c r="Q1447" i="46"/>
  <c r="S1445" i="46"/>
  <c r="Y1440" i="46"/>
  <c r="T1439" i="46"/>
  <c r="Q1344" i="46"/>
  <c r="P1346" i="46"/>
  <c r="X1441" i="46"/>
  <c r="W1438" i="46"/>
  <c r="Q1349" i="46"/>
  <c r="N1447" i="46"/>
  <c r="O1438" i="46"/>
  <c r="S1430" i="46"/>
  <c r="AH1225" i="46"/>
  <c r="AI1223" i="46"/>
  <c r="AH1224" i="46"/>
  <c r="D474" i="46"/>
  <c r="E1364" i="46"/>
  <c r="L568" i="46"/>
  <c r="D568" i="46" s="1"/>
  <c r="L1162" i="46"/>
  <c r="G1074" i="46"/>
  <c r="D981" i="46"/>
  <c r="G981" i="46" s="1"/>
  <c r="F474" i="46"/>
  <c r="D1619" i="46"/>
  <c r="H518" i="46"/>
  <c r="I1619" i="46"/>
  <c r="N1550" i="46"/>
  <c r="O1550" i="46" s="1"/>
  <c r="Q568" i="46"/>
  <c r="F568" i="46" s="1"/>
  <c r="D1787" i="46"/>
  <c r="B1788" i="46"/>
  <c r="D1030" i="46"/>
  <c r="H424" i="46"/>
  <c r="E1076" i="46"/>
  <c r="E1122" i="46" s="1"/>
  <c r="X1540" i="46"/>
  <c r="G1352" i="46"/>
  <c r="I1031" i="46"/>
  <c r="I934" i="46"/>
  <c r="I982" i="46" s="1"/>
  <c r="E568" i="46"/>
  <c r="G1271" i="46"/>
  <c r="F35" i="46"/>
  <c r="L34" i="46"/>
  <c r="T569" i="46"/>
  <c r="H1031" i="46"/>
  <c r="H934" i="46"/>
  <c r="K887" i="46"/>
  <c r="K1504" i="46"/>
  <c r="K1075" i="46"/>
  <c r="J1031" i="46"/>
  <c r="J934" i="46"/>
  <c r="J982" i="46" s="1"/>
  <c r="G518" i="46"/>
  <c r="E474" i="46"/>
  <c r="O213" i="46"/>
  <c r="O307" i="46"/>
  <c r="V335" i="46" s="1"/>
  <c r="O308" i="46"/>
  <c r="E381" i="46"/>
  <c r="O933" i="46"/>
  <c r="H1121" i="46"/>
  <c r="K1121" i="46" s="1"/>
  <c r="L934" i="46"/>
  <c r="O887" i="46"/>
  <c r="D1120" i="46"/>
  <c r="G1120" i="46" s="1"/>
  <c r="Y569" i="46"/>
  <c r="S981" i="46"/>
  <c r="D1075" i="46"/>
  <c r="G1075" i="46" s="1"/>
  <c r="G1029" i="46"/>
  <c r="L981" i="46"/>
  <c r="O981" i="46" s="1"/>
  <c r="M934" i="46"/>
  <c r="M982" i="46" s="1"/>
  <c r="U569" i="46"/>
  <c r="H381" i="46"/>
  <c r="V897" i="46"/>
  <c r="N934" i="46"/>
  <c r="N982" i="46" s="1"/>
  <c r="E424" i="46"/>
  <c r="S1459" i="46"/>
  <c r="N1459" i="46"/>
  <c r="Z1459" i="46"/>
  <c r="V1459" i="46"/>
  <c r="T1459" i="46"/>
  <c r="R1459" i="46"/>
  <c r="O1459" i="46"/>
  <c r="F1030" i="46"/>
  <c r="W1163" i="46"/>
  <c r="X219" i="46"/>
  <c r="W218" i="46"/>
  <c r="S933" i="46"/>
  <c r="F331" i="46"/>
  <c r="S887" i="46"/>
  <c r="P934" i="46"/>
  <c r="P982" i="46" s="1"/>
  <c r="D1271" i="46"/>
  <c r="P569" i="46"/>
  <c r="V1162" i="46"/>
  <c r="J1076" i="46"/>
  <c r="J1122" i="46" s="1"/>
  <c r="L81" i="46"/>
  <c r="F82" i="46"/>
  <c r="I1622" i="46"/>
  <c r="O1591" i="46"/>
  <c r="D1622" i="46"/>
  <c r="Q934" i="46"/>
  <c r="Q982" i="46" s="1"/>
  <c r="N569" i="46"/>
  <c r="E331" i="46"/>
  <c r="W519" i="46"/>
  <c r="N519" i="46"/>
  <c r="U519" i="46"/>
  <c r="Q519" i="46"/>
  <c r="M519" i="46"/>
  <c r="Y519" i="46"/>
  <c r="R519" i="46"/>
  <c r="X519" i="46"/>
  <c r="P519" i="46"/>
  <c r="T519" i="46"/>
  <c r="S519" i="46"/>
  <c r="V519" i="46"/>
  <c r="R934" i="46"/>
  <c r="R982" i="46" s="1"/>
  <c r="H474" i="46"/>
  <c r="D424" i="46"/>
  <c r="X569" i="46"/>
  <c r="F518" i="46"/>
  <c r="H1727" i="46"/>
  <c r="L888" i="46"/>
  <c r="J888" i="46"/>
  <c r="I888" i="46"/>
  <c r="H888" i="46"/>
  <c r="F888" i="46"/>
  <c r="E888" i="46"/>
  <c r="D888" i="46"/>
  <c r="R888" i="46"/>
  <c r="Q888" i="46"/>
  <c r="P888" i="46"/>
  <c r="M888" i="46"/>
  <c r="N888" i="46"/>
  <c r="U568" i="46"/>
  <c r="H568" i="46" s="1"/>
  <c r="F424" i="46"/>
  <c r="I1271" i="46"/>
  <c r="K1030" i="46"/>
  <c r="H1076" i="46"/>
  <c r="L475" i="46"/>
  <c r="L569" i="46" s="1"/>
  <c r="D381" i="46"/>
  <c r="G331" i="46"/>
  <c r="D518" i="46"/>
  <c r="N1662" i="46"/>
  <c r="N1682" i="46"/>
  <c r="N1675" i="46"/>
  <c r="O1668" i="46"/>
  <c r="N1678" i="46"/>
  <c r="N1692" i="46"/>
  <c r="N1689" i="46"/>
  <c r="N1685" i="46"/>
  <c r="N1672" i="46"/>
  <c r="I331" i="46"/>
  <c r="K933" i="46"/>
  <c r="W569" i="46"/>
  <c r="I381" i="46"/>
  <c r="V887" i="46"/>
  <c r="E1031" i="46" s="1"/>
  <c r="E518" i="46"/>
  <c r="H331" i="46"/>
  <c r="I424" i="46"/>
  <c r="H981" i="46"/>
  <c r="K981" i="46" s="1"/>
  <c r="M569" i="46"/>
  <c r="D331" i="46"/>
  <c r="G568" i="46"/>
  <c r="E1623" i="46"/>
  <c r="J1623" i="46"/>
  <c r="P1592" i="46"/>
  <c r="I1446" i="46"/>
  <c r="V569" i="46"/>
  <c r="I518" i="46"/>
  <c r="M1163" i="46"/>
  <c r="M1162" i="46" s="1"/>
  <c r="M218" i="46"/>
  <c r="G474" i="46"/>
  <c r="E934" i="46"/>
  <c r="E982" i="46" s="1"/>
  <c r="V920" i="46"/>
  <c r="W1165" i="46"/>
  <c r="W898" i="46"/>
  <c r="X221" i="46"/>
  <c r="Y1540" i="46"/>
  <c r="S569" i="46"/>
  <c r="G381" i="46"/>
  <c r="I1076" i="46"/>
  <c r="I1122" i="46" s="1"/>
  <c r="I474" i="46"/>
  <c r="M1165" i="46"/>
  <c r="W888" i="46"/>
  <c r="F1779" i="46"/>
  <c r="H1778" i="46"/>
  <c r="F934" i="46"/>
  <c r="F982" i="46" s="1"/>
  <c r="W1164" i="46"/>
  <c r="X220" i="46"/>
  <c r="G424" i="46"/>
  <c r="E1271" i="46"/>
  <c r="F381" i="46"/>
  <c r="I568" i="46"/>
  <c r="D934" i="46"/>
  <c r="D982" i="46" s="1"/>
  <c r="G887" i="46"/>
  <c r="F1271" i="46"/>
  <c r="R569" i="46"/>
  <c r="I1531" i="46" l="1"/>
  <c r="I1441" i="46"/>
  <c r="P1524" i="46"/>
  <c r="I1440" i="46"/>
  <c r="H1439" i="46"/>
  <c r="AA1537" i="46"/>
  <c r="Z1533" i="46"/>
  <c r="AA1540" i="46"/>
  <c r="F1531" i="46"/>
  <c r="W1541" i="46"/>
  <c r="T522" i="46"/>
  <c r="P1537" i="46"/>
  <c r="P1533" i="46"/>
  <c r="H1430" i="46"/>
  <c r="S1539" i="46"/>
  <c r="N1540" i="46"/>
  <c r="E1352" i="46"/>
  <c r="V1533" i="46"/>
  <c r="I1430" i="46"/>
  <c r="W1539" i="46"/>
  <c r="Z1539" i="46"/>
  <c r="P1541" i="46"/>
  <c r="G1445" i="46"/>
  <c r="U1539" i="46"/>
  <c r="N1537" i="46"/>
  <c r="AA1541" i="46"/>
  <c r="D1430" i="46"/>
  <c r="R1524" i="46"/>
  <c r="D1443" i="46"/>
  <c r="AA1538" i="46"/>
  <c r="V1532" i="46"/>
  <c r="F1442" i="46"/>
  <c r="G1430" i="46"/>
  <c r="Z1535" i="46"/>
  <c r="E1430" i="46"/>
  <c r="G1531" i="46"/>
  <c r="Z1538" i="46"/>
  <c r="V1540" i="46"/>
  <c r="V1539" i="46"/>
  <c r="E1351" i="46"/>
  <c r="R1539" i="46"/>
  <c r="H1523" i="46"/>
  <c r="U1537" i="46"/>
  <c r="D1438" i="46"/>
  <c r="I1352" i="46"/>
  <c r="F1445" i="46"/>
  <c r="P1539" i="46"/>
  <c r="AA1532" i="46"/>
  <c r="V429" i="46"/>
  <c r="O335" i="46"/>
  <c r="E1439" i="46"/>
  <c r="W429" i="46"/>
  <c r="T1534" i="46"/>
  <c r="V1538" i="46"/>
  <c r="AA1536" i="46"/>
  <c r="F1351" i="46"/>
  <c r="U429" i="46"/>
  <c r="E1438" i="46"/>
  <c r="Q429" i="46"/>
  <c r="N429" i="46"/>
  <c r="Z1532" i="46"/>
  <c r="Y429" i="46"/>
  <c r="F1430" i="46"/>
  <c r="I1444" i="46"/>
  <c r="Z1536" i="46"/>
  <c r="Q1431" i="46"/>
  <c r="T1540" i="46"/>
  <c r="P1540" i="46"/>
  <c r="R1534" i="46"/>
  <c r="M335" i="46"/>
  <c r="Q1337" i="46"/>
  <c r="Q1525" i="46" s="1"/>
  <c r="Y1337" i="46"/>
  <c r="U1337" i="46"/>
  <c r="P1534" i="46"/>
  <c r="P1337" i="46"/>
  <c r="P1538" i="46"/>
  <c r="S1337" i="46"/>
  <c r="R1536" i="46"/>
  <c r="D1445" i="46"/>
  <c r="N1541" i="46"/>
  <c r="V1337" i="46"/>
  <c r="O1539" i="46"/>
  <c r="T1337" i="46"/>
  <c r="E1441" i="46"/>
  <c r="R1541" i="46"/>
  <c r="R1337" i="46"/>
  <c r="AA1534" i="46"/>
  <c r="R1540" i="46"/>
  <c r="AA1337" i="46"/>
  <c r="H1531" i="46"/>
  <c r="D1349" i="46"/>
  <c r="O1536" i="46"/>
  <c r="R1538" i="46"/>
  <c r="F1352" i="46"/>
  <c r="F1439" i="46"/>
  <c r="T429" i="46"/>
  <c r="U335" i="46"/>
  <c r="S429" i="46"/>
  <c r="Y1431" i="46"/>
  <c r="X333" i="46"/>
  <c r="S427" i="46"/>
  <c r="U333" i="46"/>
  <c r="S333" i="46"/>
  <c r="N427" i="46"/>
  <c r="W427" i="46"/>
  <c r="W333" i="46"/>
  <c r="R333" i="46"/>
  <c r="R427" i="46"/>
  <c r="P333" i="46"/>
  <c r="N333" i="46"/>
  <c r="Q333" i="46"/>
  <c r="X427" i="46"/>
  <c r="Q427" i="46"/>
  <c r="O333" i="46"/>
  <c r="T333" i="46"/>
  <c r="O427" i="46"/>
  <c r="L427" i="46"/>
  <c r="P427" i="46"/>
  <c r="L333" i="46"/>
  <c r="Y333" i="46"/>
  <c r="Y427" i="46"/>
  <c r="M333" i="46"/>
  <c r="M427" i="46"/>
  <c r="T427" i="46"/>
  <c r="V427" i="46"/>
  <c r="U427" i="46"/>
  <c r="V333" i="46"/>
  <c r="P335" i="46"/>
  <c r="I1445" i="46"/>
  <c r="O1431" i="46"/>
  <c r="X1533" i="46"/>
  <c r="H1438" i="46"/>
  <c r="V1431" i="46"/>
  <c r="X1431" i="46"/>
  <c r="T1524" i="46"/>
  <c r="H1442" i="46"/>
  <c r="X1538" i="46"/>
  <c r="V1537" i="46"/>
  <c r="Q1540" i="46"/>
  <c r="E1540" i="46" s="1"/>
  <c r="L429" i="46"/>
  <c r="L335" i="46"/>
  <c r="D1352" i="46"/>
  <c r="N1431" i="46"/>
  <c r="N1525" i="46" s="1"/>
  <c r="P429" i="46"/>
  <c r="T383" i="46"/>
  <c r="V383" i="46"/>
  <c r="U383" i="46"/>
  <c r="Y383" i="46"/>
  <c r="L383" i="46"/>
  <c r="W383" i="46"/>
  <c r="P383" i="46"/>
  <c r="R477" i="46"/>
  <c r="T477" i="46"/>
  <c r="M383" i="46"/>
  <c r="Q383" i="46"/>
  <c r="S383" i="46"/>
  <c r="O383" i="46"/>
  <c r="U477" i="46"/>
  <c r="N383" i="46"/>
  <c r="X383" i="46"/>
  <c r="R383" i="46"/>
  <c r="Q477" i="46"/>
  <c r="M477" i="46"/>
  <c r="Y477" i="46"/>
  <c r="S477" i="46"/>
  <c r="V477" i="46"/>
  <c r="O477" i="46"/>
  <c r="N477" i="46"/>
  <c r="W477" i="46"/>
  <c r="X477" i="46"/>
  <c r="P477" i="46"/>
  <c r="S1431" i="46"/>
  <c r="AA1524" i="46"/>
  <c r="W1524" i="46"/>
  <c r="T1536" i="46"/>
  <c r="O429" i="46"/>
  <c r="R429" i="46"/>
  <c r="S335" i="46"/>
  <c r="AA1533" i="46"/>
  <c r="O1532" i="46"/>
  <c r="Q335" i="46"/>
  <c r="Y335" i="46"/>
  <c r="Y523" i="46" s="1"/>
  <c r="X429" i="46"/>
  <c r="AA1431" i="46"/>
  <c r="AA1525" i="46" s="1"/>
  <c r="Q1539" i="46"/>
  <c r="E1539" i="46" s="1"/>
  <c r="R335" i="46"/>
  <c r="N335" i="46"/>
  <c r="W335" i="46"/>
  <c r="U1431" i="46"/>
  <c r="H1445" i="46"/>
  <c r="X1532" i="46"/>
  <c r="F1444" i="46"/>
  <c r="M429" i="46"/>
  <c r="X335" i="46"/>
  <c r="R1431" i="46"/>
  <c r="Z1534" i="46"/>
  <c r="O1535" i="46"/>
  <c r="Z1431" i="46"/>
  <c r="T1431" i="46"/>
  <c r="G1441" i="46"/>
  <c r="W1431" i="46"/>
  <c r="P1536" i="46"/>
  <c r="G1438" i="46"/>
  <c r="H1444" i="46"/>
  <c r="X1524" i="46"/>
  <c r="T335" i="46"/>
  <c r="I1348" i="46"/>
  <c r="Y1536" i="46"/>
  <c r="P1431" i="46"/>
  <c r="P1525" i="46" s="1"/>
  <c r="Z1337" i="46"/>
  <c r="D1347" i="46"/>
  <c r="N1535" i="46"/>
  <c r="V1536" i="46"/>
  <c r="I1442" i="46"/>
  <c r="O1337" i="46"/>
  <c r="Z1537" i="46"/>
  <c r="I1350" i="46"/>
  <c r="Y1538" i="46"/>
  <c r="G1349" i="46"/>
  <c r="I1443" i="46"/>
  <c r="R1533" i="46"/>
  <c r="N1532" i="46"/>
  <c r="D1344" i="46"/>
  <c r="D1345" i="46"/>
  <c r="N1533" i="46"/>
  <c r="I1345" i="46"/>
  <c r="Y1533" i="46"/>
  <c r="Y1524" i="46"/>
  <c r="I1336" i="46"/>
  <c r="H1346" i="46"/>
  <c r="W1534" i="46"/>
  <c r="I1346" i="46"/>
  <c r="Y1534" i="46"/>
  <c r="N1536" i="46"/>
  <c r="D1348" i="46"/>
  <c r="H1348" i="46"/>
  <c r="W1536" i="46"/>
  <c r="P1535" i="46"/>
  <c r="W1533" i="46"/>
  <c r="H1533" i="46" s="1"/>
  <c r="X1534" i="46"/>
  <c r="F1350" i="46"/>
  <c r="S1538" i="46"/>
  <c r="W1537" i="46"/>
  <c r="H1349" i="46"/>
  <c r="G1348" i="46"/>
  <c r="U1536" i="46"/>
  <c r="O1534" i="46"/>
  <c r="D1523" i="46"/>
  <c r="F1347" i="46"/>
  <c r="S1535" i="46"/>
  <c r="R1532" i="46"/>
  <c r="E1349" i="46"/>
  <c r="Q1537" i="46"/>
  <c r="H1441" i="46"/>
  <c r="T1533" i="46"/>
  <c r="U1534" i="46"/>
  <c r="G1534" i="46" s="1"/>
  <c r="G1346" i="46"/>
  <c r="H1345" i="46"/>
  <c r="Y1535" i="46"/>
  <c r="I1347" i="46"/>
  <c r="D1444" i="46"/>
  <c r="U1524" i="46"/>
  <c r="G1524" i="46" s="1"/>
  <c r="G1336" i="46"/>
  <c r="Y1532" i="46"/>
  <c r="I1344" i="46"/>
  <c r="D1441" i="46"/>
  <c r="N1539" i="46"/>
  <c r="D1351" i="46"/>
  <c r="G1347" i="46"/>
  <c r="U1535" i="46"/>
  <c r="N1534" i="46"/>
  <c r="D1346" i="46"/>
  <c r="E1348" i="46"/>
  <c r="Q1536" i="46"/>
  <c r="E1536" i="46" s="1"/>
  <c r="F1441" i="46"/>
  <c r="P1532" i="46"/>
  <c r="E1336" i="46"/>
  <c r="Q1524" i="46"/>
  <c r="E1524" i="46" s="1"/>
  <c r="E1346" i="46"/>
  <c r="Q1534" i="46"/>
  <c r="G1351" i="46"/>
  <c r="S1536" i="46"/>
  <c r="F1348" i="46"/>
  <c r="E1345" i="46"/>
  <c r="F1336" i="46"/>
  <c r="S1524" i="46"/>
  <c r="H1347" i="46"/>
  <c r="W1535" i="46"/>
  <c r="H1440" i="46"/>
  <c r="R1537" i="46"/>
  <c r="F1346" i="46"/>
  <c r="S1534" i="46"/>
  <c r="F1534" i="46" s="1"/>
  <c r="N1524" i="46"/>
  <c r="D1524" i="46" s="1"/>
  <c r="D1336" i="46"/>
  <c r="T1535" i="46"/>
  <c r="I1351" i="46"/>
  <c r="D1350" i="46"/>
  <c r="N1538" i="46"/>
  <c r="O1537" i="46"/>
  <c r="Q1533" i="46"/>
  <c r="Q1535" i="46"/>
  <c r="E1347" i="46"/>
  <c r="U1533" i="46"/>
  <c r="G1345" i="46"/>
  <c r="F1344" i="46"/>
  <c r="S1532" i="46"/>
  <c r="Z1540" i="46"/>
  <c r="R1535" i="46"/>
  <c r="G1440" i="46"/>
  <c r="T1538" i="46"/>
  <c r="T1532" i="46"/>
  <c r="AA1539" i="46"/>
  <c r="E1344" i="46"/>
  <c r="Q1532" i="46"/>
  <c r="D1440" i="46"/>
  <c r="I1438" i="46"/>
  <c r="G1344" i="46"/>
  <c r="U1532" i="46"/>
  <c r="E1350" i="46"/>
  <c r="Q1538" i="46"/>
  <c r="Y1537" i="46"/>
  <c r="I1349" i="46"/>
  <c r="G1350" i="46"/>
  <c r="U1538" i="46"/>
  <c r="G1443" i="46"/>
  <c r="I1439" i="46"/>
  <c r="E1445" i="46"/>
  <c r="H1350" i="46"/>
  <c r="W1538" i="46"/>
  <c r="X1337" i="46"/>
  <c r="W1532" i="46"/>
  <c r="H1344" i="46"/>
  <c r="AA1535" i="46"/>
  <c r="E1444" i="46"/>
  <c r="V1535" i="46"/>
  <c r="T1539" i="46"/>
  <c r="F1539" i="46" s="1"/>
  <c r="X1539" i="46"/>
  <c r="F1438" i="46"/>
  <c r="E1443" i="46"/>
  <c r="O1533" i="46"/>
  <c r="F1440" i="46"/>
  <c r="X1535" i="46"/>
  <c r="AE1256" i="46"/>
  <c r="U1339" i="46" s="1"/>
  <c r="AE1257" i="46"/>
  <c r="AI1224" i="46"/>
  <c r="AI1225" i="46"/>
  <c r="AJ1223" i="46"/>
  <c r="W1337" i="46"/>
  <c r="D1442" i="46"/>
  <c r="G1442" i="46"/>
  <c r="X1536" i="46"/>
  <c r="F1349" i="46"/>
  <c r="S1537" i="46"/>
  <c r="G1439" i="46"/>
  <c r="D1531" i="46"/>
  <c r="S1533" i="46"/>
  <c r="F1345" i="46"/>
  <c r="X1537" i="46"/>
  <c r="E1531" i="46"/>
  <c r="D1439" i="46"/>
  <c r="H1351" i="46"/>
  <c r="H1446" i="46"/>
  <c r="I1620" i="46"/>
  <c r="N1551" i="46"/>
  <c r="O1551" i="46" s="1"/>
  <c r="Y522" i="46"/>
  <c r="D1620" i="46"/>
  <c r="P522" i="46"/>
  <c r="F1031" i="46"/>
  <c r="F1077" i="46" s="1"/>
  <c r="F1123" i="46" s="1"/>
  <c r="R522" i="46"/>
  <c r="E1365" i="46"/>
  <c r="F1446" i="46"/>
  <c r="N522" i="46"/>
  <c r="V522" i="46"/>
  <c r="D1353" i="46"/>
  <c r="G1030" i="46"/>
  <c r="X522" i="46"/>
  <c r="I428" i="46"/>
  <c r="K1076" i="46"/>
  <c r="D1076" i="46"/>
  <c r="D1122" i="46" s="1"/>
  <c r="S1540" i="46"/>
  <c r="G1365" i="46"/>
  <c r="F1365" i="46"/>
  <c r="Q522" i="46"/>
  <c r="H425" i="46"/>
  <c r="D569" i="46"/>
  <c r="D475" i="46"/>
  <c r="Q1459" i="46"/>
  <c r="E1459" i="46" s="1"/>
  <c r="M522" i="46"/>
  <c r="D425" i="46"/>
  <c r="B1789" i="46"/>
  <c r="D1788" i="46"/>
  <c r="D1031" i="46"/>
  <c r="D1077" i="46" s="1"/>
  <c r="E475" i="46"/>
  <c r="H519" i="46"/>
  <c r="W1540" i="46"/>
  <c r="H1540" i="46" s="1"/>
  <c r="D1446" i="46"/>
  <c r="H428" i="46"/>
  <c r="E425" i="46"/>
  <c r="F428" i="46"/>
  <c r="E1077" i="46"/>
  <c r="E1123" i="46" s="1"/>
  <c r="G982" i="46"/>
  <c r="I332" i="46"/>
  <c r="I519" i="46"/>
  <c r="R935" i="46"/>
  <c r="R983" i="46" s="1"/>
  <c r="F519" i="46"/>
  <c r="W570" i="46"/>
  <c r="I382" i="46"/>
  <c r="J1077" i="46"/>
  <c r="J1123" i="46" s="1"/>
  <c r="F332" i="46"/>
  <c r="L522" i="46"/>
  <c r="D334" i="46"/>
  <c r="H1447" i="46"/>
  <c r="D935" i="46"/>
  <c r="G888" i="46"/>
  <c r="V570" i="46"/>
  <c r="O522" i="46"/>
  <c r="E334" i="46"/>
  <c r="I569" i="46"/>
  <c r="E935" i="46"/>
  <c r="E983" i="46" s="1"/>
  <c r="O570" i="46"/>
  <c r="E382" i="46"/>
  <c r="G1446" i="46"/>
  <c r="I475" i="46"/>
  <c r="F935" i="46"/>
  <c r="F983" i="46" s="1"/>
  <c r="V898" i="46"/>
  <c r="O569" i="46"/>
  <c r="E569" i="46" s="1"/>
  <c r="T570" i="46"/>
  <c r="L35" i="46"/>
  <c r="F36" i="46"/>
  <c r="U1540" i="46"/>
  <c r="Q935" i="46"/>
  <c r="Q983" i="46" s="1"/>
  <c r="X1165" i="46"/>
  <c r="W899" i="46"/>
  <c r="Y221" i="46"/>
  <c r="V888" i="46"/>
  <c r="D1032" i="46" s="1"/>
  <c r="H1032" i="46"/>
  <c r="H935" i="46"/>
  <c r="K888" i="46"/>
  <c r="S934" i="46"/>
  <c r="X1163" i="46"/>
  <c r="X218" i="46"/>
  <c r="Y219" i="46"/>
  <c r="F334" i="46"/>
  <c r="E1446" i="46"/>
  <c r="P213" i="46"/>
  <c r="P307" i="46"/>
  <c r="S336" i="46" s="1"/>
  <c r="P308" i="46"/>
  <c r="I1032" i="46"/>
  <c r="I935" i="46"/>
  <c r="I983" i="46" s="1"/>
  <c r="W1162" i="46"/>
  <c r="G428" i="46"/>
  <c r="P570" i="46"/>
  <c r="O1685" i="46"/>
  <c r="O1682" i="46"/>
  <c r="O1675" i="46"/>
  <c r="O1689" i="46"/>
  <c r="O1672" i="46"/>
  <c r="O1692" i="46"/>
  <c r="P1668" i="46"/>
  <c r="O1678" i="46"/>
  <c r="O1662" i="46"/>
  <c r="J1032" i="46"/>
  <c r="J935" i="46"/>
  <c r="J983" i="46" s="1"/>
  <c r="S982" i="46"/>
  <c r="G382" i="46"/>
  <c r="H334" i="46"/>
  <c r="V1541" i="46"/>
  <c r="H1122" i="46"/>
  <c r="K1122" i="46" s="1"/>
  <c r="L935" i="46"/>
  <c r="L983" i="46" s="1"/>
  <c r="O888" i="46"/>
  <c r="F425" i="46"/>
  <c r="I1623" i="46"/>
  <c r="P1591" i="46"/>
  <c r="D1623" i="46"/>
  <c r="F1076" i="46"/>
  <c r="F1122" i="46" s="1"/>
  <c r="O934" i="46"/>
  <c r="H382" i="46"/>
  <c r="U522" i="46"/>
  <c r="U1459" i="46"/>
  <c r="G1459" i="46" s="1"/>
  <c r="E332" i="46"/>
  <c r="H1728" i="46"/>
  <c r="E889" i="46"/>
  <c r="D889" i="46"/>
  <c r="R889" i="46"/>
  <c r="Q889" i="46"/>
  <c r="P889" i="46"/>
  <c r="N889" i="46"/>
  <c r="M889" i="46"/>
  <c r="L889" i="46"/>
  <c r="J889" i="46"/>
  <c r="I889" i="46"/>
  <c r="F889" i="46"/>
  <c r="H889" i="46"/>
  <c r="L982" i="46"/>
  <c r="O982" i="46" s="1"/>
  <c r="Q570" i="46"/>
  <c r="F382" i="46"/>
  <c r="N1552" i="46"/>
  <c r="O1552" i="46" s="1"/>
  <c r="I1621" i="46"/>
  <c r="D1621" i="46"/>
  <c r="Y1459" i="46"/>
  <c r="Y570" i="46"/>
  <c r="I334" i="46"/>
  <c r="X1164" i="46"/>
  <c r="Y220" i="46"/>
  <c r="F475" i="46"/>
  <c r="F1780" i="46"/>
  <c r="H1779" i="46"/>
  <c r="L519" i="46"/>
  <c r="D519" i="46" s="1"/>
  <c r="D332" i="46"/>
  <c r="I425" i="46"/>
  <c r="N1561" i="46"/>
  <c r="O1561" i="46" s="1"/>
  <c r="L476" i="46"/>
  <c r="L570" i="46" s="1"/>
  <c r="D382" i="46"/>
  <c r="W522" i="46"/>
  <c r="S522" i="46"/>
  <c r="G334" i="46"/>
  <c r="G1353" i="46"/>
  <c r="Q569" i="46"/>
  <c r="F569" i="46" s="1"/>
  <c r="V520" i="46"/>
  <c r="O520" i="46"/>
  <c r="P520" i="46"/>
  <c r="M520" i="46"/>
  <c r="T520" i="46"/>
  <c r="X520" i="46"/>
  <c r="R520" i="46"/>
  <c r="Y520" i="46"/>
  <c r="N520" i="46"/>
  <c r="U520" i="46"/>
  <c r="T1541" i="46"/>
  <c r="E1447" i="46"/>
  <c r="E1353" i="46"/>
  <c r="O1541" i="46"/>
  <c r="E428" i="46"/>
  <c r="S1541" i="46"/>
  <c r="F1353" i="46"/>
  <c r="R570" i="46"/>
  <c r="K934" i="46"/>
  <c r="I1077" i="46"/>
  <c r="I1123" i="46" s="1"/>
  <c r="Y1541" i="46"/>
  <c r="I1353" i="46"/>
  <c r="G519" i="46"/>
  <c r="N935" i="46"/>
  <c r="N983" i="46" s="1"/>
  <c r="O519" i="46"/>
  <c r="E519" i="46" s="1"/>
  <c r="O1540" i="46"/>
  <c r="M570" i="46"/>
  <c r="H982" i="46"/>
  <c r="K982" i="46" s="1"/>
  <c r="G475" i="46"/>
  <c r="Q1592" i="46"/>
  <c r="J1624" i="46"/>
  <c r="E1624" i="46"/>
  <c r="G332" i="46"/>
  <c r="M935" i="46"/>
  <c r="M983" i="46" s="1"/>
  <c r="F83" i="46"/>
  <c r="L82" i="46"/>
  <c r="Z1541" i="46"/>
  <c r="H475" i="46"/>
  <c r="D1121" i="46"/>
  <c r="G1121" i="46" s="1"/>
  <c r="D428" i="46"/>
  <c r="H1077" i="46"/>
  <c r="K1031" i="46"/>
  <c r="N570" i="46"/>
  <c r="F1459" i="46"/>
  <c r="G934" i="46"/>
  <c r="G569" i="46"/>
  <c r="H332" i="46"/>
  <c r="P935" i="46"/>
  <c r="S888" i="46"/>
  <c r="G425" i="46"/>
  <c r="H1353" i="46"/>
  <c r="H569" i="46"/>
  <c r="X570" i="46"/>
  <c r="E1538" i="46" l="1"/>
  <c r="G1537" i="46"/>
  <c r="G1532" i="46"/>
  <c r="N523" i="46"/>
  <c r="T1525" i="46"/>
  <c r="I1532" i="46"/>
  <c r="I1540" i="46"/>
  <c r="D1537" i="46"/>
  <c r="G522" i="46"/>
  <c r="G1539" i="46"/>
  <c r="O523" i="46"/>
  <c r="F1337" i="46"/>
  <c r="E1534" i="46"/>
  <c r="G1533" i="46"/>
  <c r="H1539" i="46"/>
  <c r="G1538" i="46"/>
  <c r="E1337" i="46"/>
  <c r="I1539" i="46"/>
  <c r="V1525" i="46"/>
  <c r="N1433" i="46"/>
  <c r="I1524" i="46"/>
  <c r="G1540" i="46"/>
  <c r="H1431" i="46"/>
  <c r="U1525" i="46"/>
  <c r="I1538" i="46"/>
  <c r="F1431" i="46"/>
  <c r="R1525" i="46"/>
  <c r="E1525" i="46" s="1"/>
  <c r="R1433" i="46"/>
  <c r="T430" i="46"/>
  <c r="V1433" i="46"/>
  <c r="Z1433" i="46"/>
  <c r="I335" i="46"/>
  <c r="T1433" i="46"/>
  <c r="I1534" i="46"/>
  <c r="I1337" i="46"/>
  <c r="D335" i="46"/>
  <c r="D1540" i="46"/>
  <c r="P1433" i="46"/>
  <c r="G335" i="46"/>
  <c r="N336" i="46"/>
  <c r="S1433" i="46"/>
  <c r="N430" i="46"/>
  <c r="I1536" i="46"/>
  <c r="V336" i="46"/>
  <c r="F1533" i="46"/>
  <c r="W1433" i="46"/>
  <c r="F1540" i="46"/>
  <c r="X1433" i="46"/>
  <c r="X430" i="46"/>
  <c r="L430" i="46"/>
  <c r="S1339" i="46"/>
  <c r="H1524" i="46"/>
  <c r="Y430" i="46"/>
  <c r="G1337" i="46"/>
  <c r="O1525" i="46"/>
  <c r="D1525" i="46" s="1"/>
  <c r="AA1433" i="46"/>
  <c r="O1433" i="46"/>
  <c r="E1431" i="46"/>
  <c r="I1431" i="46"/>
  <c r="D1539" i="46"/>
  <c r="F1536" i="46"/>
  <c r="H1534" i="46"/>
  <c r="Q1433" i="46"/>
  <c r="U1433" i="46"/>
  <c r="S1525" i="46"/>
  <c r="F1525" i="46" s="1"/>
  <c r="Q336" i="46"/>
  <c r="H1538" i="46"/>
  <c r="G1536" i="46"/>
  <c r="T336" i="46"/>
  <c r="M430" i="46"/>
  <c r="F1524" i="46"/>
  <c r="Z1525" i="46"/>
  <c r="Y336" i="46"/>
  <c r="L336" i="46"/>
  <c r="G1431" i="46"/>
  <c r="R336" i="46"/>
  <c r="W336" i="46"/>
  <c r="S430" i="46"/>
  <c r="M336" i="46"/>
  <c r="P430" i="46"/>
  <c r="E522" i="46"/>
  <c r="Y1525" i="46"/>
  <c r="D1431" i="46"/>
  <c r="R430" i="46"/>
  <c r="O430" i="46"/>
  <c r="O336" i="46"/>
  <c r="V430" i="46"/>
  <c r="X336" i="46"/>
  <c r="W430" i="46"/>
  <c r="H1536" i="46"/>
  <c r="U336" i="46"/>
  <c r="H1532" i="46"/>
  <c r="I1533" i="46"/>
  <c r="H522" i="46"/>
  <c r="T384" i="46"/>
  <c r="N384" i="46"/>
  <c r="O384" i="46"/>
  <c r="X384" i="46"/>
  <c r="V384" i="46"/>
  <c r="S384" i="46"/>
  <c r="Q384" i="46"/>
  <c r="P384" i="46"/>
  <c r="R384" i="46"/>
  <c r="L384" i="46"/>
  <c r="T478" i="46"/>
  <c r="U384" i="46"/>
  <c r="R478" i="46"/>
  <c r="W384" i="46"/>
  <c r="Y384" i="46"/>
  <c r="U478" i="46"/>
  <c r="M384" i="46"/>
  <c r="S478" i="46"/>
  <c r="X478" i="46"/>
  <c r="O478" i="46"/>
  <c r="V478" i="46"/>
  <c r="Y478" i="46"/>
  <c r="Q478" i="46"/>
  <c r="M478" i="46"/>
  <c r="N478" i="46"/>
  <c r="P478" i="46"/>
  <c r="W478" i="46"/>
  <c r="X1525" i="46"/>
  <c r="E1535" i="46"/>
  <c r="Q430" i="46"/>
  <c r="Y1433" i="46"/>
  <c r="U430" i="46"/>
  <c r="P336" i="46"/>
  <c r="T1339" i="46"/>
  <c r="F1535" i="46"/>
  <c r="D1535" i="46"/>
  <c r="N1339" i="46"/>
  <c r="X1339" i="46"/>
  <c r="I1535" i="46"/>
  <c r="H1337" i="46"/>
  <c r="W1525" i="46"/>
  <c r="AA1339" i="46"/>
  <c r="AJ1224" i="46"/>
  <c r="AK1223" i="46"/>
  <c r="AJ1225" i="46"/>
  <c r="O1339" i="46"/>
  <c r="D1533" i="46"/>
  <c r="AF1256" i="46"/>
  <c r="T1340" i="46" s="1"/>
  <c r="AF1257" i="46"/>
  <c r="R1339" i="46"/>
  <c r="D1536" i="46"/>
  <c r="I1537" i="46"/>
  <c r="Z1339" i="46"/>
  <c r="E1532" i="46"/>
  <c r="F1532" i="46"/>
  <c r="D1534" i="46"/>
  <c r="Y1339" i="46"/>
  <c r="D1538" i="46"/>
  <c r="H1537" i="46"/>
  <c r="D1532" i="46"/>
  <c r="W1339" i="46"/>
  <c r="H1535" i="46"/>
  <c r="E1537" i="46"/>
  <c r="F1538" i="46"/>
  <c r="D1337" i="46"/>
  <c r="Q1339" i="46"/>
  <c r="G1535" i="46"/>
  <c r="E1533" i="46"/>
  <c r="P1339" i="46"/>
  <c r="F522" i="46"/>
  <c r="L523" i="46"/>
  <c r="E335" i="46"/>
  <c r="G1447" i="46"/>
  <c r="I522" i="46"/>
  <c r="V523" i="46"/>
  <c r="S935" i="46"/>
  <c r="G1122" i="46"/>
  <c r="R523" i="46"/>
  <c r="E1032" i="46"/>
  <c r="E1078" i="46" s="1"/>
  <c r="T523" i="46"/>
  <c r="G1076" i="46"/>
  <c r="H476" i="46"/>
  <c r="F335" i="46"/>
  <c r="H335" i="46"/>
  <c r="P523" i="46"/>
  <c r="E523" i="46" s="1"/>
  <c r="H429" i="46"/>
  <c r="G476" i="46"/>
  <c r="X523" i="46"/>
  <c r="K1077" i="46"/>
  <c r="G935" i="46"/>
  <c r="U1541" i="46"/>
  <c r="G1541" i="46" s="1"/>
  <c r="S570" i="46"/>
  <c r="G570" i="46" s="1"/>
  <c r="F1541" i="46"/>
  <c r="M523" i="46"/>
  <c r="U570" i="46"/>
  <c r="H570" i="46" s="1"/>
  <c r="G1031" i="46"/>
  <c r="B1790" i="46"/>
  <c r="D1789" i="46"/>
  <c r="F1032" i="46"/>
  <c r="F1078" i="46" s="1"/>
  <c r="I429" i="46"/>
  <c r="E429" i="46"/>
  <c r="I426" i="46"/>
  <c r="G429" i="46"/>
  <c r="X1541" i="46"/>
  <c r="H1541" i="46" s="1"/>
  <c r="D426" i="46"/>
  <c r="F429" i="46"/>
  <c r="D522" i="46"/>
  <c r="D429" i="46"/>
  <c r="D1541" i="46"/>
  <c r="O983" i="46"/>
  <c r="E333" i="46"/>
  <c r="D1078" i="46"/>
  <c r="H1033" i="46"/>
  <c r="H936" i="46"/>
  <c r="K889" i="46"/>
  <c r="N1562" i="46"/>
  <c r="O1562" i="46" s="1"/>
  <c r="V571" i="46"/>
  <c r="X1162" i="46"/>
  <c r="I333" i="46"/>
  <c r="D983" i="46"/>
  <c r="G983" i="46" s="1"/>
  <c r="P1685" i="46"/>
  <c r="P1689" i="46"/>
  <c r="P1672" i="46"/>
  <c r="P1678" i="46"/>
  <c r="Q1668" i="46"/>
  <c r="P1692" i="46"/>
  <c r="P1682" i="46"/>
  <c r="P1662" i="46"/>
  <c r="P1675" i="46"/>
  <c r="F1033" i="46"/>
  <c r="F936" i="46"/>
  <c r="F984" i="46" s="1"/>
  <c r="H333" i="46"/>
  <c r="H426" i="46"/>
  <c r="I1033" i="46"/>
  <c r="I936" i="46"/>
  <c r="I984" i="46" s="1"/>
  <c r="D1447" i="46"/>
  <c r="O571" i="46"/>
  <c r="E383" i="46"/>
  <c r="D333" i="46"/>
  <c r="J936" i="46"/>
  <c r="J984" i="46" s="1"/>
  <c r="J1033" i="46"/>
  <c r="I1624" i="46"/>
  <c r="D1624" i="46"/>
  <c r="Q1591" i="46"/>
  <c r="L477" i="46"/>
  <c r="L571" i="46" s="1"/>
  <c r="D383" i="46"/>
  <c r="K935" i="46"/>
  <c r="F37" i="46"/>
  <c r="L36" i="46"/>
  <c r="L520" i="46"/>
  <c r="D520" i="46" s="1"/>
  <c r="L936" i="46"/>
  <c r="L984" i="46" s="1"/>
  <c r="O889" i="46"/>
  <c r="Q571" i="46"/>
  <c r="F383" i="46"/>
  <c r="H983" i="46"/>
  <c r="K983" i="46" s="1"/>
  <c r="E520" i="46"/>
  <c r="V899" i="46"/>
  <c r="M936" i="46"/>
  <c r="M984" i="46" s="1"/>
  <c r="I1078" i="46"/>
  <c r="I1124" i="46" s="1"/>
  <c r="Y571" i="46"/>
  <c r="K1032" i="46"/>
  <c r="H1078" i="46"/>
  <c r="H1124" i="46" s="1"/>
  <c r="W520" i="46"/>
  <c r="I520" i="46" s="1"/>
  <c r="E1625" i="46"/>
  <c r="R1592" i="46"/>
  <c r="J1625" i="46"/>
  <c r="F1447" i="46"/>
  <c r="F426" i="46"/>
  <c r="N936" i="46"/>
  <c r="N984" i="46" s="1"/>
  <c r="T571" i="46"/>
  <c r="P521" i="46"/>
  <c r="T521" i="46"/>
  <c r="M521" i="46"/>
  <c r="Q521" i="46"/>
  <c r="V521" i="46"/>
  <c r="N521" i="46"/>
  <c r="Y521" i="46"/>
  <c r="L521" i="46"/>
  <c r="R521" i="46"/>
  <c r="X521" i="46"/>
  <c r="I570" i="46"/>
  <c r="F84" i="46"/>
  <c r="L83" i="46"/>
  <c r="I1447" i="46"/>
  <c r="H1780" i="46"/>
  <c r="F1781" i="46"/>
  <c r="F570" i="46"/>
  <c r="P936" i="46"/>
  <c r="S889" i="46"/>
  <c r="Q213" i="46"/>
  <c r="Q307" i="46"/>
  <c r="M337" i="46" s="1"/>
  <c r="Q308" i="46"/>
  <c r="E476" i="46"/>
  <c r="W571" i="46"/>
  <c r="I383" i="46"/>
  <c r="P983" i="46"/>
  <c r="S983" i="46" s="1"/>
  <c r="I1541" i="46"/>
  <c r="Q936" i="46"/>
  <c r="Q984" i="46" s="1"/>
  <c r="O935" i="46"/>
  <c r="G1077" i="46"/>
  <c r="H383" i="46"/>
  <c r="Y1165" i="46"/>
  <c r="W900" i="46"/>
  <c r="Z221" i="46"/>
  <c r="E570" i="46"/>
  <c r="Q520" i="46"/>
  <c r="F520" i="46" s="1"/>
  <c r="F333" i="46"/>
  <c r="D476" i="46"/>
  <c r="Y1164" i="46"/>
  <c r="Z220" i="46"/>
  <c r="F476" i="46"/>
  <c r="R936" i="46"/>
  <c r="R984" i="46" s="1"/>
  <c r="D1123" i="46"/>
  <c r="G1123" i="46" s="1"/>
  <c r="N571" i="46"/>
  <c r="M571" i="46"/>
  <c r="W523" i="46"/>
  <c r="G426" i="46"/>
  <c r="D570" i="46"/>
  <c r="D1033" i="46"/>
  <c r="D936" i="46"/>
  <c r="G889" i="46"/>
  <c r="X571" i="46"/>
  <c r="Q523" i="46"/>
  <c r="Y1163" i="46"/>
  <c r="Y218" i="46"/>
  <c r="Z219" i="46"/>
  <c r="G383" i="46"/>
  <c r="H520" i="46"/>
  <c r="H1123" i="46"/>
  <c r="K1123" i="46" s="1"/>
  <c r="S523" i="46"/>
  <c r="E1033" i="46"/>
  <c r="E936" i="46"/>
  <c r="E984" i="46" s="1"/>
  <c r="P571" i="46"/>
  <c r="Q1541" i="46"/>
  <c r="E1541" i="46" s="1"/>
  <c r="S520" i="46"/>
  <c r="G520" i="46" s="1"/>
  <c r="E426" i="46"/>
  <c r="U523" i="46"/>
  <c r="H1729" i="46"/>
  <c r="N890" i="46"/>
  <c r="M890" i="46"/>
  <c r="L890" i="46"/>
  <c r="J890" i="46"/>
  <c r="I890" i="46"/>
  <c r="H890" i="46"/>
  <c r="F890" i="46"/>
  <c r="E890" i="46"/>
  <c r="D890" i="46"/>
  <c r="R890" i="46"/>
  <c r="Q890" i="46"/>
  <c r="P890" i="46"/>
  <c r="J1078" i="46"/>
  <c r="J1124" i="46" s="1"/>
  <c r="R571" i="46"/>
  <c r="G333" i="46"/>
  <c r="I476" i="46"/>
  <c r="T1527" i="46" l="1"/>
  <c r="G1525" i="46"/>
  <c r="H1525" i="46"/>
  <c r="R1527" i="46"/>
  <c r="E1433" i="46"/>
  <c r="I1525" i="46"/>
  <c r="P1527" i="46"/>
  <c r="D1433" i="46"/>
  <c r="F1433" i="46"/>
  <c r="S1527" i="46"/>
  <c r="Y1434" i="46"/>
  <c r="W1434" i="46"/>
  <c r="I1433" i="46"/>
  <c r="Z1527" i="46"/>
  <c r="O1527" i="46"/>
  <c r="H1433" i="46"/>
  <c r="V431" i="46"/>
  <c r="Z1434" i="46"/>
  <c r="O1434" i="46"/>
  <c r="R1434" i="46"/>
  <c r="T431" i="46"/>
  <c r="M431" i="46"/>
  <c r="Y431" i="46"/>
  <c r="G1433" i="46"/>
  <c r="W337" i="46"/>
  <c r="Q337" i="46"/>
  <c r="X337" i="46"/>
  <c r="H430" i="46"/>
  <c r="S337" i="46"/>
  <c r="N337" i="46"/>
  <c r="X1527" i="46"/>
  <c r="U431" i="46"/>
  <c r="X1434" i="46"/>
  <c r="V1434" i="46"/>
  <c r="N1434" i="46"/>
  <c r="U1527" i="46"/>
  <c r="Q1434" i="46"/>
  <c r="U1434" i="46"/>
  <c r="U1340" i="46"/>
  <c r="AA1527" i="46"/>
  <c r="W431" i="46"/>
  <c r="R431" i="46"/>
  <c r="AA1434" i="46"/>
  <c r="S431" i="46"/>
  <c r="P431" i="46"/>
  <c r="F1527" i="46"/>
  <c r="R337" i="46"/>
  <c r="O431" i="46"/>
  <c r="U337" i="46"/>
  <c r="N431" i="46"/>
  <c r="O337" i="46"/>
  <c r="V337" i="46"/>
  <c r="T337" i="46"/>
  <c r="X431" i="46"/>
  <c r="P337" i="46"/>
  <c r="T385" i="46"/>
  <c r="Q385" i="46"/>
  <c r="U385" i="46"/>
  <c r="M385" i="46"/>
  <c r="X385" i="46"/>
  <c r="R385" i="46"/>
  <c r="N385" i="46"/>
  <c r="V385" i="46"/>
  <c r="P385" i="46"/>
  <c r="R479" i="46"/>
  <c r="S385" i="46"/>
  <c r="O385" i="46"/>
  <c r="T479" i="46"/>
  <c r="L385" i="46"/>
  <c r="Y385" i="46"/>
  <c r="U479" i="46"/>
  <c r="W385" i="46"/>
  <c r="N479" i="46"/>
  <c r="V479" i="46"/>
  <c r="Q479" i="46"/>
  <c r="O479" i="46"/>
  <c r="S479" i="46"/>
  <c r="M479" i="46"/>
  <c r="Y479" i="46"/>
  <c r="X479" i="46"/>
  <c r="W479" i="46"/>
  <c r="P479" i="46"/>
  <c r="L431" i="46"/>
  <c r="Y337" i="46"/>
  <c r="P1434" i="46"/>
  <c r="L337" i="46"/>
  <c r="T1434" i="46"/>
  <c r="T1528" i="46" s="1"/>
  <c r="S1434" i="46"/>
  <c r="F1339" i="46"/>
  <c r="Q431" i="46"/>
  <c r="Z1340" i="46"/>
  <c r="Z1528" i="46" s="1"/>
  <c r="D1339" i="46"/>
  <c r="N1527" i="46"/>
  <c r="E1339" i="46"/>
  <c r="Q1527" i="46"/>
  <c r="E1527" i="46" s="1"/>
  <c r="Y1527" i="46"/>
  <c r="I1339" i="46"/>
  <c r="Q1340" i="46"/>
  <c r="O1340" i="46"/>
  <c r="AA1340" i="46"/>
  <c r="V1340" i="46"/>
  <c r="AG1256" i="46"/>
  <c r="U1341" i="46" s="1"/>
  <c r="AG1257" i="46"/>
  <c r="N1340" i="46"/>
  <c r="R1340" i="46"/>
  <c r="AL1224" i="46"/>
  <c r="AK1224" i="46"/>
  <c r="AK1225" i="46"/>
  <c r="H1339" i="46"/>
  <c r="W1527" i="46"/>
  <c r="P1340" i="46"/>
  <c r="S1340" i="46"/>
  <c r="Y1340" i="46"/>
  <c r="W1340" i="46"/>
  <c r="X1340" i="46"/>
  <c r="I523" i="46"/>
  <c r="F523" i="46"/>
  <c r="D523" i="46"/>
  <c r="Y524" i="46"/>
  <c r="M524" i="46"/>
  <c r="G523" i="46"/>
  <c r="F336" i="46"/>
  <c r="P524" i="46"/>
  <c r="H523" i="46"/>
  <c r="G336" i="46"/>
  <c r="E1124" i="46"/>
  <c r="G477" i="46"/>
  <c r="W524" i="46"/>
  <c r="G1032" i="46"/>
  <c r="G427" i="46"/>
  <c r="G430" i="46"/>
  <c r="E427" i="46"/>
  <c r="H477" i="46"/>
  <c r="K936" i="46"/>
  <c r="S936" i="46"/>
  <c r="H427" i="46"/>
  <c r="S521" i="46"/>
  <c r="G521" i="46" s="1"/>
  <c r="F1124" i="46"/>
  <c r="V524" i="46"/>
  <c r="F430" i="46"/>
  <c r="S571" i="46"/>
  <c r="G571" i="46" s="1"/>
  <c r="Y1162" i="46"/>
  <c r="U521" i="46"/>
  <c r="H521" i="46" s="1"/>
  <c r="N524" i="46"/>
  <c r="B1791" i="46"/>
  <c r="D1790" i="46"/>
  <c r="I430" i="46"/>
  <c r="F427" i="46"/>
  <c r="N572" i="46"/>
  <c r="P572" i="46"/>
  <c r="O936" i="46"/>
  <c r="D477" i="46"/>
  <c r="Q524" i="46"/>
  <c r="H1079" i="46"/>
  <c r="K1033" i="46"/>
  <c r="W572" i="46"/>
  <c r="I384" i="46"/>
  <c r="V572" i="46"/>
  <c r="T524" i="46"/>
  <c r="O984" i="46"/>
  <c r="H336" i="46"/>
  <c r="D521" i="46"/>
  <c r="K1124" i="46"/>
  <c r="H1730" i="46"/>
  <c r="F891" i="46"/>
  <c r="E891" i="46"/>
  <c r="D891" i="46"/>
  <c r="R891" i="46"/>
  <c r="Q891" i="46"/>
  <c r="P891" i="46"/>
  <c r="N891" i="46"/>
  <c r="M891" i="46"/>
  <c r="L891" i="46"/>
  <c r="H891" i="46"/>
  <c r="J891" i="46"/>
  <c r="I891" i="46"/>
  <c r="Q1662" i="46"/>
  <c r="Q1682" i="46"/>
  <c r="Q1675" i="46"/>
  <c r="Q1689" i="46"/>
  <c r="Q1672" i="46"/>
  <c r="Q1678" i="46"/>
  <c r="R1668" i="46"/>
  <c r="Q1685" i="46"/>
  <c r="Q1692" i="46"/>
  <c r="F521" i="46"/>
  <c r="M572" i="46"/>
  <c r="U524" i="46"/>
  <c r="U572" i="46"/>
  <c r="H384" i="46"/>
  <c r="H1781" i="46"/>
  <c r="F1782" i="46"/>
  <c r="I1625" i="46"/>
  <c r="D1625" i="46"/>
  <c r="R1591" i="46"/>
  <c r="E477" i="46"/>
  <c r="G1078" i="46"/>
  <c r="E430" i="46"/>
  <c r="E571" i="46"/>
  <c r="E1079" i="46"/>
  <c r="E1125" i="46" s="1"/>
  <c r="S524" i="46"/>
  <c r="E384" i="46"/>
  <c r="I427" i="46"/>
  <c r="F1079" i="46"/>
  <c r="F1125" i="46" s="1"/>
  <c r="D1124" i="46"/>
  <c r="P984" i="46"/>
  <c r="S984" i="46" s="1"/>
  <c r="Q937" i="46"/>
  <c r="Q985" i="46" s="1"/>
  <c r="R937" i="46"/>
  <c r="R985" i="46" s="1"/>
  <c r="D937" i="46"/>
  <c r="D1034" i="46"/>
  <c r="G890" i="46"/>
  <c r="G936" i="46"/>
  <c r="F384" i="46"/>
  <c r="J1079" i="46"/>
  <c r="J1125" i="46" s="1"/>
  <c r="O521" i="46"/>
  <c r="E521" i="46" s="1"/>
  <c r="H984" i="46"/>
  <c r="K984" i="46" s="1"/>
  <c r="E937" i="46"/>
  <c r="E985" i="46" s="1"/>
  <c r="E1034" i="46"/>
  <c r="F1034" i="46"/>
  <c r="F937" i="46"/>
  <c r="F985" i="46" s="1"/>
  <c r="D984" i="46"/>
  <c r="G984" i="46" s="1"/>
  <c r="D430" i="46"/>
  <c r="I477" i="46"/>
  <c r="R572" i="46"/>
  <c r="J1626" i="46"/>
  <c r="S1592" i="46"/>
  <c r="E1626" i="46"/>
  <c r="I1079" i="46"/>
  <c r="I1125" i="46" s="1"/>
  <c r="W521" i="46"/>
  <c r="I521" i="46" s="1"/>
  <c r="Z1165" i="46"/>
  <c r="W901" i="46"/>
  <c r="AA221" i="46"/>
  <c r="D1079" i="46"/>
  <c r="G1033" i="46"/>
  <c r="I571" i="46"/>
  <c r="T572" i="46"/>
  <c r="F85" i="46"/>
  <c r="L84" i="46"/>
  <c r="N1563" i="46"/>
  <c r="O1563" i="46" s="1"/>
  <c r="P937" i="46"/>
  <c r="S890" i="46"/>
  <c r="I937" i="46"/>
  <c r="I985" i="46" s="1"/>
  <c r="I1034" i="46"/>
  <c r="R213" i="46"/>
  <c r="R307" i="46"/>
  <c r="Y338" i="46" s="1"/>
  <c r="R308" i="46"/>
  <c r="D336" i="46"/>
  <c r="V900" i="46"/>
  <c r="G384" i="46"/>
  <c r="J1034" i="46"/>
  <c r="J937" i="46"/>
  <c r="J985" i="46" s="1"/>
  <c r="U571" i="46"/>
  <c r="H571" i="46" s="1"/>
  <c r="L478" i="46"/>
  <c r="D384" i="46"/>
  <c r="X524" i="46"/>
  <c r="F477" i="46"/>
  <c r="F38" i="46"/>
  <c r="L37" i="46"/>
  <c r="L524" i="46"/>
  <c r="D571" i="46"/>
  <c r="Z1164" i="46"/>
  <c r="AA220" i="46"/>
  <c r="Y572" i="46"/>
  <c r="R524" i="46"/>
  <c r="K1078" i="46"/>
  <c r="F571" i="46"/>
  <c r="N937" i="46"/>
  <c r="N985" i="46" s="1"/>
  <c r="H1034" i="46"/>
  <c r="H937" i="46"/>
  <c r="K890" i="46"/>
  <c r="L937" i="46"/>
  <c r="L985" i="46" s="1"/>
  <c r="O890" i="46"/>
  <c r="M937" i="46"/>
  <c r="M985" i="46" s="1"/>
  <c r="O524" i="46"/>
  <c r="E336" i="46"/>
  <c r="Z1163" i="46"/>
  <c r="Z218" i="46"/>
  <c r="AA219" i="46"/>
  <c r="X572" i="46"/>
  <c r="D427" i="46"/>
  <c r="I336" i="46"/>
  <c r="H1527" i="46" l="1"/>
  <c r="Y1341" i="46"/>
  <c r="I1434" i="46"/>
  <c r="H1434" i="46"/>
  <c r="D1527" i="46"/>
  <c r="X1341" i="46"/>
  <c r="Z1341" i="46"/>
  <c r="N1341" i="46"/>
  <c r="R1341" i="46"/>
  <c r="R1528" i="46"/>
  <c r="O1528" i="46"/>
  <c r="Q338" i="46"/>
  <c r="X1528" i="46"/>
  <c r="O1435" i="46"/>
  <c r="G1434" i="46"/>
  <c r="E1434" i="46"/>
  <c r="O1341" i="46"/>
  <c r="U1528" i="46"/>
  <c r="D1434" i="46"/>
  <c r="V1341" i="46"/>
  <c r="G1341" i="46" s="1"/>
  <c r="F1434" i="46"/>
  <c r="T1341" i="46"/>
  <c r="Q1341" i="46"/>
  <c r="E1341" i="46" s="1"/>
  <c r="O525" i="46"/>
  <c r="W1341" i="46"/>
  <c r="H1341" i="46" s="1"/>
  <c r="AA1341" i="46"/>
  <c r="I1527" i="46"/>
  <c r="H337" i="46"/>
  <c r="P1528" i="46"/>
  <c r="P1341" i="46"/>
  <c r="S1341" i="46"/>
  <c r="V1528" i="46"/>
  <c r="AA1528" i="46"/>
  <c r="P432" i="46"/>
  <c r="AA1435" i="46"/>
  <c r="L432" i="46"/>
  <c r="T386" i="46"/>
  <c r="V386" i="46"/>
  <c r="Q386" i="46"/>
  <c r="U480" i="46"/>
  <c r="M386" i="46"/>
  <c r="N386" i="46"/>
  <c r="S386" i="46"/>
  <c r="L386" i="46"/>
  <c r="P386" i="46"/>
  <c r="W386" i="46"/>
  <c r="R480" i="46"/>
  <c r="U386" i="46"/>
  <c r="O386" i="46"/>
  <c r="T480" i="46"/>
  <c r="X386" i="46"/>
  <c r="R386" i="46"/>
  <c r="Y386" i="46"/>
  <c r="M480" i="46"/>
  <c r="Y480" i="46"/>
  <c r="O480" i="46"/>
  <c r="V480" i="46"/>
  <c r="X480" i="46"/>
  <c r="S480" i="46"/>
  <c r="Q480" i="46"/>
  <c r="W480" i="46"/>
  <c r="N480" i="46"/>
  <c r="P480" i="46"/>
  <c r="N1435" i="46"/>
  <c r="Q432" i="46"/>
  <c r="L338" i="46"/>
  <c r="O432" i="46"/>
  <c r="S432" i="46"/>
  <c r="T432" i="46"/>
  <c r="T338" i="46"/>
  <c r="R432" i="46"/>
  <c r="S338" i="46"/>
  <c r="V338" i="46"/>
  <c r="Y432" i="46"/>
  <c r="M432" i="46"/>
  <c r="M338" i="46"/>
  <c r="R1435" i="46"/>
  <c r="T1435" i="46"/>
  <c r="V1435" i="46"/>
  <c r="X338" i="46"/>
  <c r="P338" i="46"/>
  <c r="N432" i="46"/>
  <c r="U338" i="46"/>
  <c r="V432" i="46"/>
  <c r="W1435" i="46"/>
  <c r="S1435" i="46"/>
  <c r="N338" i="46"/>
  <c r="X432" i="46"/>
  <c r="U432" i="46"/>
  <c r="W338" i="46"/>
  <c r="P1435" i="46"/>
  <c r="P1529" i="46" s="1"/>
  <c r="Y1435" i="46"/>
  <c r="Y1529" i="46" s="1"/>
  <c r="U1435" i="46"/>
  <c r="Q1435" i="46"/>
  <c r="X1435" i="46"/>
  <c r="X1529" i="46" s="1"/>
  <c r="O338" i="46"/>
  <c r="R338" i="46"/>
  <c r="R526" i="46" s="1"/>
  <c r="W432" i="46"/>
  <c r="D1340" i="46"/>
  <c r="N1528" i="46"/>
  <c r="E1340" i="46"/>
  <c r="Q1528" i="46"/>
  <c r="W1528" i="46"/>
  <c r="H1340" i="46"/>
  <c r="Y1528" i="46"/>
  <c r="I1340" i="46"/>
  <c r="F1340" i="46"/>
  <c r="S1528" i="46"/>
  <c r="F1528" i="46" s="1"/>
  <c r="AH1256" i="46"/>
  <c r="V1342" i="46" s="1"/>
  <c r="AH1257" i="46"/>
  <c r="N1436" i="46" s="1"/>
  <c r="T1443" i="46"/>
  <c r="W1399" i="46"/>
  <c r="Q1304" i="46"/>
  <c r="R1306" i="46"/>
  <c r="U1298" i="46"/>
  <c r="W1300" i="46"/>
  <c r="W1301" i="46"/>
  <c r="Y1396" i="46"/>
  <c r="N1298" i="46"/>
  <c r="X1436" i="46"/>
  <c r="Z1435" i="46"/>
  <c r="G1340" i="46"/>
  <c r="E524" i="46"/>
  <c r="P525" i="46"/>
  <c r="I524" i="46"/>
  <c r="D524" i="46"/>
  <c r="X525" i="46"/>
  <c r="V525" i="46"/>
  <c r="H524" i="46"/>
  <c r="K937" i="46"/>
  <c r="H985" i="46"/>
  <c r="K985" i="46" s="1"/>
  <c r="G431" i="46"/>
  <c r="I431" i="46"/>
  <c r="N525" i="46"/>
  <c r="M525" i="46"/>
  <c r="D431" i="46"/>
  <c r="E337" i="46"/>
  <c r="D337" i="46"/>
  <c r="G1124" i="46"/>
  <c r="S937" i="46"/>
  <c r="O937" i="46"/>
  <c r="E478" i="46"/>
  <c r="N1564" i="46"/>
  <c r="O1564" i="46" s="1"/>
  <c r="H431" i="46"/>
  <c r="G478" i="46"/>
  <c r="F431" i="46"/>
  <c r="B1792" i="46"/>
  <c r="D1791" i="46"/>
  <c r="G524" i="46"/>
  <c r="H478" i="46"/>
  <c r="D478" i="46"/>
  <c r="T525" i="46"/>
  <c r="F385" i="46"/>
  <c r="P985" i="46"/>
  <c r="S985" i="46" s="1"/>
  <c r="E1080" i="46"/>
  <c r="E1126" i="46" s="1"/>
  <c r="H1731" i="46"/>
  <c r="P892" i="46"/>
  <c r="N892" i="46"/>
  <c r="M892" i="46"/>
  <c r="L892" i="46"/>
  <c r="J892" i="46"/>
  <c r="I892" i="46"/>
  <c r="H892" i="46"/>
  <c r="F892" i="46"/>
  <c r="E892" i="46"/>
  <c r="D892" i="46"/>
  <c r="Q892" i="46"/>
  <c r="R892" i="46"/>
  <c r="S572" i="46"/>
  <c r="G572" i="46" s="1"/>
  <c r="N573" i="46"/>
  <c r="G1034" i="46"/>
  <c r="D1080" i="46"/>
  <c r="K1079" i="46"/>
  <c r="G937" i="46"/>
  <c r="I1626" i="46"/>
  <c r="S1591" i="46"/>
  <c r="D1626" i="46"/>
  <c r="H1125" i="46"/>
  <c r="K1125" i="46" s="1"/>
  <c r="H385" i="46"/>
  <c r="D985" i="46"/>
  <c r="G985" i="46" s="1"/>
  <c r="Y573" i="46"/>
  <c r="F86" i="46"/>
  <c r="L85" i="46"/>
  <c r="O572" i="46"/>
  <c r="E572" i="46" s="1"/>
  <c r="I1035" i="46"/>
  <c r="I938" i="46"/>
  <c r="I986" i="46" s="1"/>
  <c r="O985" i="46"/>
  <c r="P573" i="46"/>
  <c r="Q525" i="46"/>
  <c r="F337" i="46"/>
  <c r="J1035" i="46"/>
  <c r="J938" i="46"/>
  <c r="J986" i="46" s="1"/>
  <c r="F524" i="46"/>
  <c r="T573" i="46"/>
  <c r="E1627" i="46"/>
  <c r="T1592" i="46"/>
  <c r="J1627" i="46"/>
  <c r="F1783" i="46"/>
  <c r="H1782" i="46"/>
  <c r="H1035" i="46"/>
  <c r="H938" i="46"/>
  <c r="H986" i="46" s="1"/>
  <c r="K891" i="46"/>
  <c r="O573" i="46"/>
  <c r="E385" i="46"/>
  <c r="J1080" i="46"/>
  <c r="J1126" i="46" s="1"/>
  <c r="S213" i="46"/>
  <c r="S307" i="46"/>
  <c r="P339" i="46" s="1"/>
  <c r="S308" i="46"/>
  <c r="Y525" i="46"/>
  <c r="L938" i="46"/>
  <c r="L986" i="46" s="1"/>
  <c r="O891" i="46"/>
  <c r="W525" i="46"/>
  <c r="I337" i="46"/>
  <c r="K1034" i="46"/>
  <c r="H1080" i="46"/>
  <c r="H1126" i="46" s="1"/>
  <c r="F39" i="46"/>
  <c r="L38" i="46"/>
  <c r="X573" i="46"/>
  <c r="M938" i="46"/>
  <c r="M986" i="46" s="1"/>
  <c r="AA1163" i="46"/>
  <c r="AA218" i="46"/>
  <c r="AB219" i="46"/>
  <c r="R573" i="46"/>
  <c r="H572" i="46"/>
  <c r="L525" i="46"/>
  <c r="N938" i="46"/>
  <c r="N986" i="46" s="1"/>
  <c r="AA1164" i="46"/>
  <c r="AB220" i="46"/>
  <c r="W573" i="46"/>
  <c r="I385" i="46"/>
  <c r="G1079" i="46"/>
  <c r="P938" i="46"/>
  <c r="S891" i="46"/>
  <c r="L572" i="46"/>
  <c r="D572" i="46" s="1"/>
  <c r="M573" i="46"/>
  <c r="I1080" i="46"/>
  <c r="I1126" i="46" s="1"/>
  <c r="D1125" i="46"/>
  <c r="G1125" i="46" s="1"/>
  <c r="F478" i="46"/>
  <c r="G337" i="46"/>
  <c r="Q938" i="46"/>
  <c r="Q986" i="46" s="1"/>
  <c r="F1080" i="46"/>
  <c r="F1126" i="46" s="1"/>
  <c r="E431" i="46"/>
  <c r="G385" i="46"/>
  <c r="AA1165" i="46"/>
  <c r="W902" i="46"/>
  <c r="AB221" i="46"/>
  <c r="Q572" i="46"/>
  <c r="F572" i="46" s="1"/>
  <c r="S525" i="46"/>
  <c r="R938" i="46"/>
  <c r="R986" i="46" s="1"/>
  <c r="I572" i="46"/>
  <c r="F938" i="46"/>
  <c r="F986" i="46" s="1"/>
  <c r="F1035" i="46"/>
  <c r="V901" i="46"/>
  <c r="L479" i="46"/>
  <c r="L573" i="46" s="1"/>
  <c r="D385" i="46"/>
  <c r="R525" i="46"/>
  <c r="R1685" i="46"/>
  <c r="R1682" i="46"/>
  <c r="R1675" i="46"/>
  <c r="R1678" i="46"/>
  <c r="S1668" i="46"/>
  <c r="R1692" i="46"/>
  <c r="R1689" i="46"/>
  <c r="R1672" i="46"/>
  <c r="R1662" i="46"/>
  <c r="D1035" i="46"/>
  <c r="D938" i="46"/>
  <c r="D986" i="46" s="1"/>
  <c r="G891" i="46"/>
  <c r="I478" i="46"/>
  <c r="Z1162" i="46"/>
  <c r="V573" i="46"/>
  <c r="E1035" i="46"/>
  <c r="E938" i="46"/>
  <c r="E986" i="46" s="1"/>
  <c r="U525" i="46"/>
  <c r="E1528" i="46" l="1"/>
  <c r="Z1529" i="46"/>
  <c r="O1342" i="46"/>
  <c r="N1529" i="46"/>
  <c r="I1341" i="46"/>
  <c r="T526" i="46"/>
  <c r="Q1342" i="46"/>
  <c r="T1295" i="46"/>
  <c r="Z1342" i="46"/>
  <c r="H1528" i="46"/>
  <c r="X526" i="46"/>
  <c r="E525" i="46"/>
  <c r="R1529" i="46"/>
  <c r="O1529" i="46"/>
  <c r="F1341" i="46"/>
  <c r="T1529" i="46"/>
  <c r="D1341" i="46"/>
  <c r="G1528" i="46"/>
  <c r="S1529" i="46"/>
  <c r="V1529" i="46"/>
  <c r="G1435" i="46"/>
  <c r="X1342" i="46"/>
  <c r="X1530" i="46" s="1"/>
  <c r="X339" i="46"/>
  <c r="N1342" i="46"/>
  <c r="N1530" i="46" s="1"/>
  <c r="AA1529" i="46"/>
  <c r="I1529" i="46" s="1"/>
  <c r="Q1529" i="46"/>
  <c r="S1342" i="46"/>
  <c r="Y1342" i="46"/>
  <c r="V339" i="46"/>
  <c r="T339" i="46"/>
  <c r="W1436" i="46"/>
  <c r="H1436" i="46" s="1"/>
  <c r="I1528" i="46"/>
  <c r="R1342" i="46"/>
  <c r="E1435" i="46"/>
  <c r="S1436" i="46"/>
  <c r="Q1436" i="46"/>
  <c r="T1342" i="46"/>
  <c r="AA1342" i="46"/>
  <c r="Z1436" i="46"/>
  <c r="D1528" i="46"/>
  <c r="U1529" i="46"/>
  <c r="H1435" i="46"/>
  <c r="M433" i="46"/>
  <c r="T433" i="46"/>
  <c r="L339" i="46"/>
  <c r="T387" i="46"/>
  <c r="U481" i="46"/>
  <c r="U387" i="46"/>
  <c r="Y387" i="46"/>
  <c r="L387" i="46"/>
  <c r="S387" i="46"/>
  <c r="W387" i="46"/>
  <c r="V387" i="46"/>
  <c r="P387" i="46"/>
  <c r="M387" i="46"/>
  <c r="X387" i="46"/>
  <c r="N387" i="46"/>
  <c r="R387" i="46"/>
  <c r="R481" i="46"/>
  <c r="Q387" i="46"/>
  <c r="O387" i="46"/>
  <c r="T481" i="46"/>
  <c r="S481" i="46"/>
  <c r="M481" i="46"/>
  <c r="N481" i="46"/>
  <c r="Y481" i="46"/>
  <c r="X481" i="46"/>
  <c r="Q481" i="46"/>
  <c r="P481" i="46"/>
  <c r="W481" i="46"/>
  <c r="V481" i="46"/>
  <c r="O481" i="46"/>
  <c r="U1436" i="46"/>
  <c r="Q433" i="46"/>
  <c r="O339" i="46"/>
  <c r="M339" i="46"/>
  <c r="Y433" i="46"/>
  <c r="R339" i="46"/>
  <c r="W339" i="46"/>
  <c r="D1435" i="46"/>
  <c r="U433" i="46"/>
  <c r="Q339" i="46"/>
  <c r="W433" i="46"/>
  <c r="U339" i="46"/>
  <c r="P433" i="46"/>
  <c r="Y1436" i="46"/>
  <c r="W1529" i="46"/>
  <c r="H1529" i="46" s="1"/>
  <c r="Y339" i="46"/>
  <c r="R433" i="46"/>
  <c r="N339" i="46"/>
  <c r="O433" i="46"/>
  <c r="S433" i="46"/>
  <c r="N433" i="46"/>
  <c r="S339" i="46"/>
  <c r="L433" i="46"/>
  <c r="F1435" i="46"/>
  <c r="P1436" i="46"/>
  <c r="O1436" i="46"/>
  <c r="O1530" i="46" s="1"/>
  <c r="X433" i="46"/>
  <c r="V433" i="46"/>
  <c r="T1537" i="46"/>
  <c r="F1443" i="46"/>
  <c r="V1339" i="46"/>
  <c r="R1389" i="46"/>
  <c r="I1435" i="46"/>
  <c r="T1436" i="46"/>
  <c r="AA1436" i="46"/>
  <c r="N1295" i="46"/>
  <c r="R1436" i="46"/>
  <c r="P1295" i="46"/>
  <c r="P1342" i="46"/>
  <c r="W1342" i="46"/>
  <c r="U1342" i="46"/>
  <c r="V1436" i="46"/>
  <c r="V1530" i="46" s="1"/>
  <c r="W1389" i="46"/>
  <c r="H525" i="46"/>
  <c r="G479" i="46"/>
  <c r="D525" i="46"/>
  <c r="G525" i="46"/>
  <c r="H432" i="46"/>
  <c r="N526" i="46"/>
  <c r="G1080" i="46"/>
  <c r="G986" i="46"/>
  <c r="Y526" i="46"/>
  <c r="E338" i="46"/>
  <c r="E573" i="46"/>
  <c r="V526" i="46"/>
  <c r="F432" i="46"/>
  <c r="B1793" i="46"/>
  <c r="D1792" i="46"/>
  <c r="I525" i="46"/>
  <c r="AB1163" i="46"/>
  <c r="AB218" i="46"/>
  <c r="AC219" i="46"/>
  <c r="K1126" i="46"/>
  <c r="W574" i="46"/>
  <c r="I386" i="46"/>
  <c r="M939" i="46"/>
  <c r="M987" i="46" s="1"/>
  <c r="L526" i="46"/>
  <c r="D338" i="46"/>
  <c r="S1689" i="46"/>
  <c r="S1672" i="46"/>
  <c r="S1692" i="46"/>
  <c r="S1685" i="46"/>
  <c r="S1662" i="46"/>
  <c r="S1678" i="46"/>
  <c r="S1682" i="46"/>
  <c r="T1668" i="46"/>
  <c r="S1675" i="46"/>
  <c r="AB1164" i="46"/>
  <c r="AC220" i="46"/>
  <c r="V902" i="46"/>
  <c r="D432" i="46"/>
  <c r="Q574" i="46"/>
  <c r="F386" i="46"/>
  <c r="K938" i="46"/>
  <c r="I1081" i="46"/>
  <c r="I1127" i="46" s="1"/>
  <c r="H479" i="46"/>
  <c r="D1126" i="46"/>
  <c r="G1126" i="46" s="1"/>
  <c r="N939" i="46"/>
  <c r="N987" i="46" s="1"/>
  <c r="AA1162" i="46"/>
  <c r="Y574" i="46"/>
  <c r="K986" i="46"/>
  <c r="J1081" i="46"/>
  <c r="J1127" i="46" s="1"/>
  <c r="U573" i="46"/>
  <c r="H573" i="46" s="1"/>
  <c r="P939" i="46"/>
  <c r="P987" i="46" s="1"/>
  <c r="S892" i="46"/>
  <c r="W526" i="46"/>
  <c r="I338" i="46"/>
  <c r="U526" i="46"/>
  <c r="H338" i="46"/>
  <c r="X574" i="46"/>
  <c r="H1081" i="46"/>
  <c r="K1035" i="46"/>
  <c r="S526" i="46"/>
  <c r="G526" i="46" s="1"/>
  <c r="G338" i="46"/>
  <c r="H1732" i="46"/>
  <c r="P893" i="46"/>
  <c r="L893" i="46"/>
  <c r="J893" i="46"/>
  <c r="I893" i="46"/>
  <c r="H893" i="46"/>
  <c r="F893" i="46"/>
  <c r="E893" i="46"/>
  <c r="D893" i="46"/>
  <c r="R893" i="46"/>
  <c r="Q893" i="46"/>
  <c r="N893" i="46"/>
  <c r="M893" i="46"/>
  <c r="F1081" i="46"/>
  <c r="F1127" i="46" s="1"/>
  <c r="E432" i="46"/>
  <c r="F525" i="46"/>
  <c r="L86" i="46"/>
  <c r="F87" i="46"/>
  <c r="O526" i="46"/>
  <c r="O938" i="46"/>
  <c r="M574" i="46"/>
  <c r="H1783" i="46"/>
  <c r="F1784" i="46"/>
  <c r="O986" i="46"/>
  <c r="T574" i="46"/>
  <c r="T213" i="46"/>
  <c r="T307" i="46"/>
  <c r="V340" i="46" s="1"/>
  <c r="T308" i="46"/>
  <c r="U1592" i="46"/>
  <c r="J1628" i="46"/>
  <c r="E1628" i="46"/>
  <c r="R939" i="46"/>
  <c r="R987" i="46" s="1"/>
  <c r="L480" i="46"/>
  <c r="L574" i="46" s="1"/>
  <c r="D386" i="46"/>
  <c r="P526" i="46"/>
  <c r="I1627" i="46"/>
  <c r="T1591" i="46"/>
  <c r="D1627" i="46"/>
  <c r="Q939" i="46"/>
  <c r="Q987" i="46" s="1"/>
  <c r="F479" i="46"/>
  <c r="S573" i="46"/>
  <c r="G573" i="46" s="1"/>
  <c r="S938" i="46"/>
  <c r="V574" i="46"/>
  <c r="Q526" i="46"/>
  <c r="F526" i="46" s="1"/>
  <c r="F338" i="46"/>
  <c r="D1036" i="46"/>
  <c r="D939" i="46"/>
  <c r="D987" i="46" s="1"/>
  <c r="G892" i="46"/>
  <c r="P986" i="46"/>
  <c r="S986" i="46" s="1"/>
  <c r="E386" i="46"/>
  <c r="E939" i="46"/>
  <c r="E987" i="46" s="1"/>
  <c r="E1036" i="46"/>
  <c r="Q573" i="46"/>
  <c r="F573" i="46" s="1"/>
  <c r="I573" i="46"/>
  <c r="D573" i="46"/>
  <c r="D479" i="46"/>
  <c r="W903" i="46"/>
  <c r="AB1165" i="46"/>
  <c r="AC221" i="46"/>
  <c r="I432" i="46"/>
  <c r="N574" i="46"/>
  <c r="F1036" i="46"/>
  <c r="F939" i="46"/>
  <c r="F987" i="46" s="1"/>
  <c r="N1565" i="46"/>
  <c r="O1565" i="46" s="1"/>
  <c r="G938" i="46"/>
  <c r="D1081" i="46"/>
  <c r="G1035" i="46"/>
  <c r="M526" i="46"/>
  <c r="P574" i="46"/>
  <c r="H1036" i="46"/>
  <c r="H939" i="46"/>
  <c r="K892" i="46"/>
  <c r="L939" i="46"/>
  <c r="O892" i="46"/>
  <c r="E1081" i="46"/>
  <c r="E1127" i="46" s="1"/>
  <c r="G432" i="46"/>
  <c r="F40" i="46"/>
  <c r="L39" i="46"/>
  <c r="R574" i="46"/>
  <c r="I1036" i="46"/>
  <c r="I939" i="46"/>
  <c r="I987" i="46" s="1"/>
  <c r="G386" i="46"/>
  <c r="I479" i="46"/>
  <c r="K1080" i="46"/>
  <c r="U574" i="46"/>
  <c r="H386" i="46"/>
  <c r="E479" i="46"/>
  <c r="J1036" i="46"/>
  <c r="J939" i="46"/>
  <c r="J987" i="46" s="1"/>
  <c r="Q1530" i="46" l="1"/>
  <c r="E1342" i="46"/>
  <c r="Z1530" i="46"/>
  <c r="D1529" i="46"/>
  <c r="E1529" i="46"/>
  <c r="F1529" i="46"/>
  <c r="G339" i="46"/>
  <c r="G1529" i="46"/>
  <c r="T1530" i="46"/>
  <c r="F1342" i="46"/>
  <c r="Y1530" i="46"/>
  <c r="I1530" i="46" s="1"/>
  <c r="S1530" i="46"/>
  <c r="F1530" i="46" s="1"/>
  <c r="E1436" i="46"/>
  <c r="D1436" i="46"/>
  <c r="I1342" i="46"/>
  <c r="U340" i="46"/>
  <c r="M340" i="46"/>
  <c r="U527" i="46"/>
  <c r="O434" i="46"/>
  <c r="Y434" i="46"/>
  <c r="Q340" i="46"/>
  <c r="P340" i="46"/>
  <c r="Q434" i="46"/>
  <c r="AA1530" i="46"/>
  <c r="X434" i="46"/>
  <c r="F1436" i="46"/>
  <c r="P1530" i="46"/>
  <c r="D1530" i="46" s="1"/>
  <c r="L434" i="46"/>
  <c r="T434" i="46"/>
  <c r="P434" i="46"/>
  <c r="T388" i="46"/>
  <c r="S388" i="46"/>
  <c r="Y388" i="46"/>
  <c r="R482" i="46"/>
  <c r="R388" i="46"/>
  <c r="N388" i="46"/>
  <c r="M388" i="46"/>
  <c r="Q388" i="46"/>
  <c r="P388" i="46"/>
  <c r="V388" i="46"/>
  <c r="U388" i="46"/>
  <c r="X388" i="46"/>
  <c r="U482" i="46"/>
  <c r="O388" i="46"/>
  <c r="T482" i="46"/>
  <c r="L388" i="46"/>
  <c r="W388" i="46"/>
  <c r="Q482" i="46"/>
  <c r="X482" i="46"/>
  <c r="V482" i="46"/>
  <c r="Y482" i="46"/>
  <c r="O482" i="46"/>
  <c r="N482" i="46"/>
  <c r="M482" i="46"/>
  <c r="W482" i="46"/>
  <c r="S482" i="46"/>
  <c r="P482" i="46"/>
  <c r="U434" i="46"/>
  <c r="Y340" i="46"/>
  <c r="S340" i="46"/>
  <c r="N340" i="46"/>
  <c r="R434" i="46"/>
  <c r="L340" i="46"/>
  <c r="S434" i="46"/>
  <c r="W434" i="46"/>
  <c r="M434" i="46"/>
  <c r="N434" i="46"/>
  <c r="R340" i="46"/>
  <c r="O340" i="46"/>
  <c r="D1342" i="46"/>
  <c r="T340" i="46"/>
  <c r="V434" i="46"/>
  <c r="W340" i="46"/>
  <c r="X340" i="46"/>
  <c r="R1530" i="46"/>
  <c r="E1530" i="46" s="1"/>
  <c r="V1527" i="46"/>
  <c r="G1527" i="46" s="1"/>
  <c r="G1339" i="46"/>
  <c r="U1530" i="46"/>
  <c r="G1530" i="46" s="1"/>
  <c r="G1342" i="46"/>
  <c r="W1530" i="46"/>
  <c r="H1530" i="46" s="1"/>
  <c r="H1342" i="46"/>
  <c r="G1436" i="46"/>
  <c r="I1436" i="46"/>
  <c r="F1537" i="46"/>
  <c r="H526" i="46"/>
  <c r="R527" i="46"/>
  <c r="T527" i="46"/>
  <c r="G480" i="46"/>
  <c r="H339" i="46"/>
  <c r="D433" i="46"/>
  <c r="I526" i="46"/>
  <c r="Y527" i="46"/>
  <c r="O939" i="46"/>
  <c r="G987" i="46"/>
  <c r="M527" i="46"/>
  <c r="V527" i="46"/>
  <c r="G433" i="46"/>
  <c r="N527" i="46"/>
  <c r="P527" i="46"/>
  <c r="B1794" i="46"/>
  <c r="D1793" i="46"/>
  <c r="E526" i="46"/>
  <c r="I433" i="46"/>
  <c r="F433" i="46"/>
  <c r="E433" i="46"/>
  <c r="G1081" i="46"/>
  <c r="R575" i="46"/>
  <c r="H1733" i="46"/>
  <c r="I894" i="46"/>
  <c r="E894" i="46"/>
  <c r="F894" i="46"/>
  <c r="D894" i="46"/>
  <c r="R894" i="46"/>
  <c r="Q894" i="46"/>
  <c r="P894" i="46"/>
  <c r="N894" i="46"/>
  <c r="M894" i="46"/>
  <c r="L894" i="46"/>
  <c r="H894" i="46"/>
  <c r="J894" i="46"/>
  <c r="F480" i="46"/>
  <c r="X575" i="46"/>
  <c r="F574" i="46"/>
  <c r="T575" i="46"/>
  <c r="D526" i="46"/>
  <c r="L987" i="46"/>
  <c r="O987" i="46" s="1"/>
  <c r="E1082" i="46"/>
  <c r="E1128" i="46" s="1"/>
  <c r="U213" i="46"/>
  <c r="U307" i="46"/>
  <c r="U341" i="46" s="1"/>
  <c r="U308" i="46"/>
  <c r="U575" i="46"/>
  <c r="H387" i="46"/>
  <c r="E1629" i="46"/>
  <c r="J1629" i="46"/>
  <c r="V1592" i="46"/>
  <c r="I387" i="46"/>
  <c r="M940" i="46"/>
  <c r="M988" i="46" s="1"/>
  <c r="K1081" i="46"/>
  <c r="K939" i="46"/>
  <c r="F1082" i="46"/>
  <c r="F1128" i="46" s="1"/>
  <c r="O527" i="46"/>
  <c r="E339" i="46"/>
  <c r="N940" i="46"/>
  <c r="N988" i="46" s="1"/>
  <c r="H1127" i="46"/>
  <c r="K1127" i="46" s="1"/>
  <c r="L481" i="46"/>
  <c r="D387" i="46"/>
  <c r="Q940" i="46"/>
  <c r="Q988" i="46" s="1"/>
  <c r="AC1164" i="46"/>
  <c r="AD220" i="46"/>
  <c r="I574" i="46"/>
  <c r="J1082" i="46"/>
  <c r="J1128" i="46" s="1"/>
  <c r="K1036" i="46"/>
  <c r="H1082" i="46"/>
  <c r="H1128" i="46" s="1"/>
  <c r="E480" i="46"/>
  <c r="V575" i="46"/>
  <c r="R940" i="46"/>
  <c r="R988" i="46" s="1"/>
  <c r="N1566" i="46"/>
  <c r="O1566" i="46" s="1"/>
  <c r="I480" i="46"/>
  <c r="X527" i="46"/>
  <c r="O574" i="46"/>
  <c r="E574" i="46" s="1"/>
  <c r="E387" i="46"/>
  <c r="G893" i="46"/>
  <c r="D1037" i="46"/>
  <c r="D940" i="46"/>
  <c r="L527" i="46"/>
  <c r="D339" i="46"/>
  <c r="Q527" i="46"/>
  <c r="F339" i="46"/>
  <c r="I1628" i="46"/>
  <c r="D1628" i="46"/>
  <c r="U1591" i="46"/>
  <c r="N575" i="46"/>
  <c r="F88" i="46"/>
  <c r="L87" i="46"/>
  <c r="E1037" i="46"/>
  <c r="E940" i="46"/>
  <c r="E988" i="46" s="1"/>
  <c r="T1682" i="46"/>
  <c r="T1675" i="46"/>
  <c r="T1689" i="46"/>
  <c r="T1672" i="46"/>
  <c r="T1678" i="46"/>
  <c r="U1668" i="46"/>
  <c r="T1692" i="46"/>
  <c r="T1662" i="46"/>
  <c r="T1685" i="46"/>
  <c r="I1082" i="46"/>
  <c r="I1128" i="46" s="1"/>
  <c r="AC1165" i="46"/>
  <c r="W904" i="46"/>
  <c r="AD221" i="46"/>
  <c r="P575" i="46"/>
  <c r="F940" i="46"/>
  <c r="F988" i="46" s="1"/>
  <c r="F1037" i="46"/>
  <c r="AC1163" i="46"/>
  <c r="AC218" i="46"/>
  <c r="AD219" i="46"/>
  <c r="H987" i="46"/>
  <c r="K987" i="46" s="1"/>
  <c r="L40" i="46"/>
  <c r="F41" i="46"/>
  <c r="D480" i="46"/>
  <c r="Y575" i="46"/>
  <c r="H1037" i="46"/>
  <c r="H940" i="46"/>
  <c r="H988" i="46" s="1"/>
  <c r="K893" i="46"/>
  <c r="V903" i="46"/>
  <c r="S574" i="46"/>
  <c r="G574" i="46" s="1"/>
  <c r="H574" i="46"/>
  <c r="D574" i="46"/>
  <c r="G387" i="46"/>
  <c r="W527" i="46"/>
  <c r="I1037" i="46"/>
  <c r="I940" i="46"/>
  <c r="I988" i="46" s="1"/>
  <c r="AB1162" i="46"/>
  <c r="S987" i="46"/>
  <c r="H480" i="46"/>
  <c r="G939" i="46"/>
  <c r="H433" i="46"/>
  <c r="F387" i="46"/>
  <c r="H1784" i="46"/>
  <c r="F1785" i="46"/>
  <c r="I339" i="46"/>
  <c r="J1037" i="46"/>
  <c r="J940" i="46"/>
  <c r="J988" i="46" s="1"/>
  <c r="P940" i="46"/>
  <c r="S893" i="46"/>
  <c r="D1127" i="46"/>
  <c r="G1127" i="46" s="1"/>
  <c r="G1036" i="46"/>
  <c r="D1082" i="46"/>
  <c r="M575" i="46"/>
  <c r="L940" i="46"/>
  <c r="O893" i="46"/>
  <c r="S939" i="46"/>
  <c r="S527" i="46"/>
  <c r="H527" i="46" l="1"/>
  <c r="Y528" i="46"/>
  <c r="S341" i="46"/>
  <c r="R341" i="46"/>
  <c r="V435" i="46"/>
  <c r="N341" i="46"/>
  <c r="U435" i="46"/>
  <c r="Q341" i="46"/>
  <c r="L435" i="46"/>
  <c r="Y435" i="46"/>
  <c r="Y341" i="46"/>
  <c r="L341" i="46"/>
  <c r="O435" i="46"/>
  <c r="Q435" i="46"/>
  <c r="M435" i="46"/>
  <c r="P435" i="46"/>
  <c r="X341" i="46"/>
  <c r="W435" i="46"/>
  <c r="P341" i="46"/>
  <c r="T435" i="46"/>
  <c r="W341" i="46"/>
  <c r="X435" i="46"/>
  <c r="S435" i="46"/>
  <c r="M341" i="46"/>
  <c r="R435" i="46"/>
  <c r="T341" i="46"/>
  <c r="V341" i="46"/>
  <c r="H341" i="46" s="1"/>
  <c r="E527" i="46"/>
  <c r="O341" i="46"/>
  <c r="N435" i="46"/>
  <c r="T389" i="46"/>
  <c r="W389" i="46"/>
  <c r="U389" i="46"/>
  <c r="R483" i="46"/>
  <c r="T483" i="46"/>
  <c r="O389" i="46"/>
  <c r="L389" i="46"/>
  <c r="N389" i="46"/>
  <c r="P389" i="46"/>
  <c r="U483" i="46"/>
  <c r="M389" i="46"/>
  <c r="Y389" i="46"/>
  <c r="X389" i="46"/>
  <c r="V389" i="46"/>
  <c r="R389" i="46"/>
  <c r="S389" i="46"/>
  <c r="Q389" i="46"/>
  <c r="S483" i="46"/>
  <c r="V483" i="46"/>
  <c r="Q483" i="46"/>
  <c r="Y483" i="46"/>
  <c r="O483" i="46"/>
  <c r="M483" i="46"/>
  <c r="W483" i="46"/>
  <c r="N483" i="46"/>
  <c r="X483" i="46"/>
  <c r="P483" i="46"/>
  <c r="F527" i="46"/>
  <c r="G527" i="46"/>
  <c r="I434" i="46"/>
  <c r="AC1162" i="46"/>
  <c r="N1568" i="46" s="1"/>
  <c r="O1568" i="46" s="1"/>
  <c r="F481" i="46"/>
  <c r="M528" i="46"/>
  <c r="P528" i="46"/>
  <c r="D527" i="46"/>
  <c r="V528" i="46"/>
  <c r="R528" i="46"/>
  <c r="N528" i="46"/>
  <c r="F434" i="46"/>
  <c r="G1082" i="46"/>
  <c r="G940" i="46"/>
  <c r="S940" i="46"/>
  <c r="I481" i="46"/>
  <c r="G434" i="46"/>
  <c r="G481" i="46"/>
  <c r="E481" i="46"/>
  <c r="Q575" i="46"/>
  <c r="F575" i="46" s="1"/>
  <c r="E434" i="46"/>
  <c r="I527" i="46"/>
  <c r="X528" i="46"/>
  <c r="H481" i="46"/>
  <c r="B1795" i="46"/>
  <c r="D1794" i="46"/>
  <c r="T528" i="46"/>
  <c r="H434" i="46"/>
  <c r="H575" i="46"/>
  <c r="F42" i="46"/>
  <c r="L41" i="46"/>
  <c r="F89" i="46"/>
  <c r="L88" i="46"/>
  <c r="D1083" i="46"/>
  <c r="G1037" i="46"/>
  <c r="E388" i="46"/>
  <c r="M941" i="46"/>
  <c r="M989" i="46" s="1"/>
  <c r="D481" i="46"/>
  <c r="G388" i="46"/>
  <c r="N941" i="46"/>
  <c r="N989" i="46" s="1"/>
  <c r="D988" i="46"/>
  <c r="G988" i="46" s="1"/>
  <c r="L575" i="46"/>
  <c r="D575" i="46" s="1"/>
  <c r="W575" i="46"/>
  <c r="I575" i="46" s="1"/>
  <c r="Y576" i="46"/>
  <c r="P941" i="46"/>
  <c r="P989" i="46" s="1"/>
  <c r="S894" i="46"/>
  <c r="K1128" i="46"/>
  <c r="W1592" i="46"/>
  <c r="J1630" i="46"/>
  <c r="E1630" i="46"/>
  <c r="X576" i="46"/>
  <c r="I340" i="46"/>
  <c r="Q941" i="46"/>
  <c r="Q989" i="46" s="1"/>
  <c r="P988" i="46"/>
  <c r="S988" i="46" s="1"/>
  <c r="V904" i="46"/>
  <c r="I1629" i="46"/>
  <c r="V1591" i="46"/>
  <c r="D1629" i="46"/>
  <c r="O575" i="46"/>
  <c r="E575" i="46" s="1"/>
  <c r="K1082" i="46"/>
  <c r="W576" i="46"/>
  <c r="I388" i="46"/>
  <c r="W528" i="46"/>
  <c r="R941" i="46"/>
  <c r="R989" i="46" s="1"/>
  <c r="P576" i="46"/>
  <c r="M576" i="46"/>
  <c r="D1038" i="46"/>
  <c r="D941" i="46"/>
  <c r="G894" i="46"/>
  <c r="L941" i="46"/>
  <c r="O894" i="46"/>
  <c r="V576" i="46"/>
  <c r="F1038" i="46"/>
  <c r="F941" i="46"/>
  <c r="F989" i="46" s="1"/>
  <c r="J1083" i="46"/>
  <c r="J1129" i="46" s="1"/>
  <c r="K940" i="46"/>
  <c r="T576" i="46"/>
  <c r="E1038" i="46"/>
  <c r="E941" i="46"/>
  <c r="E989" i="46" s="1"/>
  <c r="O940" i="46"/>
  <c r="I1083" i="46"/>
  <c r="I1129" i="46" s="1"/>
  <c r="K988" i="46"/>
  <c r="V213" i="46"/>
  <c r="V307" i="46"/>
  <c r="U342" i="46" s="1"/>
  <c r="V308" i="46"/>
  <c r="F340" i="46"/>
  <c r="I941" i="46"/>
  <c r="I989" i="46" s="1"/>
  <c r="I1038" i="46"/>
  <c r="N1567" i="46"/>
  <c r="O1567" i="46" s="1"/>
  <c r="L988" i="46"/>
  <c r="O988" i="46" s="1"/>
  <c r="F1786" i="46"/>
  <c r="H1785" i="46"/>
  <c r="H1083" i="46"/>
  <c r="H1129" i="46" s="1"/>
  <c r="K1037" i="46"/>
  <c r="F388" i="46"/>
  <c r="Q528" i="46"/>
  <c r="H1734" i="46"/>
  <c r="R895" i="46"/>
  <c r="N895" i="46"/>
  <c r="L895" i="46"/>
  <c r="D895" i="46"/>
  <c r="Q895" i="46"/>
  <c r="P895" i="46"/>
  <c r="M895" i="46"/>
  <c r="J895" i="46"/>
  <c r="I895" i="46"/>
  <c r="H895" i="46"/>
  <c r="E895" i="46"/>
  <c r="F895" i="46"/>
  <c r="F1083" i="46"/>
  <c r="F1129" i="46" s="1"/>
  <c r="H388" i="46"/>
  <c r="H340" i="46"/>
  <c r="U1685" i="46"/>
  <c r="U1678" i="46"/>
  <c r="V1668" i="46"/>
  <c r="U1692" i="46"/>
  <c r="U1675" i="46"/>
  <c r="U1689" i="46"/>
  <c r="U1662" i="46"/>
  <c r="U1672" i="46"/>
  <c r="U1682" i="46"/>
  <c r="G340" i="46"/>
  <c r="N576" i="46"/>
  <c r="U528" i="46"/>
  <c r="S575" i="46"/>
  <c r="G575" i="46" s="1"/>
  <c r="O528" i="46"/>
  <c r="E340" i="46"/>
  <c r="AD1165" i="46"/>
  <c r="W905" i="46"/>
  <c r="AE221" i="46"/>
  <c r="S528" i="46"/>
  <c r="AD1164" i="46"/>
  <c r="AE220" i="46"/>
  <c r="R576" i="46"/>
  <c r="L528" i="46"/>
  <c r="D340" i="46"/>
  <c r="D434" i="46"/>
  <c r="L482" i="46"/>
  <c r="L576" i="46" s="1"/>
  <c r="D388" i="46"/>
  <c r="J941" i="46"/>
  <c r="J989" i="46" s="1"/>
  <c r="J1038" i="46"/>
  <c r="AD1163" i="46"/>
  <c r="AD218" i="46"/>
  <c r="AE219" i="46"/>
  <c r="D1128" i="46"/>
  <c r="G1128" i="46" s="1"/>
  <c r="E1083" i="46"/>
  <c r="E1129" i="46" s="1"/>
  <c r="H941" i="46"/>
  <c r="H989" i="46" s="1"/>
  <c r="H1038" i="46"/>
  <c r="K894" i="46"/>
  <c r="Y529" i="46" l="1"/>
  <c r="X342" i="46"/>
  <c r="V342" i="46"/>
  <c r="W436" i="46"/>
  <c r="S436" i="46"/>
  <c r="T390" i="46"/>
  <c r="V390" i="46"/>
  <c r="M390" i="46"/>
  <c r="Q390" i="46"/>
  <c r="R390" i="46"/>
  <c r="Y390" i="46"/>
  <c r="R484" i="46"/>
  <c r="P390" i="46"/>
  <c r="L390" i="46"/>
  <c r="N390" i="46"/>
  <c r="U484" i="46"/>
  <c r="T484" i="46"/>
  <c r="O390" i="46"/>
  <c r="X390" i="46"/>
  <c r="S390" i="46"/>
  <c r="U390" i="46"/>
  <c r="W390" i="46"/>
  <c r="M484" i="46"/>
  <c r="Y484" i="46"/>
  <c r="O484" i="46"/>
  <c r="N484" i="46"/>
  <c r="S484" i="46"/>
  <c r="W484" i="46"/>
  <c r="X484" i="46"/>
  <c r="Q484" i="46"/>
  <c r="V484" i="46"/>
  <c r="P484" i="46"/>
  <c r="Q342" i="46"/>
  <c r="W342" i="46"/>
  <c r="V436" i="46"/>
  <c r="M436" i="46"/>
  <c r="M342" i="46"/>
  <c r="O436" i="46"/>
  <c r="N436" i="46"/>
  <c r="T342" i="46"/>
  <c r="T436" i="46"/>
  <c r="N342" i="46"/>
  <c r="O342" i="46"/>
  <c r="Y436" i="46"/>
  <c r="Y342" i="46"/>
  <c r="L342" i="46"/>
  <c r="P342" i="46"/>
  <c r="P436" i="46"/>
  <c r="R342" i="46"/>
  <c r="S342" i="46"/>
  <c r="U436" i="46"/>
  <c r="Q436" i="46"/>
  <c r="L436" i="46"/>
  <c r="R436" i="46"/>
  <c r="X436" i="46"/>
  <c r="E528" i="46"/>
  <c r="M529" i="46"/>
  <c r="F528" i="46"/>
  <c r="D528" i="46"/>
  <c r="H528" i="46"/>
  <c r="N529" i="46"/>
  <c r="H435" i="46"/>
  <c r="G528" i="46"/>
  <c r="I341" i="46"/>
  <c r="P529" i="46"/>
  <c r="X529" i="46"/>
  <c r="G341" i="46"/>
  <c r="E341" i="46"/>
  <c r="V529" i="46"/>
  <c r="T529" i="46"/>
  <c r="H482" i="46"/>
  <c r="D341" i="46"/>
  <c r="O941" i="46"/>
  <c r="G941" i="46"/>
  <c r="D989" i="46"/>
  <c r="G989" i="46" s="1"/>
  <c r="I435" i="46"/>
  <c r="R529" i="46"/>
  <c r="L529" i="46"/>
  <c r="E435" i="46"/>
  <c r="AD1162" i="46"/>
  <c r="F341" i="46"/>
  <c r="E482" i="46"/>
  <c r="G435" i="46"/>
  <c r="B1796" i="46"/>
  <c r="D1795" i="46"/>
  <c r="F435" i="46"/>
  <c r="I528" i="46"/>
  <c r="AE1163" i="46"/>
  <c r="AE218" i="46"/>
  <c r="AF219" i="46"/>
  <c r="V1689" i="46"/>
  <c r="V1672" i="46"/>
  <c r="V1678" i="46"/>
  <c r="V1685" i="46"/>
  <c r="V1692" i="46"/>
  <c r="V1682" i="46"/>
  <c r="W1668" i="46"/>
  <c r="V1675" i="46"/>
  <c r="V1662" i="46"/>
  <c r="J1039" i="46"/>
  <c r="J942" i="46"/>
  <c r="J990" i="46" s="1"/>
  <c r="T577" i="46"/>
  <c r="V905" i="46"/>
  <c r="M942" i="46"/>
  <c r="M990" i="46" s="1"/>
  <c r="W213" i="46"/>
  <c r="W307" i="46"/>
  <c r="M343" i="46" s="1"/>
  <c r="W308" i="46"/>
  <c r="S529" i="46"/>
  <c r="I576" i="46"/>
  <c r="S895" i="46"/>
  <c r="P942" i="46"/>
  <c r="M577" i="46"/>
  <c r="L989" i="46"/>
  <c r="O989" i="46" s="1"/>
  <c r="AE1164" i="46"/>
  <c r="AF220" i="46"/>
  <c r="Q942" i="46"/>
  <c r="Q990" i="46" s="1"/>
  <c r="O577" i="46"/>
  <c r="E389" i="46"/>
  <c r="I482" i="46"/>
  <c r="J1084" i="46"/>
  <c r="J1130" i="46" s="1"/>
  <c r="D1039" i="46"/>
  <c r="D942" i="46"/>
  <c r="G895" i="46"/>
  <c r="H389" i="46"/>
  <c r="Q529" i="46"/>
  <c r="O576" i="46"/>
  <c r="E576" i="46" s="1"/>
  <c r="V577" i="46"/>
  <c r="L942" i="46"/>
  <c r="L990" i="46" s="1"/>
  <c r="O895" i="46"/>
  <c r="N577" i="46"/>
  <c r="W529" i="46"/>
  <c r="U576" i="46"/>
  <c r="H576" i="46" s="1"/>
  <c r="N942" i="46"/>
  <c r="N990" i="46" s="1"/>
  <c r="P577" i="46"/>
  <c r="G1038" i="46"/>
  <c r="D1084" i="46"/>
  <c r="D1130" i="46" s="1"/>
  <c r="K1038" i="46"/>
  <c r="H1084" i="46"/>
  <c r="AE1165" i="46"/>
  <c r="W906" i="46"/>
  <c r="AF221" i="46"/>
  <c r="R942" i="46"/>
  <c r="R990" i="46" s="1"/>
  <c r="G389" i="46"/>
  <c r="I1084" i="46"/>
  <c r="I1130" i="46" s="1"/>
  <c r="K941" i="46"/>
  <c r="D482" i="46"/>
  <c r="U529" i="46"/>
  <c r="H1735" i="46"/>
  <c r="E896" i="46"/>
  <c r="R896" i="46"/>
  <c r="Q896" i="46"/>
  <c r="P896" i="46"/>
  <c r="N896" i="46"/>
  <c r="M896" i="46"/>
  <c r="L896" i="46"/>
  <c r="J896" i="46"/>
  <c r="I896" i="46"/>
  <c r="H896" i="46"/>
  <c r="F896" i="46"/>
  <c r="D896" i="46"/>
  <c r="F389" i="46"/>
  <c r="E1631" i="46"/>
  <c r="X1592" i="46"/>
  <c r="J1631" i="46"/>
  <c r="I1039" i="46"/>
  <c r="I942" i="46"/>
  <c r="I990" i="46" s="1"/>
  <c r="K989" i="46"/>
  <c r="D576" i="46"/>
  <c r="F482" i="46"/>
  <c r="Y577" i="46"/>
  <c r="G1083" i="46"/>
  <c r="Q576" i="46"/>
  <c r="F576" i="46" s="1"/>
  <c r="K1083" i="46"/>
  <c r="R577" i="46"/>
  <c r="O529" i="46"/>
  <c r="G482" i="46"/>
  <c r="D1129" i="46"/>
  <c r="G1129" i="46" s="1"/>
  <c r="K1129" i="46"/>
  <c r="F1084" i="46"/>
  <c r="F1130" i="46" s="1"/>
  <c r="I1630" i="46"/>
  <c r="W1591" i="46"/>
  <c r="D1630" i="46"/>
  <c r="S989" i="46"/>
  <c r="S576" i="46"/>
  <c r="G576" i="46" s="1"/>
  <c r="F1039" i="46"/>
  <c r="F942" i="46"/>
  <c r="F990" i="46" s="1"/>
  <c r="X577" i="46"/>
  <c r="E1084" i="46"/>
  <c r="E1130" i="46" s="1"/>
  <c r="L89" i="46"/>
  <c r="F90" i="46"/>
  <c r="E1039" i="46"/>
  <c r="E942" i="46"/>
  <c r="E990" i="46" s="1"/>
  <c r="D435" i="46"/>
  <c r="F1787" i="46"/>
  <c r="H1786" i="46"/>
  <c r="L483" i="46"/>
  <c r="D389" i="46"/>
  <c r="S941" i="46"/>
  <c r="H1039" i="46"/>
  <c r="H942" i="46"/>
  <c r="K895" i="46"/>
  <c r="I389" i="46"/>
  <c r="F43" i="46"/>
  <c r="L42" i="46"/>
  <c r="R343" i="46" l="1"/>
  <c r="M437" i="46"/>
  <c r="Y343" i="46"/>
  <c r="G342" i="46"/>
  <c r="Q343" i="46"/>
  <c r="M530" i="46"/>
  <c r="P343" i="46"/>
  <c r="N437" i="46"/>
  <c r="T437" i="46"/>
  <c r="X437" i="46"/>
  <c r="E342" i="46"/>
  <c r="Q437" i="46"/>
  <c r="N343" i="46"/>
  <c r="V437" i="46"/>
  <c r="W437" i="46"/>
  <c r="Y437" i="46"/>
  <c r="T343" i="46"/>
  <c r="U437" i="46"/>
  <c r="L343" i="46"/>
  <c r="V343" i="46"/>
  <c r="L437" i="46"/>
  <c r="R437" i="46"/>
  <c r="S343" i="46"/>
  <c r="U343" i="46"/>
  <c r="O343" i="46"/>
  <c r="O437" i="46"/>
  <c r="S437" i="46"/>
  <c r="X343" i="46"/>
  <c r="P437" i="46"/>
  <c r="T391" i="46"/>
  <c r="Q391" i="46"/>
  <c r="M391" i="46"/>
  <c r="V391" i="46"/>
  <c r="P391" i="46"/>
  <c r="W391" i="46"/>
  <c r="R391" i="46"/>
  <c r="N391" i="46"/>
  <c r="T485" i="46"/>
  <c r="U485" i="46"/>
  <c r="Y391" i="46"/>
  <c r="R485" i="46"/>
  <c r="L391" i="46"/>
  <c r="S391" i="46"/>
  <c r="X391" i="46"/>
  <c r="O391" i="46"/>
  <c r="U391" i="46"/>
  <c r="Y485" i="46"/>
  <c r="Q485" i="46"/>
  <c r="O485" i="46"/>
  <c r="S485" i="46"/>
  <c r="V485" i="46"/>
  <c r="N485" i="46"/>
  <c r="X485" i="46"/>
  <c r="P485" i="46"/>
  <c r="M485" i="46"/>
  <c r="W485" i="46"/>
  <c r="W343" i="46"/>
  <c r="O530" i="46"/>
  <c r="D529" i="46"/>
  <c r="R530" i="46"/>
  <c r="E529" i="46"/>
  <c r="H529" i="46"/>
  <c r="H342" i="46"/>
  <c r="Q530" i="46"/>
  <c r="X530" i="46"/>
  <c r="I529" i="46"/>
  <c r="F529" i="46"/>
  <c r="U530" i="46"/>
  <c r="F342" i="46"/>
  <c r="D342" i="46"/>
  <c r="G529" i="46"/>
  <c r="K942" i="46"/>
  <c r="N530" i="46"/>
  <c r="D483" i="46"/>
  <c r="T530" i="46"/>
  <c r="F483" i="46"/>
  <c r="Y530" i="46"/>
  <c r="V530" i="46"/>
  <c r="K1084" i="46"/>
  <c r="H1130" i="46"/>
  <c r="K1130" i="46" s="1"/>
  <c r="S942" i="46"/>
  <c r="G942" i="46"/>
  <c r="I483" i="46"/>
  <c r="G483" i="46"/>
  <c r="P530" i="46"/>
  <c r="I342" i="46"/>
  <c r="D436" i="46"/>
  <c r="N1569" i="46"/>
  <c r="O1569" i="46" s="1"/>
  <c r="W530" i="46"/>
  <c r="G436" i="46"/>
  <c r="W577" i="46"/>
  <c r="I577" i="46" s="1"/>
  <c r="E436" i="46"/>
  <c r="H436" i="46"/>
  <c r="L530" i="46"/>
  <c r="B1797" i="46"/>
  <c r="D1796" i="46"/>
  <c r="X578" i="46"/>
  <c r="L577" i="46"/>
  <c r="D577" i="46" s="1"/>
  <c r="Q577" i="46"/>
  <c r="F577" i="46" s="1"/>
  <c r="R943" i="46"/>
  <c r="R991" i="46" s="1"/>
  <c r="AF1165" i="46"/>
  <c r="W907" i="46"/>
  <c r="AG221" i="46"/>
  <c r="D990" i="46"/>
  <c r="G990" i="46" s="1"/>
  <c r="AF1164" i="46"/>
  <c r="AG220" i="46"/>
  <c r="AG1164" i="46" s="1"/>
  <c r="I390" i="46"/>
  <c r="W1682" i="46"/>
  <c r="W1675" i="46"/>
  <c r="W1678" i="46"/>
  <c r="X1668" i="46"/>
  <c r="W1692" i="46"/>
  <c r="W1662" i="46"/>
  <c r="W1672" i="46"/>
  <c r="W1685" i="46"/>
  <c r="W1689" i="46"/>
  <c r="F1788" i="46"/>
  <c r="H1787" i="46"/>
  <c r="E1040" i="46"/>
  <c r="E943" i="46"/>
  <c r="E991" i="46" s="1"/>
  <c r="O942" i="46"/>
  <c r="D1085" i="46"/>
  <c r="G1039" i="46"/>
  <c r="F390" i="46"/>
  <c r="H1736" i="46"/>
  <c r="D897" i="46"/>
  <c r="R897" i="46"/>
  <c r="P897" i="46"/>
  <c r="N897" i="46"/>
  <c r="H897" i="46"/>
  <c r="Q897" i="46"/>
  <c r="M897" i="46"/>
  <c r="L897" i="46"/>
  <c r="J897" i="46"/>
  <c r="I897" i="46"/>
  <c r="F897" i="46"/>
  <c r="E897" i="46"/>
  <c r="O990" i="46"/>
  <c r="M578" i="46"/>
  <c r="G390" i="46"/>
  <c r="E1085" i="46"/>
  <c r="E1131" i="46" s="1"/>
  <c r="F1085" i="46"/>
  <c r="F1131" i="46" s="1"/>
  <c r="F436" i="46"/>
  <c r="P578" i="46"/>
  <c r="D1040" i="46"/>
  <c r="G896" i="46"/>
  <c r="D943" i="46"/>
  <c r="V578" i="46"/>
  <c r="F91" i="46"/>
  <c r="L90" i="46"/>
  <c r="F1040" i="46"/>
  <c r="F943" i="46"/>
  <c r="F991" i="46" s="1"/>
  <c r="L484" i="46"/>
  <c r="L578" i="46" s="1"/>
  <c r="D390" i="46"/>
  <c r="H1040" i="46"/>
  <c r="K896" i="46"/>
  <c r="H943" i="46"/>
  <c r="I436" i="46"/>
  <c r="R578" i="46"/>
  <c r="I1085" i="46"/>
  <c r="I1131" i="46" s="1"/>
  <c r="I943" i="46"/>
  <c r="I991" i="46" s="1"/>
  <c r="I1040" i="46"/>
  <c r="H483" i="46"/>
  <c r="E577" i="46"/>
  <c r="P990" i="46"/>
  <c r="S990" i="46" s="1"/>
  <c r="H390" i="46"/>
  <c r="AF1163" i="46"/>
  <c r="AF218" i="46"/>
  <c r="AG219" i="46"/>
  <c r="Q943" i="46"/>
  <c r="Q991" i="46" s="1"/>
  <c r="H990" i="46"/>
  <c r="K990" i="46" s="1"/>
  <c r="J1040" i="46"/>
  <c r="J943" i="46"/>
  <c r="J991" i="46" s="1"/>
  <c r="U577" i="46"/>
  <c r="H577" i="46" s="1"/>
  <c r="T578" i="46"/>
  <c r="V906" i="46"/>
  <c r="H1085" i="46"/>
  <c r="K1039" i="46"/>
  <c r="I1631" i="46"/>
  <c r="X1591" i="46"/>
  <c r="D1631" i="46"/>
  <c r="Y1592" i="46"/>
  <c r="J1632" i="46"/>
  <c r="E1632" i="46"/>
  <c r="L943" i="46"/>
  <c r="L991" i="46" s="1"/>
  <c r="O896" i="46"/>
  <c r="S577" i="46"/>
  <c r="G577" i="46" s="1"/>
  <c r="E483" i="46"/>
  <c r="X213" i="46"/>
  <c r="X307" i="46"/>
  <c r="L344" i="46" s="1"/>
  <c r="X308" i="46"/>
  <c r="T438" i="46" s="1"/>
  <c r="AE1162" i="46"/>
  <c r="M943" i="46"/>
  <c r="M991" i="46" s="1"/>
  <c r="G1130" i="46"/>
  <c r="Y578" i="46"/>
  <c r="N943" i="46"/>
  <c r="N991" i="46" s="1"/>
  <c r="G1084" i="46"/>
  <c r="E390" i="46"/>
  <c r="J1085" i="46"/>
  <c r="J1131" i="46" s="1"/>
  <c r="L43" i="46"/>
  <c r="F44" i="46"/>
  <c r="P943" i="46"/>
  <c r="S896" i="46"/>
  <c r="S530" i="46"/>
  <c r="N578" i="46"/>
  <c r="F530" i="46" l="1"/>
  <c r="H437" i="46"/>
  <c r="X531" i="46"/>
  <c r="U438" i="46"/>
  <c r="X438" i="46"/>
  <c r="V438" i="46"/>
  <c r="S438" i="46"/>
  <c r="O531" i="46"/>
  <c r="W438" i="46"/>
  <c r="R438" i="46"/>
  <c r="T344" i="46"/>
  <c r="T532" i="46" s="1"/>
  <c r="P438" i="46"/>
  <c r="L438" i="46"/>
  <c r="Q438" i="46"/>
  <c r="Y438" i="46"/>
  <c r="W344" i="46"/>
  <c r="Q344" i="46"/>
  <c r="Y344" i="46"/>
  <c r="S344" i="46"/>
  <c r="V344" i="46"/>
  <c r="R344" i="46"/>
  <c r="N344" i="46"/>
  <c r="M344" i="46"/>
  <c r="U344" i="46"/>
  <c r="T392" i="46"/>
  <c r="T486" i="46"/>
  <c r="X392" i="46"/>
  <c r="V392" i="46"/>
  <c r="Q392" i="46"/>
  <c r="R392" i="46"/>
  <c r="R486" i="46"/>
  <c r="Y392" i="46"/>
  <c r="P392" i="46"/>
  <c r="W392" i="46"/>
  <c r="S392" i="46"/>
  <c r="L392" i="46"/>
  <c r="U392" i="46"/>
  <c r="M392" i="46"/>
  <c r="U486" i="46"/>
  <c r="O392" i="46"/>
  <c r="N392" i="46"/>
  <c r="S486" i="46"/>
  <c r="P486" i="46"/>
  <c r="N486" i="46"/>
  <c r="Q486" i="46"/>
  <c r="M486" i="46"/>
  <c r="X486" i="46"/>
  <c r="V486" i="46"/>
  <c r="W486" i="46"/>
  <c r="Y486" i="46"/>
  <c r="O486" i="46"/>
  <c r="O344" i="46"/>
  <c r="E530" i="46"/>
  <c r="P344" i="46"/>
  <c r="X344" i="46"/>
  <c r="M438" i="46"/>
  <c r="N438" i="46"/>
  <c r="O438" i="46"/>
  <c r="T531" i="46"/>
  <c r="I530" i="46"/>
  <c r="V531" i="46"/>
  <c r="AF1162" i="46"/>
  <c r="N1571" i="46" s="1"/>
  <c r="O1571" i="46" s="1"/>
  <c r="H530" i="46"/>
  <c r="G530" i="46"/>
  <c r="M531" i="46"/>
  <c r="D530" i="46"/>
  <c r="N531" i="46"/>
  <c r="G943" i="46"/>
  <c r="S943" i="46"/>
  <c r="G1085" i="46"/>
  <c r="D991" i="46"/>
  <c r="G991" i="46" s="1"/>
  <c r="H484" i="46"/>
  <c r="B1798" i="46"/>
  <c r="D1797" i="46"/>
  <c r="D437" i="46"/>
  <c r="E391" i="46"/>
  <c r="O991" i="46"/>
  <c r="J944" i="46"/>
  <c r="J992" i="46" s="1"/>
  <c r="J1041" i="46"/>
  <c r="I391" i="46"/>
  <c r="O943" i="46"/>
  <c r="W531" i="46"/>
  <c r="I343" i="46"/>
  <c r="K943" i="46"/>
  <c r="F92" i="46"/>
  <c r="L91" i="46"/>
  <c r="L944" i="46"/>
  <c r="O897" i="46"/>
  <c r="X1692" i="46"/>
  <c r="X1662" i="46"/>
  <c r="X1685" i="46"/>
  <c r="X1689" i="46"/>
  <c r="X1682" i="46"/>
  <c r="Y1668" i="46"/>
  <c r="X1675" i="46"/>
  <c r="X1672" i="46"/>
  <c r="X1678" i="46"/>
  <c r="V579" i="46"/>
  <c r="H991" i="46"/>
  <c r="K991" i="46" s="1"/>
  <c r="P531" i="46"/>
  <c r="E531" i="46" s="1"/>
  <c r="M944" i="46"/>
  <c r="M992" i="46" s="1"/>
  <c r="X579" i="46"/>
  <c r="U578" i="46"/>
  <c r="H578" i="46" s="1"/>
  <c r="Q944" i="46"/>
  <c r="Q992" i="46" s="1"/>
  <c r="I1041" i="46"/>
  <c r="I944" i="46"/>
  <c r="I992" i="46" s="1"/>
  <c r="M579" i="46"/>
  <c r="E1633" i="46"/>
  <c r="Z1592" i="46"/>
  <c r="J1633" i="46"/>
  <c r="U531" i="46"/>
  <c r="H343" i="46"/>
  <c r="K1040" i="46"/>
  <c r="H1086" i="46"/>
  <c r="H1041" i="46"/>
  <c r="H944" i="46"/>
  <c r="K897" i="46"/>
  <c r="D1131" i="46"/>
  <c r="G1131" i="46" s="1"/>
  <c r="V907" i="46"/>
  <c r="P991" i="46"/>
  <c r="S991" i="46" s="1"/>
  <c r="N944" i="46"/>
  <c r="N992" i="46" s="1"/>
  <c r="F45" i="46"/>
  <c r="L44" i="46"/>
  <c r="H391" i="46"/>
  <c r="Y531" i="46"/>
  <c r="P944" i="46"/>
  <c r="S897" i="46"/>
  <c r="I484" i="46"/>
  <c r="P579" i="46"/>
  <c r="R944" i="46"/>
  <c r="R992" i="46" s="1"/>
  <c r="W578" i="46"/>
  <c r="I578" i="46" s="1"/>
  <c r="G391" i="46"/>
  <c r="F437" i="46"/>
  <c r="T579" i="46"/>
  <c r="I1632" i="46"/>
  <c r="D1632" i="46"/>
  <c r="Y1591" i="46"/>
  <c r="J1086" i="46"/>
  <c r="J1132" i="46" s="1"/>
  <c r="D578" i="46"/>
  <c r="D1041" i="46"/>
  <c r="D944" i="46"/>
  <c r="D992" i="46" s="1"/>
  <c r="G897" i="46"/>
  <c r="E1086" i="46"/>
  <c r="E1132" i="46" s="1"/>
  <c r="Y213" i="46"/>
  <c r="Y307" i="46"/>
  <c r="S345" i="46" s="1"/>
  <c r="Y308" i="46"/>
  <c r="I1086" i="46"/>
  <c r="I1132" i="46" s="1"/>
  <c r="D484" i="46"/>
  <c r="H1737" i="46"/>
  <c r="M898" i="46"/>
  <c r="I898" i="46"/>
  <c r="E898" i="46"/>
  <c r="Q898" i="46"/>
  <c r="R898" i="46"/>
  <c r="P898" i="46"/>
  <c r="N898" i="46"/>
  <c r="L898" i="46"/>
  <c r="J898" i="46"/>
  <c r="H898" i="46"/>
  <c r="F898" i="46"/>
  <c r="D898" i="46"/>
  <c r="I437" i="46"/>
  <c r="N1570" i="46"/>
  <c r="O1570" i="46" s="1"/>
  <c r="Q579" i="46"/>
  <c r="F391" i="46"/>
  <c r="Q531" i="46"/>
  <c r="F343" i="46"/>
  <c r="H1788" i="46"/>
  <c r="F1789" i="46"/>
  <c r="E484" i="46"/>
  <c r="E437" i="46"/>
  <c r="N579" i="46"/>
  <c r="L531" i="46"/>
  <c r="D343" i="46"/>
  <c r="K1085" i="46"/>
  <c r="O578" i="46"/>
  <c r="E578" i="46" s="1"/>
  <c r="R579" i="46"/>
  <c r="H1131" i="46"/>
  <c r="K1131" i="46" s="1"/>
  <c r="G1040" i="46"/>
  <c r="D1086" i="46"/>
  <c r="F484" i="46"/>
  <c r="R531" i="46"/>
  <c r="G437" i="46"/>
  <c r="Y579" i="46"/>
  <c r="G484" i="46"/>
  <c r="E1041" i="46"/>
  <c r="E944" i="46"/>
  <c r="E992" i="46" s="1"/>
  <c r="Q578" i="46"/>
  <c r="F578" i="46" s="1"/>
  <c r="AG1165" i="46"/>
  <c r="W908" i="46"/>
  <c r="S531" i="46"/>
  <c r="G343" i="46"/>
  <c r="L485" i="46"/>
  <c r="D391" i="46"/>
  <c r="AG1163" i="46"/>
  <c r="AG1162" i="46" s="1"/>
  <c r="AG218" i="46"/>
  <c r="F1086" i="46"/>
  <c r="F1132" i="46" s="1"/>
  <c r="S578" i="46"/>
  <c r="G578" i="46" s="1"/>
  <c r="F1041" i="46"/>
  <c r="F944" i="46"/>
  <c r="F992" i="46" s="1"/>
  <c r="E343" i="46"/>
  <c r="R345" i="46" l="1"/>
  <c r="H531" i="46"/>
  <c r="S439" i="46"/>
  <c r="R439" i="46"/>
  <c r="T439" i="46"/>
  <c r="L345" i="46"/>
  <c r="X345" i="46"/>
  <c r="W439" i="46"/>
  <c r="Q439" i="46"/>
  <c r="N345" i="46"/>
  <c r="P439" i="46"/>
  <c r="Y345" i="46"/>
  <c r="X439" i="46"/>
  <c r="Q345" i="46"/>
  <c r="O345" i="46"/>
  <c r="M439" i="46"/>
  <c r="V345" i="46"/>
  <c r="W345" i="46"/>
  <c r="T345" i="46"/>
  <c r="L439" i="46"/>
  <c r="G531" i="46"/>
  <c r="U439" i="46"/>
  <c r="O439" i="46"/>
  <c r="T393" i="46"/>
  <c r="X393" i="46"/>
  <c r="U487" i="46"/>
  <c r="O393" i="46"/>
  <c r="Y393" i="46"/>
  <c r="T487" i="46"/>
  <c r="N393" i="46"/>
  <c r="W393" i="46"/>
  <c r="V393" i="46"/>
  <c r="Q393" i="46"/>
  <c r="P393" i="46"/>
  <c r="R393" i="46"/>
  <c r="R487" i="46"/>
  <c r="L393" i="46"/>
  <c r="U393" i="46"/>
  <c r="S393" i="46"/>
  <c r="M393" i="46"/>
  <c r="P487" i="46"/>
  <c r="Q487" i="46"/>
  <c r="S487" i="46"/>
  <c r="M487" i="46"/>
  <c r="Y487" i="46"/>
  <c r="W487" i="46"/>
  <c r="N487" i="46"/>
  <c r="X487" i="46"/>
  <c r="V487" i="46"/>
  <c r="O487" i="46"/>
  <c r="V439" i="46"/>
  <c r="P345" i="46"/>
  <c r="M345" i="46"/>
  <c r="Y439" i="46"/>
  <c r="U345" i="46"/>
  <c r="N439" i="46"/>
  <c r="R1280" i="46"/>
  <c r="X1365" i="46"/>
  <c r="R1382" i="46"/>
  <c r="T1297" i="46"/>
  <c r="N1384" i="46"/>
  <c r="W1380" i="46"/>
  <c r="Z1276" i="46"/>
  <c r="Z1464" i="46" s="1"/>
  <c r="P1383" i="46"/>
  <c r="P1370" i="46"/>
  <c r="P1464" i="46" s="1"/>
  <c r="Z1378" i="46"/>
  <c r="U1369" i="46"/>
  <c r="U1282" i="46"/>
  <c r="V1284" i="46"/>
  <c r="U1384" i="46"/>
  <c r="Q1374" i="46"/>
  <c r="AA1381" i="46"/>
  <c r="T1273" i="46"/>
  <c r="V1400" i="46"/>
  <c r="N1389" i="46"/>
  <c r="Y1370" i="46"/>
  <c r="I1370" i="46" s="1"/>
  <c r="S1393" i="46"/>
  <c r="Q1389" i="46"/>
  <c r="E1389" i="46" s="1"/>
  <c r="V1367" i="46"/>
  <c r="P1393" i="46"/>
  <c r="P1382" i="46"/>
  <c r="Q1386" i="46"/>
  <c r="V1296" i="46"/>
  <c r="P1293" i="46"/>
  <c r="V1288" i="46"/>
  <c r="Y1383" i="46"/>
  <c r="Z1286" i="46"/>
  <c r="X1371" i="46"/>
  <c r="AA1304" i="46"/>
  <c r="O1394" i="46"/>
  <c r="Y1366" i="46"/>
  <c r="R1286" i="46"/>
  <c r="U1397" i="46"/>
  <c r="N1280" i="46"/>
  <c r="S1370" i="46"/>
  <c r="Z1396" i="46"/>
  <c r="AA1390" i="46"/>
  <c r="W1377" i="46"/>
  <c r="R1371" i="46"/>
  <c r="R1292" i="46"/>
  <c r="V1272" i="46"/>
  <c r="V1460" i="46" s="1"/>
  <c r="N1306" i="46"/>
  <c r="X1301" i="46"/>
  <c r="N1369" i="46"/>
  <c r="N1364" i="46"/>
  <c r="Z1282" i="46"/>
  <c r="Z1375" i="46"/>
  <c r="U1375" i="46"/>
  <c r="Z1270" i="46"/>
  <c r="V1302" i="46"/>
  <c r="Y1275" i="46"/>
  <c r="X1375" i="46"/>
  <c r="R1298" i="46"/>
  <c r="Y1392" i="46"/>
  <c r="Z1369" i="46"/>
  <c r="Y1387" i="46"/>
  <c r="X1393" i="46"/>
  <c r="W1368" i="46"/>
  <c r="R1388" i="46"/>
  <c r="AA1378" i="46"/>
  <c r="Z1388" i="46"/>
  <c r="T1399" i="46"/>
  <c r="N1282" i="46"/>
  <c r="V1368" i="46"/>
  <c r="Y1292" i="46"/>
  <c r="U1374" i="46"/>
  <c r="Z1300" i="46"/>
  <c r="U1293" i="46"/>
  <c r="U1380" i="46"/>
  <c r="X1278" i="46"/>
  <c r="O1383" i="46"/>
  <c r="R1394" i="46"/>
  <c r="R1369" i="46"/>
  <c r="R1463" i="46" s="1"/>
  <c r="P1365" i="46"/>
  <c r="V1276" i="46"/>
  <c r="T1370" i="46"/>
  <c r="T1464" i="46" s="1"/>
  <c r="Z1398" i="46"/>
  <c r="X1392" i="46"/>
  <c r="X1369" i="46"/>
  <c r="N1276" i="46"/>
  <c r="N1391" i="46"/>
  <c r="Y1367" i="46"/>
  <c r="U1373" i="46"/>
  <c r="N1272" i="46"/>
  <c r="R1396" i="46"/>
  <c r="AA1400" i="46"/>
  <c r="P1380" i="46"/>
  <c r="U1364" i="46"/>
  <c r="R1385" i="46"/>
  <c r="R1294" i="46"/>
  <c r="AA1366" i="46"/>
  <c r="Z1279" i="46"/>
  <c r="Q1371" i="46"/>
  <c r="T1393" i="46"/>
  <c r="W1378" i="46"/>
  <c r="S1382" i="46"/>
  <c r="P1374" i="46"/>
  <c r="R1274" i="46"/>
  <c r="V1386" i="46"/>
  <c r="P1378" i="46"/>
  <c r="X1302" i="46"/>
  <c r="W1371" i="46"/>
  <c r="S1364" i="46"/>
  <c r="P1290" i="46"/>
  <c r="T1378" i="46"/>
  <c r="V1304" i="46"/>
  <c r="AA1372" i="46"/>
  <c r="X1388" i="46"/>
  <c r="U1376" i="46"/>
  <c r="V1381" i="46"/>
  <c r="X1288" i="46"/>
  <c r="O1377" i="46"/>
  <c r="R1375" i="46"/>
  <c r="V1371" i="46"/>
  <c r="T1277" i="46"/>
  <c r="O1372" i="46"/>
  <c r="U1377" i="46"/>
  <c r="O1378" i="46"/>
  <c r="X1376" i="46"/>
  <c r="V1278" i="46"/>
  <c r="S1391" i="46"/>
  <c r="S1367" i="46"/>
  <c r="Y1376" i="46"/>
  <c r="S1377" i="46"/>
  <c r="AA1294" i="46"/>
  <c r="P1381" i="46"/>
  <c r="P1397" i="46"/>
  <c r="Q1378" i="46"/>
  <c r="P1299" i="46"/>
  <c r="U1280" i="46"/>
  <c r="AA1386" i="46"/>
  <c r="U1299" i="46"/>
  <c r="O1376" i="46"/>
  <c r="N1292" i="46"/>
  <c r="T1376" i="46"/>
  <c r="O1369" i="46"/>
  <c r="T1380" i="46"/>
  <c r="R1366" i="46"/>
  <c r="Z1288" i="46"/>
  <c r="AA1371" i="46"/>
  <c r="V1394" i="46"/>
  <c r="P1297" i="46"/>
  <c r="X1295" i="46"/>
  <c r="Z1387" i="46"/>
  <c r="S1390" i="46"/>
  <c r="AA1385" i="46"/>
  <c r="N1390" i="46"/>
  <c r="T1387" i="46"/>
  <c r="O1375" i="46"/>
  <c r="T1395" i="46"/>
  <c r="S1397" i="46"/>
  <c r="S1398" i="46"/>
  <c r="AA1365" i="46"/>
  <c r="W1372" i="46"/>
  <c r="AA1369" i="46"/>
  <c r="T1377" i="46"/>
  <c r="AA1281" i="46"/>
  <c r="P1368" i="46"/>
  <c r="V1370" i="46"/>
  <c r="X1364" i="46"/>
  <c r="Z1364" i="46"/>
  <c r="W1396" i="46"/>
  <c r="AA1391" i="46"/>
  <c r="N1398" i="46"/>
  <c r="X1395" i="46"/>
  <c r="N1304" i="46"/>
  <c r="Y1364" i="46"/>
  <c r="R1391" i="46"/>
  <c r="E1391" i="46" s="1"/>
  <c r="AA1389" i="46"/>
  <c r="W1365" i="46"/>
  <c r="Y1373" i="46"/>
  <c r="Z1390" i="46"/>
  <c r="T1303" i="46"/>
  <c r="Q1377" i="46"/>
  <c r="X1374" i="46"/>
  <c r="U1393" i="46"/>
  <c r="Y1379" i="46"/>
  <c r="Y1284" i="46"/>
  <c r="O1373" i="46"/>
  <c r="O1400" i="46"/>
  <c r="X1277" i="46"/>
  <c r="Q1270" i="46"/>
  <c r="Z1382" i="46"/>
  <c r="Z1391" i="46"/>
  <c r="U1366" i="46"/>
  <c r="G1366" i="46" s="1"/>
  <c r="O1388" i="46"/>
  <c r="U1382" i="46"/>
  <c r="T1374" i="46"/>
  <c r="P1287" i="46"/>
  <c r="V1290" i="46"/>
  <c r="T1389" i="46"/>
  <c r="T1483" i="46" s="1"/>
  <c r="U1379" i="46"/>
  <c r="U1391" i="46"/>
  <c r="Q1390" i="46"/>
  <c r="AA1394" i="46"/>
  <c r="W1386" i="46"/>
  <c r="AA1397" i="46"/>
  <c r="V1387" i="46"/>
  <c r="T1379" i="46"/>
  <c r="X1399" i="46"/>
  <c r="H1399" i="46" s="1"/>
  <c r="Z1377" i="46"/>
  <c r="Q1292" i="46"/>
  <c r="R1304" i="46"/>
  <c r="AA1379" i="46"/>
  <c r="N1270" i="46"/>
  <c r="Q1368" i="46"/>
  <c r="R1278" i="46"/>
  <c r="Y1395" i="46"/>
  <c r="N1294" i="46"/>
  <c r="Z1305" i="46"/>
  <c r="Q1379" i="46"/>
  <c r="T1392" i="46"/>
  <c r="P1389" i="46"/>
  <c r="P1483" i="46" s="1"/>
  <c r="P1275" i="46"/>
  <c r="O1367" i="46"/>
  <c r="X1271" i="46"/>
  <c r="S1394" i="46"/>
  <c r="P1387" i="46"/>
  <c r="P1305" i="46"/>
  <c r="Z1373" i="46"/>
  <c r="T1306" i="46"/>
  <c r="O1366" i="46"/>
  <c r="V1374" i="46"/>
  <c r="X1384" i="46"/>
  <c r="Z1306" i="46"/>
  <c r="X1283" i="46"/>
  <c r="O1380" i="46"/>
  <c r="AA1367" i="46"/>
  <c r="W1373" i="46"/>
  <c r="V1392" i="46"/>
  <c r="Z1294" i="46"/>
  <c r="U1372" i="46"/>
  <c r="U1381" i="46"/>
  <c r="G1381" i="46" s="1"/>
  <c r="S1384" i="46"/>
  <c r="N1288" i="46"/>
  <c r="Q1272" i="46"/>
  <c r="O1272" i="46"/>
  <c r="W1392" i="46"/>
  <c r="V1303" i="46"/>
  <c r="Y1293" i="46"/>
  <c r="Y1380" i="46"/>
  <c r="O1292" i="46"/>
  <c r="W1298" i="46"/>
  <c r="AA1396" i="46"/>
  <c r="X1387" i="46"/>
  <c r="Y1295" i="46"/>
  <c r="N1377" i="46"/>
  <c r="S1371" i="46"/>
  <c r="P1373" i="46"/>
  <c r="P1467" i="46" s="1"/>
  <c r="Z1376" i="46"/>
  <c r="V1282" i="46"/>
  <c r="N1286" i="46"/>
  <c r="X1274" i="46"/>
  <c r="Q1301" i="46"/>
  <c r="V1300" i="46"/>
  <c r="Z1283" i="46"/>
  <c r="Z1397" i="46"/>
  <c r="S1283" i="46"/>
  <c r="AA1392" i="46"/>
  <c r="W1400" i="46"/>
  <c r="Q1373" i="46"/>
  <c r="AA1290" i="46"/>
  <c r="Q1280" i="46"/>
  <c r="W1299" i="46"/>
  <c r="Y1298" i="46"/>
  <c r="Q1295" i="46"/>
  <c r="Y1280" i="46"/>
  <c r="T1272" i="46"/>
  <c r="AA1284" i="46"/>
  <c r="Z1385" i="46"/>
  <c r="O1391" i="46"/>
  <c r="S1366" i="46"/>
  <c r="O1305" i="46"/>
  <c r="AA1373" i="46"/>
  <c r="U1283" i="46"/>
  <c r="Y1377" i="46"/>
  <c r="T1381" i="46"/>
  <c r="V1283" i="46"/>
  <c r="AA1293" i="46"/>
  <c r="U1305" i="46"/>
  <c r="AA1377" i="46"/>
  <c r="X1372" i="46"/>
  <c r="T1281" i="46"/>
  <c r="P1399" i="46"/>
  <c r="Q1376" i="46"/>
  <c r="Y1277" i="46"/>
  <c r="O1370" i="46"/>
  <c r="V1380" i="46"/>
  <c r="T1384" i="46"/>
  <c r="Y1385" i="46"/>
  <c r="W1304" i="46"/>
  <c r="Q1277" i="46"/>
  <c r="U1281" i="46"/>
  <c r="Y1386" i="46"/>
  <c r="Y1480" i="46" s="1"/>
  <c r="O1299" i="46"/>
  <c r="Y1273" i="46"/>
  <c r="V1297" i="46"/>
  <c r="V1291" i="46"/>
  <c r="U1294" i="46"/>
  <c r="O1399" i="46"/>
  <c r="S1303" i="46"/>
  <c r="X1305" i="46"/>
  <c r="AA1291" i="46"/>
  <c r="X1386" i="46"/>
  <c r="W1379" i="46"/>
  <c r="N1379" i="46"/>
  <c r="V1375" i="46"/>
  <c r="Y1372" i="46"/>
  <c r="AA1399" i="46"/>
  <c r="Q1289" i="46"/>
  <c r="Y1384" i="46"/>
  <c r="U1279" i="46"/>
  <c r="Y1300" i="46"/>
  <c r="N1368" i="46"/>
  <c r="Y1400" i="46"/>
  <c r="P1371" i="46"/>
  <c r="Y1390" i="46"/>
  <c r="W1295" i="46"/>
  <c r="P1394" i="46"/>
  <c r="N1301" i="46"/>
  <c r="Y1281" i="46"/>
  <c r="S1379" i="46"/>
  <c r="R1273" i="46"/>
  <c r="O1392" i="46"/>
  <c r="W1292" i="46"/>
  <c r="N1380" i="46"/>
  <c r="Q1392" i="46"/>
  <c r="O1371" i="46"/>
  <c r="O1465" i="46" s="1"/>
  <c r="Y1388" i="46"/>
  <c r="T1372" i="46"/>
  <c r="V1382" i="46"/>
  <c r="O1282" i="46"/>
  <c r="W1276" i="46"/>
  <c r="X1294" i="46"/>
  <c r="U1272" i="46"/>
  <c r="T1284" i="46"/>
  <c r="T1472" i="46" s="1"/>
  <c r="U1278" i="46"/>
  <c r="U1289" i="46"/>
  <c r="O1286" i="46"/>
  <c r="R1367" i="46"/>
  <c r="S1292" i="46"/>
  <c r="Q1399" i="46"/>
  <c r="S1383" i="46"/>
  <c r="P1273" i="46"/>
  <c r="Q1370" i="46"/>
  <c r="Y1389" i="46"/>
  <c r="P1292" i="46"/>
  <c r="D1292" i="46" s="1"/>
  <c r="AA1286" i="46"/>
  <c r="R1381" i="46"/>
  <c r="S1300" i="46"/>
  <c r="O1276" i="46"/>
  <c r="T1368" i="46"/>
  <c r="S1278" i="46"/>
  <c r="S1376" i="46"/>
  <c r="F1376" i="46" s="1"/>
  <c r="W1306" i="46"/>
  <c r="T1383" i="46"/>
  <c r="R1377" i="46"/>
  <c r="Z1392" i="46"/>
  <c r="Z1486" i="46" s="1"/>
  <c r="X1289" i="46"/>
  <c r="O1381" i="46"/>
  <c r="R1277" i="46"/>
  <c r="R1465" i="46" s="1"/>
  <c r="U1290" i="46"/>
  <c r="W1391" i="46"/>
  <c r="V1285" i="46"/>
  <c r="AA1287" i="46"/>
  <c r="Z1302" i="46"/>
  <c r="Z1394" i="46"/>
  <c r="W1296" i="46"/>
  <c r="O1368" i="46"/>
  <c r="R1290" i="46"/>
  <c r="V1373" i="46"/>
  <c r="V1467" i="46" s="1"/>
  <c r="R1376" i="46"/>
  <c r="N1296" i="46"/>
  <c r="AA1278" i="46"/>
  <c r="Q1383" i="46"/>
  <c r="O1393" i="46"/>
  <c r="Z1400" i="46"/>
  <c r="P1277" i="46"/>
  <c r="V1289" i="46"/>
  <c r="V1385" i="46"/>
  <c r="Y1394" i="46"/>
  <c r="AA1380" i="46"/>
  <c r="N1302" i="46"/>
  <c r="T1278" i="46"/>
  <c r="V1376" i="46"/>
  <c r="N1376" i="46"/>
  <c r="T1291" i="46"/>
  <c r="U1394" i="46"/>
  <c r="O1397" i="46"/>
  <c r="U1389" i="46"/>
  <c r="N1289" i="46"/>
  <c r="U1274" i="46"/>
  <c r="R1285" i="46"/>
  <c r="Q1398" i="46"/>
  <c r="Z1293" i="46"/>
  <c r="X1291" i="46"/>
  <c r="Y1287" i="46"/>
  <c r="R1383" i="46"/>
  <c r="AA1383" i="46"/>
  <c r="Y1290" i="46"/>
  <c r="AA1306" i="46"/>
  <c r="AA1494" i="46" s="1"/>
  <c r="AA1303" i="46"/>
  <c r="P1377" i="46"/>
  <c r="O1280" i="46"/>
  <c r="Z1383" i="46"/>
  <c r="W1383" i="46"/>
  <c r="T1289" i="46"/>
  <c r="Y1272" i="46"/>
  <c r="P1282" i="46"/>
  <c r="R1398" i="46"/>
  <c r="P1300" i="46"/>
  <c r="P1306" i="46"/>
  <c r="Z1368" i="46"/>
  <c r="R1399" i="46"/>
  <c r="X1287" i="46"/>
  <c r="Z1299" i="46"/>
  <c r="U1301" i="46"/>
  <c r="U1292" i="46"/>
  <c r="T1371" i="46"/>
  <c r="X1396" i="46"/>
  <c r="R1295" i="46"/>
  <c r="R1483" i="46" s="1"/>
  <c r="S1400" i="46"/>
  <c r="X1370" i="46"/>
  <c r="X1381" i="46"/>
  <c r="N1284" i="46"/>
  <c r="U1277" i="46"/>
  <c r="U1388" i="46"/>
  <c r="Q1282" i="46"/>
  <c r="T1305" i="46"/>
  <c r="T1493" i="46" s="1"/>
  <c r="Z1304" i="46"/>
  <c r="W1393" i="46"/>
  <c r="H1393" i="46" s="1"/>
  <c r="T1298" i="46"/>
  <c r="O1281" i="46"/>
  <c r="S1285" i="46"/>
  <c r="X1276" i="46"/>
  <c r="X1464" i="46" s="1"/>
  <c r="X1296" i="46"/>
  <c r="X1484" i="46" s="1"/>
  <c r="U1395" i="46"/>
  <c r="S1293" i="46"/>
  <c r="U1400" i="46"/>
  <c r="G1400" i="46" s="1"/>
  <c r="S1284" i="46"/>
  <c r="O1279" i="46"/>
  <c r="U1368" i="46"/>
  <c r="Y1368" i="46"/>
  <c r="X1272" i="46"/>
  <c r="R1281" i="46"/>
  <c r="S1373" i="46"/>
  <c r="Q1275" i="46"/>
  <c r="N1273" i="46"/>
  <c r="W1394" i="46"/>
  <c r="O1284" i="46"/>
  <c r="Z1384" i="46"/>
  <c r="V1301" i="46"/>
  <c r="T1388" i="46"/>
  <c r="X1398" i="46"/>
  <c r="AA1289" i="46"/>
  <c r="Q1396" i="46"/>
  <c r="S1289" i="46"/>
  <c r="X1368" i="46"/>
  <c r="V1395" i="46"/>
  <c r="Y1306" i="46"/>
  <c r="X1298" i="46"/>
  <c r="R1287" i="46"/>
  <c r="W1286" i="46"/>
  <c r="V1372" i="46"/>
  <c r="S1276" i="46"/>
  <c r="S1387" i="46"/>
  <c r="P1366" i="46"/>
  <c r="W1382" i="46"/>
  <c r="O1294" i="46"/>
  <c r="O1389" i="46"/>
  <c r="Q1375" i="46"/>
  <c r="R1296" i="46"/>
  <c r="W1395" i="46"/>
  <c r="V1388" i="46"/>
  <c r="V1305" i="46"/>
  <c r="V1493" i="46" s="1"/>
  <c r="O1289" i="46"/>
  <c r="AA1274" i="46"/>
  <c r="O1302" i="46"/>
  <c r="W1293" i="46"/>
  <c r="X1279" i="46"/>
  <c r="T1283" i="46"/>
  <c r="T1302" i="46"/>
  <c r="Y1296" i="46"/>
  <c r="T1367" i="46"/>
  <c r="W1282" i="46"/>
  <c r="R1378" i="46"/>
  <c r="Q1297" i="46"/>
  <c r="AA1288" i="46"/>
  <c r="Y1276" i="46"/>
  <c r="P1379" i="46"/>
  <c r="Y1397" i="46"/>
  <c r="Z1277" i="46"/>
  <c r="O1291" i="46"/>
  <c r="P1301" i="46"/>
  <c r="N1299" i="46"/>
  <c r="T1390" i="46"/>
  <c r="O1387" i="46"/>
  <c r="AA1374" i="46"/>
  <c r="Y1374" i="46"/>
  <c r="Y1303" i="46"/>
  <c r="T1304" i="46"/>
  <c r="V1294" i="46"/>
  <c r="Z1281" i="46"/>
  <c r="Z1469" i="46" s="1"/>
  <c r="Y1381" i="46"/>
  <c r="S1297" i="46"/>
  <c r="N1281" i="46"/>
  <c r="V1280" i="46"/>
  <c r="U1291" i="46"/>
  <c r="T1286" i="46"/>
  <c r="T1474" i="46" s="1"/>
  <c r="T1300" i="46"/>
  <c r="V1274" i="46"/>
  <c r="V1462" i="46" s="1"/>
  <c r="T1366" i="46"/>
  <c r="W1290" i="46"/>
  <c r="Z1292" i="46"/>
  <c r="N1373" i="46"/>
  <c r="O1298" i="46"/>
  <c r="S1305" i="46"/>
  <c r="W1305" i="46"/>
  <c r="O1274" i="46"/>
  <c r="Q1305" i="46"/>
  <c r="Z1289" i="46"/>
  <c r="N1300" i="46"/>
  <c r="X1377" i="46"/>
  <c r="N1283" i="46"/>
  <c r="Y1286" i="46"/>
  <c r="X1284" i="46"/>
  <c r="R1397" i="46"/>
  <c r="E1397" i="46" s="1"/>
  <c r="V1293" i="46"/>
  <c r="N1366" i="46"/>
  <c r="R1374" i="46"/>
  <c r="P1388" i="46"/>
  <c r="T1280" i="46"/>
  <c r="N1396" i="46"/>
  <c r="X1373" i="46"/>
  <c r="N1374" i="46"/>
  <c r="R1370" i="46"/>
  <c r="Q1291" i="46"/>
  <c r="N1388" i="46"/>
  <c r="Z1295" i="46"/>
  <c r="X1299" i="46"/>
  <c r="X1487" i="46" s="1"/>
  <c r="N1382" i="46"/>
  <c r="S1304" i="46"/>
  <c r="U1306" i="46"/>
  <c r="AA1375" i="46"/>
  <c r="Y1391" i="46"/>
  <c r="AA1301" i="46"/>
  <c r="AA1298" i="46"/>
  <c r="AA1486" i="46" s="1"/>
  <c r="Q1382" i="46"/>
  <c r="Z1301" i="46"/>
  <c r="Y1299" i="46"/>
  <c r="N1387" i="46"/>
  <c r="R1393" i="46"/>
  <c r="R1288" i="46"/>
  <c r="Q1288" i="46"/>
  <c r="R1379" i="46"/>
  <c r="P1392" i="46"/>
  <c r="U1398" i="46"/>
  <c r="S1372" i="46"/>
  <c r="F1372" i="46" s="1"/>
  <c r="AA1382" i="46"/>
  <c r="S1389" i="46"/>
  <c r="W1273" i="46"/>
  <c r="S1381" i="46"/>
  <c r="P1274" i="46"/>
  <c r="P1462" i="46" s="1"/>
  <c r="AA1273" i="46"/>
  <c r="AA1461" i="46" s="1"/>
  <c r="R1302" i="46"/>
  <c r="R1490" i="46" s="1"/>
  <c r="P1284" i="46"/>
  <c r="S1281" i="46"/>
  <c r="AA1299" i="46"/>
  <c r="P1395" i="46"/>
  <c r="O1275" i="46"/>
  <c r="O1463" i="46" s="1"/>
  <c r="Z1372" i="46"/>
  <c r="P1372" i="46"/>
  <c r="X1391" i="46"/>
  <c r="Q1279" i="46"/>
  <c r="AA1280" i="46"/>
  <c r="W1385" i="46"/>
  <c r="P1390" i="46"/>
  <c r="S1374" i="46"/>
  <c r="Z1297" i="46"/>
  <c r="W1390" i="46"/>
  <c r="H1390" i="46" s="1"/>
  <c r="T1386" i="46"/>
  <c r="V1396" i="46"/>
  <c r="Z1296" i="46"/>
  <c r="Z1484" i="46" s="1"/>
  <c r="O1379" i="46"/>
  <c r="N1393" i="46"/>
  <c r="W1272" i="46"/>
  <c r="AA1283" i="46"/>
  <c r="Q1287" i="46"/>
  <c r="P1400" i="46"/>
  <c r="W1280" i="46"/>
  <c r="Y1371" i="46"/>
  <c r="P1280" i="46"/>
  <c r="X1282" i="46"/>
  <c r="O1382" i="46"/>
  <c r="S1388" i="46"/>
  <c r="N1279" i="46"/>
  <c r="U1390" i="46"/>
  <c r="S1380" i="46"/>
  <c r="O1384" i="46"/>
  <c r="V1390" i="46"/>
  <c r="V1306" i="46"/>
  <c r="V1494" i="46" s="1"/>
  <c r="Z1374" i="46"/>
  <c r="U1276" i="46"/>
  <c r="S1295" i="46"/>
  <c r="R1299" i="46"/>
  <c r="Q1298" i="46"/>
  <c r="N1395" i="46"/>
  <c r="T1282" i="46"/>
  <c r="T1470" i="46" s="1"/>
  <c r="R1300" i="46"/>
  <c r="W1387" i="46"/>
  <c r="X1297" i="46"/>
  <c r="W1274" i="46"/>
  <c r="T1294" i="46"/>
  <c r="X1275" i="46"/>
  <c r="S1279" i="46"/>
  <c r="AA1305" i="46"/>
  <c r="AA1272" i="46"/>
  <c r="V1277" i="46"/>
  <c r="V1465" i="46" s="1"/>
  <c r="X1385" i="46"/>
  <c r="V1391" i="46"/>
  <c r="N1285" i="46"/>
  <c r="N1275" i="46"/>
  <c r="R1297" i="46"/>
  <c r="U1378" i="46"/>
  <c r="AA1285" i="46"/>
  <c r="R1400" i="46"/>
  <c r="R1494" i="46" s="1"/>
  <c r="S1272" i="46"/>
  <c r="Q1283" i="46"/>
  <c r="R1276" i="46"/>
  <c r="R1380" i="46"/>
  <c r="Q1369" i="46"/>
  <c r="N1274" i="46"/>
  <c r="W1302" i="46"/>
  <c r="Q1273" i="46"/>
  <c r="X1382" i="46"/>
  <c r="P1288" i="46"/>
  <c r="P1476" i="46" s="1"/>
  <c r="U1367" i="46"/>
  <c r="Y1282" i="46"/>
  <c r="Y1304" i="46"/>
  <c r="O1396" i="46"/>
  <c r="W1278" i="46"/>
  <c r="Z1399" i="46"/>
  <c r="V1383" i="46"/>
  <c r="X1290" i="46"/>
  <c r="X1478" i="46" s="1"/>
  <c r="Q1367" i="46"/>
  <c r="P1367" i="46"/>
  <c r="N1297" i="46"/>
  <c r="R1387" i="46"/>
  <c r="X1293" i="46"/>
  <c r="AA1275" i="46"/>
  <c r="Q1276" i="46"/>
  <c r="Q1281" i="46"/>
  <c r="O1295" i="46"/>
  <c r="Q1366" i="46"/>
  <c r="E1366" i="46" s="1"/>
  <c r="T1369" i="46"/>
  <c r="T1463" i="46" s="1"/>
  <c r="R1392" i="46"/>
  <c r="T1394" i="46"/>
  <c r="W1287" i="46"/>
  <c r="W1376" i="46"/>
  <c r="H1376" i="46" s="1"/>
  <c r="Z1278" i="46"/>
  <c r="V1393" i="46"/>
  <c r="AA1393" i="46"/>
  <c r="AA1277" i="46"/>
  <c r="W1370" i="46"/>
  <c r="S1399" i="46"/>
  <c r="F1399" i="46" s="1"/>
  <c r="V1398" i="46"/>
  <c r="W1366" i="46"/>
  <c r="P1278" i="46"/>
  <c r="P1466" i="46" s="1"/>
  <c r="W1374" i="46"/>
  <c r="Z1366" i="46"/>
  <c r="AA1398" i="46"/>
  <c r="T1391" i="46"/>
  <c r="O1296" i="46"/>
  <c r="W1397" i="46"/>
  <c r="W1384" i="46"/>
  <c r="N1367" i="46"/>
  <c r="Q1303" i="46"/>
  <c r="O1303" i="46"/>
  <c r="Y1375" i="46"/>
  <c r="Q1372" i="46"/>
  <c r="R1384" i="46"/>
  <c r="Z1274" i="46"/>
  <c r="Q1395" i="46"/>
  <c r="X1285" i="46"/>
  <c r="T1301" i="46"/>
  <c r="V1389" i="46"/>
  <c r="U1297" i="46"/>
  <c r="N1385" i="46"/>
  <c r="Q1384" i="46"/>
  <c r="R1372" i="46"/>
  <c r="R1272" i="46"/>
  <c r="R1460" i="46" s="1"/>
  <c r="Y1301" i="46"/>
  <c r="Q1302" i="46"/>
  <c r="P1302" i="46"/>
  <c r="AA1302" i="46"/>
  <c r="AA1490" i="46" s="1"/>
  <c r="R1289" i="46"/>
  <c r="N1370" i="46"/>
  <c r="O1285" i="46"/>
  <c r="Y1382" i="46"/>
  <c r="Z1272" i="46"/>
  <c r="V1378" i="46"/>
  <c r="S1273" i="46"/>
  <c r="AA1295" i="46"/>
  <c r="W1297" i="46"/>
  <c r="Q1300" i="46"/>
  <c r="Y1291" i="46"/>
  <c r="Y1479" i="46" s="1"/>
  <c r="N1277" i="46"/>
  <c r="R1305" i="46"/>
  <c r="T1279" i="46"/>
  <c r="R1395" i="46"/>
  <c r="R1390" i="46"/>
  <c r="T1288" i="46"/>
  <c r="N1371" i="46"/>
  <c r="U1287" i="46"/>
  <c r="R1368" i="46"/>
  <c r="S1298" i="46"/>
  <c r="O1306" i="46"/>
  <c r="S1306" i="46"/>
  <c r="Y1369" i="46"/>
  <c r="U1288" i="46"/>
  <c r="Z1371" i="46"/>
  <c r="S1296" i="46"/>
  <c r="O1301" i="46"/>
  <c r="S1386" i="46"/>
  <c r="S1286" i="46"/>
  <c r="X1286" i="46"/>
  <c r="P1384" i="46"/>
  <c r="N1386" i="46"/>
  <c r="W1277" i="46"/>
  <c r="S1299" i="46"/>
  <c r="X1400" i="46"/>
  <c r="S1277" i="46"/>
  <c r="O1374" i="46"/>
  <c r="T1285" i="46"/>
  <c r="O1283" i="46"/>
  <c r="V1281" i="46"/>
  <c r="S1287" i="46"/>
  <c r="Q1296" i="46"/>
  <c r="T1385" i="46"/>
  <c r="Q1293" i="46"/>
  <c r="P1296" i="46"/>
  <c r="U1275" i="46"/>
  <c r="U1286" i="46"/>
  <c r="O1288" i="46"/>
  <c r="AA1300" i="46"/>
  <c r="AA1488" i="46" s="1"/>
  <c r="Z1395" i="46"/>
  <c r="AA1376" i="46"/>
  <c r="T1400" i="46"/>
  <c r="O1297" i="46"/>
  <c r="P1272" i="46"/>
  <c r="U1383" i="46"/>
  <c r="G1383" i="46" s="1"/>
  <c r="AA1388" i="46"/>
  <c r="W1388" i="46"/>
  <c r="V1377" i="46"/>
  <c r="N1399" i="46"/>
  <c r="W1285" i="46"/>
  <c r="Z1380" i="46"/>
  <c r="W1398" i="46"/>
  <c r="R1293" i="46"/>
  <c r="Q1381" i="46"/>
  <c r="S1375" i="46"/>
  <c r="Y1294" i="46"/>
  <c r="O1395" i="46"/>
  <c r="W1279" i="46"/>
  <c r="Q1400" i="46"/>
  <c r="E1400" i="46" s="1"/>
  <c r="Y1399" i="46"/>
  <c r="AA1384" i="46"/>
  <c r="S1301" i="46"/>
  <c r="P1369" i="46"/>
  <c r="Z1285" i="46"/>
  <c r="X1383" i="46"/>
  <c r="AA1282" i="46"/>
  <c r="S1302" i="46"/>
  <c r="P1285" i="46"/>
  <c r="Y1274" i="46"/>
  <c r="S1282" i="46"/>
  <c r="P1304" i="46"/>
  <c r="N1303" i="46"/>
  <c r="U1285" i="46"/>
  <c r="AA1292" i="46"/>
  <c r="AA1480" i="46" s="1"/>
  <c r="Q1290" i="46"/>
  <c r="U1371" i="46"/>
  <c r="W1381" i="46"/>
  <c r="V1275" i="46"/>
  <c r="R1373" i="46"/>
  <c r="R1467" i="46" s="1"/>
  <c r="P1386" i="46"/>
  <c r="N1394" i="46"/>
  <c r="N1375" i="46"/>
  <c r="U1303" i="46"/>
  <c r="S1395" i="46"/>
  <c r="W1369" i="46"/>
  <c r="X1281" i="46"/>
  <c r="N1397" i="46"/>
  <c r="AA1395" i="46"/>
  <c r="U1302" i="46"/>
  <c r="S1294" i="46"/>
  <c r="Z1393" i="46"/>
  <c r="I1393" i="46" s="1"/>
  <c r="X1273" i="46"/>
  <c r="X1397" i="46"/>
  <c r="X1389" i="46"/>
  <c r="H1389" i="46" s="1"/>
  <c r="Y1297" i="46"/>
  <c r="O1287" i="46"/>
  <c r="Z1287" i="46"/>
  <c r="Q1380" i="46"/>
  <c r="Q1394" i="46"/>
  <c r="Z1273" i="46"/>
  <c r="U1304" i="46"/>
  <c r="U1284" i="46"/>
  <c r="N1392" i="46"/>
  <c r="Y1278" i="46"/>
  <c r="V1299" i="46"/>
  <c r="N1383" i="46"/>
  <c r="R1282" i="46"/>
  <c r="R1283" i="46"/>
  <c r="R1471" i="46" s="1"/>
  <c r="O1398" i="46"/>
  <c r="O1492" i="46" s="1"/>
  <c r="X1366" i="46"/>
  <c r="W1291" i="46"/>
  <c r="V1292" i="46"/>
  <c r="V1480" i="46" s="1"/>
  <c r="U1392" i="46"/>
  <c r="T1382" i="46"/>
  <c r="P1396" i="46"/>
  <c r="Q1285" i="46"/>
  <c r="V1298" i="46"/>
  <c r="P1385" i="46"/>
  <c r="T1398" i="46"/>
  <c r="O1390" i="46"/>
  <c r="W1294" i="46"/>
  <c r="W1375" i="46"/>
  <c r="Y1302" i="46"/>
  <c r="V1295" i="46"/>
  <c r="V1483" i="46" s="1"/>
  <c r="U1399" i="46"/>
  <c r="G1399" i="46" s="1"/>
  <c r="AA1296" i="46"/>
  <c r="AA1276" i="46"/>
  <c r="AA1464" i="46" s="1"/>
  <c r="U1370" i="46"/>
  <c r="G1370" i="46" s="1"/>
  <c r="X1280" i="46"/>
  <c r="X1468" i="46" s="1"/>
  <c r="AA1297" i="46"/>
  <c r="Q1286" i="46"/>
  <c r="Q1284" i="46"/>
  <c r="P1303" i="46"/>
  <c r="X1306" i="46"/>
  <c r="N1381" i="46"/>
  <c r="R1291" i="46"/>
  <c r="S1274" i="46"/>
  <c r="P1391" i="46"/>
  <c r="P1294" i="46"/>
  <c r="W1281" i="46"/>
  <c r="Z1275" i="46"/>
  <c r="Z1463" i="46" s="1"/>
  <c r="S1396" i="46"/>
  <c r="V1287" i="46"/>
  <c r="V1475" i="46" s="1"/>
  <c r="O1300" i="46"/>
  <c r="O1278" i="46"/>
  <c r="P1281" i="46"/>
  <c r="Y1305" i="46"/>
  <c r="T1274" i="46"/>
  <c r="T1462" i="46" s="1"/>
  <c r="V1384" i="46"/>
  <c r="Y1285" i="46"/>
  <c r="V1369" i="46"/>
  <c r="X1379" i="46"/>
  <c r="O1386" i="46"/>
  <c r="O1480" i="46" s="1"/>
  <c r="X1300" i="46"/>
  <c r="W1303" i="46"/>
  <c r="V1273" i="46"/>
  <c r="AA1387" i="46"/>
  <c r="T1396" i="46"/>
  <c r="S1290" i="46"/>
  <c r="Z1303" i="46"/>
  <c r="P1298" i="46"/>
  <c r="T1292" i="46"/>
  <c r="Q1388" i="46"/>
  <c r="X1292" i="46"/>
  <c r="X1480" i="46" s="1"/>
  <c r="AA1279" i="46"/>
  <c r="Z1389" i="46"/>
  <c r="T1299" i="46"/>
  <c r="O1290" i="46"/>
  <c r="Z1381" i="46"/>
  <c r="S1280" i="46"/>
  <c r="N1278" i="46"/>
  <c r="X1304" i="46"/>
  <c r="T1296" i="46"/>
  <c r="U1295" i="46"/>
  <c r="X1303" i="46"/>
  <c r="V1379" i="46"/>
  <c r="R1303" i="46"/>
  <c r="P1375" i="46"/>
  <c r="S1275" i="46"/>
  <c r="W1283" i="46"/>
  <c r="Q1299" i="46"/>
  <c r="Z1386" i="46"/>
  <c r="Q1306" i="46"/>
  <c r="P1286" i="46"/>
  <c r="P1474" i="46" s="1"/>
  <c r="Y1289" i="46"/>
  <c r="O1273" i="46"/>
  <c r="P1398" i="46"/>
  <c r="W1288" i="46"/>
  <c r="P1283" i="46"/>
  <c r="P1471" i="46" s="1"/>
  <c r="Q1393" i="46"/>
  <c r="O1385" i="46"/>
  <c r="U1386" i="46"/>
  <c r="R1284" i="46"/>
  <c r="T1293" i="46"/>
  <c r="F1293" i="46" s="1"/>
  <c r="T1373" i="46"/>
  <c r="Z1367" i="46"/>
  <c r="Z1280" i="46"/>
  <c r="W1367" i="46"/>
  <c r="X1380" i="46"/>
  <c r="Q1385" i="46"/>
  <c r="U1385" i="46"/>
  <c r="O1293" i="46"/>
  <c r="Q1294" i="46"/>
  <c r="W1284" i="46"/>
  <c r="R1301" i="46"/>
  <c r="X1367" i="46"/>
  <c r="T1397" i="46"/>
  <c r="P1376" i="46"/>
  <c r="P1289" i="46"/>
  <c r="T1375" i="46"/>
  <c r="Q1274" i="46"/>
  <c r="U1396" i="46"/>
  <c r="G1396" i="46" s="1"/>
  <c r="S1392" i="46"/>
  <c r="N1293" i="46"/>
  <c r="V1397" i="46"/>
  <c r="Z1291" i="46"/>
  <c r="S1369" i="46"/>
  <c r="U1273" i="46"/>
  <c r="N1290" i="46"/>
  <c r="S1368" i="46"/>
  <c r="F1368" i="46" s="1"/>
  <c r="V1286" i="46"/>
  <c r="AA1368" i="46"/>
  <c r="P1291" i="46"/>
  <c r="N1378" i="46"/>
  <c r="S1291" i="46"/>
  <c r="N1291" i="46"/>
  <c r="Z1284" i="46"/>
  <c r="U1387" i="46"/>
  <c r="T1287" i="46"/>
  <c r="X1378" i="46"/>
  <c r="S1378" i="46"/>
  <c r="W1289" i="46"/>
  <c r="Y1283" i="46"/>
  <c r="T1290" i="46"/>
  <c r="Z1379" i="46"/>
  <c r="R1386" i="46"/>
  <c r="R1480" i="46" s="1"/>
  <c r="S1385" i="46"/>
  <c r="F1385" i="46" s="1"/>
  <c r="Y1288" i="46"/>
  <c r="N1287" i="46"/>
  <c r="Q1387" i="46"/>
  <c r="S1288" i="46"/>
  <c r="Y1378" i="46"/>
  <c r="Z1290" i="46"/>
  <c r="D531" i="46"/>
  <c r="N532" i="46"/>
  <c r="H485" i="46"/>
  <c r="E344" i="46"/>
  <c r="M532" i="46"/>
  <c r="P532" i="46"/>
  <c r="U579" i="46"/>
  <c r="H579" i="46" s="1"/>
  <c r="X532" i="46"/>
  <c r="K1086" i="46"/>
  <c r="G1086" i="46"/>
  <c r="E438" i="46"/>
  <c r="D485" i="46"/>
  <c r="L579" i="46"/>
  <c r="D579" i="46" s="1"/>
  <c r="H438" i="46"/>
  <c r="G485" i="46"/>
  <c r="F531" i="46"/>
  <c r="I438" i="46"/>
  <c r="I531" i="46"/>
  <c r="B1799" i="46"/>
  <c r="D1798" i="46"/>
  <c r="F579" i="46"/>
  <c r="F438" i="46"/>
  <c r="J1042" i="46"/>
  <c r="J945" i="46"/>
  <c r="J993" i="46" s="1"/>
  <c r="F392" i="46"/>
  <c r="G944" i="46"/>
  <c r="S579" i="46"/>
  <c r="G579" i="46" s="1"/>
  <c r="M580" i="46"/>
  <c r="G992" i="46"/>
  <c r="Y1689" i="46"/>
  <c r="Y1672" i="46"/>
  <c r="Y1662" i="46"/>
  <c r="Y1682" i="46"/>
  <c r="Y1675" i="46"/>
  <c r="Y1678" i="46"/>
  <c r="Y1685" i="46"/>
  <c r="Y1692" i="46"/>
  <c r="Z1668" i="46"/>
  <c r="I485" i="46"/>
  <c r="X580" i="46"/>
  <c r="D1087" i="46"/>
  <c r="G1041" i="46"/>
  <c r="F46" i="46"/>
  <c r="L45" i="46"/>
  <c r="I1087" i="46"/>
  <c r="I1133" i="46" s="1"/>
  <c r="H1789" i="46"/>
  <c r="F1790" i="46"/>
  <c r="G438" i="46"/>
  <c r="P945" i="46"/>
  <c r="P993" i="46" s="1"/>
  <c r="S898" i="46"/>
  <c r="H1132" i="46"/>
  <c r="K1132" i="46" s="1"/>
  <c r="W579" i="46"/>
  <c r="I579" i="46" s="1"/>
  <c r="K1041" i="46"/>
  <c r="H1087" i="46"/>
  <c r="R945" i="46"/>
  <c r="R993" i="46" s="1"/>
  <c r="L486" i="46"/>
  <c r="L580" i="46" s="1"/>
  <c r="D392" i="46"/>
  <c r="I392" i="46"/>
  <c r="N945" i="46"/>
  <c r="N993" i="46" s="1"/>
  <c r="L532" i="46"/>
  <c r="D344" i="46"/>
  <c r="Q945" i="46"/>
  <c r="Q993" i="46" s="1"/>
  <c r="R580" i="46"/>
  <c r="J1087" i="46"/>
  <c r="J1133" i="46" s="1"/>
  <c r="E945" i="46"/>
  <c r="E993" i="46" s="1"/>
  <c r="E1042" i="46"/>
  <c r="Y580" i="46"/>
  <c r="S532" i="46"/>
  <c r="G532" i="46" s="1"/>
  <c r="G344" i="46"/>
  <c r="I945" i="46"/>
  <c r="I993" i="46" s="1"/>
  <c r="I1042" i="46"/>
  <c r="V580" i="46"/>
  <c r="Y532" i="46"/>
  <c r="M945" i="46"/>
  <c r="M993" i="46" s="1"/>
  <c r="N580" i="46"/>
  <c r="I1633" i="46"/>
  <c r="Z1591" i="46"/>
  <c r="D1633" i="46"/>
  <c r="F1087" i="46"/>
  <c r="F1133" i="46" s="1"/>
  <c r="V908" i="46"/>
  <c r="H1738" i="46"/>
  <c r="F899" i="46"/>
  <c r="D899" i="46"/>
  <c r="R899" i="46"/>
  <c r="P899" i="46"/>
  <c r="N899" i="46"/>
  <c r="J899" i="46"/>
  <c r="Q899" i="46"/>
  <c r="M899" i="46"/>
  <c r="L899" i="46"/>
  <c r="I899" i="46"/>
  <c r="H899" i="46"/>
  <c r="E899" i="46"/>
  <c r="O580" i="46"/>
  <c r="E392" i="46"/>
  <c r="J1634" i="46"/>
  <c r="AA1592" i="46"/>
  <c r="E1634" i="46"/>
  <c r="O944" i="46"/>
  <c r="E485" i="46"/>
  <c r="H1042" i="46"/>
  <c r="H945" i="46"/>
  <c r="H993" i="46" s="1"/>
  <c r="K898" i="46"/>
  <c r="L945" i="46"/>
  <c r="O898" i="46"/>
  <c r="N1572" i="46"/>
  <c r="O1572" i="46" s="1"/>
  <c r="W532" i="46"/>
  <c r="I344" i="46"/>
  <c r="D438" i="46"/>
  <c r="F485" i="46"/>
  <c r="T580" i="46"/>
  <c r="L992" i="46"/>
  <c r="O992" i="46" s="1"/>
  <c r="O579" i="46"/>
  <c r="E579" i="46" s="1"/>
  <c r="E1087" i="46"/>
  <c r="E1133" i="46" s="1"/>
  <c r="Z213" i="46"/>
  <c r="Z307" i="46"/>
  <c r="N346" i="46" s="1"/>
  <c r="Z308" i="46"/>
  <c r="S944" i="46"/>
  <c r="Q532" i="46"/>
  <c r="F344" i="46"/>
  <c r="G392" i="46"/>
  <c r="G439" i="46"/>
  <c r="V533" i="46"/>
  <c r="P992" i="46"/>
  <c r="S992" i="46" s="1"/>
  <c r="F93" i="46"/>
  <c r="L92" i="46"/>
  <c r="O532" i="46"/>
  <c r="D1132" i="46"/>
  <c r="G1132" i="46" s="1"/>
  <c r="D945" i="46"/>
  <c r="D993" i="46" s="1"/>
  <c r="G898" i="46"/>
  <c r="D1042" i="46"/>
  <c r="H392" i="46"/>
  <c r="V532" i="46"/>
  <c r="K944" i="46"/>
  <c r="U532" i="46"/>
  <c r="E345" i="46"/>
  <c r="R532" i="46"/>
  <c r="F1042" i="46"/>
  <c r="F945" i="46"/>
  <c r="F993" i="46" s="1"/>
  <c r="P580" i="46"/>
  <c r="H992" i="46"/>
  <c r="K992" i="46" s="1"/>
  <c r="H344" i="46"/>
  <c r="I1293" i="46" l="1"/>
  <c r="H439" i="46"/>
  <c r="I1385" i="46"/>
  <c r="E1384" i="46"/>
  <c r="Z1477" i="46"/>
  <c r="F1378" i="46"/>
  <c r="E1394" i="46"/>
  <c r="AA1473" i="46"/>
  <c r="R1476" i="46"/>
  <c r="T1471" i="46"/>
  <c r="G1292" i="46"/>
  <c r="H1293" i="46"/>
  <c r="O1475" i="46"/>
  <c r="P1484" i="46"/>
  <c r="R1488" i="46"/>
  <c r="O1467" i="46"/>
  <c r="T1475" i="46"/>
  <c r="F1381" i="46"/>
  <c r="Z1480" i="46"/>
  <c r="I1480" i="46" s="1"/>
  <c r="R1470" i="46"/>
  <c r="O1494" i="46"/>
  <c r="N1479" i="46"/>
  <c r="F1389" i="46"/>
  <c r="E1382" i="46"/>
  <c r="O1477" i="46"/>
  <c r="R1485" i="46"/>
  <c r="R1491" i="46"/>
  <c r="V1487" i="46"/>
  <c r="AA1483" i="46"/>
  <c r="I1375" i="46"/>
  <c r="E1369" i="46"/>
  <c r="P1480" i="46"/>
  <c r="P1460" i="46"/>
  <c r="R1475" i="46"/>
  <c r="Z1490" i="46"/>
  <c r="E1396" i="46"/>
  <c r="R1487" i="46"/>
  <c r="X1470" i="46"/>
  <c r="AA1475" i="46"/>
  <c r="AA1472" i="46"/>
  <c r="T1478" i="46"/>
  <c r="O1461" i="46"/>
  <c r="AA1484" i="46"/>
  <c r="E1381" i="46"/>
  <c r="P1468" i="46"/>
  <c r="O1478" i="46"/>
  <c r="V1474" i="46"/>
  <c r="AA1463" i="46"/>
  <c r="AA1466" i="46"/>
  <c r="T1487" i="46"/>
  <c r="R440" i="46"/>
  <c r="M346" i="46"/>
  <c r="X346" i="46"/>
  <c r="AA1467" i="46"/>
  <c r="P1473" i="46"/>
  <c r="O1472" i="46"/>
  <c r="X1492" i="46"/>
  <c r="H1398" i="46"/>
  <c r="H1385" i="46"/>
  <c r="R1489" i="46"/>
  <c r="X1485" i="46"/>
  <c r="X1486" i="46"/>
  <c r="K1339" i="46"/>
  <c r="I1292" i="46"/>
  <c r="H1370" i="46"/>
  <c r="AA1493" i="46"/>
  <c r="Z1471" i="46"/>
  <c r="G1371" i="46"/>
  <c r="O440" i="46"/>
  <c r="T1489" i="46"/>
  <c r="T346" i="46"/>
  <c r="L346" i="46"/>
  <c r="Q346" i="46"/>
  <c r="AA1477" i="46"/>
  <c r="I1378" i="46"/>
  <c r="R1472" i="46"/>
  <c r="E1371" i="46"/>
  <c r="H1292" i="46"/>
  <c r="Z1479" i="46"/>
  <c r="O1488" i="46"/>
  <c r="F1395" i="46"/>
  <c r="Z1472" i="46"/>
  <c r="E1393" i="46"/>
  <c r="AA1485" i="46"/>
  <c r="O1470" i="46"/>
  <c r="F1292" i="46"/>
  <c r="AA1470" i="46"/>
  <c r="Z1460" i="46"/>
  <c r="E1292" i="46"/>
  <c r="E1375" i="46"/>
  <c r="Z1491" i="46"/>
  <c r="R1479" i="46"/>
  <c r="R1469" i="46"/>
  <c r="O1469" i="46"/>
  <c r="S1480" i="46"/>
  <c r="AA1471" i="46"/>
  <c r="I1397" i="46"/>
  <c r="Z1462" i="46"/>
  <c r="F1380" i="46"/>
  <c r="Z1492" i="46"/>
  <c r="F1396" i="46"/>
  <c r="K1432" i="46"/>
  <c r="AA1476" i="46"/>
  <c r="V1489" i="46"/>
  <c r="Z1487" i="46"/>
  <c r="O1468" i="46"/>
  <c r="P1461" i="46"/>
  <c r="I1372" i="46"/>
  <c r="H1400" i="46"/>
  <c r="F1371" i="46"/>
  <c r="G1393" i="46"/>
  <c r="F1398" i="46"/>
  <c r="E1378" i="46"/>
  <c r="P1478" i="46"/>
  <c r="G1293" i="46"/>
  <c r="R1474" i="46"/>
  <c r="E1385" i="46"/>
  <c r="O1491" i="46"/>
  <c r="AA1491" i="46"/>
  <c r="P1465" i="46"/>
  <c r="H1371" i="46"/>
  <c r="R346" i="46"/>
  <c r="W440" i="46"/>
  <c r="X1491" i="46"/>
  <c r="O1485" i="46"/>
  <c r="AA1460" i="46"/>
  <c r="I1391" i="46"/>
  <c r="I1390" i="46"/>
  <c r="W346" i="46"/>
  <c r="U346" i="46"/>
  <c r="X440" i="46"/>
  <c r="T1480" i="46"/>
  <c r="P1477" i="46"/>
  <c r="Z1468" i="46"/>
  <c r="T1484" i="46"/>
  <c r="P1486" i="46"/>
  <c r="H1381" i="46"/>
  <c r="O1471" i="46"/>
  <c r="I1382" i="46"/>
  <c r="Z1485" i="46"/>
  <c r="O1462" i="46"/>
  <c r="V1468" i="46"/>
  <c r="P1488" i="46"/>
  <c r="O1464" i="46"/>
  <c r="O1474" i="46"/>
  <c r="AA1479" i="46"/>
  <c r="P440" i="46"/>
  <c r="Y346" i="46"/>
  <c r="P1472" i="46"/>
  <c r="U440" i="46"/>
  <c r="M440" i="46"/>
  <c r="V346" i="46"/>
  <c r="X1465" i="46"/>
  <c r="Y440" i="46"/>
  <c r="V440" i="46"/>
  <c r="V1469" i="46"/>
  <c r="T1473" i="46"/>
  <c r="Z1478" i="46"/>
  <c r="G1367" i="46"/>
  <c r="X1494" i="46"/>
  <c r="H1375" i="46"/>
  <c r="E1380" i="46"/>
  <c r="X1469" i="46"/>
  <c r="O1476" i="46"/>
  <c r="R1493" i="46"/>
  <c r="R1477" i="46"/>
  <c r="Z1466" i="46"/>
  <c r="T1466" i="46"/>
  <c r="I1377" i="46"/>
  <c r="Q440" i="46"/>
  <c r="P346" i="46"/>
  <c r="S346" i="46"/>
  <c r="F1369" i="46"/>
  <c r="P1491" i="46"/>
  <c r="I1369" i="46"/>
  <c r="AA1468" i="46"/>
  <c r="T440" i="46"/>
  <c r="N440" i="46"/>
  <c r="T394" i="46"/>
  <c r="X394" i="46"/>
  <c r="U394" i="46"/>
  <c r="M394" i="46"/>
  <c r="N394" i="46"/>
  <c r="W394" i="46"/>
  <c r="V394" i="46"/>
  <c r="Q394" i="46"/>
  <c r="Y394" i="46"/>
  <c r="P394" i="46"/>
  <c r="R394" i="46"/>
  <c r="T488" i="46"/>
  <c r="O394" i="46"/>
  <c r="L394" i="46"/>
  <c r="R488" i="46"/>
  <c r="U488" i="46"/>
  <c r="S394" i="46"/>
  <c r="M488" i="46"/>
  <c r="V488" i="46"/>
  <c r="P488" i="46"/>
  <c r="N488" i="46"/>
  <c r="O488" i="46"/>
  <c r="Q488" i="46"/>
  <c r="W488" i="46"/>
  <c r="S488" i="46"/>
  <c r="Y488" i="46"/>
  <c r="X488" i="46"/>
  <c r="V1461" i="46"/>
  <c r="I1399" i="46"/>
  <c r="G1368" i="46"/>
  <c r="F1379" i="46"/>
  <c r="H1392" i="46"/>
  <c r="L440" i="46"/>
  <c r="S440" i="46"/>
  <c r="H1374" i="46"/>
  <c r="E1367" i="46"/>
  <c r="I1394" i="46"/>
  <c r="P1475" i="46"/>
  <c r="O346" i="46"/>
  <c r="E346" i="46" s="1"/>
  <c r="W1467" i="46"/>
  <c r="H1279" i="46"/>
  <c r="G1282" i="46"/>
  <c r="U1470" i="46"/>
  <c r="S1479" i="46"/>
  <c r="F1291" i="46"/>
  <c r="F1392" i="46"/>
  <c r="G1385" i="46"/>
  <c r="V1486" i="46"/>
  <c r="G1298" i="46"/>
  <c r="D1394" i="46"/>
  <c r="K1441" i="46"/>
  <c r="I1274" i="46"/>
  <c r="Y1462" i="46"/>
  <c r="H1366" i="46"/>
  <c r="D1395" i="46"/>
  <c r="K1442" i="46"/>
  <c r="D1374" i="46"/>
  <c r="K1421" i="46"/>
  <c r="I1374" i="46"/>
  <c r="Q1485" i="46"/>
  <c r="E1297" i="46"/>
  <c r="H1286" i="46"/>
  <c r="W1474" i="46"/>
  <c r="X1475" i="46"/>
  <c r="D1289" i="46"/>
  <c r="K1336" i="46"/>
  <c r="N1477" i="46"/>
  <c r="V1477" i="46"/>
  <c r="W1494" i="46"/>
  <c r="H1306" i="46"/>
  <c r="F1383" i="46"/>
  <c r="O1487" i="46"/>
  <c r="T1469" i="46"/>
  <c r="K1424" i="46"/>
  <c r="D1377" i="46"/>
  <c r="D1288" i="46"/>
  <c r="K1335" i="46"/>
  <c r="N1476" i="46"/>
  <c r="E1379" i="46"/>
  <c r="G1382" i="46"/>
  <c r="F1397" i="46"/>
  <c r="Z1476" i="46"/>
  <c r="T1465" i="46"/>
  <c r="S1458" i="46"/>
  <c r="F1458" i="46" s="1"/>
  <c r="F1364" i="46"/>
  <c r="Z1488" i="46"/>
  <c r="X1489" i="46"/>
  <c r="H1301" i="46"/>
  <c r="I1366" i="46"/>
  <c r="G1369" i="46"/>
  <c r="N1489" i="46"/>
  <c r="D1301" i="46"/>
  <c r="K1348" i="46"/>
  <c r="H1288" i="46"/>
  <c r="W1476" i="46"/>
  <c r="H1281" i="46"/>
  <c r="W1469" i="46"/>
  <c r="E1285" i="46"/>
  <c r="Q1473" i="46"/>
  <c r="I1278" i="46"/>
  <c r="Y1466" i="46"/>
  <c r="X1461" i="46"/>
  <c r="Q1484" i="46"/>
  <c r="E1296" i="46"/>
  <c r="X1474" i="46"/>
  <c r="G1287" i="46"/>
  <c r="U1475" i="46"/>
  <c r="G1475" i="46" s="1"/>
  <c r="S1461" i="46"/>
  <c r="F1273" i="46"/>
  <c r="E1298" i="46"/>
  <c r="Q1486" i="46"/>
  <c r="AA1489" i="46"/>
  <c r="N1488" i="46"/>
  <c r="D1300" i="46"/>
  <c r="K1347" i="46"/>
  <c r="T1488" i="46"/>
  <c r="G1277" i="46"/>
  <c r="U1465" i="46"/>
  <c r="G1465" i="46" s="1"/>
  <c r="G1389" i="46"/>
  <c r="E1399" i="46"/>
  <c r="H1295" i="46"/>
  <c r="W1483" i="46"/>
  <c r="D1379" i="46"/>
  <c r="K1426" i="46"/>
  <c r="F1283" i="46"/>
  <c r="S1471" i="46"/>
  <c r="F1471" i="46" s="1"/>
  <c r="I1295" i="46"/>
  <c r="Y1483" i="46"/>
  <c r="F1384" i="46"/>
  <c r="Z1493" i="46"/>
  <c r="E1377" i="46"/>
  <c r="H1396" i="46"/>
  <c r="G1374" i="46"/>
  <c r="I1392" i="46"/>
  <c r="D1306" i="46"/>
  <c r="N1494" i="46"/>
  <c r="K1353" i="46"/>
  <c r="D1279" i="46"/>
  <c r="K1326" i="46"/>
  <c r="N1467" i="46"/>
  <c r="D1398" i="46"/>
  <c r="K1445" i="46"/>
  <c r="D1378" i="46"/>
  <c r="K1425" i="46"/>
  <c r="P1479" i="46"/>
  <c r="Q1462" i="46"/>
  <c r="E1274" i="46"/>
  <c r="D1392" i="46"/>
  <c r="K1439" i="46"/>
  <c r="N1486" i="46"/>
  <c r="S1490" i="46"/>
  <c r="F1302" i="46"/>
  <c r="F1375" i="46"/>
  <c r="F1287" i="46"/>
  <c r="S1475" i="46"/>
  <c r="F1475" i="46" s="1"/>
  <c r="F1286" i="46"/>
  <c r="S1474" i="46"/>
  <c r="F1474" i="46" s="1"/>
  <c r="D1371" i="46"/>
  <c r="K1418" i="46"/>
  <c r="E1303" i="46"/>
  <c r="Q1491" i="46"/>
  <c r="E1491" i="46" s="1"/>
  <c r="O1483" i="46"/>
  <c r="K1342" i="46"/>
  <c r="D1295" i="46"/>
  <c r="H1278" i="46"/>
  <c r="W1466" i="46"/>
  <c r="R1464" i="46"/>
  <c r="G1398" i="46"/>
  <c r="D1396" i="46"/>
  <c r="K1443" i="46"/>
  <c r="W1470" i="46"/>
  <c r="H1282" i="46"/>
  <c r="H1395" i="46"/>
  <c r="W1489" i="46"/>
  <c r="H1394" i="46"/>
  <c r="W1488" i="46"/>
  <c r="G1395" i="46"/>
  <c r="D1284" i="46"/>
  <c r="N1472" i="46"/>
  <c r="K1331" i="46"/>
  <c r="F1278" i="46"/>
  <c r="S1466" i="46"/>
  <c r="H1379" i="46"/>
  <c r="G1281" i="46"/>
  <c r="U1469" i="46"/>
  <c r="T1494" i="46"/>
  <c r="T1491" i="46"/>
  <c r="X1490" i="46"/>
  <c r="I1398" i="46"/>
  <c r="R1486" i="46"/>
  <c r="AA1492" i="46"/>
  <c r="F1393" i="46"/>
  <c r="Y1476" i="46"/>
  <c r="I1288" i="46"/>
  <c r="E1372" i="46"/>
  <c r="Q1466" i="46"/>
  <c r="Y1491" i="46"/>
  <c r="I1303" i="46"/>
  <c r="G1274" i="46"/>
  <c r="U1462" i="46"/>
  <c r="G1462" i="46" s="1"/>
  <c r="D1369" i="46"/>
  <c r="K1416" i="46"/>
  <c r="D1385" i="46"/>
  <c r="H1367" i="46"/>
  <c r="G1295" i="46"/>
  <c r="U1483" i="46"/>
  <c r="G1483" i="46" s="1"/>
  <c r="I1285" i="46"/>
  <c r="Y1473" i="46"/>
  <c r="G1284" i="46"/>
  <c r="U1472" i="46"/>
  <c r="V1463" i="46"/>
  <c r="T1476" i="46"/>
  <c r="D1367" i="46"/>
  <c r="K1414" i="46"/>
  <c r="E1281" i="46"/>
  <c r="Q1469" i="46"/>
  <c r="E1283" i="46"/>
  <c r="Q1471" i="46"/>
  <c r="E1471" i="46" s="1"/>
  <c r="F1295" i="46"/>
  <c r="S1483" i="46"/>
  <c r="F1483" i="46" s="1"/>
  <c r="AA1487" i="46"/>
  <c r="T1468" i="46"/>
  <c r="Q1493" i="46"/>
  <c r="E1305" i="46"/>
  <c r="G1291" i="46"/>
  <c r="U1479" i="46"/>
  <c r="R1484" i="46"/>
  <c r="I1306" i="46"/>
  <c r="Y1494" i="46"/>
  <c r="N1461" i="46"/>
  <c r="D1273" i="46"/>
  <c r="K1320" i="46"/>
  <c r="P1494" i="46"/>
  <c r="I1290" i="46"/>
  <c r="Y1478" i="46"/>
  <c r="G1394" i="46"/>
  <c r="U1488" i="46"/>
  <c r="V1473" i="46"/>
  <c r="E1277" i="46"/>
  <c r="Q1465" i="46"/>
  <c r="E1465" i="46" s="1"/>
  <c r="G1305" i="46"/>
  <c r="U1493" i="46"/>
  <c r="G1493" i="46" s="1"/>
  <c r="T1460" i="46"/>
  <c r="G1372" i="46"/>
  <c r="I1395" i="46"/>
  <c r="X1458" i="46"/>
  <c r="H1458" i="46" s="1"/>
  <c r="H1364" i="46"/>
  <c r="F1377" i="46"/>
  <c r="G1364" i="46"/>
  <c r="U1458" i="46"/>
  <c r="G1458" i="46" s="1"/>
  <c r="K1338" i="46"/>
  <c r="D1291" i="46"/>
  <c r="K1430" i="46"/>
  <c r="D1383" i="46"/>
  <c r="K1419" i="46"/>
  <c r="D1372" i="46"/>
  <c r="Y1471" i="46"/>
  <c r="I1283" i="46"/>
  <c r="I1289" i="46"/>
  <c r="Y1477" i="46"/>
  <c r="F1274" i="46"/>
  <c r="S1462" i="46"/>
  <c r="F1462" i="46" s="1"/>
  <c r="G1392" i="46"/>
  <c r="U1486" i="46"/>
  <c r="G1304" i="46"/>
  <c r="U1492" i="46"/>
  <c r="G1302" i="46"/>
  <c r="U1490" i="46"/>
  <c r="O1489" i="46"/>
  <c r="U1485" i="46"/>
  <c r="G1297" i="46"/>
  <c r="H1384" i="46"/>
  <c r="AA1465" i="46"/>
  <c r="E1276" i="46"/>
  <c r="Q1464" i="46"/>
  <c r="Y1492" i="46"/>
  <c r="I1304" i="46"/>
  <c r="S1460" i="46"/>
  <c r="F1272" i="46"/>
  <c r="S1467" i="46"/>
  <c r="F1279" i="46"/>
  <c r="G1276" i="46"/>
  <c r="U1464" i="46"/>
  <c r="I1371" i="46"/>
  <c r="F1281" i="46"/>
  <c r="S1469" i="46"/>
  <c r="U1494" i="46"/>
  <c r="G1494" i="46" s="1"/>
  <c r="G1306" i="46"/>
  <c r="N1487" i="46"/>
  <c r="D1299" i="46"/>
  <c r="K1346" i="46"/>
  <c r="I1296" i="46"/>
  <c r="Y1484" i="46"/>
  <c r="E1275" i="46"/>
  <c r="Q1463" i="46"/>
  <c r="E1463" i="46" s="1"/>
  <c r="T1479" i="46"/>
  <c r="E1383" i="46"/>
  <c r="H1391" i="46"/>
  <c r="E1392" i="46"/>
  <c r="I1400" i="46"/>
  <c r="W1492" i="46"/>
  <c r="H1304" i="46"/>
  <c r="I1280" i="46"/>
  <c r="Y1468" i="46"/>
  <c r="V1488" i="46"/>
  <c r="G1300" i="46"/>
  <c r="W1486" i="46"/>
  <c r="H1298" i="46"/>
  <c r="P1493" i="46"/>
  <c r="R1466" i="46"/>
  <c r="E1278" i="46"/>
  <c r="I1373" i="46"/>
  <c r="Y1467" i="46"/>
  <c r="D1390" i="46"/>
  <c r="K1437" i="46"/>
  <c r="I1376" i="46"/>
  <c r="X1476" i="46"/>
  <c r="V1464" i="46"/>
  <c r="D1282" i="46"/>
  <c r="K1329" i="46"/>
  <c r="N1470" i="46"/>
  <c r="Y1463" i="46"/>
  <c r="I1275" i="46"/>
  <c r="Z1474" i="46"/>
  <c r="D1389" i="46"/>
  <c r="K1436" i="46"/>
  <c r="N1483" i="46"/>
  <c r="D1375" i="46"/>
  <c r="K1422" i="46"/>
  <c r="N1471" i="46"/>
  <c r="K1330" i="46"/>
  <c r="D1283" i="46"/>
  <c r="I1273" i="46"/>
  <c r="Y1461" i="46"/>
  <c r="H1289" i="46"/>
  <c r="W1477" i="46"/>
  <c r="Z1461" i="46"/>
  <c r="Z1473" i="46"/>
  <c r="F1296" i="46"/>
  <c r="S1484" i="46"/>
  <c r="O1473" i="46"/>
  <c r="H1397" i="46"/>
  <c r="I1282" i="46"/>
  <c r="Y1470" i="46"/>
  <c r="X1463" i="46"/>
  <c r="H1275" i="46"/>
  <c r="H1280" i="46"/>
  <c r="W1468" i="46"/>
  <c r="H1468" i="46" s="1"/>
  <c r="F1374" i="46"/>
  <c r="E1288" i="46"/>
  <c r="Q1476" i="46"/>
  <c r="S1492" i="46"/>
  <c r="F1304" i="46"/>
  <c r="W1493" i="46"/>
  <c r="H1305" i="46"/>
  <c r="N1469" i="46"/>
  <c r="K1328" i="46"/>
  <c r="D1281" i="46"/>
  <c r="P1489" i="46"/>
  <c r="T1490" i="46"/>
  <c r="F1373" i="46"/>
  <c r="S1473" i="46"/>
  <c r="F1285" i="46"/>
  <c r="F1400" i="46"/>
  <c r="D1376" i="46"/>
  <c r="K1423" i="46"/>
  <c r="G1290" i="46"/>
  <c r="U1478" i="46"/>
  <c r="S1488" i="46"/>
  <c r="F1300" i="46"/>
  <c r="G1289" i="46"/>
  <c r="U1477" i="46"/>
  <c r="K1427" i="46"/>
  <c r="D1380" i="46"/>
  <c r="K1415" i="46"/>
  <c r="D1368" i="46"/>
  <c r="X1493" i="46"/>
  <c r="V1471" i="46"/>
  <c r="E1295" i="46"/>
  <c r="Q1483" i="46"/>
  <c r="E1483" i="46" s="1"/>
  <c r="Q1489" i="46"/>
  <c r="E1301" i="46"/>
  <c r="E1368" i="46"/>
  <c r="E1390" i="46"/>
  <c r="E1270" i="46"/>
  <c r="Q1458" i="46"/>
  <c r="E1458" i="46" s="1"/>
  <c r="W1459" i="46"/>
  <c r="H1365" i="46"/>
  <c r="F1367" i="46"/>
  <c r="R1462" i="46"/>
  <c r="P1459" i="46"/>
  <c r="D1365" i="46"/>
  <c r="K1412" i="46"/>
  <c r="V1490" i="46"/>
  <c r="H1377" i="46"/>
  <c r="I1383" i="46"/>
  <c r="H1380" i="46"/>
  <c r="D1274" i="46"/>
  <c r="K1321" i="46"/>
  <c r="N1462" i="46"/>
  <c r="F1366" i="46"/>
  <c r="N1478" i="46"/>
  <c r="D1290" i="46"/>
  <c r="K1337" i="46"/>
  <c r="E1306" i="46"/>
  <c r="Q1494" i="46"/>
  <c r="E1494" i="46" s="1"/>
  <c r="N1466" i="46"/>
  <c r="D1278" i="46"/>
  <c r="K1325" i="46"/>
  <c r="F1290" i="46"/>
  <c r="S1478" i="46"/>
  <c r="Y1493" i="46"/>
  <c r="I1305" i="46"/>
  <c r="D1381" i="46"/>
  <c r="K1428" i="46"/>
  <c r="Y1490" i="46"/>
  <c r="I1302" i="46"/>
  <c r="W1479" i="46"/>
  <c r="H1291" i="46"/>
  <c r="D1397" i="46"/>
  <c r="K1444" i="46"/>
  <c r="E1290" i="46"/>
  <c r="Q1478" i="46"/>
  <c r="T1467" i="46"/>
  <c r="F1467" i="46" s="1"/>
  <c r="K1417" i="46"/>
  <c r="D1370" i="46"/>
  <c r="O1484" i="46"/>
  <c r="K1429" i="46"/>
  <c r="D1382" i="46"/>
  <c r="D1366" i="46"/>
  <c r="K1413" i="46"/>
  <c r="F1305" i="46"/>
  <c r="S1493" i="46"/>
  <c r="F1493" i="46" s="1"/>
  <c r="S1485" i="46"/>
  <c r="F1297" i="46"/>
  <c r="O1479" i="46"/>
  <c r="F1289" i="46"/>
  <c r="S1477" i="46"/>
  <c r="P1470" i="46"/>
  <c r="Y1475" i="46"/>
  <c r="I1287" i="46"/>
  <c r="N1484" i="46"/>
  <c r="D1296" i="46"/>
  <c r="K1343" i="46"/>
  <c r="G1278" i="46"/>
  <c r="U1466" i="46"/>
  <c r="Y1488" i="46"/>
  <c r="I1300" i="46"/>
  <c r="S1491" i="46"/>
  <c r="F1303" i="46"/>
  <c r="I1298" i="46"/>
  <c r="Y1486" i="46"/>
  <c r="I1486" i="46" s="1"/>
  <c r="X1462" i="46"/>
  <c r="I1380" i="46"/>
  <c r="H1373" i="46"/>
  <c r="F1394" i="46"/>
  <c r="K1317" i="46"/>
  <c r="D1270" i="46"/>
  <c r="N1458" i="46"/>
  <c r="G1391" i="46"/>
  <c r="AA1469" i="46"/>
  <c r="F1390" i="46"/>
  <c r="F1391" i="46"/>
  <c r="G1376" i="46"/>
  <c r="I1270" i="46"/>
  <c r="Z1458" i="46"/>
  <c r="V1476" i="46"/>
  <c r="T1461" i="46"/>
  <c r="D1384" i="46"/>
  <c r="K1431" i="46"/>
  <c r="W1485" i="46"/>
  <c r="H1485" i="46" s="1"/>
  <c r="H1297" i="46"/>
  <c r="E1282" i="46"/>
  <c r="Q1470" i="46"/>
  <c r="G1273" i="46"/>
  <c r="U1461" i="46"/>
  <c r="F1280" i="46"/>
  <c r="S1468" i="46"/>
  <c r="P1469" i="46"/>
  <c r="F1301" i="46"/>
  <c r="S1489" i="46"/>
  <c r="H1285" i="46"/>
  <c r="W1473" i="46"/>
  <c r="F1277" i="46"/>
  <c r="S1465" i="46"/>
  <c r="G1288" i="46"/>
  <c r="U1476" i="46"/>
  <c r="X1473" i="46"/>
  <c r="G1378" i="46"/>
  <c r="H1274" i="46"/>
  <c r="W1462" i="46"/>
  <c r="E1287" i="46"/>
  <c r="Q1475" i="46"/>
  <c r="O1486" i="46"/>
  <c r="D1298" i="46"/>
  <c r="K1345" i="46"/>
  <c r="I1381" i="46"/>
  <c r="Z1465" i="46"/>
  <c r="X1467" i="46"/>
  <c r="H1382" i="46"/>
  <c r="X1460" i="46"/>
  <c r="T1486" i="46"/>
  <c r="I1272" i="46"/>
  <c r="Y1460" i="46"/>
  <c r="X1479" i="46"/>
  <c r="AA1474" i="46"/>
  <c r="U1467" i="46"/>
  <c r="G1467" i="46" s="1"/>
  <c r="G1279" i="46"/>
  <c r="H1299" i="46"/>
  <c r="W1487" i="46"/>
  <c r="H1487" i="46" s="1"/>
  <c r="D1286" i="46"/>
  <c r="K1333" i="46"/>
  <c r="N1474" i="46"/>
  <c r="X1459" i="46"/>
  <c r="K1318" i="46"/>
  <c r="H1271" i="46"/>
  <c r="G1379" i="46"/>
  <c r="D1400" i="46"/>
  <c r="K1447" i="46"/>
  <c r="U1487" i="46"/>
  <c r="G1299" i="46"/>
  <c r="V1466" i="46"/>
  <c r="F1382" i="46"/>
  <c r="D1272" i="46"/>
  <c r="N1460" i="46"/>
  <c r="K1319" i="46"/>
  <c r="G1375" i="46"/>
  <c r="I1396" i="46"/>
  <c r="T1485" i="46"/>
  <c r="S1470" i="46"/>
  <c r="F1470" i="46" s="1"/>
  <c r="F1282" i="46"/>
  <c r="W1484" i="46"/>
  <c r="H1484" i="46" s="1"/>
  <c r="H1296" i="46"/>
  <c r="N1464" i="46"/>
  <c r="K1323" i="46"/>
  <c r="D1276" i="46"/>
  <c r="F1288" i="46"/>
  <c r="S1476" i="46"/>
  <c r="Q1487" i="46"/>
  <c r="E1299" i="46"/>
  <c r="O1466" i="46"/>
  <c r="Z1475" i="46"/>
  <c r="H1369" i="46"/>
  <c r="W1463" i="46"/>
  <c r="U1473" i="46"/>
  <c r="G1285" i="46"/>
  <c r="D1399" i="46"/>
  <c r="N1493" i="46"/>
  <c r="K1446" i="46"/>
  <c r="U1474" i="46"/>
  <c r="G1286" i="46"/>
  <c r="N1465" i="46"/>
  <c r="D1277" i="46"/>
  <c r="K1324" i="46"/>
  <c r="E1395" i="46"/>
  <c r="N1485" i="46"/>
  <c r="D1297" i="46"/>
  <c r="K1344" i="46"/>
  <c r="Z1483" i="46"/>
  <c r="D1373" i="46"/>
  <c r="K1420" i="46"/>
  <c r="I1368" i="46"/>
  <c r="T1477" i="46"/>
  <c r="N1490" i="46"/>
  <c r="D1302" i="46"/>
  <c r="K1349" i="46"/>
  <c r="X1477" i="46"/>
  <c r="G1272" i="46"/>
  <c r="U1460" i="46"/>
  <c r="G1460" i="46" s="1"/>
  <c r="R1461" i="46"/>
  <c r="I1384" i="46"/>
  <c r="G1283" i="46"/>
  <c r="U1471" i="46"/>
  <c r="E1280" i="46"/>
  <c r="Q1468" i="46"/>
  <c r="V1470" i="46"/>
  <c r="V1491" i="46"/>
  <c r="R1492" i="46"/>
  <c r="E1304" i="46"/>
  <c r="Y1458" i="46"/>
  <c r="I1364" i="46"/>
  <c r="X1483" i="46"/>
  <c r="H1378" i="46"/>
  <c r="G1373" i="46"/>
  <c r="F1370" i="46"/>
  <c r="V1484" i="46"/>
  <c r="G1296" i="46"/>
  <c r="E1374" i="46"/>
  <c r="X1488" i="46"/>
  <c r="H1300" i="46"/>
  <c r="S1486" i="46"/>
  <c r="F1298" i="46"/>
  <c r="E1272" i="46"/>
  <c r="Q1460" i="46"/>
  <c r="E1460" i="46" s="1"/>
  <c r="Z1467" i="46"/>
  <c r="I1279" i="46"/>
  <c r="H1284" i="46"/>
  <c r="W1472" i="46"/>
  <c r="H1283" i="46"/>
  <c r="W1471" i="46"/>
  <c r="E1284" i="46"/>
  <c r="Q1472" i="46"/>
  <c r="E1472" i="46" s="1"/>
  <c r="N1491" i="46"/>
  <c r="D1303" i="46"/>
  <c r="K1350" i="46"/>
  <c r="G1275" i="46"/>
  <c r="U1463" i="46"/>
  <c r="F1299" i="46"/>
  <c r="S1487" i="46"/>
  <c r="S1494" i="46"/>
  <c r="F1306" i="46"/>
  <c r="I1291" i="46"/>
  <c r="P1490" i="46"/>
  <c r="H1287" i="46"/>
  <c r="W1475" i="46"/>
  <c r="E1273" i="46"/>
  <c r="Q1461" i="46"/>
  <c r="K1322" i="46"/>
  <c r="N1463" i="46"/>
  <c r="D1275" i="46"/>
  <c r="H1272" i="46"/>
  <c r="W1460" i="46"/>
  <c r="E1279" i="46"/>
  <c r="Q1467" i="46"/>
  <c r="E1467" i="46" s="1"/>
  <c r="Y1487" i="46"/>
  <c r="I1299" i="46"/>
  <c r="X1472" i="46"/>
  <c r="O1490" i="46"/>
  <c r="H1383" i="46"/>
  <c r="E1398" i="46"/>
  <c r="Q1492" i="46"/>
  <c r="R1478" i="46"/>
  <c r="I1389" i="46"/>
  <c r="Q1477" i="46"/>
  <c r="E1289" i="46"/>
  <c r="V1479" i="46"/>
  <c r="Y1465" i="46"/>
  <c r="I1277" i="46"/>
  <c r="AA1478" i="46"/>
  <c r="X1471" i="46"/>
  <c r="P1463" i="46"/>
  <c r="V1478" i="46"/>
  <c r="I1284" i="46"/>
  <c r="Y1472" i="46"/>
  <c r="I1472" i="46" s="1"/>
  <c r="N1492" i="46"/>
  <c r="D1304" i="46"/>
  <c r="K1351" i="46"/>
  <c r="H1372" i="46"/>
  <c r="P1485" i="46"/>
  <c r="U1468" i="46"/>
  <c r="G1280" i="46"/>
  <c r="V1492" i="46"/>
  <c r="I1367" i="46"/>
  <c r="X1466" i="46"/>
  <c r="H1368" i="46"/>
  <c r="Z1470" i="46"/>
  <c r="N1468" i="46"/>
  <c r="D1280" i="46"/>
  <c r="K1327" i="46"/>
  <c r="G1384" i="46"/>
  <c r="Y1489" i="46"/>
  <c r="I1301" i="46"/>
  <c r="F1284" i="46"/>
  <c r="S1472" i="46"/>
  <c r="F1472" i="46" s="1"/>
  <c r="D1287" i="46"/>
  <c r="K1334" i="46"/>
  <c r="N1475" i="46"/>
  <c r="S1463" i="46"/>
  <c r="F1463" i="46" s="1"/>
  <c r="F1275" i="46"/>
  <c r="H1303" i="46"/>
  <c r="W1491" i="46"/>
  <c r="E1286" i="46"/>
  <c r="Q1474" i="46"/>
  <c r="I1297" i="46"/>
  <c r="Y1485" i="46"/>
  <c r="U1491" i="46"/>
  <c r="G1303" i="46"/>
  <c r="P1492" i="46"/>
  <c r="W1465" i="46"/>
  <c r="H1277" i="46"/>
  <c r="Q1488" i="46"/>
  <c r="E1488" i="46" s="1"/>
  <c r="E1300" i="46"/>
  <c r="Q1490" i="46"/>
  <c r="E1490" i="46" s="1"/>
  <c r="E1302" i="46"/>
  <c r="W1490" i="46"/>
  <c r="H1302" i="46"/>
  <c r="D1285" i="46"/>
  <c r="K1332" i="46"/>
  <c r="N1473" i="46"/>
  <c r="G1390" i="46"/>
  <c r="U1484" i="46"/>
  <c r="D1393" i="46"/>
  <c r="K1440" i="46"/>
  <c r="W1461" i="46"/>
  <c r="H1273" i="46"/>
  <c r="Z1489" i="46"/>
  <c r="E1291" i="46"/>
  <c r="Q1479" i="46"/>
  <c r="Y1474" i="46"/>
  <c r="I1286" i="46"/>
  <c r="W1478" i="46"/>
  <c r="H1478" i="46" s="1"/>
  <c r="H1290" i="46"/>
  <c r="T1492" i="46"/>
  <c r="I1276" i="46"/>
  <c r="Y1464" i="46"/>
  <c r="I1464" i="46" s="1"/>
  <c r="AA1462" i="46"/>
  <c r="F1276" i="46"/>
  <c r="S1464" i="46"/>
  <c r="F1464" i="46" s="1"/>
  <c r="U1489" i="46"/>
  <c r="G1301" i="46"/>
  <c r="R1473" i="46"/>
  <c r="E1370" i="46"/>
  <c r="H1276" i="46"/>
  <c r="W1464" i="46"/>
  <c r="H1464" i="46" s="1"/>
  <c r="I1281" i="46"/>
  <c r="Y1469" i="46"/>
  <c r="V1485" i="46"/>
  <c r="E1376" i="46"/>
  <c r="K1352" i="46"/>
  <c r="O1493" i="46"/>
  <c r="D1305" i="46"/>
  <c r="E1373" i="46"/>
  <c r="O1460" i="46"/>
  <c r="Z1494" i="46"/>
  <c r="I1379" i="46"/>
  <c r="AA1459" i="46"/>
  <c r="I1459" i="46" s="1"/>
  <c r="I1365" i="46"/>
  <c r="P1487" i="46"/>
  <c r="G1377" i="46"/>
  <c r="D1391" i="46"/>
  <c r="K1438" i="46"/>
  <c r="G1380" i="46"/>
  <c r="K1411" i="46"/>
  <c r="D1364" i="46"/>
  <c r="G1397" i="46"/>
  <c r="V1472" i="46"/>
  <c r="R1468" i="46"/>
  <c r="E1293" i="46"/>
  <c r="D1293" i="46"/>
  <c r="S1481" i="46"/>
  <c r="U1481" i="46"/>
  <c r="E532" i="46"/>
  <c r="V1481" i="46"/>
  <c r="Y1481" i="46"/>
  <c r="Z1481" i="46"/>
  <c r="P533" i="46"/>
  <c r="W533" i="46"/>
  <c r="K1340" i="46"/>
  <c r="AA1481" i="46"/>
  <c r="O1481" i="46"/>
  <c r="W1481" i="46"/>
  <c r="Y533" i="46"/>
  <c r="N1481" i="46"/>
  <c r="T1481" i="46"/>
  <c r="P1481" i="46"/>
  <c r="R1481" i="46"/>
  <c r="D532" i="46"/>
  <c r="X1481" i="46"/>
  <c r="I532" i="46"/>
  <c r="G1386" i="46"/>
  <c r="S993" i="46"/>
  <c r="K1087" i="46"/>
  <c r="K945" i="46"/>
  <c r="G486" i="46"/>
  <c r="H486" i="46"/>
  <c r="F532" i="46"/>
  <c r="M533" i="46"/>
  <c r="D439" i="46"/>
  <c r="H1386" i="46"/>
  <c r="F486" i="46"/>
  <c r="E1386" i="46"/>
  <c r="Q1480" i="46"/>
  <c r="E1480" i="46" s="1"/>
  <c r="S533" i="46"/>
  <c r="B1800" i="46"/>
  <c r="D1799" i="46"/>
  <c r="H532" i="46"/>
  <c r="G993" i="46"/>
  <c r="F1294" i="46"/>
  <c r="N946" i="46"/>
  <c r="N994" i="46" s="1"/>
  <c r="X533" i="46"/>
  <c r="P946" i="46"/>
  <c r="S899" i="46"/>
  <c r="Z1678" i="46"/>
  <c r="AA1668" i="46"/>
  <c r="Z1692" i="46"/>
  <c r="Z1682" i="46"/>
  <c r="Z1675" i="46"/>
  <c r="Z1685" i="46"/>
  <c r="Z1672" i="46"/>
  <c r="Z1662" i="46"/>
  <c r="Z1689" i="46"/>
  <c r="E439" i="46"/>
  <c r="G1294" i="46"/>
  <c r="R946" i="46"/>
  <c r="R994" i="46" s="1"/>
  <c r="Y581" i="46"/>
  <c r="R533" i="46"/>
  <c r="J1635" i="46"/>
  <c r="E1635" i="46"/>
  <c r="AB1592" i="46"/>
  <c r="D1043" i="46"/>
  <c r="D946" i="46"/>
  <c r="G899" i="46"/>
  <c r="F1791" i="46"/>
  <c r="H1790" i="46"/>
  <c r="T581" i="46"/>
  <c r="H1294" i="46"/>
  <c r="F946" i="46"/>
  <c r="F994" i="46" s="1"/>
  <c r="F1043" i="46"/>
  <c r="I345" i="46"/>
  <c r="H1133" i="46"/>
  <c r="K1133" i="46" s="1"/>
  <c r="S580" i="46"/>
  <c r="G580" i="46" s="1"/>
  <c r="F1088" i="46"/>
  <c r="F1134" i="46" s="1"/>
  <c r="AA213" i="46"/>
  <c r="AA307" i="46"/>
  <c r="P347" i="46" s="1"/>
  <c r="AA308" i="46"/>
  <c r="H1739" i="46"/>
  <c r="P900" i="46"/>
  <c r="M900" i="46"/>
  <c r="I900" i="46"/>
  <c r="R900" i="46"/>
  <c r="Q900" i="46"/>
  <c r="N900" i="46"/>
  <c r="L900" i="46"/>
  <c r="J900" i="46"/>
  <c r="H900" i="46"/>
  <c r="D900" i="46"/>
  <c r="F900" i="46"/>
  <c r="E900" i="46"/>
  <c r="Q580" i="46"/>
  <c r="F580" i="46" s="1"/>
  <c r="G1042" i="46"/>
  <c r="D1088" i="46"/>
  <c r="D1134" i="46" s="1"/>
  <c r="X581" i="46"/>
  <c r="X1482" i="46"/>
  <c r="U1482" i="46"/>
  <c r="P1482" i="46"/>
  <c r="O1482" i="46"/>
  <c r="AA1482" i="46"/>
  <c r="Z1482" i="46"/>
  <c r="T1482" i="46"/>
  <c r="R1482" i="46"/>
  <c r="N1482" i="46"/>
  <c r="V1482" i="46"/>
  <c r="E580" i="46"/>
  <c r="E1088" i="46"/>
  <c r="E1134" i="46" s="1"/>
  <c r="I486" i="46"/>
  <c r="I393" i="46"/>
  <c r="N533" i="46"/>
  <c r="E486" i="46"/>
  <c r="D1386" i="46"/>
  <c r="K1433" i="46"/>
  <c r="W580" i="46"/>
  <c r="I580" i="46" s="1"/>
  <c r="O581" i="46"/>
  <c r="E393" i="46"/>
  <c r="I1294" i="46"/>
  <c r="T533" i="46"/>
  <c r="J1088" i="46"/>
  <c r="J1134" i="46" s="1"/>
  <c r="U580" i="46"/>
  <c r="H580" i="46" s="1"/>
  <c r="V581" i="46"/>
  <c r="W1480" i="46"/>
  <c r="H1480" i="46" s="1"/>
  <c r="O945" i="46"/>
  <c r="E1043" i="46"/>
  <c r="E946" i="46"/>
  <c r="E994" i="46" s="1"/>
  <c r="U533" i="46"/>
  <c r="H533" i="46" s="1"/>
  <c r="H345" i="46"/>
  <c r="F47" i="46"/>
  <c r="L46" i="46"/>
  <c r="P581" i="46"/>
  <c r="F439" i="46"/>
  <c r="N581" i="46"/>
  <c r="L993" i="46"/>
  <c r="O993" i="46" s="1"/>
  <c r="H1043" i="46"/>
  <c r="K899" i="46"/>
  <c r="H946" i="46"/>
  <c r="H994" i="46" s="1"/>
  <c r="J1043" i="46"/>
  <c r="J946" i="46"/>
  <c r="J994" i="46" s="1"/>
  <c r="P534" i="46"/>
  <c r="F393" i="46"/>
  <c r="D1294" i="46"/>
  <c r="K1341" i="46"/>
  <c r="K993" i="46"/>
  <c r="I1043" i="46"/>
  <c r="I946" i="46"/>
  <c r="I994" i="46" s="1"/>
  <c r="F1386" i="46"/>
  <c r="I1088" i="46"/>
  <c r="I1134" i="46" s="1"/>
  <c r="F345" i="46"/>
  <c r="G1087" i="46"/>
  <c r="N1480" i="46"/>
  <c r="R581" i="46"/>
  <c r="L487" i="46"/>
  <c r="L581" i="46" s="1"/>
  <c r="D393" i="46"/>
  <c r="L946" i="46"/>
  <c r="O899" i="46"/>
  <c r="AA1591" i="46"/>
  <c r="I1634" i="46"/>
  <c r="D1634" i="46"/>
  <c r="L533" i="46"/>
  <c r="D345" i="46"/>
  <c r="D580" i="46"/>
  <c r="Q533" i="46"/>
  <c r="D1133" i="46"/>
  <c r="G1133" i="46" s="1"/>
  <c r="F94" i="46"/>
  <c r="L93" i="46"/>
  <c r="G945" i="46"/>
  <c r="O533" i="46"/>
  <c r="U581" i="46"/>
  <c r="H393" i="46"/>
  <c r="M946" i="46"/>
  <c r="M994" i="46" s="1"/>
  <c r="D486" i="46"/>
  <c r="M581" i="46"/>
  <c r="G393" i="46"/>
  <c r="I439" i="46"/>
  <c r="E1294" i="46"/>
  <c r="K1042" i="46"/>
  <c r="H1088" i="46"/>
  <c r="Q946" i="46"/>
  <c r="Q994" i="46" s="1"/>
  <c r="I1386" i="46"/>
  <c r="U1480" i="46"/>
  <c r="G1480" i="46" s="1"/>
  <c r="G345" i="46"/>
  <c r="S945" i="46"/>
  <c r="E1476" i="46" l="1"/>
  <c r="E1461" i="46"/>
  <c r="F1491" i="46"/>
  <c r="G1487" i="46"/>
  <c r="F1484" i="46"/>
  <c r="I1488" i="46"/>
  <c r="G346" i="46"/>
  <c r="E1485" i="46"/>
  <c r="G1474" i="46"/>
  <c r="F1469" i="46"/>
  <c r="F1487" i="46"/>
  <c r="H1470" i="46"/>
  <c r="G1461" i="46"/>
  <c r="I1477" i="46"/>
  <c r="H1475" i="46"/>
  <c r="H1486" i="46"/>
  <c r="E1487" i="46"/>
  <c r="E1470" i="46"/>
  <c r="I1484" i="46"/>
  <c r="G1489" i="46"/>
  <c r="E1474" i="46"/>
  <c r="I1460" i="46"/>
  <c r="E1479" i="46"/>
  <c r="F1478" i="46"/>
  <c r="H1491" i="46"/>
  <c r="H1469" i="46"/>
  <c r="E1469" i="46"/>
  <c r="E1489" i="46"/>
  <c r="H1493" i="46"/>
  <c r="H1494" i="46"/>
  <c r="G1473" i="46"/>
  <c r="F1465" i="46"/>
  <c r="I1471" i="46"/>
  <c r="I1485" i="46"/>
  <c r="F1486" i="46"/>
  <c r="I1493" i="46"/>
  <c r="I1463" i="46"/>
  <c r="I1490" i="46"/>
  <c r="E1475" i="46"/>
  <c r="F1489" i="46"/>
  <c r="H1492" i="46"/>
  <c r="F1466" i="46"/>
  <c r="F1480" i="46"/>
  <c r="Y347" i="46"/>
  <c r="H1463" i="46"/>
  <c r="D1479" i="46"/>
  <c r="I1468" i="46"/>
  <c r="H1489" i="46"/>
  <c r="F1460" i="46"/>
  <c r="W441" i="46"/>
  <c r="I1487" i="46"/>
  <c r="H1459" i="46"/>
  <c r="I1491" i="46"/>
  <c r="H346" i="46"/>
  <c r="T534" i="46"/>
  <c r="I533" i="46"/>
  <c r="F1481" i="46"/>
  <c r="O441" i="46"/>
  <c r="N441" i="46"/>
  <c r="L347" i="46"/>
  <c r="W347" i="46"/>
  <c r="I1479" i="46"/>
  <c r="I1465" i="46"/>
  <c r="G1472" i="46"/>
  <c r="G1469" i="46"/>
  <c r="F1473" i="46"/>
  <c r="G1477" i="46"/>
  <c r="G1463" i="46"/>
  <c r="H1490" i="46"/>
  <c r="F1488" i="46"/>
  <c r="I1458" i="46"/>
  <c r="G1476" i="46"/>
  <c r="F1494" i="46"/>
  <c r="M441" i="46"/>
  <c r="X441" i="46"/>
  <c r="H1461" i="46"/>
  <c r="E1477" i="46"/>
  <c r="Q347" i="46"/>
  <c r="I1466" i="46"/>
  <c r="E1468" i="46"/>
  <c r="I1469" i="46"/>
  <c r="E1478" i="46"/>
  <c r="G1471" i="46"/>
  <c r="F1476" i="46"/>
  <c r="T441" i="46"/>
  <c r="R347" i="46"/>
  <c r="T347" i="46"/>
  <c r="M347" i="46"/>
  <c r="H1465" i="46"/>
  <c r="H1479" i="46"/>
  <c r="I1461" i="46"/>
  <c r="U441" i="46"/>
  <c r="O347" i="46"/>
  <c r="S441" i="46"/>
  <c r="V347" i="46"/>
  <c r="S347" i="46"/>
  <c r="Y441" i="46"/>
  <c r="R441" i="46"/>
  <c r="P441" i="46"/>
  <c r="I1475" i="46"/>
  <c r="G1478" i="46"/>
  <c r="L441" i="46"/>
  <c r="G1491" i="46"/>
  <c r="K1537" i="46"/>
  <c r="Q441" i="46"/>
  <c r="U347" i="46"/>
  <c r="T395" i="46"/>
  <c r="N395" i="46"/>
  <c r="S395" i="46"/>
  <c r="Q395" i="46"/>
  <c r="R489" i="46"/>
  <c r="R395" i="46"/>
  <c r="U489" i="46"/>
  <c r="Y395" i="46"/>
  <c r="X395" i="46"/>
  <c r="U395" i="46"/>
  <c r="W395" i="46"/>
  <c r="T489" i="46"/>
  <c r="M395" i="46"/>
  <c r="V395" i="46"/>
  <c r="L395" i="46"/>
  <c r="O395" i="46"/>
  <c r="P395" i="46"/>
  <c r="M489" i="46"/>
  <c r="Q489" i="46"/>
  <c r="P489" i="46"/>
  <c r="O489" i="46"/>
  <c r="S489" i="46"/>
  <c r="V489" i="46"/>
  <c r="Y489" i="46"/>
  <c r="N489" i="46"/>
  <c r="W489" i="46"/>
  <c r="X489" i="46"/>
  <c r="I1474" i="46"/>
  <c r="I1483" i="46"/>
  <c r="N347" i="46"/>
  <c r="X347" i="46"/>
  <c r="G1468" i="46"/>
  <c r="E1493" i="46"/>
  <c r="F1490" i="46"/>
  <c r="V441" i="46"/>
  <c r="D1491" i="46"/>
  <c r="K1538" i="46"/>
  <c r="D1470" i="46"/>
  <c r="K1517" i="46"/>
  <c r="D1472" i="46"/>
  <c r="K1519" i="46"/>
  <c r="H1476" i="46"/>
  <c r="D1493" i="46"/>
  <c r="K1540" i="46"/>
  <c r="D1464" i="46"/>
  <c r="K1511" i="46"/>
  <c r="D1469" i="46"/>
  <c r="K1516" i="46"/>
  <c r="I1470" i="46"/>
  <c r="G1479" i="46"/>
  <c r="H1466" i="46"/>
  <c r="I1489" i="46"/>
  <c r="D1485" i="46"/>
  <c r="K1532" i="46"/>
  <c r="F1477" i="46"/>
  <c r="D1459" i="46"/>
  <c r="K1506" i="46"/>
  <c r="G1464" i="46"/>
  <c r="G1488" i="46"/>
  <c r="H1471" i="46"/>
  <c r="D1478" i="46"/>
  <c r="K1525" i="46"/>
  <c r="D1471" i="46"/>
  <c r="K1518" i="46"/>
  <c r="G1485" i="46"/>
  <c r="H1488" i="46"/>
  <c r="D1467" i="46"/>
  <c r="K1514" i="46"/>
  <c r="I1478" i="46"/>
  <c r="E1484" i="46"/>
  <c r="D1489" i="46"/>
  <c r="K1536" i="46"/>
  <c r="H1460" i="46"/>
  <c r="H1472" i="46"/>
  <c r="D1490" i="46"/>
  <c r="H1473" i="46"/>
  <c r="D1458" i="46"/>
  <c r="K1505" i="46"/>
  <c r="D1462" i="46"/>
  <c r="K1509" i="46"/>
  <c r="F1492" i="46"/>
  <c r="G1490" i="46"/>
  <c r="D1486" i="46"/>
  <c r="K1533" i="46"/>
  <c r="K1524" i="46"/>
  <c r="D1477" i="46"/>
  <c r="F1479" i="46"/>
  <c r="D1468" i="46"/>
  <c r="K1515" i="46"/>
  <c r="D1492" i="46"/>
  <c r="K1539" i="46"/>
  <c r="G1466" i="46"/>
  <c r="F1485" i="46"/>
  <c r="D1483" i="46"/>
  <c r="K1530" i="46"/>
  <c r="D1488" i="46"/>
  <c r="K1535" i="46"/>
  <c r="D1476" i="46"/>
  <c r="K1523" i="46"/>
  <c r="G1470" i="46"/>
  <c r="D1465" i="46"/>
  <c r="K1512" i="46"/>
  <c r="G1492" i="46"/>
  <c r="I1473" i="46"/>
  <c r="E1466" i="46"/>
  <c r="D1494" i="46"/>
  <c r="K1541" i="46"/>
  <c r="K1526" i="46"/>
  <c r="G1484" i="46"/>
  <c r="D1475" i="46"/>
  <c r="K1522" i="46"/>
  <c r="E1492" i="46"/>
  <c r="D1463" i="46"/>
  <c r="K1510" i="46"/>
  <c r="F1461" i="46"/>
  <c r="I1467" i="46"/>
  <c r="D1487" i="46"/>
  <c r="K1534" i="46"/>
  <c r="E1486" i="46"/>
  <c r="E1473" i="46"/>
  <c r="I1462" i="46"/>
  <c r="H1462" i="46"/>
  <c r="H1477" i="46"/>
  <c r="I1492" i="46"/>
  <c r="G1486" i="46"/>
  <c r="D1461" i="46"/>
  <c r="K1508" i="46"/>
  <c r="E1462" i="46"/>
  <c r="H1483" i="46"/>
  <c r="H1474" i="46"/>
  <c r="H1467" i="46"/>
  <c r="D1473" i="46"/>
  <c r="K1520" i="46"/>
  <c r="D1460" i="46"/>
  <c r="K1507" i="46"/>
  <c r="D1474" i="46"/>
  <c r="K1521" i="46"/>
  <c r="F1468" i="46"/>
  <c r="D1484" i="46"/>
  <c r="K1531" i="46"/>
  <c r="K1513" i="46"/>
  <c r="D1466" i="46"/>
  <c r="E1464" i="46"/>
  <c r="I1494" i="46"/>
  <c r="I1476" i="46"/>
  <c r="I1481" i="46"/>
  <c r="G1481" i="46"/>
  <c r="F1387" i="46"/>
  <c r="E1387" i="46"/>
  <c r="E533" i="46"/>
  <c r="M534" i="46"/>
  <c r="H1481" i="46"/>
  <c r="I1387" i="46"/>
  <c r="D1387" i="46"/>
  <c r="D1481" i="46"/>
  <c r="X534" i="46"/>
  <c r="Q1481" i="46"/>
  <c r="K1528" i="46" s="1"/>
  <c r="G1387" i="46"/>
  <c r="Q534" i="46"/>
  <c r="K1434" i="46"/>
  <c r="H1387" i="46"/>
  <c r="G946" i="46"/>
  <c r="F346" i="46"/>
  <c r="G533" i="46"/>
  <c r="V534" i="46"/>
  <c r="F533" i="46"/>
  <c r="I487" i="46"/>
  <c r="U534" i="46"/>
  <c r="Y534" i="46"/>
  <c r="W581" i="46"/>
  <c r="I581" i="46" s="1"/>
  <c r="W534" i="46"/>
  <c r="K1088" i="46"/>
  <c r="D346" i="46"/>
  <c r="R534" i="46"/>
  <c r="N534" i="46"/>
  <c r="G440" i="46"/>
  <c r="O534" i="46"/>
  <c r="E534" i="46" s="1"/>
  <c r="L534" i="46"/>
  <c r="I346" i="46"/>
  <c r="E347" i="46"/>
  <c r="I440" i="46"/>
  <c r="E1388" i="46"/>
  <c r="B1801" i="46"/>
  <c r="D1800" i="46"/>
  <c r="D533" i="46"/>
  <c r="H1388" i="46"/>
  <c r="P947" i="46"/>
  <c r="S900" i="46"/>
  <c r="D1388" i="46"/>
  <c r="K1435" i="46"/>
  <c r="H1740" i="46"/>
  <c r="I901" i="46"/>
  <c r="H901" i="46"/>
  <c r="F901" i="46"/>
  <c r="E901" i="46"/>
  <c r="D901" i="46"/>
  <c r="R901" i="46"/>
  <c r="P901" i="46"/>
  <c r="L901" i="46"/>
  <c r="J901" i="46"/>
  <c r="M901" i="46"/>
  <c r="Q901" i="46"/>
  <c r="N901" i="46"/>
  <c r="AB213" i="46"/>
  <c r="AB307" i="46"/>
  <c r="M348" i="46" s="1"/>
  <c r="AB308" i="46"/>
  <c r="S946" i="46"/>
  <c r="X582" i="46"/>
  <c r="P994" i="46"/>
  <c r="S994" i="46" s="1"/>
  <c r="L488" i="46"/>
  <c r="L582" i="46" s="1"/>
  <c r="D394" i="46"/>
  <c r="H1791" i="46"/>
  <c r="F1792" i="46"/>
  <c r="D581" i="46"/>
  <c r="G487" i="46"/>
  <c r="D1480" i="46"/>
  <c r="K1527" i="46"/>
  <c r="F487" i="46"/>
  <c r="I394" i="46"/>
  <c r="Q581" i="46"/>
  <c r="F581" i="46" s="1"/>
  <c r="E1044" i="46"/>
  <c r="E947" i="46"/>
  <c r="E995" i="46" s="1"/>
  <c r="H394" i="46"/>
  <c r="G1482" i="46"/>
  <c r="I1388" i="46"/>
  <c r="F1044" i="46"/>
  <c r="F947" i="46"/>
  <c r="F995" i="46" s="1"/>
  <c r="O582" i="46"/>
  <c r="E394" i="46"/>
  <c r="D994" i="46"/>
  <c r="G994" i="46" s="1"/>
  <c r="D1044" i="46"/>
  <c r="D947" i="46"/>
  <c r="G900" i="46"/>
  <c r="Y582" i="46"/>
  <c r="G1043" i="46"/>
  <c r="D1089" i="46"/>
  <c r="H1089" i="46"/>
  <c r="K1043" i="46"/>
  <c r="D1482" i="46"/>
  <c r="E440" i="46"/>
  <c r="H1044" i="46"/>
  <c r="K900" i="46"/>
  <c r="H947" i="46"/>
  <c r="N582" i="46"/>
  <c r="J1636" i="46"/>
  <c r="AC1592" i="46"/>
  <c r="E1636" i="46"/>
  <c r="T582" i="46"/>
  <c r="H581" i="46"/>
  <c r="I1635" i="46"/>
  <c r="AB1591" i="46"/>
  <c r="D1635" i="46"/>
  <c r="J1089" i="46"/>
  <c r="J1135" i="46" s="1"/>
  <c r="J1044" i="46"/>
  <c r="J947" i="46"/>
  <c r="J995" i="46" s="1"/>
  <c r="V582" i="46"/>
  <c r="F48" i="46"/>
  <c r="L47" i="46"/>
  <c r="D440" i="46"/>
  <c r="O900" i="46"/>
  <c r="L947" i="46"/>
  <c r="R582" i="46"/>
  <c r="G1134" i="46"/>
  <c r="L94" i="46"/>
  <c r="F95" i="46"/>
  <c r="O946" i="46"/>
  <c r="Y1482" i="46"/>
  <c r="I1482" i="46" s="1"/>
  <c r="F1388" i="46"/>
  <c r="H440" i="46"/>
  <c r="N947" i="46"/>
  <c r="N995" i="46" s="1"/>
  <c r="P582" i="46"/>
  <c r="F1089" i="46"/>
  <c r="F1135" i="46" s="1"/>
  <c r="S1482" i="46"/>
  <c r="F1482" i="46" s="1"/>
  <c r="L994" i="46"/>
  <c r="O994" i="46" s="1"/>
  <c r="G1388" i="46"/>
  <c r="Q947" i="46"/>
  <c r="Q995" i="46" s="1"/>
  <c r="S534" i="46"/>
  <c r="K946" i="46"/>
  <c r="E487" i="46"/>
  <c r="R947" i="46"/>
  <c r="R995" i="46" s="1"/>
  <c r="G394" i="46"/>
  <c r="H487" i="46"/>
  <c r="I1089" i="46"/>
  <c r="I1135" i="46" s="1"/>
  <c r="E581" i="46"/>
  <c r="G1088" i="46"/>
  <c r="I947" i="46"/>
  <c r="I995" i="46" s="1"/>
  <c r="I1044" i="46"/>
  <c r="Q582" i="46"/>
  <c r="F394" i="46"/>
  <c r="W1482" i="46"/>
  <c r="H1482" i="46" s="1"/>
  <c r="AA1662" i="46"/>
  <c r="AA1685" i="46"/>
  <c r="AA1692" i="46"/>
  <c r="AA1672" i="46"/>
  <c r="AB1668" i="46"/>
  <c r="AA1678" i="46"/>
  <c r="AA1689" i="46"/>
  <c r="AA1682" i="46"/>
  <c r="AA1675" i="46"/>
  <c r="H1134" i="46"/>
  <c r="K1134" i="46" s="1"/>
  <c r="Q1482" i="46"/>
  <c r="E1482" i="46" s="1"/>
  <c r="S581" i="46"/>
  <c r="G581" i="46" s="1"/>
  <c r="D487" i="46"/>
  <c r="K994" i="46"/>
  <c r="E1089" i="46"/>
  <c r="E1135" i="46" s="1"/>
  <c r="F440" i="46"/>
  <c r="M947" i="46"/>
  <c r="M995" i="46" s="1"/>
  <c r="M582" i="46"/>
  <c r="F347" i="46" l="1"/>
  <c r="G534" i="46"/>
  <c r="X442" i="46"/>
  <c r="M442" i="46"/>
  <c r="R348" i="46"/>
  <c r="Y348" i="46"/>
  <c r="V535" i="46"/>
  <c r="N348" i="46"/>
  <c r="U348" i="46"/>
  <c r="R442" i="46"/>
  <c r="N442" i="46"/>
  <c r="O442" i="46"/>
  <c r="P348" i="46"/>
  <c r="P442" i="46"/>
  <c r="Q348" i="46"/>
  <c r="F348" i="46" s="1"/>
  <c r="L348" i="46"/>
  <c r="V442" i="46"/>
  <c r="T348" i="46"/>
  <c r="V348" i="46"/>
  <c r="Q442" i="46"/>
  <c r="W442" i="46"/>
  <c r="T396" i="46"/>
  <c r="N396" i="46"/>
  <c r="T490" i="46"/>
  <c r="U490" i="46"/>
  <c r="Q396" i="46"/>
  <c r="U396" i="46"/>
  <c r="P396" i="46"/>
  <c r="W396" i="46"/>
  <c r="X396" i="46"/>
  <c r="S396" i="46"/>
  <c r="Y396" i="46"/>
  <c r="R490" i="46"/>
  <c r="R396" i="46"/>
  <c r="L396" i="46"/>
  <c r="V396" i="46"/>
  <c r="O396" i="46"/>
  <c r="M396" i="46"/>
  <c r="Y490" i="46"/>
  <c r="X490" i="46"/>
  <c r="S490" i="46"/>
  <c r="P490" i="46"/>
  <c r="O490" i="46"/>
  <c r="Q490" i="46"/>
  <c r="M490" i="46"/>
  <c r="V490" i="46"/>
  <c r="N490" i="46"/>
  <c r="W490" i="46"/>
  <c r="T442" i="46"/>
  <c r="W348" i="46"/>
  <c r="S348" i="46"/>
  <c r="L442" i="46"/>
  <c r="X348" i="46"/>
  <c r="H534" i="46"/>
  <c r="U442" i="46"/>
  <c r="S442" i="46"/>
  <c r="Y442" i="46"/>
  <c r="Y536" i="46" s="1"/>
  <c r="O348" i="46"/>
  <c r="E1481" i="46"/>
  <c r="I534" i="46"/>
  <c r="G441" i="46"/>
  <c r="Y535" i="46"/>
  <c r="X535" i="46"/>
  <c r="F534" i="46"/>
  <c r="T535" i="46"/>
  <c r="L535" i="46"/>
  <c r="R535" i="46"/>
  <c r="U535" i="46"/>
  <c r="H535" i="46" s="1"/>
  <c r="D347" i="46"/>
  <c r="D534" i="46"/>
  <c r="O947" i="46"/>
  <c r="W535" i="46"/>
  <c r="P535" i="46"/>
  <c r="G347" i="46"/>
  <c r="G947" i="46"/>
  <c r="K1089" i="46"/>
  <c r="H1135" i="46"/>
  <c r="K1135" i="46" s="1"/>
  <c r="I347" i="46"/>
  <c r="N535" i="46"/>
  <c r="M535" i="46"/>
  <c r="H347" i="46"/>
  <c r="E441" i="46"/>
  <c r="D488" i="46"/>
  <c r="D1801" i="46"/>
  <c r="B1802" i="46"/>
  <c r="G488" i="46"/>
  <c r="D441" i="46"/>
  <c r="I488" i="46"/>
  <c r="E582" i="46"/>
  <c r="K1044" i="46"/>
  <c r="H1090" i="46"/>
  <c r="H1136" i="46" s="1"/>
  <c r="G1044" i="46"/>
  <c r="D1090" i="46"/>
  <c r="M583" i="46"/>
  <c r="P948" i="46"/>
  <c r="S901" i="46"/>
  <c r="D582" i="46"/>
  <c r="N583" i="46"/>
  <c r="R948" i="46"/>
  <c r="R996" i="46" s="1"/>
  <c r="K1529" i="46"/>
  <c r="E1090" i="46"/>
  <c r="E1136" i="46" s="1"/>
  <c r="Y583" i="46"/>
  <c r="D1045" i="46"/>
  <c r="G901" i="46"/>
  <c r="D948" i="46"/>
  <c r="L995" i="46"/>
  <c r="O995" i="46" s="1"/>
  <c r="R583" i="46"/>
  <c r="E1045" i="46"/>
  <c r="E948" i="46"/>
  <c r="E996" i="46" s="1"/>
  <c r="S582" i="46"/>
  <c r="G582" i="46" s="1"/>
  <c r="E488" i="46"/>
  <c r="X583" i="46"/>
  <c r="F1045" i="46"/>
  <c r="F948" i="46"/>
  <c r="F996" i="46" s="1"/>
  <c r="W583" i="46"/>
  <c r="I395" i="46"/>
  <c r="H1045" i="46"/>
  <c r="H948" i="46"/>
  <c r="H996" i="46" s="1"/>
  <c r="K901" i="46"/>
  <c r="AC1591" i="46"/>
  <c r="I1636" i="46"/>
  <c r="D1636" i="46"/>
  <c r="T583" i="46"/>
  <c r="I1045" i="46"/>
  <c r="I948" i="46"/>
  <c r="I996" i="46" s="1"/>
  <c r="L48" i="46"/>
  <c r="F49" i="46"/>
  <c r="G1089" i="46"/>
  <c r="W582" i="46"/>
  <c r="I582" i="46" s="1"/>
  <c r="AC213" i="46"/>
  <c r="AC307" i="46"/>
  <c r="Q349" i="46" s="1"/>
  <c r="AC308" i="46"/>
  <c r="H1741" i="46"/>
  <c r="R902" i="46"/>
  <c r="Q902" i="46"/>
  <c r="N902" i="46"/>
  <c r="M902" i="46"/>
  <c r="I902" i="46"/>
  <c r="H902" i="46"/>
  <c r="E902" i="46"/>
  <c r="P902" i="46"/>
  <c r="L902" i="46"/>
  <c r="J902" i="46"/>
  <c r="F902" i="46"/>
  <c r="D902" i="46"/>
  <c r="V583" i="46"/>
  <c r="J1637" i="46"/>
  <c r="E1637" i="46"/>
  <c r="AD1592" i="46"/>
  <c r="D1135" i="46"/>
  <c r="G1135" i="46" s="1"/>
  <c r="F1090" i="46"/>
  <c r="F1136" i="46" s="1"/>
  <c r="G395" i="46"/>
  <c r="L948" i="46"/>
  <c r="O901" i="46"/>
  <c r="F582" i="46"/>
  <c r="F441" i="46"/>
  <c r="E395" i="46"/>
  <c r="F488" i="46"/>
  <c r="P583" i="46"/>
  <c r="S535" i="46"/>
  <c r="H1792" i="46"/>
  <c r="F1793" i="46"/>
  <c r="F395" i="46"/>
  <c r="N948" i="46"/>
  <c r="N996" i="46" s="1"/>
  <c r="S947" i="46"/>
  <c r="I1090" i="46"/>
  <c r="I1136" i="46" s="1"/>
  <c r="AB1662" i="46"/>
  <c r="AB1685" i="46"/>
  <c r="AB1689" i="46"/>
  <c r="AB1672" i="46"/>
  <c r="AB1682" i="46"/>
  <c r="AC1668" i="46"/>
  <c r="AB1675" i="46"/>
  <c r="AB1678" i="46"/>
  <c r="AB1692" i="46"/>
  <c r="H488" i="46"/>
  <c r="H441" i="46"/>
  <c r="H395" i="46"/>
  <c r="Q948" i="46"/>
  <c r="Q996" i="46" s="1"/>
  <c r="P995" i="46"/>
  <c r="S995" i="46" s="1"/>
  <c r="F96" i="46"/>
  <c r="L95" i="46"/>
  <c r="J1090" i="46"/>
  <c r="J1136" i="46" s="1"/>
  <c r="K947" i="46"/>
  <c r="D995" i="46"/>
  <c r="G995" i="46" s="1"/>
  <c r="U582" i="46"/>
  <c r="H582" i="46" s="1"/>
  <c r="I441" i="46"/>
  <c r="L489" i="46"/>
  <c r="L583" i="46" s="1"/>
  <c r="D395" i="46"/>
  <c r="M948" i="46"/>
  <c r="M996" i="46" s="1"/>
  <c r="O535" i="46"/>
  <c r="H995" i="46"/>
  <c r="K995" i="46" s="1"/>
  <c r="J1045" i="46"/>
  <c r="J948" i="46"/>
  <c r="J996" i="46" s="1"/>
  <c r="Q535" i="46"/>
  <c r="X349" i="46" l="1"/>
  <c r="P349" i="46"/>
  <c r="S349" i="46"/>
  <c r="W349" i="46"/>
  <c r="W443" i="46"/>
  <c r="Y443" i="46"/>
  <c r="O349" i="46"/>
  <c r="Q536" i="46"/>
  <c r="S443" i="46"/>
  <c r="R443" i="46"/>
  <c r="P443" i="46"/>
  <c r="M443" i="46"/>
  <c r="Y349" i="46"/>
  <c r="L349" i="46"/>
  <c r="T349" i="46"/>
  <c r="X443" i="46"/>
  <c r="R349" i="46"/>
  <c r="M349" i="46"/>
  <c r="L443" i="46"/>
  <c r="N349" i="46"/>
  <c r="N443" i="46"/>
  <c r="V443" i="46"/>
  <c r="O443" i="46"/>
  <c r="T397" i="46"/>
  <c r="L397" i="46"/>
  <c r="S397" i="46"/>
  <c r="Y397" i="46"/>
  <c r="R397" i="46"/>
  <c r="U397" i="46"/>
  <c r="R491" i="46"/>
  <c r="T491" i="46"/>
  <c r="O397" i="46"/>
  <c r="N397" i="46"/>
  <c r="P397" i="46"/>
  <c r="W397" i="46"/>
  <c r="M397" i="46"/>
  <c r="Q397" i="46"/>
  <c r="U491" i="46"/>
  <c r="V397" i="46"/>
  <c r="X397" i="46"/>
  <c r="O491" i="46"/>
  <c r="V491" i="46"/>
  <c r="Y491" i="46"/>
  <c r="M491" i="46"/>
  <c r="X491" i="46"/>
  <c r="W491" i="46"/>
  <c r="Q491" i="46"/>
  <c r="P491" i="46"/>
  <c r="S491" i="46"/>
  <c r="N491" i="46"/>
  <c r="Q443" i="46"/>
  <c r="T443" i="46"/>
  <c r="U349" i="46"/>
  <c r="V349" i="46"/>
  <c r="U443" i="46"/>
  <c r="F535" i="46"/>
  <c r="G535" i="46"/>
  <c r="I535" i="46"/>
  <c r="X536" i="46"/>
  <c r="W536" i="46"/>
  <c r="E535" i="46"/>
  <c r="G348" i="46"/>
  <c r="D535" i="46"/>
  <c r="I348" i="46"/>
  <c r="T536" i="46"/>
  <c r="M536" i="46"/>
  <c r="P536" i="46"/>
  <c r="H348" i="46"/>
  <c r="O948" i="46"/>
  <c r="E348" i="46"/>
  <c r="V536" i="46"/>
  <c r="D348" i="46"/>
  <c r="R536" i="46"/>
  <c r="N536" i="46"/>
  <c r="H489" i="46"/>
  <c r="B1803" i="46"/>
  <c r="D1802" i="46"/>
  <c r="G442" i="46"/>
  <c r="H442" i="46"/>
  <c r="S536" i="46"/>
  <c r="G489" i="46"/>
  <c r="U583" i="46"/>
  <c r="H583" i="46" s="1"/>
  <c r="O536" i="46"/>
  <c r="I442" i="46"/>
  <c r="I489" i="46"/>
  <c r="AC1692" i="46"/>
  <c r="AC1685" i="46"/>
  <c r="AC1682" i="46"/>
  <c r="AC1675" i="46"/>
  <c r="AC1678" i="46"/>
  <c r="AD1668" i="46"/>
  <c r="AC1689" i="46"/>
  <c r="AC1662" i="46"/>
  <c r="AC1672" i="46"/>
  <c r="J1046" i="46"/>
  <c r="J949" i="46"/>
  <c r="J997" i="46" s="1"/>
  <c r="S584" i="46"/>
  <c r="G396" i="46"/>
  <c r="O902" i="46"/>
  <c r="L949" i="46"/>
  <c r="Q584" i="46"/>
  <c r="F396" i="46"/>
  <c r="P949" i="46"/>
  <c r="P997" i="46" s="1"/>
  <c r="S902" i="46"/>
  <c r="M584" i="46"/>
  <c r="I1091" i="46"/>
  <c r="I1137" i="46" s="1"/>
  <c r="E1046" i="46"/>
  <c r="E949" i="46"/>
  <c r="E997" i="46" s="1"/>
  <c r="R584" i="46"/>
  <c r="G948" i="46"/>
  <c r="S948" i="46"/>
  <c r="H1046" i="46"/>
  <c r="K902" i="46"/>
  <c r="H949" i="46"/>
  <c r="H997" i="46" s="1"/>
  <c r="W584" i="46"/>
  <c r="I396" i="46"/>
  <c r="P996" i="46"/>
  <c r="S996" i="46" s="1"/>
  <c r="J1091" i="46"/>
  <c r="J1137" i="46" s="1"/>
  <c r="S583" i="46"/>
  <c r="G583" i="46" s="1"/>
  <c r="I1046" i="46"/>
  <c r="I949" i="46"/>
  <c r="I997" i="46" s="1"/>
  <c r="Y584" i="46"/>
  <c r="D996" i="46"/>
  <c r="G996" i="46" s="1"/>
  <c r="V584" i="46"/>
  <c r="M949" i="46"/>
  <c r="M997" i="46" s="1"/>
  <c r="L490" i="46"/>
  <c r="D396" i="46"/>
  <c r="F1091" i="46"/>
  <c r="F1137" i="46" s="1"/>
  <c r="D1091" i="46"/>
  <c r="G1045" i="46"/>
  <c r="F97" i="46"/>
  <c r="L96" i="46"/>
  <c r="D442" i="46"/>
  <c r="N949" i="46"/>
  <c r="N997" i="46" s="1"/>
  <c r="X584" i="46"/>
  <c r="I583" i="46"/>
  <c r="F1794" i="46"/>
  <c r="H1793" i="46"/>
  <c r="Q949" i="46"/>
  <c r="Q997" i="46" s="1"/>
  <c r="T584" i="46"/>
  <c r="L536" i="46"/>
  <c r="E442" i="46"/>
  <c r="E1638" i="46"/>
  <c r="AE1592" i="46"/>
  <c r="J1638" i="46"/>
  <c r="R949" i="46"/>
  <c r="R997" i="46" s="1"/>
  <c r="AD213" i="46"/>
  <c r="AD307" i="46"/>
  <c r="O350" i="46" s="1"/>
  <c r="AD308" i="46"/>
  <c r="G1090" i="46"/>
  <c r="H1742" i="46"/>
  <c r="J903" i="46"/>
  <c r="H903" i="46"/>
  <c r="F903" i="46"/>
  <c r="D903" i="46"/>
  <c r="R903" i="46"/>
  <c r="Q903" i="46"/>
  <c r="P903" i="46"/>
  <c r="N903" i="46"/>
  <c r="M903" i="46"/>
  <c r="L903" i="46"/>
  <c r="I903" i="46"/>
  <c r="E903" i="46"/>
  <c r="I1637" i="46"/>
  <c r="D1637" i="46"/>
  <c r="AD1591" i="46"/>
  <c r="D583" i="46"/>
  <c r="U536" i="46"/>
  <c r="E396" i="46"/>
  <c r="D1136" i="46"/>
  <c r="G1136" i="46" s="1"/>
  <c r="E489" i="46"/>
  <c r="H396" i="46"/>
  <c r="K948" i="46"/>
  <c r="K1136" i="46"/>
  <c r="D489" i="46"/>
  <c r="F489" i="46"/>
  <c r="O583" i="46"/>
  <c r="E583" i="46" s="1"/>
  <c r="N584" i="46"/>
  <c r="K996" i="46"/>
  <c r="K1090" i="46"/>
  <c r="F1046" i="46"/>
  <c r="F949" i="46"/>
  <c r="F997" i="46" s="1"/>
  <c r="L996" i="46"/>
  <c r="O996" i="46" s="1"/>
  <c r="Q583" i="46"/>
  <c r="F583" i="46" s="1"/>
  <c r="F442" i="46"/>
  <c r="D1046" i="46"/>
  <c r="D949" i="46"/>
  <c r="G902" i="46"/>
  <c r="P584" i="46"/>
  <c r="F50" i="46"/>
  <c r="L49" i="46"/>
  <c r="H1091" i="46"/>
  <c r="H1137" i="46" s="1"/>
  <c r="K1045" i="46"/>
  <c r="E1091" i="46"/>
  <c r="E1137" i="46" s="1"/>
  <c r="I536" i="46" l="1"/>
  <c r="F536" i="46"/>
  <c r="X537" i="46"/>
  <c r="V537" i="46"/>
  <c r="O444" i="46"/>
  <c r="Q444" i="46"/>
  <c r="T444" i="46"/>
  <c r="H349" i="46"/>
  <c r="T350" i="46"/>
  <c r="L350" i="46"/>
  <c r="U350" i="46"/>
  <c r="P350" i="46"/>
  <c r="Y350" i="46"/>
  <c r="Q350" i="46"/>
  <c r="N444" i="46"/>
  <c r="R537" i="46"/>
  <c r="L444" i="46"/>
  <c r="S350" i="46"/>
  <c r="R444" i="46"/>
  <c r="S444" i="46"/>
  <c r="X444" i="46"/>
  <c r="P444" i="46"/>
  <c r="V350" i="46"/>
  <c r="Y444" i="46"/>
  <c r="V444" i="46"/>
  <c r="U444" i="46"/>
  <c r="M350" i="46"/>
  <c r="W350" i="46"/>
  <c r="N350" i="46"/>
  <c r="M444" i="46"/>
  <c r="R350" i="46"/>
  <c r="T398" i="46"/>
  <c r="U492" i="46"/>
  <c r="O398" i="46"/>
  <c r="X398" i="46"/>
  <c r="Q398" i="46"/>
  <c r="R492" i="46"/>
  <c r="S398" i="46"/>
  <c r="U398" i="46"/>
  <c r="W398" i="46"/>
  <c r="T492" i="46"/>
  <c r="L398" i="46"/>
  <c r="N398" i="46"/>
  <c r="P398" i="46"/>
  <c r="R398" i="46"/>
  <c r="M398" i="46"/>
  <c r="V398" i="46"/>
  <c r="Y398" i="46"/>
  <c r="V492" i="46"/>
  <c r="Y492" i="46"/>
  <c r="S492" i="46"/>
  <c r="M492" i="46"/>
  <c r="P492" i="46"/>
  <c r="Q492" i="46"/>
  <c r="O492" i="46"/>
  <c r="N492" i="46"/>
  <c r="W492" i="46"/>
  <c r="X492" i="46"/>
  <c r="X350" i="46"/>
  <c r="W444" i="46"/>
  <c r="G536" i="46"/>
  <c r="E536" i="46"/>
  <c r="U537" i="46"/>
  <c r="H537" i="46" s="1"/>
  <c r="G349" i="46"/>
  <c r="S537" i="46"/>
  <c r="F349" i="46"/>
  <c r="Y537" i="46"/>
  <c r="I349" i="46"/>
  <c r="G1091" i="46"/>
  <c r="W537" i="46"/>
  <c r="N537" i="46"/>
  <c r="H536" i="46"/>
  <c r="D536" i="46"/>
  <c r="E490" i="46"/>
  <c r="Q537" i="46"/>
  <c r="S949" i="46"/>
  <c r="G949" i="46"/>
  <c r="E443" i="46"/>
  <c r="P537" i="46"/>
  <c r="M537" i="46"/>
  <c r="H490" i="46"/>
  <c r="D443" i="46"/>
  <c r="O537" i="46"/>
  <c r="U584" i="46"/>
  <c r="H584" i="46" s="1"/>
  <c r="B1804" i="46"/>
  <c r="D1803" i="46"/>
  <c r="M585" i="46"/>
  <c r="K1046" i="46"/>
  <c r="H1092" i="46"/>
  <c r="S997" i="46"/>
  <c r="H397" i="46"/>
  <c r="F1047" i="46"/>
  <c r="F950" i="46"/>
  <c r="F998" i="46" s="1"/>
  <c r="V585" i="46"/>
  <c r="D349" i="46"/>
  <c r="H1047" i="46"/>
  <c r="K903" i="46"/>
  <c r="H950" i="46"/>
  <c r="E397" i="46"/>
  <c r="L537" i="46"/>
  <c r="D1137" i="46"/>
  <c r="G1137" i="46" s="1"/>
  <c r="O584" i="46"/>
  <c r="E584" i="46" s="1"/>
  <c r="J1047" i="46"/>
  <c r="J950" i="46"/>
  <c r="J998" i="46" s="1"/>
  <c r="T585" i="46"/>
  <c r="J1092" i="46"/>
  <c r="J1138" i="46" s="1"/>
  <c r="D1047" i="46"/>
  <c r="G903" i="46"/>
  <c r="D950" i="46"/>
  <c r="H443" i="46"/>
  <c r="H1743" i="46"/>
  <c r="D904" i="46"/>
  <c r="Q904" i="46"/>
  <c r="P904" i="46"/>
  <c r="N904" i="46"/>
  <c r="M904" i="46"/>
  <c r="J904" i="46"/>
  <c r="I904" i="46"/>
  <c r="R904" i="46"/>
  <c r="L904" i="46"/>
  <c r="H904" i="46"/>
  <c r="F904" i="46"/>
  <c r="E904" i="46"/>
  <c r="AE213" i="46"/>
  <c r="AE307" i="46"/>
  <c r="W351" i="46" s="1"/>
  <c r="AE308" i="46"/>
  <c r="T445" i="46" s="1"/>
  <c r="I1092" i="46"/>
  <c r="I1138" i="46" s="1"/>
  <c r="F443" i="46"/>
  <c r="L491" i="46"/>
  <c r="L585" i="46" s="1"/>
  <c r="D397" i="46"/>
  <c r="F490" i="46"/>
  <c r="F397" i="46"/>
  <c r="F1795" i="46"/>
  <c r="H1794" i="46"/>
  <c r="D490" i="46"/>
  <c r="F584" i="46"/>
  <c r="G1046" i="46"/>
  <c r="D1092" i="46"/>
  <c r="D1138" i="46" s="1"/>
  <c r="I1638" i="46"/>
  <c r="D1638" i="46"/>
  <c r="AE1591" i="46"/>
  <c r="R585" i="46"/>
  <c r="L584" i="46"/>
  <c r="D584" i="46" s="1"/>
  <c r="AD1662" i="46"/>
  <c r="AD1682" i="46"/>
  <c r="AD1675" i="46"/>
  <c r="AD1672" i="46"/>
  <c r="AE1668" i="46"/>
  <c r="AD1689" i="46"/>
  <c r="AD1685" i="46"/>
  <c r="AD1692" i="46"/>
  <c r="AD1678" i="46"/>
  <c r="E1047" i="46"/>
  <c r="E950" i="46"/>
  <c r="E998" i="46" s="1"/>
  <c r="G397" i="46"/>
  <c r="K1137" i="46"/>
  <c r="D997" i="46"/>
  <c r="G997" i="46" s="1"/>
  <c r="I1047" i="46"/>
  <c r="I950" i="46"/>
  <c r="I998" i="46" s="1"/>
  <c r="Y585" i="46"/>
  <c r="E1092" i="46"/>
  <c r="E1138" i="46" s="1"/>
  <c r="O949" i="46"/>
  <c r="K997" i="46"/>
  <c r="G443" i="46"/>
  <c r="L950" i="46"/>
  <c r="L998" i="46" s="1"/>
  <c r="O903" i="46"/>
  <c r="J1639" i="46"/>
  <c r="E1639" i="46"/>
  <c r="AF1592" i="46"/>
  <c r="I584" i="46"/>
  <c r="M950" i="46"/>
  <c r="M998" i="46" s="1"/>
  <c r="P585" i="46"/>
  <c r="I490" i="46"/>
  <c r="L997" i="46"/>
  <c r="O997" i="46" s="1"/>
  <c r="T537" i="46"/>
  <c r="N950" i="46"/>
  <c r="N998" i="46" s="1"/>
  <c r="N585" i="46"/>
  <c r="R950" i="46"/>
  <c r="R998" i="46" s="1"/>
  <c r="F51" i="46"/>
  <c r="L50" i="46"/>
  <c r="I443" i="46"/>
  <c r="P950" i="46"/>
  <c r="P998" i="46" s="1"/>
  <c r="S903" i="46"/>
  <c r="X585" i="46"/>
  <c r="K949" i="46"/>
  <c r="G584" i="46"/>
  <c r="K1091" i="46"/>
  <c r="F1092" i="46"/>
  <c r="F1138" i="46" s="1"/>
  <c r="Q950" i="46"/>
  <c r="Q998" i="46" s="1"/>
  <c r="W585" i="46"/>
  <c r="I397" i="46"/>
  <c r="L97" i="46"/>
  <c r="F98" i="46"/>
  <c r="E349" i="46"/>
  <c r="G490" i="46"/>
  <c r="Y351" i="46" l="1"/>
  <c r="Q351" i="46"/>
  <c r="R351" i="46"/>
  <c r="F537" i="46"/>
  <c r="T351" i="46"/>
  <c r="W445" i="46"/>
  <c r="X351" i="46"/>
  <c r="S351" i="46"/>
  <c r="S445" i="46"/>
  <c r="X445" i="46"/>
  <c r="N351" i="46"/>
  <c r="O445" i="46"/>
  <c r="N445" i="46"/>
  <c r="P351" i="46"/>
  <c r="U351" i="46"/>
  <c r="O351" i="46"/>
  <c r="I537" i="46"/>
  <c r="M538" i="46"/>
  <c r="M351" i="46"/>
  <c r="U445" i="46"/>
  <c r="Y445" i="46"/>
  <c r="R445" i="46"/>
  <c r="M445" i="46"/>
  <c r="L351" i="46"/>
  <c r="V351" i="46"/>
  <c r="L445" i="46"/>
  <c r="Q445" i="46"/>
  <c r="P445" i="46"/>
  <c r="T399" i="46"/>
  <c r="M399" i="46"/>
  <c r="R493" i="46"/>
  <c r="S399" i="46"/>
  <c r="T493" i="46"/>
  <c r="U493" i="46"/>
  <c r="P399" i="46"/>
  <c r="V399" i="46"/>
  <c r="Q399" i="46"/>
  <c r="R399" i="46"/>
  <c r="N399" i="46"/>
  <c r="U399" i="46"/>
  <c r="O399" i="46"/>
  <c r="W399" i="46"/>
  <c r="Y399" i="46"/>
  <c r="L399" i="46"/>
  <c r="X399" i="46"/>
  <c r="O493" i="46"/>
  <c r="Q493" i="46"/>
  <c r="X493" i="46"/>
  <c r="Y493" i="46"/>
  <c r="M493" i="46"/>
  <c r="S493" i="46"/>
  <c r="N493" i="46"/>
  <c r="W493" i="46"/>
  <c r="P493" i="46"/>
  <c r="V493" i="46"/>
  <c r="V445" i="46"/>
  <c r="G537" i="46"/>
  <c r="W538" i="46"/>
  <c r="D537" i="46"/>
  <c r="F491" i="46"/>
  <c r="E350" i="46"/>
  <c r="G350" i="46"/>
  <c r="U538" i="46"/>
  <c r="H350" i="46"/>
  <c r="V538" i="46"/>
  <c r="L538" i="46"/>
  <c r="F350" i="46"/>
  <c r="T538" i="46"/>
  <c r="E537" i="46"/>
  <c r="P538" i="46"/>
  <c r="G950" i="46"/>
  <c r="R538" i="46"/>
  <c r="I350" i="46"/>
  <c r="X538" i="46"/>
  <c r="O538" i="46"/>
  <c r="G491" i="46"/>
  <c r="I444" i="46"/>
  <c r="N538" i="46"/>
  <c r="B1805" i="46"/>
  <c r="D1804" i="46"/>
  <c r="S585" i="46"/>
  <c r="G585" i="46" s="1"/>
  <c r="F444" i="46"/>
  <c r="H491" i="46"/>
  <c r="Y538" i="46"/>
  <c r="D444" i="46"/>
  <c r="E491" i="46"/>
  <c r="I491" i="46"/>
  <c r="E1093" i="46"/>
  <c r="E1139" i="46" s="1"/>
  <c r="H398" i="46"/>
  <c r="G445" i="46"/>
  <c r="F1093" i="46"/>
  <c r="F1139" i="46" s="1"/>
  <c r="AF1591" i="46"/>
  <c r="I1639" i="46"/>
  <c r="D1639" i="46"/>
  <c r="I585" i="46"/>
  <c r="G444" i="46"/>
  <c r="P586" i="46"/>
  <c r="G1138" i="46"/>
  <c r="G398" i="46"/>
  <c r="D998" i="46"/>
  <c r="G998" i="46" s="1"/>
  <c r="L51" i="46"/>
  <c r="F52" i="46"/>
  <c r="G1092" i="46"/>
  <c r="F398" i="46"/>
  <c r="E951" i="46"/>
  <c r="E999" i="46" s="1"/>
  <c r="E1048" i="46"/>
  <c r="O585" i="46"/>
  <c r="E585" i="46" s="1"/>
  <c r="U585" i="46"/>
  <c r="H585" i="46" s="1"/>
  <c r="Y586" i="46"/>
  <c r="F951" i="46"/>
  <c r="F999" i="46" s="1"/>
  <c r="F1048" i="46"/>
  <c r="D1093" i="46"/>
  <c r="G1047" i="46"/>
  <c r="E1640" i="46"/>
  <c r="J1640" i="46"/>
  <c r="AG1592" i="46"/>
  <c r="R586" i="46"/>
  <c r="H951" i="46"/>
  <c r="K904" i="46"/>
  <c r="H1048" i="46"/>
  <c r="K950" i="46"/>
  <c r="K1092" i="46"/>
  <c r="M586" i="46"/>
  <c r="L951" i="46"/>
  <c r="O904" i="46"/>
  <c r="H998" i="46"/>
  <c r="K998" i="46" s="1"/>
  <c r="I1093" i="46"/>
  <c r="I1139" i="46" s="1"/>
  <c r="AE1685" i="46"/>
  <c r="AE1682" i="46"/>
  <c r="AE1675" i="46"/>
  <c r="AE1689" i="46"/>
  <c r="AE1672" i="46"/>
  <c r="AE1692" i="46"/>
  <c r="AE1678" i="46"/>
  <c r="AF1668" i="46"/>
  <c r="AE1662" i="46"/>
  <c r="R951" i="46"/>
  <c r="R999" i="46" s="1"/>
  <c r="H1138" i="46"/>
  <c r="K1138" i="46" s="1"/>
  <c r="D350" i="46"/>
  <c r="F1796" i="46"/>
  <c r="H1795" i="46"/>
  <c r="L492" i="46"/>
  <c r="L586" i="46" s="1"/>
  <c r="D398" i="46"/>
  <c r="I951" i="46"/>
  <c r="I999" i="46" s="1"/>
  <c r="I1048" i="46"/>
  <c r="H1093" i="46"/>
  <c r="H1139" i="46" s="1"/>
  <c r="K1047" i="46"/>
  <c r="E444" i="46"/>
  <c r="I398" i="46"/>
  <c r="J1048" i="46"/>
  <c r="J951" i="46"/>
  <c r="J999" i="46" s="1"/>
  <c r="AF213" i="46"/>
  <c r="AF307" i="46"/>
  <c r="X352" i="46" s="1"/>
  <c r="AF308" i="46"/>
  <c r="X586" i="46"/>
  <c r="M951" i="46"/>
  <c r="M999" i="46" s="1"/>
  <c r="Q538" i="46"/>
  <c r="O950" i="46"/>
  <c r="Q585" i="46"/>
  <c r="F585" i="46" s="1"/>
  <c r="N586" i="46"/>
  <c r="N951" i="46"/>
  <c r="N999" i="46" s="1"/>
  <c r="H1744" i="46"/>
  <c r="M905" i="46"/>
  <c r="L905" i="46"/>
  <c r="J905" i="46"/>
  <c r="I905" i="46"/>
  <c r="H905" i="46"/>
  <c r="F905" i="46"/>
  <c r="D905" i="46"/>
  <c r="R905" i="46"/>
  <c r="Q905" i="46"/>
  <c r="P905" i="46"/>
  <c r="E905" i="46"/>
  <c r="N905" i="46"/>
  <c r="O998" i="46"/>
  <c r="D585" i="46"/>
  <c r="V586" i="46"/>
  <c r="S904" i="46"/>
  <c r="P951" i="46"/>
  <c r="F99" i="46"/>
  <c r="L98" i="46"/>
  <c r="S950" i="46"/>
  <c r="D491" i="46"/>
  <c r="E398" i="46"/>
  <c r="Q951" i="46"/>
  <c r="Q999" i="46" s="1"/>
  <c r="J1093" i="46"/>
  <c r="J1139" i="46" s="1"/>
  <c r="S538" i="46"/>
  <c r="S998" i="46"/>
  <c r="H444" i="46"/>
  <c r="T586" i="46"/>
  <c r="D1048" i="46"/>
  <c r="D951" i="46"/>
  <c r="D999" i="46" s="1"/>
  <c r="G904" i="46"/>
  <c r="H538" i="46" l="1"/>
  <c r="L446" i="46"/>
  <c r="Y446" i="46"/>
  <c r="P539" i="46"/>
  <c r="E351" i="46"/>
  <c r="Q446" i="46"/>
  <c r="N446" i="46"/>
  <c r="P446" i="46"/>
  <c r="T352" i="46"/>
  <c r="M352" i="46"/>
  <c r="P352" i="46"/>
  <c r="O352" i="46"/>
  <c r="T446" i="46"/>
  <c r="Q352" i="46"/>
  <c r="V352" i="46"/>
  <c r="V446" i="46"/>
  <c r="W446" i="46"/>
  <c r="O446" i="46"/>
  <c r="Y352" i="46"/>
  <c r="R446" i="46"/>
  <c r="W352" i="46"/>
  <c r="M446" i="46"/>
  <c r="S446" i="46"/>
  <c r="X446" i="46"/>
  <c r="L352" i="46"/>
  <c r="T400" i="46"/>
  <c r="Y400" i="46"/>
  <c r="L400" i="46"/>
  <c r="O400" i="46"/>
  <c r="R400" i="46"/>
  <c r="T494" i="46"/>
  <c r="V400" i="46"/>
  <c r="Q400" i="46"/>
  <c r="S400" i="46"/>
  <c r="N400" i="46"/>
  <c r="M400" i="46"/>
  <c r="P400" i="46"/>
  <c r="W400" i="46"/>
  <c r="X400" i="46"/>
  <c r="U494" i="46"/>
  <c r="R494" i="46"/>
  <c r="U400" i="46"/>
  <c r="S494" i="46"/>
  <c r="M494" i="46"/>
  <c r="P494" i="46"/>
  <c r="Q494" i="46"/>
  <c r="W353" i="46"/>
  <c r="V494" i="46"/>
  <c r="Y494" i="46"/>
  <c r="X494" i="46"/>
  <c r="O494" i="46"/>
  <c r="W494" i="46"/>
  <c r="N494" i="46"/>
  <c r="U352" i="46"/>
  <c r="R352" i="46"/>
  <c r="N352" i="46"/>
  <c r="S352" i="46"/>
  <c r="U446" i="46"/>
  <c r="I538" i="46"/>
  <c r="F538" i="46"/>
  <c r="D538" i="46"/>
  <c r="M539" i="46"/>
  <c r="G538" i="46"/>
  <c r="R539" i="46"/>
  <c r="W539" i="46"/>
  <c r="E538" i="46"/>
  <c r="V539" i="46"/>
  <c r="Y539" i="46"/>
  <c r="L539" i="46"/>
  <c r="G1093" i="46"/>
  <c r="O951" i="46"/>
  <c r="S951" i="46"/>
  <c r="D351" i="46"/>
  <c r="U539" i="46"/>
  <c r="X539" i="46"/>
  <c r="T539" i="46"/>
  <c r="F351" i="46"/>
  <c r="S539" i="46"/>
  <c r="G539" i="46" s="1"/>
  <c r="H351" i="46"/>
  <c r="I351" i="46"/>
  <c r="I445" i="46"/>
  <c r="E445" i="46"/>
  <c r="N539" i="46"/>
  <c r="F492" i="46"/>
  <c r="D445" i="46"/>
  <c r="B1806" i="46"/>
  <c r="D1805" i="46"/>
  <c r="T587" i="46"/>
  <c r="I1094" i="46"/>
  <c r="I1140" i="46" s="1"/>
  <c r="F445" i="46"/>
  <c r="F100" i="46"/>
  <c r="L99" i="46"/>
  <c r="AG213" i="46"/>
  <c r="AG307" i="46"/>
  <c r="O353" i="46" s="1"/>
  <c r="AG308" i="46"/>
  <c r="Q447" i="46" s="1"/>
  <c r="Q586" i="46"/>
  <c r="F586" i="46" s="1"/>
  <c r="F1049" i="46"/>
  <c r="F952" i="46"/>
  <c r="F1000" i="46" s="1"/>
  <c r="AF1685" i="46"/>
  <c r="AF1689" i="46"/>
  <c r="AF1672" i="46"/>
  <c r="AF1678" i="46"/>
  <c r="AG1668" i="46"/>
  <c r="AF1692" i="46"/>
  <c r="AF1662" i="46"/>
  <c r="AF1682" i="46"/>
  <c r="AF1675" i="46"/>
  <c r="G351" i="46"/>
  <c r="N587" i="46"/>
  <c r="D1139" i="46"/>
  <c r="G1139" i="46" s="1"/>
  <c r="X587" i="46"/>
  <c r="D492" i="46"/>
  <c r="F1094" i="46"/>
  <c r="F1140" i="46" s="1"/>
  <c r="J1094" i="46"/>
  <c r="J1140" i="46" s="1"/>
  <c r="D586" i="46"/>
  <c r="F53" i="46"/>
  <c r="L52" i="46"/>
  <c r="J952" i="46"/>
  <c r="J1000" i="46" s="1"/>
  <c r="J1049" i="46"/>
  <c r="K1048" i="46"/>
  <c r="H1094" i="46"/>
  <c r="L952" i="46"/>
  <c r="L1000" i="46" s="1"/>
  <c r="O905" i="46"/>
  <c r="Y587" i="46"/>
  <c r="R587" i="46"/>
  <c r="I492" i="46"/>
  <c r="D1640" i="46"/>
  <c r="I1640" i="46"/>
  <c r="AG1591" i="46"/>
  <c r="K1139" i="46"/>
  <c r="H399" i="46"/>
  <c r="W586" i="46"/>
  <c r="I586" i="46" s="1"/>
  <c r="H1796" i="46"/>
  <c r="F1797" i="46"/>
  <c r="K951" i="46"/>
  <c r="M587" i="46"/>
  <c r="H999" i="46"/>
  <c r="K999" i="46" s="1"/>
  <c r="H492" i="46"/>
  <c r="I1049" i="46"/>
  <c r="I952" i="46"/>
  <c r="I1000" i="46" s="1"/>
  <c r="E492" i="46"/>
  <c r="W587" i="46"/>
  <c r="I399" i="46"/>
  <c r="O539" i="46"/>
  <c r="E539" i="46" s="1"/>
  <c r="G492" i="46"/>
  <c r="U586" i="46"/>
  <c r="H586" i="46" s="1"/>
  <c r="G1048" i="46"/>
  <c r="D1094" i="46"/>
  <c r="E399" i="46"/>
  <c r="M952" i="46"/>
  <c r="M1000" i="46" s="1"/>
  <c r="E1049" i="46"/>
  <c r="E952" i="46"/>
  <c r="E1000" i="46" s="1"/>
  <c r="O586" i="46"/>
  <c r="E586" i="46" s="1"/>
  <c r="S905" i="46"/>
  <c r="P952" i="46"/>
  <c r="V587" i="46"/>
  <c r="Q539" i="46"/>
  <c r="S586" i="46"/>
  <c r="G586" i="46" s="1"/>
  <c r="P587" i="46"/>
  <c r="N952" i="46"/>
  <c r="N1000" i="46" s="1"/>
  <c r="Q952" i="46"/>
  <c r="Q1000" i="46" s="1"/>
  <c r="E1094" i="46"/>
  <c r="E1140" i="46" s="1"/>
  <c r="P999" i="46"/>
  <c r="S999" i="46" s="1"/>
  <c r="G951" i="46"/>
  <c r="R952" i="46"/>
  <c r="R1000" i="46" s="1"/>
  <c r="L493" i="46"/>
  <c r="D399" i="46"/>
  <c r="L999" i="46"/>
  <c r="O999" i="46" s="1"/>
  <c r="F399" i="46"/>
  <c r="H1049" i="46"/>
  <c r="H952" i="46"/>
  <c r="K905" i="46"/>
  <c r="H1745" i="46"/>
  <c r="F906" i="46"/>
  <c r="E906" i="46"/>
  <c r="R906" i="46"/>
  <c r="Q906" i="46"/>
  <c r="P906" i="46"/>
  <c r="N906" i="46"/>
  <c r="M906" i="46"/>
  <c r="L906" i="46"/>
  <c r="J906" i="46"/>
  <c r="I906" i="46"/>
  <c r="H906" i="46"/>
  <c r="D906" i="46"/>
  <c r="G999" i="46"/>
  <c r="D1049" i="46"/>
  <c r="G905" i="46"/>
  <c r="D952" i="46"/>
  <c r="G399" i="46"/>
  <c r="K1093" i="46"/>
  <c r="J1641" i="46"/>
  <c r="E1641" i="46"/>
  <c r="AH1592" i="46"/>
  <c r="H445" i="46"/>
  <c r="L540" i="46" l="1"/>
  <c r="L447" i="46"/>
  <c r="F539" i="46"/>
  <c r="Y447" i="46"/>
  <c r="X353" i="46"/>
  <c r="Y353" i="46"/>
  <c r="R353" i="46"/>
  <c r="U353" i="46"/>
  <c r="M353" i="46"/>
  <c r="O447" i="46"/>
  <c r="V447" i="46"/>
  <c r="V541" i="46" s="1"/>
  <c r="N447" i="46"/>
  <c r="U447" i="46"/>
  <c r="N353" i="46"/>
  <c r="R447" i="46"/>
  <c r="V353" i="46"/>
  <c r="M447" i="46"/>
  <c r="W447" i="46"/>
  <c r="Q353" i="46"/>
  <c r="S353" i="46"/>
  <c r="T447" i="46"/>
  <c r="T353" i="46"/>
  <c r="T401" i="46"/>
  <c r="W401" i="46"/>
  <c r="R401" i="46"/>
  <c r="Q401" i="46"/>
  <c r="R495" i="46"/>
  <c r="M401" i="46"/>
  <c r="V401" i="46"/>
  <c r="S401" i="46"/>
  <c r="U401" i="46"/>
  <c r="T495" i="46"/>
  <c r="Y401" i="46"/>
  <c r="X401" i="46"/>
  <c r="P401" i="46"/>
  <c r="L401" i="46"/>
  <c r="U495" i="46"/>
  <c r="N401" i="46"/>
  <c r="O401" i="46"/>
  <c r="M495" i="46"/>
  <c r="P495" i="46"/>
  <c r="N495" i="46"/>
  <c r="Q495" i="46"/>
  <c r="Y495" i="46"/>
  <c r="V495" i="46"/>
  <c r="S495" i="46"/>
  <c r="W495" i="46"/>
  <c r="O495" i="46"/>
  <c r="X495" i="46"/>
  <c r="P447" i="46"/>
  <c r="X447" i="46"/>
  <c r="S447" i="46"/>
  <c r="P353" i="46"/>
  <c r="L353" i="46"/>
  <c r="F493" i="46"/>
  <c r="D539" i="46"/>
  <c r="I539" i="46"/>
  <c r="D352" i="46"/>
  <c r="H539" i="46"/>
  <c r="T540" i="46"/>
  <c r="Y540" i="46"/>
  <c r="V540" i="46"/>
  <c r="G446" i="46"/>
  <c r="X540" i="46"/>
  <c r="E352" i="46"/>
  <c r="P540" i="46"/>
  <c r="F446" i="46"/>
  <c r="G493" i="46"/>
  <c r="M540" i="46"/>
  <c r="G1094" i="46"/>
  <c r="K1094" i="46"/>
  <c r="H446" i="46"/>
  <c r="G952" i="46"/>
  <c r="R540" i="46"/>
  <c r="I352" i="46"/>
  <c r="N540" i="46"/>
  <c r="H493" i="46"/>
  <c r="D493" i="46"/>
  <c r="G352" i="46"/>
  <c r="B1807" i="46"/>
  <c r="D1806" i="46"/>
  <c r="S540" i="46"/>
  <c r="I446" i="46"/>
  <c r="F353" i="46"/>
  <c r="D446" i="46"/>
  <c r="O952" i="46"/>
  <c r="F400" i="46"/>
  <c r="O1000" i="46"/>
  <c r="T588" i="46"/>
  <c r="N953" i="46"/>
  <c r="N1001" i="46" s="1"/>
  <c r="E446" i="46"/>
  <c r="F1095" i="46"/>
  <c r="F1141" i="46" s="1"/>
  <c r="AH213" i="46"/>
  <c r="AH307" i="46"/>
  <c r="P354" i="46" s="1"/>
  <c r="AH308" i="46"/>
  <c r="Q587" i="46"/>
  <c r="F587" i="46" s="1"/>
  <c r="U587" i="46"/>
  <c r="H587" i="46" s="1"/>
  <c r="Y588" i="46"/>
  <c r="J1050" i="46"/>
  <c r="J953" i="46"/>
  <c r="J1001" i="46" s="1"/>
  <c r="Q953" i="46"/>
  <c r="Q1001" i="46" s="1"/>
  <c r="H1140" i="46"/>
  <c r="K1140" i="46" s="1"/>
  <c r="X588" i="46"/>
  <c r="L494" i="46"/>
  <c r="L588" i="46" s="1"/>
  <c r="D400" i="46"/>
  <c r="S906" i="46"/>
  <c r="P953" i="46"/>
  <c r="P1001" i="46" s="1"/>
  <c r="J1095" i="46"/>
  <c r="J1141" i="46" s="1"/>
  <c r="W588" i="46"/>
  <c r="I400" i="46"/>
  <c r="F101" i="46"/>
  <c r="L100" i="46"/>
  <c r="R953" i="46"/>
  <c r="R1001" i="46" s="1"/>
  <c r="U540" i="46"/>
  <c r="H352" i="46"/>
  <c r="I1641" i="46"/>
  <c r="AH1591" i="46"/>
  <c r="D1641" i="46"/>
  <c r="R588" i="46"/>
  <c r="D1000" i="46"/>
  <c r="G1000" i="46" s="1"/>
  <c r="H1746" i="46"/>
  <c r="N907" i="46"/>
  <c r="L907" i="46"/>
  <c r="J907" i="46"/>
  <c r="I907" i="46"/>
  <c r="H907" i="46"/>
  <c r="F907" i="46"/>
  <c r="E907" i="46"/>
  <c r="D907" i="46"/>
  <c r="R907" i="46"/>
  <c r="Q907" i="46"/>
  <c r="P907" i="46"/>
  <c r="M907" i="46"/>
  <c r="D1140" i="46"/>
  <c r="G1140" i="46" s="1"/>
  <c r="V588" i="46"/>
  <c r="Q540" i="46"/>
  <c r="F352" i="46"/>
  <c r="F54" i="46"/>
  <c r="L53" i="46"/>
  <c r="P588" i="46"/>
  <c r="O906" i="46"/>
  <c r="L953" i="46"/>
  <c r="I1095" i="46"/>
  <c r="I1141" i="46" s="1"/>
  <c r="S952" i="46"/>
  <c r="N588" i="46"/>
  <c r="G400" i="46"/>
  <c r="M953" i="46"/>
  <c r="M1001" i="46" s="1"/>
  <c r="S587" i="46"/>
  <c r="G587" i="46" s="1"/>
  <c r="F1050" i="46"/>
  <c r="F953" i="46"/>
  <c r="F1001" i="46" s="1"/>
  <c r="O540" i="46"/>
  <c r="H400" i="46"/>
  <c r="E1642" i="46"/>
  <c r="AI1592" i="46"/>
  <c r="J1642" i="46"/>
  <c r="E1095" i="46"/>
  <c r="E1141" i="46" s="1"/>
  <c r="E493" i="46"/>
  <c r="E953" i="46"/>
  <c r="E1001" i="46" s="1"/>
  <c r="E1050" i="46"/>
  <c r="D953" i="46"/>
  <c r="D1050" i="46"/>
  <c r="G906" i="46"/>
  <c r="K952" i="46"/>
  <c r="P1000" i="46"/>
  <c r="S1000" i="46" s="1"/>
  <c r="O587" i="46"/>
  <c r="E587" i="46" s="1"/>
  <c r="D1095" i="46"/>
  <c r="G1049" i="46"/>
  <c r="H1050" i="46"/>
  <c r="H953" i="46"/>
  <c r="H1001" i="46" s="1"/>
  <c r="K906" i="46"/>
  <c r="H1000" i="46"/>
  <c r="K1000" i="46" s="1"/>
  <c r="I493" i="46"/>
  <c r="AG1662" i="46"/>
  <c r="AG1682" i="46"/>
  <c r="AG1675" i="46"/>
  <c r="AG1689" i="46"/>
  <c r="AG1672" i="46"/>
  <c r="AG1678" i="46"/>
  <c r="AH1668" i="46"/>
  <c r="AG1685" i="46"/>
  <c r="AG1692" i="46"/>
  <c r="E400" i="46"/>
  <c r="L587" i="46"/>
  <c r="D587" i="46" s="1"/>
  <c r="I953" i="46"/>
  <c r="I1001" i="46" s="1"/>
  <c r="I1050" i="46"/>
  <c r="H1095" i="46"/>
  <c r="H1141" i="46" s="1"/>
  <c r="K1049" i="46"/>
  <c r="I587" i="46"/>
  <c r="F1798" i="46"/>
  <c r="H1797" i="46"/>
  <c r="M588" i="46"/>
  <c r="W540" i="46"/>
  <c r="D540" i="46" l="1"/>
  <c r="N448" i="46"/>
  <c r="Y448" i="46"/>
  <c r="Q354" i="46"/>
  <c r="M448" i="46"/>
  <c r="P448" i="46"/>
  <c r="T354" i="46"/>
  <c r="L354" i="46"/>
  <c r="X448" i="46"/>
  <c r="R354" i="46"/>
  <c r="S448" i="46"/>
  <c r="N354" i="46"/>
  <c r="S354" i="46"/>
  <c r="U448" i="46"/>
  <c r="V448" i="46"/>
  <c r="O354" i="46"/>
  <c r="V354" i="46"/>
  <c r="W354" i="46"/>
  <c r="Y354" i="46"/>
  <c r="M354" i="46"/>
  <c r="T402" i="46"/>
  <c r="R496" i="46"/>
  <c r="T496" i="46"/>
  <c r="V402" i="46"/>
  <c r="R402" i="46"/>
  <c r="P402" i="46"/>
  <c r="L402" i="46"/>
  <c r="X402" i="46"/>
  <c r="U402" i="46"/>
  <c r="W402" i="46"/>
  <c r="S402" i="46"/>
  <c r="Q402" i="46"/>
  <c r="Y402" i="46"/>
  <c r="M402" i="46"/>
  <c r="N402" i="46"/>
  <c r="U496" i="46"/>
  <c r="O402" i="46"/>
  <c r="V496" i="46"/>
  <c r="X496" i="46"/>
  <c r="M496" i="46"/>
  <c r="Y496" i="46"/>
  <c r="Q496" i="46"/>
  <c r="O496" i="46"/>
  <c r="W496" i="46"/>
  <c r="S496" i="46"/>
  <c r="P496" i="46"/>
  <c r="N496" i="46"/>
  <c r="Q448" i="46"/>
  <c r="U354" i="46"/>
  <c r="T448" i="46"/>
  <c r="W448" i="46"/>
  <c r="L448" i="46"/>
  <c r="X354" i="46"/>
  <c r="R448" i="46"/>
  <c r="O448" i="46"/>
  <c r="O542" i="46" s="1"/>
  <c r="G540" i="46"/>
  <c r="I540" i="46"/>
  <c r="H540" i="46"/>
  <c r="E540" i="46"/>
  <c r="G494" i="46"/>
  <c r="X541" i="46"/>
  <c r="M541" i="46"/>
  <c r="E353" i="46"/>
  <c r="D353" i="46"/>
  <c r="F540" i="46"/>
  <c r="R541" i="46"/>
  <c r="H353" i="46"/>
  <c r="D447" i="46"/>
  <c r="N541" i="46"/>
  <c r="U541" i="46"/>
  <c r="H541" i="46" s="1"/>
  <c r="G953" i="46"/>
  <c r="O953" i="46"/>
  <c r="P541" i="46"/>
  <c r="Y541" i="46"/>
  <c r="H494" i="46"/>
  <c r="U588" i="46"/>
  <c r="H588" i="46" s="1"/>
  <c r="W541" i="46"/>
  <c r="L541" i="46"/>
  <c r="I353" i="46"/>
  <c r="E494" i="46"/>
  <c r="T541" i="46"/>
  <c r="O588" i="46"/>
  <c r="E588" i="46" s="1"/>
  <c r="B1808" i="46"/>
  <c r="D1807" i="46"/>
  <c r="K1001" i="46"/>
  <c r="E1051" i="46"/>
  <c r="E954" i="46"/>
  <c r="E1002" i="46" s="1"/>
  <c r="D494" i="46"/>
  <c r="X589" i="46"/>
  <c r="S588" i="46"/>
  <c r="G588" i="46" s="1"/>
  <c r="F954" i="46"/>
  <c r="F1002" i="46" s="1"/>
  <c r="F1051" i="46"/>
  <c r="D588" i="46"/>
  <c r="Y589" i="46"/>
  <c r="J1643" i="46"/>
  <c r="AJ1592" i="46"/>
  <c r="E1643" i="46"/>
  <c r="H1051" i="46"/>
  <c r="K907" i="46"/>
  <c r="H954" i="46"/>
  <c r="H1002" i="46" s="1"/>
  <c r="E447" i="46"/>
  <c r="H401" i="46"/>
  <c r="D1051" i="46"/>
  <c r="D954" i="46"/>
  <c r="D1002" i="46" s="1"/>
  <c r="G907" i="46"/>
  <c r="I1051" i="46"/>
  <c r="I954" i="46"/>
  <c r="I1002" i="46" s="1"/>
  <c r="R589" i="46"/>
  <c r="F1799" i="46"/>
  <c r="H1798" i="46"/>
  <c r="J954" i="46"/>
  <c r="J1002" i="46" s="1"/>
  <c r="J1051" i="46"/>
  <c r="F102" i="46"/>
  <c r="L101" i="46"/>
  <c r="I401" i="46"/>
  <c r="O907" i="46"/>
  <c r="L954" i="46"/>
  <c r="L495" i="46"/>
  <c r="D401" i="46"/>
  <c r="I588" i="46"/>
  <c r="H447" i="46"/>
  <c r="P589" i="46"/>
  <c r="K1050" i="46"/>
  <c r="H1096" i="46"/>
  <c r="K1141" i="46"/>
  <c r="H1747" i="46"/>
  <c r="H908" i="46"/>
  <c r="E908" i="46"/>
  <c r="D908" i="46"/>
  <c r="R908" i="46"/>
  <c r="Q908" i="46"/>
  <c r="P908" i="46"/>
  <c r="N908" i="46"/>
  <c r="M908" i="46"/>
  <c r="L908" i="46"/>
  <c r="J908" i="46"/>
  <c r="I908" i="46"/>
  <c r="F908" i="46"/>
  <c r="I494" i="46"/>
  <c r="G401" i="46"/>
  <c r="S541" i="46"/>
  <c r="G353" i="46"/>
  <c r="G1050" i="46"/>
  <c r="D1096" i="46"/>
  <c r="F447" i="46"/>
  <c r="E401" i="46"/>
  <c r="O541" i="46"/>
  <c r="N589" i="46"/>
  <c r="N954" i="46"/>
  <c r="N1002" i="46" s="1"/>
  <c r="K1095" i="46"/>
  <c r="D1001" i="46"/>
  <c r="G1001" i="46" s="1"/>
  <c r="L1001" i="46"/>
  <c r="O1001" i="46" s="1"/>
  <c r="F494" i="46"/>
  <c r="I1096" i="46"/>
  <c r="I1142" i="46" s="1"/>
  <c r="E1096" i="46"/>
  <c r="E1142" i="46" s="1"/>
  <c r="F1096" i="46"/>
  <c r="F1142" i="46" s="1"/>
  <c r="M954" i="46"/>
  <c r="M1002" i="46" s="1"/>
  <c r="V589" i="46"/>
  <c r="Q588" i="46"/>
  <c r="F588" i="46" s="1"/>
  <c r="L54" i="46"/>
  <c r="F55" i="46"/>
  <c r="P954" i="46"/>
  <c r="S907" i="46"/>
  <c r="S953" i="46"/>
  <c r="J1096" i="46"/>
  <c r="J1142" i="46" s="1"/>
  <c r="T589" i="46"/>
  <c r="G1095" i="46"/>
  <c r="AH1685" i="46"/>
  <c r="AH1682" i="46"/>
  <c r="AH1675" i="46"/>
  <c r="AH1678" i="46"/>
  <c r="AI1668" i="46"/>
  <c r="AH1662" i="46"/>
  <c r="AH1692" i="46"/>
  <c r="AH1689" i="46"/>
  <c r="AH1672" i="46"/>
  <c r="Q954" i="46"/>
  <c r="Q1002" i="46" s="1"/>
  <c r="I1642" i="46"/>
  <c r="D1642" i="46"/>
  <c r="AI1591" i="46"/>
  <c r="S1001" i="46"/>
  <c r="I447" i="46"/>
  <c r="AI213" i="46"/>
  <c r="AI307" i="46"/>
  <c r="R355" i="46" s="1"/>
  <c r="AI308" i="46"/>
  <c r="M589" i="46"/>
  <c r="D1141" i="46"/>
  <c r="G1141" i="46" s="1"/>
  <c r="K953" i="46"/>
  <c r="R954" i="46"/>
  <c r="R1002" i="46" s="1"/>
  <c r="G447" i="46"/>
  <c r="F401" i="46"/>
  <c r="Q541" i="46"/>
  <c r="X542" i="46" l="1"/>
  <c r="U355" i="46"/>
  <c r="V542" i="46"/>
  <c r="H354" i="46"/>
  <c r="H448" i="46"/>
  <c r="Q355" i="46"/>
  <c r="M355" i="46"/>
  <c r="U449" i="46"/>
  <c r="Y355" i="46"/>
  <c r="T403" i="46"/>
  <c r="M403" i="46"/>
  <c r="U403" i="46"/>
  <c r="R497" i="46"/>
  <c r="Q403" i="46"/>
  <c r="W403" i="46"/>
  <c r="N403" i="46"/>
  <c r="U497" i="46"/>
  <c r="L403" i="46"/>
  <c r="S403" i="46"/>
  <c r="X403" i="46"/>
  <c r="P403" i="46"/>
  <c r="R403" i="46"/>
  <c r="T497" i="46"/>
  <c r="V403" i="46"/>
  <c r="O403" i="46"/>
  <c r="Y403" i="46"/>
  <c r="N497" i="46"/>
  <c r="Q497" i="46"/>
  <c r="V497" i="46"/>
  <c r="M497" i="46"/>
  <c r="Y497" i="46"/>
  <c r="S497" i="46"/>
  <c r="W497" i="46"/>
  <c r="X497" i="46"/>
  <c r="O497" i="46"/>
  <c r="P497" i="46"/>
  <c r="V355" i="46"/>
  <c r="H355" i="46" s="1"/>
  <c r="P449" i="46"/>
  <c r="O355" i="46"/>
  <c r="L355" i="46"/>
  <c r="W355" i="46"/>
  <c r="P355" i="46"/>
  <c r="M449" i="46"/>
  <c r="O449" i="46"/>
  <c r="V449" i="46"/>
  <c r="N449" i="46"/>
  <c r="S355" i="46"/>
  <c r="X449" i="46"/>
  <c r="Q449" i="46"/>
  <c r="N355" i="46"/>
  <c r="T355" i="46"/>
  <c r="X355" i="46"/>
  <c r="S449" i="46"/>
  <c r="W449" i="46"/>
  <c r="R449" i="46"/>
  <c r="R543" i="46" s="1"/>
  <c r="L449" i="46"/>
  <c r="T449" i="46"/>
  <c r="Y449" i="46"/>
  <c r="Y542" i="46"/>
  <c r="F495" i="46"/>
  <c r="M542" i="46"/>
  <c r="F541" i="46"/>
  <c r="F354" i="46"/>
  <c r="D448" i="46"/>
  <c r="D354" i="46"/>
  <c r="R542" i="46"/>
  <c r="I541" i="46"/>
  <c r="E541" i="46"/>
  <c r="E495" i="46"/>
  <c r="D541" i="46"/>
  <c r="G1096" i="46"/>
  <c r="S954" i="46"/>
  <c r="N542" i="46"/>
  <c r="G354" i="46"/>
  <c r="T542" i="46"/>
  <c r="L542" i="46"/>
  <c r="G541" i="46"/>
  <c r="B1809" i="46"/>
  <c r="D1808" i="46"/>
  <c r="P542" i="46"/>
  <c r="E542" i="46" s="1"/>
  <c r="Q589" i="46"/>
  <c r="F589" i="46" s="1"/>
  <c r="F448" i="46"/>
  <c r="I448" i="46"/>
  <c r="G448" i="46"/>
  <c r="G402" i="46"/>
  <c r="M590" i="46"/>
  <c r="P1002" i="46"/>
  <c r="S1002" i="46" s="1"/>
  <c r="M955" i="46"/>
  <c r="M1003" i="46" s="1"/>
  <c r="J1097" i="46"/>
  <c r="J1143" i="46" s="1"/>
  <c r="G1051" i="46"/>
  <c r="D1097" i="46"/>
  <c r="N955" i="46"/>
  <c r="N1003" i="46" s="1"/>
  <c r="Y590" i="46"/>
  <c r="P955" i="46"/>
  <c r="S908" i="46"/>
  <c r="H495" i="46"/>
  <c r="F1097" i="46"/>
  <c r="F1143" i="46" s="1"/>
  <c r="Q955" i="46"/>
  <c r="Q1003" i="46" s="1"/>
  <c r="D495" i="46"/>
  <c r="U589" i="46"/>
  <c r="H589" i="46" s="1"/>
  <c r="G1002" i="46"/>
  <c r="T590" i="46"/>
  <c r="D1142" i="46"/>
  <c r="G1142" i="46" s="1"/>
  <c r="R955" i="46"/>
  <c r="R1003" i="46" s="1"/>
  <c r="L589" i="46"/>
  <c r="D589" i="46" s="1"/>
  <c r="H1799" i="46"/>
  <c r="F1800" i="46"/>
  <c r="AJ213" i="46"/>
  <c r="AJ307" i="46"/>
  <c r="L356" i="46" s="1"/>
  <c r="AJ308" i="46"/>
  <c r="D1052" i="46"/>
  <c r="D955" i="46"/>
  <c r="D1003" i="46" s="1"/>
  <c r="G908" i="46"/>
  <c r="K954" i="46"/>
  <c r="E955" i="46"/>
  <c r="E1003" i="46" s="1"/>
  <c r="E1052" i="46"/>
  <c r="O954" i="46"/>
  <c r="K1002" i="46"/>
  <c r="AI1689" i="46"/>
  <c r="AI1672" i="46"/>
  <c r="AI1692" i="46"/>
  <c r="AJ1668" i="46"/>
  <c r="AI1678" i="46"/>
  <c r="AI1675" i="46"/>
  <c r="AI1685" i="46"/>
  <c r="AI1682" i="46"/>
  <c r="AI1662" i="46"/>
  <c r="H1052" i="46"/>
  <c r="H955" i="46"/>
  <c r="K908" i="46"/>
  <c r="L1002" i="46"/>
  <c r="O1002" i="46" s="1"/>
  <c r="L955" i="46"/>
  <c r="O908" i="46"/>
  <c r="L496" i="46"/>
  <c r="D402" i="46"/>
  <c r="E354" i="46"/>
  <c r="G495" i="46"/>
  <c r="H1748" i="46"/>
  <c r="Q909" i="46"/>
  <c r="P909" i="46"/>
  <c r="N909" i="46"/>
  <c r="M909" i="46"/>
  <c r="L909" i="46"/>
  <c r="J909" i="46"/>
  <c r="I909" i="46"/>
  <c r="H909" i="46"/>
  <c r="F909" i="46"/>
  <c r="E909" i="46"/>
  <c r="D909" i="46"/>
  <c r="R909" i="46"/>
  <c r="U542" i="46"/>
  <c r="H542" i="46" s="1"/>
  <c r="H1097" i="46"/>
  <c r="K1051" i="46"/>
  <c r="S542" i="46"/>
  <c r="L102" i="46"/>
  <c r="F103" i="46"/>
  <c r="V590" i="46"/>
  <c r="I1643" i="46"/>
  <c r="AJ1591" i="46"/>
  <c r="D1643" i="46"/>
  <c r="S589" i="46"/>
  <c r="G589" i="46" s="1"/>
  <c r="O590" i="46"/>
  <c r="E402" i="46"/>
  <c r="W542" i="46"/>
  <c r="I354" i="46"/>
  <c r="K1096" i="46"/>
  <c r="I495" i="46"/>
  <c r="E1644" i="46"/>
  <c r="J1644" i="46"/>
  <c r="AK1592" i="46"/>
  <c r="W590" i="46"/>
  <c r="I402" i="46"/>
  <c r="N590" i="46"/>
  <c r="W589" i="46"/>
  <c r="I589" i="46" s="1"/>
  <c r="F56" i="46"/>
  <c r="L55" i="46"/>
  <c r="P590" i="46"/>
  <c r="F1052" i="46"/>
  <c r="F955" i="46"/>
  <c r="F1003" i="46" s="1"/>
  <c r="H1142" i="46"/>
  <c r="K1142" i="46" s="1"/>
  <c r="I1097" i="46"/>
  <c r="I1143" i="46" s="1"/>
  <c r="E1097" i="46"/>
  <c r="E1143" i="46" s="1"/>
  <c r="X590" i="46"/>
  <c r="E448" i="46"/>
  <c r="H402" i="46"/>
  <c r="I1052" i="46"/>
  <c r="I955" i="46"/>
  <c r="I1003" i="46" s="1"/>
  <c r="Q542" i="46"/>
  <c r="Q590" i="46"/>
  <c r="F402" i="46"/>
  <c r="R590" i="46"/>
  <c r="O589" i="46"/>
  <c r="E589" i="46" s="1"/>
  <c r="J1052" i="46"/>
  <c r="J955" i="46"/>
  <c r="J1003" i="46" s="1"/>
  <c r="G954" i="46"/>
  <c r="W356" i="46" l="1"/>
  <c r="S450" i="46"/>
  <c r="T356" i="46"/>
  <c r="N450" i="46"/>
  <c r="V543" i="46"/>
  <c r="U356" i="46"/>
  <c r="I542" i="46"/>
  <c r="X450" i="46"/>
  <c r="T543" i="46"/>
  <c r="O450" i="46"/>
  <c r="N356" i="46"/>
  <c r="T404" i="46"/>
  <c r="Y404" i="46"/>
  <c r="U498" i="46"/>
  <c r="X404" i="46"/>
  <c r="S404" i="46"/>
  <c r="V404" i="46"/>
  <c r="W404" i="46"/>
  <c r="R498" i="46"/>
  <c r="M404" i="46"/>
  <c r="T498" i="46"/>
  <c r="P404" i="46"/>
  <c r="R404" i="46"/>
  <c r="L404" i="46"/>
  <c r="Q404" i="46"/>
  <c r="N404" i="46"/>
  <c r="U404" i="46"/>
  <c r="O404" i="46"/>
  <c r="S498" i="46"/>
  <c r="V498" i="46"/>
  <c r="Y498" i="46"/>
  <c r="Q498" i="46"/>
  <c r="O498" i="46"/>
  <c r="N498" i="46"/>
  <c r="W498" i="46"/>
  <c r="P498" i="46"/>
  <c r="M498" i="46"/>
  <c r="X498" i="46"/>
  <c r="V450" i="46"/>
  <c r="P356" i="46"/>
  <c r="Y356" i="46"/>
  <c r="V356" i="46"/>
  <c r="S356" i="46"/>
  <c r="S544" i="46" s="1"/>
  <c r="L450" i="46"/>
  <c r="T450" i="46"/>
  <c r="Y450" i="46"/>
  <c r="O356" i="46"/>
  <c r="Q450" i="46"/>
  <c r="P450" i="46"/>
  <c r="U450" i="46"/>
  <c r="X356" i="46"/>
  <c r="W450" i="46"/>
  <c r="M356" i="46"/>
  <c r="R356" i="46"/>
  <c r="R450" i="46"/>
  <c r="M450" i="46"/>
  <c r="Q356" i="46"/>
  <c r="Y543" i="46"/>
  <c r="I355" i="46"/>
  <c r="N543" i="46"/>
  <c r="D355" i="46"/>
  <c r="H496" i="46"/>
  <c r="D542" i="46"/>
  <c r="F542" i="46"/>
  <c r="M543" i="46"/>
  <c r="E449" i="46"/>
  <c r="G449" i="46"/>
  <c r="G542" i="46"/>
  <c r="K1097" i="46"/>
  <c r="H1143" i="46"/>
  <c r="K1143" i="46" s="1"/>
  <c r="G496" i="46"/>
  <c r="I449" i="46"/>
  <c r="I590" i="46"/>
  <c r="D449" i="46"/>
  <c r="B1810" i="46"/>
  <c r="D1809" i="46"/>
  <c r="F590" i="46"/>
  <c r="E590" i="46"/>
  <c r="O543" i="46"/>
  <c r="E355" i="46"/>
  <c r="M956" i="46"/>
  <c r="M1004" i="46" s="1"/>
  <c r="K955" i="46"/>
  <c r="E1098" i="46"/>
  <c r="E1144" i="46" s="1"/>
  <c r="M591" i="46"/>
  <c r="G1097" i="46"/>
  <c r="N956" i="46"/>
  <c r="N1004" i="46" s="1"/>
  <c r="H1003" i="46"/>
  <c r="K1003" i="46" s="1"/>
  <c r="R591" i="46"/>
  <c r="D1143" i="46"/>
  <c r="G1143" i="46" s="1"/>
  <c r="L956" i="46"/>
  <c r="O909" i="46"/>
  <c r="P956" i="46"/>
  <c r="S909" i="46"/>
  <c r="K1052" i="46"/>
  <c r="H1098" i="46"/>
  <c r="H1144" i="46" s="1"/>
  <c r="H403" i="46"/>
  <c r="G1003" i="46"/>
  <c r="Y591" i="46"/>
  <c r="H1749" i="46"/>
  <c r="J910" i="46"/>
  <c r="I910" i="46"/>
  <c r="F910" i="46"/>
  <c r="E910" i="46"/>
  <c r="D910" i="46"/>
  <c r="R910" i="46"/>
  <c r="Q910" i="46"/>
  <c r="P910" i="46"/>
  <c r="N910" i="46"/>
  <c r="M910" i="46"/>
  <c r="L910" i="46"/>
  <c r="H910" i="46"/>
  <c r="T591" i="46"/>
  <c r="Q543" i="46"/>
  <c r="F543" i="46" s="1"/>
  <c r="F355" i="46"/>
  <c r="G955" i="46"/>
  <c r="AK213" i="46"/>
  <c r="AK307" i="46"/>
  <c r="Y357" i="46" s="1"/>
  <c r="AK308" i="46"/>
  <c r="L56" i="46"/>
  <c r="F57" i="46"/>
  <c r="G1052" i="46"/>
  <c r="D1098" i="46"/>
  <c r="D1144" i="46" s="1"/>
  <c r="X591" i="46"/>
  <c r="E496" i="46"/>
  <c r="L543" i="46"/>
  <c r="H1800" i="46"/>
  <c r="F1801" i="46"/>
  <c r="R956" i="46"/>
  <c r="R1004" i="46" s="1"/>
  <c r="D496" i="46"/>
  <c r="L497" i="46"/>
  <c r="D403" i="46"/>
  <c r="S543" i="46"/>
  <c r="G355" i="46"/>
  <c r="F496" i="46"/>
  <c r="W543" i="46"/>
  <c r="D1053" i="46"/>
  <c r="G909" i="46"/>
  <c r="D956" i="46"/>
  <c r="D1004" i="46" s="1"/>
  <c r="L590" i="46"/>
  <c r="D590" i="46" s="1"/>
  <c r="AJ1682" i="46"/>
  <c r="AJ1675" i="46"/>
  <c r="AJ1689" i="46"/>
  <c r="AJ1672" i="46"/>
  <c r="AJ1678" i="46"/>
  <c r="AK1668" i="46"/>
  <c r="AJ1692" i="46"/>
  <c r="AJ1662" i="46"/>
  <c r="AJ1685" i="46"/>
  <c r="V591" i="46"/>
  <c r="S955" i="46"/>
  <c r="U590" i="46"/>
  <c r="H590" i="46" s="1"/>
  <c r="E1053" i="46"/>
  <c r="E956" i="46"/>
  <c r="E1004" i="46" s="1"/>
  <c r="X543" i="46"/>
  <c r="I403" i="46"/>
  <c r="P1003" i="46"/>
  <c r="S1003" i="46" s="1"/>
  <c r="F403" i="46"/>
  <c r="J1645" i="46"/>
  <c r="E1645" i="46"/>
  <c r="AL1592" i="46"/>
  <c r="F1053" i="46"/>
  <c r="F956" i="46"/>
  <c r="F1004" i="46" s="1"/>
  <c r="E403" i="46"/>
  <c r="Q956" i="46"/>
  <c r="Q1004" i="46" s="1"/>
  <c r="P543" i="46"/>
  <c r="F449" i="46"/>
  <c r="I1098" i="46"/>
  <c r="I1144" i="46" s="1"/>
  <c r="I1644" i="46"/>
  <c r="D1644" i="46"/>
  <c r="AK1591" i="46"/>
  <c r="H1053" i="46"/>
  <c r="K909" i="46"/>
  <c r="H956" i="46"/>
  <c r="O955" i="46"/>
  <c r="N591" i="46"/>
  <c r="S590" i="46"/>
  <c r="G590" i="46" s="1"/>
  <c r="J1098" i="46"/>
  <c r="J1144" i="46" s="1"/>
  <c r="H449" i="46"/>
  <c r="F1098" i="46"/>
  <c r="F1144" i="46" s="1"/>
  <c r="I1053" i="46"/>
  <c r="I956" i="46"/>
  <c r="I1004" i="46" s="1"/>
  <c r="L1003" i="46"/>
  <c r="O1003" i="46" s="1"/>
  <c r="P591" i="46"/>
  <c r="F104" i="46"/>
  <c r="L103" i="46"/>
  <c r="I496" i="46"/>
  <c r="J1053" i="46"/>
  <c r="J956" i="46"/>
  <c r="J1004" i="46" s="1"/>
  <c r="G403" i="46"/>
  <c r="U543" i="46"/>
  <c r="H543" i="46" s="1"/>
  <c r="O544" i="46" l="1"/>
  <c r="X357" i="46"/>
  <c r="P544" i="46"/>
  <c r="G543" i="46"/>
  <c r="Y451" i="46"/>
  <c r="Q357" i="46"/>
  <c r="T357" i="46"/>
  <c r="R544" i="46"/>
  <c r="F356" i="46"/>
  <c r="W451" i="46"/>
  <c r="L357" i="46"/>
  <c r="O357" i="46"/>
  <c r="R451" i="46"/>
  <c r="V451" i="46"/>
  <c r="W357" i="46"/>
  <c r="V357" i="46"/>
  <c r="L451" i="46"/>
  <c r="Q451" i="46"/>
  <c r="M451" i="46"/>
  <c r="P451" i="46"/>
  <c r="U451" i="46"/>
  <c r="S357" i="46"/>
  <c r="T451" i="46"/>
  <c r="M357" i="46"/>
  <c r="S451" i="46"/>
  <c r="T405" i="46"/>
  <c r="P405" i="46"/>
  <c r="R405" i="46"/>
  <c r="Y405" i="46"/>
  <c r="L405" i="46"/>
  <c r="U499" i="46"/>
  <c r="N405" i="46"/>
  <c r="T499" i="46"/>
  <c r="Q405" i="46"/>
  <c r="W405" i="46"/>
  <c r="V405" i="46"/>
  <c r="U405" i="46"/>
  <c r="S405" i="46"/>
  <c r="X405" i="46"/>
  <c r="M405" i="46"/>
  <c r="R499" i="46"/>
  <c r="O405" i="46"/>
  <c r="V499" i="46"/>
  <c r="M499" i="46"/>
  <c r="X499" i="46"/>
  <c r="O499" i="46"/>
  <c r="S499" i="46"/>
  <c r="Y499" i="46"/>
  <c r="Q499" i="46"/>
  <c r="N499" i="46"/>
  <c r="W499" i="46"/>
  <c r="P499" i="46"/>
  <c r="P357" i="46"/>
  <c r="R357" i="46"/>
  <c r="N451" i="46"/>
  <c r="O451" i="46"/>
  <c r="U357" i="46"/>
  <c r="X451" i="46"/>
  <c r="N357" i="46"/>
  <c r="D543" i="46"/>
  <c r="E356" i="46"/>
  <c r="N544" i="46"/>
  <c r="Y544" i="46"/>
  <c r="F450" i="46"/>
  <c r="G356" i="46"/>
  <c r="I497" i="46"/>
  <c r="W544" i="46"/>
  <c r="V544" i="46"/>
  <c r="O956" i="46"/>
  <c r="G497" i="46"/>
  <c r="T544" i="46"/>
  <c r="G544" i="46" s="1"/>
  <c r="G1004" i="46"/>
  <c r="K1144" i="46"/>
  <c r="K1098" i="46"/>
  <c r="K956" i="46"/>
  <c r="D450" i="46"/>
  <c r="F497" i="46"/>
  <c r="D497" i="46"/>
  <c r="Q591" i="46"/>
  <c r="F591" i="46" s="1"/>
  <c r="E497" i="46"/>
  <c r="B1811" i="46"/>
  <c r="D1810" i="46"/>
  <c r="X544" i="46"/>
  <c r="M544" i="46"/>
  <c r="L591" i="46"/>
  <c r="D591" i="46" s="1"/>
  <c r="F58" i="46"/>
  <c r="L57" i="46"/>
  <c r="AL213" i="46"/>
  <c r="AL307" i="46"/>
  <c r="M358" i="46" s="1"/>
  <c r="AL308" i="46"/>
  <c r="Q957" i="46"/>
  <c r="Q1005" i="46" s="1"/>
  <c r="D356" i="46"/>
  <c r="H450" i="46"/>
  <c r="H404" i="46"/>
  <c r="R957" i="46"/>
  <c r="R1005" i="46" s="1"/>
  <c r="L544" i="46"/>
  <c r="L498" i="46"/>
  <c r="D404" i="46"/>
  <c r="D1054" i="46"/>
  <c r="G910" i="46"/>
  <c r="D957" i="46"/>
  <c r="AK1685" i="46"/>
  <c r="AK1678" i="46"/>
  <c r="AL1668" i="46"/>
  <c r="AK1692" i="46"/>
  <c r="AK1662" i="46"/>
  <c r="AK1682" i="46"/>
  <c r="AK1675" i="46"/>
  <c r="AK1689" i="46"/>
  <c r="AK1672" i="46"/>
  <c r="N592" i="46"/>
  <c r="E1054" i="46"/>
  <c r="E957" i="46"/>
  <c r="E1005" i="46" s="1"/>
  <c r="G1144" i="46"/>
  <c r="P592" i="46"/>
  <c r="F1054" i="46"/>
  <c r="F957" i="46"/>
  <c r="F1005" i="46" s="1"/>
  <c r="S956" i="46"/>
  <c r="E544" i="46"/>
  <c r="F404" i="46"/>
  <c r="I1054" i="46"/>
  <c r="I957" i="46"/>
  <c r="I1005" i="46" s="1"/>
  <c r="P1004" i="46"/>
  <c r="S1004" i="46" s="1"/>
  <c r="J1054" i="46"/>
  <c r="J957" i="46"/>
  <c r="J1005" i="46" s="1"/>
  <c r="P957" i="46"/>
  <c r="S910" i="46"/>
  <c r="O591" i="46"/>
  <c r="E591" i="46" s="1"/>
  <c r="H1099" i="46"/>
  <c r="K1053" i="46"/>
  <c r="E1646" i="46"/>
  <c r="AM1592" i="46"/>
  <c r="J1646" i="46"/>
  <c r="F1802" i="46"/>
  <c r="H1801" i="46"/>
  <c r="R592" i="46"/>
  <c r="H1750" i="46"/>
  <c r="R911" i="46"/>
  <c r="P911" i="46"/>
  <c r="N911" i="46"/>
  <c r="M911" i="46"/>
  <c r="L911" i="46"/>
  <c r="J911" i="46"/>
  <c r="I911" i="46"/>
  <c r="H911" i="46"/>
  <c r="F911" i="46"/>
  <c r="Q911" i="46"/>
  <c r="E911" i="46"/>
  <c r="D911" i="46"/>
  <c r="E1099" i="46"/>
  <c r="E1145" i="46" s="1"/>
  <c r="I1099" i="46"/>
  <c r="I1145" i="46" s="1"/>
  <c r="G450" i="46"/>
  <c r="O592" i="46"/>
  <c r="E404" i="46"/>
  <c r="L1004" i="46"/>
  <c r="O1004" i="46" s="1"/>
  <c r="F1099" i="46"/>
  <c r="F1145" i="46" s="1"/>
  <c r="D1099" i="46"/>
  <c r="G1053" i="46"/>
  <c r="I356" i="46"/>
  <c r="G404" i="46"/>
  <c r="AL1591" i="46"/>
  <c r="I1645" i="46"/>
  <c r="D1645" i="46"/>
  <c r="I543" i="46"/>
  <c r="Y592" i="46"/>
  <c r="Q544" i="46"/>
  <c r="F544" i="46" s="1"/>
  <c r="T592" i="46"/>
  <c r="U544" i="46"/>
  <c r="H356" i="46"/>
  <c r="X592" i="46"/>
  <c r="H1054" i="46"/>
  <c r="H957" i="46"/>
  <c r="H1005" i="46" s="1"/>
  <c r="K910" i="46"/>
  <c r="E543" i="46"/>
  <c r="G956" i="46"/>
  <c r="S591" i="46"/>
  <c r="G591" i="46" s="1"/>
  <c r="I404" i="46"/>
  <c r="L957" i="46"/>
  <c r="O910" i="46"/>
  <c r="J1099" i="46"/>
  <c r="J1145" i="46" s="1"/>
  <c r="W591" i="46"/>
  <c r="I591" i="46" s="1"/>
  <c r="E450" i="46"/>
  <c r="G1098" i="46"/>
  <c r="M592" i="46"/>
  <c r="M957" i="46"/>
  <c r="M1005" i="46" s="1"/>
  <c r="H497" i="46"/>
  <c r="F105" i="46"/>
  <c r="L104" i="46"/>
  <c r="H1004" i="46"/>
  <c r="K1004" i="46" s="1"/>
  <c r="I450" i="46"/>
  <c r="V592" i="46"/>
  <c r="N957" i="46"/>
  <c r="N1005" i="46" s="1"/>
  <c r="U591" i="46"/>
  <c r="H591" i="46" s="1"/>
  <c r="P452" i="46" l="1"/>
  <c r="E357" i="46"/>
  <c r="Q358" i="46"/>
  <c r="Y358" i="46"/>
  <c r="O358" i="46"/>
  <c r="V358" i="46"/>
  <c r="V452" i="46"/>
  <c r="W452" i="46"/>
  <c r="R358" i="46"/>
  <c r="L358" i="46"/>
  <c r="X452" i="46"/>
  <c r="W358" i="46"/>
  <c r="T406" i="46"/>
  <c r="W406" i="46"/>
  <c r="Y406" i="46"/>
  <c r="R500" i="46"/>
  <c r="T500" i="46"/>
  <c r="P406" i="46"/>
  <c r="V406" i="46"/>
  <c r="Q406" i="46"/>
  <c r="U406" i="46"/>
  <c r="R406" i="46"/>
  <c r="L406" i="46"/>
  <c r="O406" i="46"/>
  <c r="N406" i="46"/>
  <c r="M406" i="46"/>
  <c r="S406" i="46"/>
  <c r="X406" i="46"/>
  <c r="U500" i="46"/>
  <c r="O500" i="46"/>
  <c r="V500" i="46"/>
  <c r="M500" i="46"/>
  <c r="X500" i="46"/>
  <c r="S500" i="46"/>
  <c r="Y500" i="46"/>
  <c r="N500" i="46"/>
  <c r="Q500" i="46"/>
  <c r="P500" i="46"/>
  <c r="W500" i="46"/>
  <c r="N452" i="46"/>
  <c r="S452" i="46"/>
  <c r="Y452" i="46"/>
  <c r="R452" i="46"/>
  <c r="M452" i="46"/>
  <c r="U358" i="46"/>
  <c r="X358" i="46"/>
  <c r="L452" i="46"/>
  <c r="N358" i="46"/>
  <c r="T452" i="46"/>
  <c r="Q452" i="46"/>
  <c r="U452" i="46"/>
  <c r="O452" i="46"/>
  <c r="P358" i="46"/>
  <c r="T358" i="46"/>
  <c r="S358" i="46"/>
  <c r="H544" i="46"/>
  <c r="I544" i="46"/>
  <c r="G357" i="46"/>
  <c r="T545" i="46"/>
  <c r="P545" i="46"/>
  <c r="M545" i="46"/>
  <c r="Y545" i="46"/>
  <c r="D544" i="46"/>
  <c r="G451" i="46"/>
  <c r="S957" i="46"/>
  <c r="G498" i="46"/>
  <c r="N545" i="46"/>
  <c r="R545" i="46"/>
  <c r="V545" i="46"/>
  <c r="H451" i="46"/>
  <c r="F451" i="46"/>
  <c r="X545" i="46"/>
  <c r="I451" i="46"/>
  <c r="B1812" i="46"/>
  <c r="D1811" i="46"/>
  <c r="E592" i="46"/>
  <c r="K1054" i="46"/>
  <c r="H1100" i="46"/>
  <c r="F1100" i="46"/>
  <c r="F1146" i="46" s="1"/>
  <c r="R593" i="46"/>
  <c r="H1751" i="46"/>
  <c r="L912" i="46"/>
  <c r="I912" i="46"/>
  <c r="H912" i="46"/>
  <c r="F912" i="46"/>
  <c r="E912" i="46"/>
  <c r="D912" i="46"/>
  <c r="R912" i="46"/>
  <c r="Q912" i="46"/>
  <c r="P912" i="46"/>
  <c r="J912" i="46"/>
  <c r="M912" i="46"/>
  <c r="N912" i="46"/>
  <c r="F405" i="46"/>
  <c r="H498" i="46"/>
  <c r="X593" i="46"/>
  <c r="J1100" i="46"/>
  <c r="J1146" i="46" s="1"/>
  <c r="AL1689" i="46"/>
  <c r="AL1672" i="46"/>
  <c r="AM1668" i="46"/>
  <c r="AL1678" i="46"/>
  <c r="AL1692" i="46"/>
  <c r="AL1685" i="46"/>
  <c r="AL1682" i="46"/>
  <c r="AL1662" i="46"/>
  <c r="AL1675" i="46"/>
  <c r="U592" i="46"/>
  <c r="H592" i="46" s="1"/>
  <c r="Y593" i="46"/>
  <c r="O957" i="46"/>
  <c r="V593" i="46"/>
  <c r="S911" i="46"/>
  <c r="P958" i="46"/>
  <c r="T593" i="46"/>
  <c r="Q545" i="46"/>
  <c r="F357" i="46"/>
  <c r="G957" i="46"/>
  <c r="AM213" i="46"/>
  <c r="AM307" i="46"/>
  <c r="P359" i="46" s="1"/>
  <c r="AM308" i="46"/>
  <c r="Y453" i="46" s="1"/>
  <c r="D1055" i="46"/>
  <c r="D958" i="46"/>
  <c r="D1006" i="46" s="1"/>
  <c r="G911" i="46"/>
  <c r="L105" i="46"/>
  <c r="F106" i="46"/>
  <c r="G1099" i="46"/>
  <c r="Q958" i="46"/>
  <c r="Q1006" i="46" s="1"/>
  <c r="E1100" i="46"/>
  <c r="E1146" i="46" s="1"/>
  <c r="D1005" i="46"/>
  <c r="G1005" i="46" s="1"/>
  <c r="I405" i="46"/>
  <c r="K1005" i="46"/>
  <c r="I1646" i="46"/>
  <c r="D1646" i="46"/>
  <c r="AM1591" i="46"/>
  <c r="L1005" i="46"/>
  <c r="O1005" i="46" s="1"/>
  <c r="D1145" i="46"/>
  <c r="G1145" i="46" s="1"/>
  <c r="F1055" i="46"/>
  <c r="F958" i="46"/>
  <c r="F1006" i="46" s="1"/>
  <c r="J1647" i="46"/>
  <c r="E1647" i="46"/>
  <c r="AN1592" i="46"/>
  <c r="I1100" i="46"/>
  <c r="I1146" i="46" s="1"/>
  <c r="E451" i="46"/>
  <c r="E405" i="46"/>
  <c r="I498" i="46"/>
  <c r="H1055" i="46"/>
  <c r="H958" i="46"/>
  <c r="H1006" i="46" s="1"/>
  <c r="K911" i="46"/>
  <c r="G1054" i="46"/>
  <c r="D1100" i="46"/>
  <c r="D1146" i="46" s="1"/>
  <c r="L499" i="46"/>
  <c r="L593" i="46" s="1"/>
  <c r="D405" i="46"/>
  <c r="S545" i="46"/>
  <c r="E1055" i="46"/>
  <c r="E958" i="46"/>
  <c r="E1006" i="46" s="1"/>
  <c r="I1055" i="46"/>
  <c r="I958" i="46"/>
  <c r="I1006" i="46" s="1"/>
  <c r="F498" i="46"/>
  <c r="H405" i="46"/>
  <c r="R958" i="46"/>
  <c r="R1006" i="46" s="1"/>
  <c r="J1055" i="46"/>
  <c r="J958" i="46"/>
  <c r="J1006" i="46" s="1"/>
  <c r="K1099" i="46"/>
  <c r="Q592" i="46"/>
  <c r="F592" i="46" s="1"/>
  <c r="I357" i="46"/>
  <c r="D498" i="46"/>
  <c r="D451" i="46"/>
  <c r="N593" i="46"/>
  <c r="F59" i="46"/>
  <c r="L58" i="46"/>
  <c r="L958" i="46"/>
  <c r="O911" i="46"/>
  <c r="H1145" i="46"/>
  <c r="K1145" i="46" s="1"/>
  <c r="W545" i="46"/>
  <c r="L592" i="46"/>
  <c r="D592" i="46" s="1"/>
  <c r="M593" i="46"/>
  <c r="L545" i="46"/>
  <c r="D357" i="46"/>
  <c r="W592" i="46"/>
  <c r="I592" i="46" s="1"/>
  <c r="M958" i="46"/>
  <c r="M1006" i="46" s="1"/>
  <c r="H357" i="46"/>
  <c r="P593" i="46"/>
  <c r="S592" i="46"/>
  <c r="G592" i="46" s="1"/>
  <c r="F1803" i="46"/>
  <c r="H1802" i="46"/>
  <c r="K957" i="46"/>
  <c r="E498" i="46"/>
  <c r="N958" i="46"/>
  <c r="N1006" i="46" s="1"/>
  <c r="P1005" i="46"/>
  <c r="S1005" i="46" s="1"/>
  <c r="U545" i="46"/>
  <c r="G405" i="46"/>
  <c r="O545" i="46"/>
  <c r="H358" i="46" l="1"/>
  <c r="S453" i="46"/>
  <c r="T359" i="46"/>
  <c r="O453" i="46"/>
  <c r="R453" i="46"/>
  <c r="V359" i="46"/>
  <c r="S359" i="46"/>
  <c r="U453" i="46"/>
  <c r="L453" i="46"/>
  <c r="N453" i="46"/>
  <c r="X359" i="46"/>
  <c r="Q453" i="46"/>
  <c r="Q359" i="46"/>
  <c r="P453" i="46"/>
  <c r="T453" i="46"/>
  <c r="W453" i="46"/>
  <c r="M359" i="46"/>
  <c r="V453" i="46"/>
  <c r="W359" i="46"/>
  <c r="L359" i="46"/>
  <c r="O359" i="46"/>
  <c r="Y359" i="46"/>
  <c r="R359" i="46"/>
  <c r="R547" i="46" s="1"/>
  <c r="X453" i="46"/>
  <c r="U359" i="46"/>
  <c r="H359" i="46" s="1"/>
  <c r="T407" i="46"/>
  <c r="X407" i="46"/>
  <c r="R407" i="46"/>
  <c r="L407" i="46"/>
  <c r="U501" i="46"/>
  <c r="N407" i="46"/>
  <c r="Y407" i="46"/>
  <c r="W407" i="46"/>
  <c r="T501" i="46"/>
  <c r="V407" i="46"/>
  <c r="Q407" i="46"/>
  <c r="U407" i="46"/>
  <c r="P407" i="46"/>
  <c r="M407" i="46"/>
  <c r="S407" i="46"/>
  <c r="O407" i="46"/>
  <c r="R501" i="46"/>
  <c r="S501" i="46"/>
  <c r="Y501" i="46"/>
  <c r="P501" i="46"/>
  <c r="X501" i="46"/>
  <c r="M501" i="46"/>
  <c r="O501" i="46"/>
  <c r="V501" i="46"/>
  <c r="N501" i="46"/>
  <c r="W501" i="46"/>
  <c r="Q501" i="46"/>
  <c r="G545" i="46"/>
  <c r="M453" i="46"/>
  <c r="N359" i="46"/>
  <c r="F545" i="46"/>
  <c r="E545" i="46"/>
  <c r="R546" i="46"/>
  <c r="F452" i="46"/>
  <c r="D545" i="46"/>
  <c r="L546" i="46"/>
  <c r="G499" i="46"/>
  <c r="H545" i="46"/>
  <c r="N546" i="46"/>
  <c r="I545" i="46"/>
  <c r="G1100" i="46"/>
  <c r="F499" i="46"/>
  <c r="E499" i="46"/>
  <c r="D593" i="46"/>
  <c r="G452" i="46"/>
  <c r="T546" i="46"/>
  <c r="H499" i="46"/>
  <c r="E452" i="46"/>
  <c r="B1813" i="46"/>
  <c r="D1813" i="46" s="1"/>
  <c r="D1812" i="46"/>
  <c r="P546" i="46"/>
  <c r="H452" i="46"/>
  <c r="H1101" i="46"/>
  <c r="K1055" i="46"/>
  <c r="I1101" i="46"/>
  <c r="I1147" i="46" s="1"/>
  <c r="AN1591" i="46"/>
  <c r="I1647" i="46"/>
  <c r="D1647" i="46"/>
  <c r="D1101" i="46"/>
  <c r="G1055" i="46"/>
  <c r="G406" i="46"/>
  <c r="S547" i="46"/>
  <c r="O546" i="46"/>
  <c r="E358" i="46"/>
  <c r="I959" i="46"/>
  <c r="I1007" i="46" s="1"/>
  <c r="I1056" i="46"/>
  <c r="P594" i="46"/>
  <c r="M546" i="46"/>
  <c r="L959" i="46"/>
  <c r="L1007" i="46" s="1"/>
  <c r="O912" i="46"/>
  <c r="AN213" i="46"/>
  <c r="AN307" i="46"/>
  <c r="T360" i="46" s="1"/>
  <c r="AN308" i="46"/>
  <c r="W454" i="46" s="1"/>
  <c r="Y594" i="46"/>
  <c r="H1752" i="46"/>
  <c r="E913" i="46"/>
  <c r="D913" i="46"/>
  <c r="R913" i="46"/>
  <c r="Q913" i="46"/>
  <c r="P913" i="46"/>
  <c r="N913" i="46"/>
  <c r="M913" i="46"/>
  <c r="L913" i="46"/>
  <c r="J913" i="46"/>
  <c r="I913" i="46"/>
  <c r="H913" i="46"/>
  <c r="F913" i="46"/>
  <c r="G1006" i="46"/>
  <c r="E1101" i="46"/>
  <c r="E1147" i="46" s="1"/>
  <c r="O593" i="46"/>
  <c r="E593" i="46" s="1"/>
  <c r="I499" i="46"/>
  <c r="V594" i="46"/>
  <c r="W593" i="46"/>
  <c r="I593" i="46" s="1"/>
  <c r="R594" i="46"/>
  <c r="Q593" i="46"/>
  <c r="F593" i="46" s="1"/>
  <c r="E406" i="46"/>
  <c r="D358" i="46"/>
  <c r="O958" i="46"/>
  <c r="N594" i="46"/>
  <c r="N959" i="46"/>
  <c r="N1007" i="46" s="1"/>
  <c r="L1006" i="46"/>
  <c r="O1006" i="46" s="1"/>
  <c r="I452" i="46"/>
  <c r="X594" i="46"/>
  <c r="M959" i="46"/>
  <c r="M1007" i="46" s="1"/>
  <c r="K912" i="46"/>
  <c r="H959" i="46"/>
  <c r="H1056" i="46"/>
  <c r="Q546" i="46"/>
  <c r="F358" i="46"/>
  <c r="E1648" i="46"/>
  <c r="J1648" i="46"/>
  <c r="AO1592" i="46"/>
  <c r="I406" i="46"/>
  <c r="S958" i="46"/>
  <c r="J1056" i="46"/>
  <c r="J959" i="46"/>
  <c r="J1007" i="46" s="1"/>
  <c r="U546" i="46"/>
  <c r="G1146" i="46"/>
  <c r="F406" i="46"/>
  <c r="P1006" i="46"/>
  <c r="S1006" i="46" s="1"/>
  <c r="AM1682" i="46"/>
  <c r="AM1675" i="46"/>
  <c r="AM1678" i="46"/>
  <c r="AN1668" i="46"/>
  <c r="AM1692" i="46"/>
  <c r="AM1662" i="46"/>
  <c r="AM1672" i="46"/>
  <c r="AM1685" i="46"/>
  <c r="AM1689" i="46"/>
  <c r="S912" i="46"/>
  <c r="P959" i="46"/>
  <c r="P1007" i="46" s="1"/>
  <c r="K1100" i="46"/>
  <c r="F1804" i="46"/>
  <c r="H1803" i="46"/>
  <c r="M594" i="46"/>
  <c r="Q959" i="46"/>
  <c r="Q1007" i="46" s="1"/>
  <c r="L59" i="46"/>
  <c r="F60" i="46"/>
  <c r="U593" i="46"/>
  <c r="H593" i="46" s="1"/>
  <c r="F107" i="46"/>
  <c r="L106" i="46"/>
  <c r="U594" i="46"/>
  <c r="H406" i="46"/>
  <c r="R959" i="46"/>
  <c r="R1007" i="46" s="1"/>
  <c r="H1146" i="46"/>
  <c r="K1146" i="46" s="1"/>
  <c r="D499" i="46"/>
  <c r="S593" i="46"/>
  <c r="G593" i="46" s="1"/>
  <c r="V546" i="46"/>
  <c r="G912" i="46"/>
  <c r="D959" i="46"/>
  <c r="D1056" i="46"/>
  <c r="K958" i="46"/>
  <c r="F1101" i="46"/>
  <c r="F1147" i="46" s="1"/>
  <c r="L500" i="46"/>
  <c r="L594" i="46" s="1"/>
  <c r="D406" i="46"/>
  <c r="X546" i="46"/>
  <c r="E959" i="46"/>
  <c r="E1007" i="46" s="1"/>
  <c r="E1056" i="46"/>
  <c r="I358" i="46"/>
  <c r="S546" i="46"/>
  <c r="G358" i="46"/>
  <c r="J1101" i="46"/>
  <c r="J1147" i="46" s="1"/>
  <c r="Y546" i="46"/>
  <c r="K1006" i="46"/>
  <c r="D452" i="46"/>
  <c r="G958" i="46"/>
  <c r="T594" i="46"/>
  <c r="F959" i="46"/>
  <c r="F1007" i="46" s="1"/>
  <c r="F1056" i="46"/>
  <c r="W546" i="46"/>
  <c r="Q454" i="46" l="1"/>
  <c r="T454" i="46"/>
  <c r="Y454" i="46"/>
  <c r="U454" i="46"/>
  <c r="S454" i="46"/>
  <c r="Q360" i="46"/>
  <c r="V454" i="46"/>
  <c r="X360" i="46"/>
  <c r="U360" i="46"/>
  <c r="X454" i="46"/>
  <c r="X548" i="46" s="1"/>
  <c r="Y360" i="46"/>
  <c r="S360" i="46"/>
  <c r="P360" i="46"/>
  <c r="L360" i="46"/>
  <c r="O360" i="46"/>
  <c r="R360" i="46"/>
  <c r="P454" i="46"/>
  <c r="M547" i="46"/>
  <c r="O454" i="46"/>
  <c r="M454" i="46"/>
  <c r="W360" i="46"/>
  <c r="V360" i="46"/>
  <c r="R454" i="46"/>
  <c r="N454" i="46"/>
  <c r="N360" i="46"/>
  <c r="M360" i="46"/>
  <c r="T408" i="46"/>
  <c r="M408" i="46"/>
  <c r="X408" i="46"/>
  <c r="V408" i="46"/>
  <c r="S408" i="46"/>
  <c r="U408" i="46"/>
  <c r="T502" i="46"/>
  <c r="Y408" i="46"/>
  <c r="N408" i="46"/>
  <c r="R408" i="46"/>
  <c r="P408" i="46"/>
  <c r="R502" i="46"/>
  <c r="L408" i="46"/>
  <c r="Q408" i="46"/>
  <c r="O408" i="46"/>
  <c r="U502" i="46"/>
  <c r="W408" i="46"/>
  <c r="V502" i="46"/>
  <c r="S502" i="46"/>
  <c r="Y502" i="46"/>
  <c r="P502" i="46"/>
  <c r="M502" i="46"/>
  <c r="X502" i="46"/>
  <c r="N502" i="46"/>
  <c r="Q502" i="46"/>
  <c r="O502" i="46"/>
  <c r="W502" i="46"/>
  <c r="L454" i="46"/>
  <c r="V547" i="46"/>
  <c r="F546" i="46"/>
  <c r="E359" i="46"/>
  <c r="P547" i="46"/>
  <c r="Q547" i="46"/>
  <c r="F547" i="46" s="1"/>
  <c r="D546" i="46"/>
  <c r="Y547" i="46"/>
  <c r="I359" i="46"/>
  <c r="O547" i="46"/>
  <c r="F359" i="46"/>
  <c r="X547" i="46"/>
  <c r="N547" i="46"/>
  <c r="L547" i="46"/>
  <c r="E546" i="46"/>
  <c r="G546" i="46"/>
  <c r="G959" i="46"/>
  <c r="K959" i="46"/>
  <c r="T547" i="46"/>
  <c r="G547" i="46" s="1"/>
  <c r="G359" i="46"/>
  <c r="W547" i="46"/>
  <c r="D359" i="46"/>
  <c r="G453" i="46"/>
  <c r="G500" i="46"/>
  <c r="H500" i="46"/>
  <c r="H594" i="46"/>
  <c r="H546" i="46"/>
  <c r="E500" i="46"/>
  <c r="H453" i="46"/>
  <c r="E1057" i="46"/>
  <c r="E960" i="46"/>
  <c r="E1008" i="46" s="1"/>
  <c r="H1007" i="46"/>
  <c r="K1007" i="46" s="1"/>
  <c r="H1753" i="46"/>
  <c r="N914" i="46"/>
  <c r="M914" i="46"/>
  <c r="J914" i="46"/>
  <c r="I914" i="46"/>
  <c r="H914" i="46"/>
  <c r="F914" i="46"/>
  <c r="E914" i="46"/>
  <c r="D914" i="46"/>
  <c r="R914" i="46"/>
  <c r="Q914" i="46"/>
  <c r="P914" i="46"/>
  <c r="L914" i="46"/>
  <c r="U595" i="46"/>
  <c r="H407" i="46"/>
  <c r="S594" i="46"/>
  <c r="G594" i="46" s="1"/>
  <c r="F108" i="46"/>
  <c r="L107" i="46"/>
  <c r="T595" i="46"/>
  <c r="D1007" i="46"/>
  <c r="G1007" i="46" s="1"/>
  <c r="AO213" i="46"/>
  <c r="AO307" i="46"/>
  <c r="S361" i="46" s="1"/>
  <c r="AO308" i="46"/>
  <c r="L455" i="46" s="1"/>
  <c r="G1101" i="46"/>
  <c r="K1056" i="46"/>
  <c r="H1102" i="46"/>
  <c r="F61" i="46"/>
  <c r="L60" i="46"/>
  <c r="J1102" i="46"/>
  <c r="J1148" i="46" s="1"/>
  <c r="G407" i="46"/>
  <c r="D1147" i="46"/>
  <c r="G1147" i="46" s="1"/>
  <c r="O594" i="46"/>
  <c r="E594" i="46" s="1"/>
  <c r="F1057" i="46"/>
  <c r="F960" i="46"/>
  <c r="F1008" i="46" s="1"/>
  <c r="N595" i="46"/>
  <c r="O1007" i="46"/>
  <c r="G1056" i="46"/>
  <c r="D1102" i="46"/>
  <c r="H1057" i="46"/>
  <c r="H960" i="46"/>
  <c r="H1008" i="46" s="1"/>
  <c r="K913" i="46"/>
  <c r="Q595" i="46"/>
  <c r="F407" i="46"/>
  <c r="L501" i="46"/>
  <c r="D407" i="46"/>
  <c r="I546" i="46"/>
  <c r="I500" i="46"/>
  <c r="I1057" i="46"/>
  <c r="I960" i="46"/>
  <c r="I1008" i="46" s="1"/>
  <c r="M595" i="46"/>
  <c r="O959" i="46"/>
  <c r="I1648" i="46"/>
  <c r="D1648" i="46"/>
  <c r="AO1591" i="46"/>
  <c r="W594" i="46"/>
  <c r="I594" i="46" s="1"/>
  <c r="J960" i="46"/>
  <c r="J1008" i="46" s="1"/>
  <c r="J1057" i="46"/>
  <c r="R595" i="46"/>
  <c r="F453" i="46"/>
  <c r="D1057" i="46"/>
  <c r="D960" i="46"/>
  <c r="D1008" i="46" s="1"/>
  <c r="G913" i="46"/>
  <c r="E1102" i="46"/>
  <c r="E1148" i="46" s="1"/>
  <c r="O913" i="46"/>
  <c r="L960" i="46"/>
  <c r="L1008" i="46" s="1"/>
  <c r="X595" i="46"/>
  <c r="D453" i="46"/>
  <c r="J1649" i="46"/>
  <c r="E1649" i="46"/>
  <c r="AP1592" i="46"/>
  <c r="M960" i="46"/>
  <c r="M1008" i="46" s="1"/>
  <c r="Y595" i="46"/>
  <c r="I453" i="46"/>
  <c r="D500" i="46"/>
  <c r="N960" i="46"/>
  <c r="N1008" i="46" s="1"/>
  <c r="I407" i="46"/>
  <c r="E453" i="46"/>
  <c r="K1101" i="46"/>
  <c r="D594" i="46"/>
  <c r="H1804" i="46"/>
  <c r="F1805" i="46"/>
  <c r="F500" i="46"/>
  <c r="P960" i="46"/>
  <c r="S913" i="46"/>
  <c r="E407" i="46"/>
  <c r="I1102" i="46"/>
  <c r="I1148" i="46" s="1"/>
  <c r="H1147" i="46"/>
  <c r="K1147" i="46" s="1"/>
  <c r="AN1692" i="46"/>
  <c r="AN1662" i="46"/>
  <c r="AN1685" i="46"/>
  <c r="AN1675" i="46"/>
  <c r="AN1678" i="46"/>
  <c r="AO1668" i="46"/>
  <c r="AN1689" i="46"/>
  <c r="AN1682" i="46"/>
  <c r="AN1672" i="46"/>
  <c r="Q594" i="46"/>
  <c r="F594" i="46" s="1"/>
  <c r="Q960" i="46"/>
  <c r="Q1008" i="46" s="1"/>
  <c r="P595" i="46"/>
  <c r="S1007" i="46"/>
  <c r="F1102" i="46"/>
  <c r="F1148" i="46" s="1"/>
  <c r="S959" i="46"/>
  <c r="R960" i="46"/>
  <c r="R1008" i="46" s="1"/>
  <c r="V595" i="46"/>
  <c r="U547" i="46"/>
  <c r="U455" i="46" l="1"/>
  <c r="W361" i="46"/>
  <c r="T455" i="46"/>
  <c r="O361" i="46"/>
  <c r="N455" i="46"/>
  <c r="H547" i="46"/>
  <c r="P361" i="46"/>
  <c r="S455" i="46"/>
  <c r="V361" i="46"/>
  <c r="E547" i="46"/>
  <c r="M455" i="46"/>
  <c r="O455" i="46"/>
  <c r="T409" i="46"/>
  <c r="W409" i="46"/>
  <c r="O409" i="46"/>
  <c r="S409" i="46"/>
  <c r="V409" i="46"/>
  <c r="X409" i="46"/>
  <c r="R409" i="46"/>
  <c r="L409" i="46"/>
  <c r="Y409" i="46"/>
  <c r="P409" i="46"/>
  <c r="R503" i="46"/>
  <c r="T503" i="46"/>
  <c r="M409" i="46"/>
  <c r="N409" i="46"/>
  <c r="U503" i="46"/>
  <c r="U409" i="46"/>
  <c r="Q409" i="46"/>
  <c r="Q503" i="46"/>
  <c r="P503" i="46"/>
  <c r="N503" i="46"/>
  <c r="X503" i="46"/>
  <c r="O503" i="46"/>
  <c r="Y503" i="46"/>
  <c r="V503" i="46"/>
  <c r="M503" i="46"/>
  <c r="S503" i="46"/>
  <c r="W503" i="46"/>
  <c r="N361" i="46"/>
  <c r="T361" i="46"/>
  <c r="G361" i="46" s="1"/>
  <c r="V455" i="46"/>
  <c r="M361" i="46"/>
  <c r="Q361" i="46"/>
  <c r="X361" i="46"/>
  <c r="W455" i="46"/>
  <c r="Y361" i="46"/>
  <c r="X455" i="46"/>
  <c r="P455" i="46"/>
  <c r="Q455" i="46"/>
  <c r="R455" i="46"/>
  <c r="R361" i="46"/>
  <c r="U361" i="46"/>
  <c r="L361" i="46"/>
  <c r="Y455" i="46"/>
  <c r="D547" i="46"/>
  <c r="P548" i="46"/>
  <c r="Q548" i="46"/>
  <c r="I547" i="46"/>
  <c r="O1008" i="46"/>
  <c r="S960" i="46"/>
  <c r="P1008" i="46"/>
  <c r="S1008" i="46" s="1"/>
  <c r="E501" i="46"/>
  <c r="Y548" i="46"/>
  <c r="D501" i="46"/>
  <c r="L595" i="46"/>
  <c r="D595" i="46" s="1"/>
  <c r="F501" i="46"/>
  <c r="F595" i="46"/>
  <c r="V548" i="46"/>
  <c r="N548" i="46"/>
  <c r="I454" i="46"/>
  <c r="G408" i="46"/>
  <c r="E1058" i="46"/>
  <c r="E961" i="46"/>
  <c r="E1009" i="46" s="1"/>
  <c r="P596" i="46"/>
  <c r="F1058" i="46"/>
  <c r="F961" i="46"/>
  <c r="F1009" i="46" s="1"/>
  <c r="G454" i="46"/>
  <c r="I408" i="46"/>
  <c r="H1058" i="46"/>
  <c r="H961" i="46"/>
  <c r="H1009" i="46" s="1"/>
  <c r="K914" i="46"/>
  <c r="D1058" i="46"/>
  <c r="D961" i="46"/>
  <c r="G914" i="46"/>
  <c r="AP1591" i="46"/>
  <c r="I1649" i="46"/>
  <c r="D1649" i="46"/>
  <c r="F1103" i="46"/>
  <c r="F1149" i="46" s="1"/>
  <c r="F408" i="46"/>
  <c r="I961" i="46"/>
  <c r="I1009" i="46" s="1"/>
  <c r="I1058" i="46"/>
  <c r="M596" i="46"/>
  <c r="F109" i="46"/>
  <c r="L108" i="46"/>
  <c r="J1058" i="46"/>
  <c r="J961" i="46"/>
  <c r="J1009" i="46" s="1"/>
  <c r="J1103" i="46"/>
  <c r="J1149" i="46" s="1"/>
  <c r="G501" i="46"/>
  <c r="X596" i="46"/>
  <c r="M961" i="46"/>
  <c r="M1009" i="46" s="1"/>
  <c r="W548" i="46"/>
  <c r="I360" i="46"/>
  <c r="S595" i="46"/>
  <c r="G595" i="46" s="1"/>
  <c r="H408" i="46"/>
  <c r="N961" i="46"/>
  <c r="N1009" i="46" s="1"/>
  <c r="T548" i="46"/>
  <c r="G960" i="46"/>
  <c r="K960" i="46"/>
  <c r="E454" i="46"/>
  <c r="L502" i="46"/>
  <c r="D408" i="46"/>
  <c r="H595" i="46"/>
  <c r="H1754" i="46"/>
  <c r="F915" i="46"/>
  <c r="D915" i="46"/>
  <c r="R915" i="46"/>
  <c r="Q915" i="46"/>
  <c r="P915" i="46"/>
  <c r="N915" i="46"/>
  <c r="M915" i="46"/>
  <c r="L915" i="46"/>
  <c r="J915" i="46"/>
  <c r="I915" i="46"/>
  <c r="H915" i="46"/>
  <c r="E915" i="46"/>
  <c r="AO1689" i="46"/>
  <c r="AO1672" i="46"/>
  <c r="AO1662" i="46"/>
  <c r="AO1682" i="46"/>
  <c r="AP1668" i="46"/>
  <c r="AO1675" i="46"/>
  <c r="AO1678" i="46"/>
  <c r="AO1685" i="46"/>
  <c r="AO1692" i="46"/>
  <c r="K1008" i="46"/>
  <c r="H501" i="46"/>
  <c r="H1805" i="46"/>
  <c r="F1806" i="46"/>
  <c r="D1103" i="46"/>
  <c r="D1149" i="46" s="1"/>
  <c r="G1057" i="46"/>
  <c r="R548" i="46"/>
  <c r="H1103" i="46"/>
  <c r="H1149" i="46" s="1"/>
  <c r="K1057" i="46"/>
  <c r="D454" i="46"/>
  <c r="Y596" i="46"/>
  <c r="G360" i="46"/>
  <c r="F360" i="46"/>
  <c r="O595" i="46"/>
  <c r="E595" i="46" s="1"/>
  <c r="U548" i="46"/>
  <c r="H360" i="46"/>
  <c r="G1102" i="46"/>
  <c r="F62" i="46"/>
  <c r="L61" i="46"/>
  <c r="R596" i="46"/>
  <c r="S548" i="46"/>
  <c r="I501" i="46"/>
  <c r="K1102" i="46"/>
  <c r="E408" i="46"/>
  <c r="L961" i="46"/>
  <c r="O914" i="46"/>
  <c r="V596" i="46"/>
  <c r="O960" i="46"/>
  <c r="I1103" i="46"/>
  <c r="I1149" i="46" s="1"/>
  <c r="D1148" i="46"/>
  <c r="G1148" i="46" s="1"/>
  <c r="H454" i="46"/>
  <c r="T596" i="46"/>
  <c r="P961" i="46"/>
  <c r="S914" i="46"/>
  <c r="E1650" i="46"/>
  <c r="AQ1592" i="46"/>
  <c r="J1650" i="46"/>
  <c r="W595" i="46"/>
  <c r="I595" i="46" s="1"/>
  <c r="L548" i="46"/>
  <c r="D360" i="46"/>
  <c r="H1148" i="46"/>
  <c r="K1148" i="46" s="1"/>
  <c r="AP213" i="46"/>
  <c r="AP307" i="46"/>
  <c r="Q362" i="46" s="1"/>
  <c r="AP308" i="46"/>
  <c r="Q961" i="46"/>
  <c r="Q1009" i="46" s="1"/>
  <c r="E1103" i="46"/>
  <c r="E1149" i="46" s="1"/>
  <c r="M548" i="46"/>
  <c r="G1008" i="46"/>
  <c r="O548" i="46"/>
  <c r="E360" i="46"/>
  <c r="F454" i="46"/>
  <c r="N596" i="46"/>
  <c r="R961" i="46"/>
  <c r="R1009" i="46" s="1"/>
  <c r="F548" i="46" l="1"/>
  <c r="N362" i="46"/>
  <c r="U362" i="46"/>
  <c r="X456" i="46"/>
  <c r="X549" i="46"/>
  <c r="O362" i="46"/>
  <c r="W456" i="46"/>
  <c r="E548" i="46"/>
  <c r="P362" i="46"/>
  <c r="S362" i="46"/>
  <c r="Q456" i="46"/>
  <c r="R362" i="46"/>
  <c r="Y456" i="46"/>
  <c r="S456" i="46"/>
  <c r="T362" i="46"/>
  <c r="L456" i="46"/>
  <c r="X362" i="46"/>
  <c r="T456" i="46"/>
  <c r="L362" i="46"/>
  <c r="P456" i="46"/>
  <c r="W362" i="46"/>
  <c r="M362" i="46"/>
  <c r="V362" i="46"/>
  <c r="H362" i="46" s="1"/>
  <c r="V456" i="46"/>
  <c r="Y362" i="46"/>
  <c r="T410" i="46"/>
  <c r="O410" i="46"/>
  <c r="N410" i="46"/>
  <c r="M410" i="46"/>
  <c r="S410" i="46"/>
  <c r="Q410" i="46"/>
  <c r="Y410" i="46"/>
  <c r="W410" i="46"/>
  <c r="R504" i="46"/>
  <c r="R410" i="46"/>
  <c r="U410" i="46"/>
  <c r="L410" i="46"/>
  <c r="V410" i="46"/>
  <c r="X410" i="46"/>
  <c r="T504" i="46"/>
  <c r="P410" i="46"/>
  <c r="U504" i="46"/>
  <c r="Q504" i="46"/>
  <c r="V504" i="46"/>
  <c r="S504" i="46"/>
  <c r="X504" i="46"/>
  <c r="M504" i="46"/>
  <c r="W504" i="46"/>
  <c r="O504" i="46"/>
  <c r="Y504" i="46"/>
  <c r="N504" i="46"/>
  <c r="P504" i="46"/>
  <c r="U456" i="46"/>
  <c r="R456" i="46"/>
  <c r="M456" i="46"/>
  <c r="O456" i="46"/>
  <c r="N456" i="46"/>
  <c r="N550" i="46" s="1"/>
  <c r="I548" i="46"/>
  <c r="P549" i="46"/>
  <c r="H361" i="46"/>
  <c r="E502" i="46"/>
  <c r="G455" i="46"/>
  <c r="F361" i="46"/>
  <c r="D548" i="46"/>
  <c r="O596" i="46"/>
  <c r="E596" i="46" s="1"/>
  <c r="M549" i="46"/>
  <c r="T549" i="46"/>
  <c r="O961" i="46"/>
  <c r="G1103" i="46"/>
  <c r="H548" i="46"/>
  <c r="F455" i="46"/>
  <c r="R549" i="46"/>
  <c r="H502" i="46"/>
  <c r="D455" i="46"/>
  <c r="G548" i="46"/>
  <c r="I409" i="46"/>
  <c r="AP1678" i="46"/>
  <c r="AQ1668" i="46"/>
  <c r="AP1692" i="46"/>
  <c r="AP1682" i="46"/>
  <c r="AP1675" i="46"/>
  <c r="AP1685" i="46"/>
  <c r="AP1689" i="46"/>
  <c r="AP1672" i="46"/>
  <c r="AP1662" i="46"/>
  <c r="F962" i="46"/>
  <c r="F1010" i="46" s="1"/>
  <c r="F1059" i="46"/>
  <c r="U596" i="46"/>
  <c r="H596" i="46" s="1"/>
  <c r="K1149" i="46"/>
  <c r="H1755" i="46"/>
  <c r="P916" i="46"/>
  <c r="M916" i="46"/>
  <c r="L916" i="46"/>
  <c r="J916" i="46"/>
  <c r="I916" i="46"/>
  <c r="H916" i="46"/>
  <c r="F916" i="46"/>
  <c r="E916" i="46"/>
  <c r="D916" i="46"/>
  <c r="R916" i="46"/>
  <c r="Q916" i="46"/>
  <c r="N916" i="46"/>
  <c r="F110" i="46"/>
  <c r="L109" i="46"/>
  <c r="I1650" i="46"/>
  <c r="D1650" i="46"/>
  <c r="AQ1591" i="46"/>
  <c r="K1103" i="46"/>
  <c r="F1104" i="46"/>
  <c r="F1150" i="46" s="1"/>
  <c r="N549" i="46"/>
  <c r="G961" i="46"/>
  <c r="J1651" i="46"/>
  <c r="E1651" i="46"/>
  <c r="AR1592" i="46"/>
  <c r="D502" i="46"/>
  <c r="D1009" i="46"/>
  <c r="G1009" i="46" s="1"/>
  <c r="F63" i="46"/>
  <c r="L62" i="46"/>
  <c r="E1059" i="46"/>
  <c r="E962" i="46"/>
  <c r="E1010" i="46" s="1"/>
  <c r="L596" i="46"/>
  <c r="D596" i="46" s="1"/>
  <c r="G1058" i="46"/>
  <c r="D1104" i="46"/>
  <c r="K915" i="46"/>
  <c r="H1059" i="46"/>
  <c r="H962" i="46"/>
  <c r="D361" i="46"/>
  <c r="I1104" i="46"/>
  <c r="I1150" i="46" s="1"/>
  <c r="K1009" i="46"/>
  <c r="D1059" i="46"/>
  <c r="G915" i="46"/>
  <c r="D962" i="46"/>
  <c r="E409" i="46"/>
  <c r="H409" i="46"/>
  <c r="N597" i="46"/>
  <c r="L1009" i="46"/>
  <c r="O1009" i="46" s="1"/>
  <c r="F1807" i="46"/>
  <c r="H1806" i="46"/>
  <c r="I1059" i="46"/>
  <c r="I962" i="46"/>
  <c r="I1010" i="46" s="1"/>
  <c r="L549" i="46"/>
  <c r="E1104" i="46"/>
  <c r="E1150" i="46" s="1"/>
  <c r="Y597" i="46"/>
  <c r="G409" i="46"/>
  <c r="J1059" i="46"/>
  <c r="J962" i="46"/>
  <c r="J1010" i="46" s="1"/>
  <c r="K961" i="46"/>
  <c r="O915" i="46"/>
  <c r="L962" i="46"/>
  <c r="F502" i="46"/>
  <c r="K1058" i="46"/>
  <c r="H1104" i="46"/>
  <c r="G502" i="46"/>
  <c r="V597" i="46"/>
  <c r="G1149" i="46"/>
  <c r="I455" i="46"/>
  <c r="M962" i="46"/>
  <c r="M1010" i="46" s="1"/>
  <c r="Q596" i="46"/>
  <c r="F596" i="46" s="1"/>
  <c r="S596" i="46"/>
  <c r="G596" i="46" s="1"/>
  <c r="J1104" i="46"/>
  <c r="J1150" i="46" s="1"/>
  <c r="H455" i="46"/>
  <c r="S961" i="46"/>
  <c r="M597" i="46"/>
  <c r="Y549" i="46"/>
  <c r="N962" i="46"/>
  <c r="N1010" i="46" s="1"/>
  <c r="I502" i="46"/>
  <c r="P597" i="46"/>
  <c r="E455" i="46"/>
  <c r="T597" i="46"/>
  <c r="S915" i="46"/>
  <c r="P962" i="46"/>
  <c r="P1010" i="46" s="1"/>
  <c r="U549" i="46"/>
  <c r="W596" i="46"/>
  <c r="I596" i="46" s="1"/>
  <c r="Q549" i="46"/>
  <c r="Q597" i="46"/>
  <c r="F409" i="46"/>
  <c r="P1009" i="46"/>
  <c r="S1009" i="46" s="1"/>
  <c r="AQ213" i="46"/>
  <c r="AQ307" i="46"/>
  <c r="V363" i="46" s="1"/>
  <c r="AQ308" i="46"/>
  <c r="O549" i="46"/>
  <c r="E361" i="46"/>
  <c r="Q962" i="46"/>
  <c r="Q1010" i="46" s="1"/>
  <c r="I361" i="46"/>
  <c r="L503" i="46"/>
  <c r="L597" i="46" s="1"/>
  <c r="D409" i="46"/>
  <c r="R597" i="46"/>
  <c r="X597" i="46"/>
  <c r="V549" i="46"/>
  <c r="R962" i="46"/>
  <c r="R1010" i="46" s="1"/>
  <c r="W549" i="46"/>
  <c r="S549" i="46"/>
  <c r="X363" i="46" l="1"/>
  <c r="P457" i="46"/>
  <c r="H456" i="46"/>
  <c r="N363" i="46"/>
  <c r="W457" i="46"/>
  <c r="O363" i="46"/>
  <c r="M363" i="46"/>
  <c r="S457" i="46"/>
  <c r="U363" i="46"/>
  <c r="W363" i="46"/>
  <c r="N457" i="46"/>
  <c r="N551" i="46" s="1"/>
  <c r="T457" i="46"/>
  <c r="T363" i="46"/>
  <c r="E549" i="46"/>
  <c r="U457" i="46"/>
  <c r="L363" i="46"/>
  <c r="L457" i="46"/>
  <c r="Q457" i="46"/>
  <c r="R457" i="46"/>
  <c r="T411" i="46"/>
  <c r="S411" i="46"/>
  <c r="W411" i="46"/>
  <c r="R411" i="46"/>
  <c r="U411" i="46"/>
  <c r="T505" i="46"/>
  <c r="N411" i="46"/>
  <c r="Q411" i="46"/>
  <c r="Y411" i="46"/>
  <c r="X411" i="46"/>
  <c r="R505" i="46"/>
  <c r="V411" i="46"/>
  <c r="P411" i="46"/>
  <c r="M411" i="46"/>
  <c r="O411" i="46"/>
  <c r="U505" i="46"/>
  <c r="L411" i="46"/>
  <c r="W505" i="46"/>
  <c r="V505" i="46"/>
  <c r="X505" i="46"/>
  <c r="M505" i="46"/>
  <c r="P505" i="46"/>
  <c r="Y505" i="46"/>
  <c r="N505" i="46"/>
  <c r="Q505" i="46"/>
  <c r="O505" i="46"/>
  <c r="S505" i="46"/>
  <c r="Y457" i="46"/>
  <c r="M457" i="46"/>
  <c r="O457" i="46"/>
  <c r="Y363" i="46"/>
  <c r="X457" i="46"/>
  <c r="S363" i="46"/>
  <c r="P363" i="46"/>
  <c r="R363" i="46"/>
  <c r="Q363" i="46"/>
  <c r="V457" i="46"/>
  <c r="G549" i="46"/>
  <c r="H503" i="46"/>
  <c r="R550" i="46"/>
  <c r="F549" i="46"/>
  <c r="I549" i="46"/>
  <c r="Y550" i="46"/>
  <c r="V550" i="46"/>
  <c r="T550" i="46"/>
  <c r="K962" i="46"/>
  <c r="S1010" i="46"/>
  <c r="O962" i="46"/>
  <c r="K1104" i="46"/>
  <c r="G1104" i="46"/>
  <c r="E456" i="46"/>
  <c r="I456" i="46"/>
  <c r="U597" i="46"/>
  <c r="H597" i="46" s="1"/>
  <c r="P550" i="46"/>
  <c r="E503" i="46"/>
  <c r="D549" i="46"/>
  <c r="D456" i="46"/>
  <c r="N598" i="46"/>
  <c r="G503" i="46"/>
  <c r="Q963" i="46"/>
  <c r="Q1011" i="46" s="1"/>
  <c r="P598" i="46"/>
  <c r="H549" i="46"/>
  <c r="Q550" i="46"/>
  <c r="F362" i="46"/>
  <c r="S597" i="46"/>
  <c r="G597" i="46" s="1"/>
  <c r="W550" i="46"/>
  <c r="I362" i="46"/>
  <c r="H1010" i="46"/>
  <c r="K1010" i="46" s="1"/>
  <c r="R963" i="46"/>
  <c r="R1011" i="46" s="1"/>
  <c r="H1105" i="46"/>
  <c r="H1151" i="46" s="1"/>
  <c r="K1059" i="46"/>
  <c r="E1652" i="46"/>
  <c r="J1652" i="46"/>
  <c r="AS1592" i="46"/>
  <c r="D1060" i="46"/>
  <c r="D963" i="46"/>
  <c r="G916" i="46"/>
  <c r="D503" i="46"/>
  <c r="G410" i="46"/>
  <c r="S962" i="46"/>
  <c r="S550" i="46"/>
  <c r="G362" i="46"/>
  <c r="E963" i="46"/>
  <c r="E1011" i="46" s="1"/>
  <c r="E1060" i="46"/>
  <c r="Q598" i="46"/>
  <c r="F410" i="46"/>
  <c r="H1150" i="46"/>
  <c r="K1150" i="46" s="1"/>
  <c r="F1060" i="46"/>
  <c r="F963" i="46"/>
  <c r="F1011" i="46" s="1"/>
  <c r="M598" i="46"/>
  <c r="H1060" i="46"/>
  <c r="K916" i="46"/>
  <c r="H963" i="46"/>
  <c r="V598" i="46"/>
  <c r="I1060" i="46"/>
  <c r="I963" i="46"/>
  <c r="I1011" i="46" s="1"/>
  <c r="T598" i="46"/>
  <c r="L550" i="46"/>
  <c r="D362" i="46"/>
  <c r="L1010" i="46"/>
  <c r="O1010" i="46" s="1"/>
  <c r="O597" i="46"/>
  <c r="E597" i="46" s="1"/>
  <c r="D1150" i="46"/>
  <c r="G1150" i="46" s="1"/>
  <c r="J1060" i="46"/>
  <c r="J963" i="46"/>
  <c r="J1011" i="46" s="1"/>
  <c r="G962" i="46"/>
  <c r="O916" i="46"/>
  <c r="L963" i="46"/>
  <c r="AQ1662" i="46"/>
  <c r="AQ1685" i="46"/>
  <c r="AQ1678" i="46"/>
  <c r="AQ1689" i="46"/>
  <c r="AQ1672" i="46"/>
  <c r="AQ1692" i="46"/>
  <c r="AR1668" i="46"/>
  <c r="AQ1675" i="46"/>
  <c r="AQ1682" i="46"/>
  <c r="Y598" i="46"/>
  <c r="AR213" i="46"/>
  <c r="AR307" i="46"/>
  <c r="W364" i="46" s="1"/>
  <c r="AR308" i="46"/>
  <c r="G456" i="46"/>
  <c r="R598" i="46"/>
  <c r="M963" i="46"/>
  <c r="M1011" i="46" s="1"/>
  <c r="D597" i="46"/>
  <c r="X598" i="46"/>
  <c r="X550" i="46"/>
  <c r="D1010" i="46"/>
  <c r="G1010" i="46" s="1"/>
  <c r="I1651" i="46"/>
  <c r="AR1591" i="46"/>
  <c r="D1651" i="46"/>
  <c r="P963" i="46"/>
  <c r="S916" i="46"/>
  <c r="N963" i="46"/>
  <c r="N1011" i="46" s="1"/>
  <c r="F456" i="46"/>
  <c r="L504" i="46"/>
  <c r="D410" i="46"/>
  <c r="M550" i="46"/>
  <c r="I1105" i="46"/>
  <c r="I1151" i="46" s="1"/>
  <c r="D1105" i="46"/>
  <c r="D1151" i="46" s="1"/>
  <c r="G1059" i="46"/>
  <c r="E1105" i="46"/>
  <c r="E1151" i="46" s="1"/>
  <c r="H1756" i="46"/>
  <c r="I917" i="46"/>
  <c r="H917" i="46"/>
  <c r="F917" i="46"/>
  <c r="E917" i="46"/>
  <c r="D917" i="46"/>
  <c r="R917" i="46"/>
  <c r="Q917" i="46"/>
  <c r="P917" i="46"/>
  <c r="N917" i="46"/>
  <c r="M917" i="46"/>
  <c r="L917" i="46"/>
  <c r="J917" i="46"/>
  <c r="I503" i="46"/>
  <c r="I410" i="46"/>
  <c r="W597" i="46"/>
  <c r="I597" i="46" s="1"/>
  <c r="H410" i="46"/>
  <c r="F503" i="46"/>
  <c r="H1807" i="46"/>
  <c r="F1808" i="46"/>
  <c r="F64" i="46"/>
  <c r="L63" i="46"/>
  <c r="O598" i="46"/>
  <c r="E410" i="46"/>
  <c r="F597" i="46"/>
  <c r="J1105" i="46"/>
  <c r="J1151" i="46" s="1"/>
  <c r="O550" i="46"/>
  <c r="E362" i="46"/>
  <c r="L110" i="46"/>
  <c r="F111" i="46"/>
  <c r="F1105" i="46"/>
  <c r="F1151" i="46" s="1"/>
  <c r="U550" i="46"/>
  <c r="S364" i="46" l="1"/>
  <c r="R364" i="46"/>
  <c r="V364" i="46"/>
  <c r="Q458" i="46"/>
  <c r="P364" i="46"/>
  <c r="M364" i="46"/>
  <c r="U458" i="46"/>
  <c r="T364" i="46"/>
  <c r="M458" i="46"/>
  <c r="S458" i="46"/>
  <c r="O364" i="46"/>
  <c r="P458" i="46"/>
  <c r="P552" i="46" s="1"/>
  <c r="X364" i="46"/>
  <c r="L364" i="46"/>
  <c r="U364" i="46"/>
  <c r="H364" i="46" s="1"/>
  <c r="T458" i="46"/>
  <c r="L458" i="46"/>
  <c r="N458" i="46"/>
  <c r="O458" i="46"/>
  <c r="Y458" i="46"/>
  <c r="X458" i="46"/>
  <c r="V458" i="46"/>
  <c r="V552" i="46" s="1"/>
  <c r="R458" i="46"/>
  <c r="T412" i="46"/>
  <c r="U412" i="46"/>
  <c r="R412" i="46"/>
  <c r="T506" i="46"/>
  <c r="M412" i="46"/>
  <c r="P412" i="46"/>
  <c r="W412" i="46"/>
  <c r="U506" i="46"/>
  <c r="X412" i="46"/>
  <c r="S412" i="46"/>
  <c r="Q412" i="46"/>
  <c r="Y412" i="46"/>
  <c r="L412" i="46"/>
  <c r="O412" i="46"/>
  <c r="R506" i="46"/>
  <c r="N412" i="46"/>
  <c r="V412" i="46"/>
  <c r="Q506" i="46"/>
  <c r="Y506" i="46"/>
  <c r="M506" i="46"/>
  <c r="S506" i="46"/>
  <c r="V506" i="46"/>
  <c r="X506" i="46"/>
  <c r="P506" i="46"/>
  <c r="O506" i="46"/>
  <c r="W506" i="46"/>
  <c r="N506" i="46"/>
  <c r="Q364" i="46"/>
  <c r="N364" i="46"/>
  <c r="Y364" i="46"/>
  <c r="W458" i="46"/>
  <c r="W552" i="46" s="1"/>
  <c r="F550" i="46"/>
  <c r="H550" i="46"/>
  <c r="D504" i="46"/>
  <c r="P551" i="46"/>
  <c r="G550" i="46"/>
  <c r="S963" i="46"/>
  <c r="H504" i="46"/>
  <c r="E550" i="46"/>
  <c r="O963" i="46"/>
  <c r="I457" i="46"/>
  <c r="T551" i="46"/>
  <c r="D457" i="46"/>
  <c r="G963" i="46"/>
  <c r="Y551" i="46"/>
  <c r="V551" i="46"/>
  <c r="M551" i="46"/>
  <c r="R551" i="46"/>
  <c r="I504" i="46"/>
  <c r="W598" i="46"/>
  <c r="I598" i="46" s="1"/>
  <c r="H457" i="46"/>
  <c r="I550" i="46"/>
  <c r="E457" i="46"/>
  <c r="E504" i="46"/>
  <c r="E598" i="46"/>
  <c r="D1061" i="46"/>
  <c r="D964" i="46"/>
  <c r="D1012" i="46" s="1"/>
  <c r="G917" i="46"/>
  <c r="W599" i="46"/>
  <c r="I411" i="46"/>
  <c r="F1106" i="46"/>
  <c r="F1152" i="46" s="1"/>
  <c r="R964" i="46"/>
  <c r="R1012" i="46" s="1"/>
  <c r="T599" i="46"/>
  <c r="L1011" i="46"/>
  <c r="O1011" i="46" s="1"/>
  <c r="I1106" i="46"/>
  <c r="I1152" i="46" s="1"/>
  <c r="AS307" i="46"/>
  <c r="S365" i="46" s="1"/>
  <c r="AS308" i="46"/>
  <c r="H1061" i="46"/>
  <c r="H964" i="46"/>
  <c r="K917" i="46"/>
  <c r="G1060" i="46"/>
  <c r="D1106" i="46"/>
  <c r="V599" i="46"/>
  <c r="L551" i="46"/>
  <c r="D363" i="46"/>
  <c r="F598" i="46"/>
  <c r="D1011" i="46"/>
  <c r="G1011" i="46" s="1"/>
  <c r="S599" i="46"/>
  <c r="G411" i="46"/>
  <c r="S551" i="46"/>
  <c r="G363" i="46"/>
  <c r="F504" i="46"/>
  <c r="J1653" i="46"/>
  <c r="E1653" i="46"/>
  <c r="H411" i="46"/>
  <c r="K963" i="46"/>
  <c r="E1106" i="46"/>
  <c r="E1152" i="46" s="1"/>
  <c r="X551" i="46"/>
  <c r="F112" i="46"/>
  <c r="L111" i="46"/>
  <c r="L598" i="46"/>
  <c r="D598" i="46" s="1"/>
  <c r="U551" i="46"/>
  <c r="H363" i="46"/>
  <c r="P1011" i="46"/>
  <c r="S1011" i="46" s="1"/>
  <c r="E411" i="46"/>
  <c r="J1106" i="46"/>
  <c r="J1152" i="46" s="1"/>
  <c r="X599" i="46"/>
  <c r="U598" i="46"/>
  <c r="H598" i="46" s="1"/>
  <c r="L505" i="46"/>
  <c r="L599" i="46" s="1"/>
  <c r="D411" i="46"/>
  <c r="AR1662" i="46"/>
  <c r="AR1685" i="46"/>
  <c r="AR1689" i="46"/>
  <c r="AR1672" i="46"/>
  <c r="AR1675" i="46"/>
  <c r="AR1692" i="46"/>
  <c r="AR1682" i="46"/>
  <c r="AS1668" i="46"/>
  <c r="AR1678" i="46"/>
  <c r="H1011" i="46"/>
  <c r="K1011" i="46" s="1"/>
  <c r="F457" i="46"/>
  <c r="J1061" i="46"/>
  <c r="J964" i="46"/>
  <c r="J1012" i="46" s="1"/>
  <c r="G1105" i="46"/>
  <c r="I1652" i="46"/>
  <c r="AS1591" i="46"/>
  <c r="D1652" i="46"/>
  <c r="Q599" i="46"/>
  <c r="F411" i="46"/>
  <c r="K1060" i="46"/>
  <c r="H1106" i="46"/>
  <c r="H1152" i="46" s="1"/>
  <c r="K1105" i="46"/>
  <c r="I1061" i="46"/>
  <c r="I964" i="46"/>
  <c r="I1012" i="46" s="1"/>
  <c r="G1151" i="46"/>
  <c r="P599" i="46"/>
  <c r="K1151" i="46"/>
  <c r="Q551" i="46"/>
  <c r="F363" i="46"/>
  <c r="F1061" i="46"/>
  <c r="F964" i="46"/>
  <c r="F1012" i="46" s="1"/>
  <c r="H1757" i="46"/>
  <c r="R918" i="46"/>
  <c r="Q918" i="46"/>
  <c r="P918" i="46"/>
  <c r="N918" i="46"/>
  <c r="M918" i="46"/>
  <c r="L918" i="46"/>
  <c r="J918" i="46"/>
  <c r="I918" i="46"/>
  <c r="H918" i="46"/>
  <c r="F918" i="46"/>
  <c r="E918" i="46"/>
  <c r="D918" i="46"/>
  <c r="L964" i="46"/>
  <c r="O917" i="46"/>
  <c r="H1808" i="46"/>
  <c r="F1809" i="46"/>
  <c r="M964" i="46"/>
  <c r="M1012" i="46" s="1"/>
  <c r="N599" i="46"/>
  <c r="N964" i="46"/>
  <c r="N1012" i="46" s="1"/>
  <c r="Y599" i="46"/>
  <c r="D550" i="46"/>
  <c r="I363" i="46"/>
  <c r="O551" i="46"/>
  <c r="P964" i="46"/>
  <c r="P1012" i="46" s="1"/>
  <c r="S917" i="46"/>
  <c r="G457" i="46"/>
  <c r="R599" i="46"/>
  <c r="W551" i="46"/>
  <c r="G504" i="46"/>
  <c r="E363" i="46"/>
  <c r="E1061" i="46"/>
  <c r="E964" i="46"/>
  <c r="E1012" i="46" s="1"/>
  <c r="L64" i="46"/>
  <c r="F65" i="46"/>
  <c r="Q964" i="46"/>
  <c r="Q1012" i="46" s="1"/>
  <c r="M599" i="46"/>
  <c r="S598" i="46"/>
  <c r="G598" i="46" s="1"/>
  <c r="O365" i="46" l="1"/>
  <c r="L459" i="46"/>
  <c r="M459" i="46"/>
  <c r="T459" i="46"/>
  <c r="Y365" i="46"/>
  <c r="N365" i="46"/>
  <c r="S459" i="46"/>
  <c r="R365" i="46"/>
  <c r="P365" i="46"/>
  <c r="E365" i="46" s="1"/>
  <c r="U365" i="46"/>
  <c r="L365" i="46"/>
  <c r="M365" i="46"/>
  <c r="N459" i="46"/>
  <c r="P459" i="46"/>
  <c r="T365" i="46"/>
  <c r="G365" i="46" s="1"/>
  <c r="X365" i="46"/>
  <c r="W365" i="46"/>
  <c r="V459" i="46"/>
  <c r="O459" i="46"/>
  <c r="W459" i="46"/>
  <c r="R459" i="46"/>
  <c r="Q459" i="46"/>
  <c r="U459" i="46"/>
  <c r="Q365" i="46"/>
  <c r="V365" i="46"/>
  <c r="Y459" i="46"/>
  <c r="X459" i="46"/>
  <c r="E551" i="46"/>
  <c r="H458" i="46"/>
  <c r="G551" i="46"/>
  <c r="Y552" i="46"/>
  <c r="F458" i="46"/>
  <c r="T552" i="46"/>
  <c r="D551" i="46"/>
  <c r="F551" i="46"/>
  <c r="H551" i="46"/>
  <c r="O964" i="46"/>
  <c r="G1106" i="46"/>
  <c r="R552" i="46"/>
  <c r="M552" i="46"/>
  <c r="G458" i="46"/>
  <c r="H505" i="46"/>
  <c r="U552" i="46"/>
  <c r="H552" i="46" s="1"/>
  <c r="I551" i="46"/>
  <c r="F505" i="46"/>
  <c r="AS1692" i="46"/>
  <c r="AS1685" i="46"/>
  <c r="AS1682" i="46"/>
  <c r="AS1675" i="46"/>
  <c r="AS1678" i="46"/>
  <c r="AT1668" i="46"/>
  <c r="AS1689" i="46"/>
  <c r="AS1662" i="46"/>
  <c r="AS1672" i="46"/>
  <c r="P600" i="46"/>
  <c r="L1012" i="46"/>
  <c r="O1012" i="46" s="1"/>
  <c r="F1107" i="46"/>
  <c r="F1153" i="46" s="1"/>
  <c r="U599" i="46"/>
  <c r="H599" i="46" s="1"/>
  <c r="S600" i="46"/>
  <c r="G412" i="46"/>
  <c r="F599" i="46"/>
  <c r="E505" i="46"/>
  <c r="F412" i="46"/>
  <c r="E1062" i="46"/>
  <c r="E965" i="46"/>
  <c r="E1013" i="46" s="1"/>
  <c r="O552" i="46"/>
  <c r="E552" i="46" s="1"/>
  <c r="E364" i="46"/>
  <c r="O599" i="46"/>
  <c r="E599" i="46" s="1"/>
  <c r="M600" i="46"/>
  <c r="F1062" i="46"/>
  <c r="F965" i="46"/>
  <c r="F1013" i="46" s="1"/>
  <c r="R600" i="46"/>
  <c r="H1062" i="46"/>
  <c r="K918" i="46"/>
  <c r="H965" i="46"/>
  <c r="H1013" i="46" s="1"/>
  <c r="I1653" i="46"/>
  <c r="D1653" i="46"/>
  <c r="V600" i="46"/>
  <c r="I412" i="46"/>
  <c r="X552" i="46"/>
  <c r="L506" i="46"/>
  <c r="L600" i="46" s="1"/>
  <c r="D412" i="46"/>
  <c r="I505" i="46"/>
  <c r="S1012" i="46"/>
  <c r="D1062" i="46"/>
  <c r="G918" i="46"/>
  <c r="D965" i="46"/>
  <c r="D1152" i="46"/>
  <c r="G1152" i="46" s="1"/>
  <c r="K964" i="46"/>
  <c r="T600" i="46"/>
  <c r="I599" i="46"/>
  <c r="N600" i="46"/>
  <c r="L552" i="46"/>
  <c r="D364" i="46"/>
  <c r="M965" i="46"/>
  <c r="M1013" i="46" s="1"/>
  <c r="D505" i="46"/>
  <c r="G505" i="46"/>
  <c r="H1012" i="46"/>
  <c r="K1012" i="46" s="1"/>
  <c r="J965" i="46"/>
  <c r="J1013" i="46" s="1"/>
  <c r="J1062" i="46"/>
  <c r="N965" i="46"/>
  <c r="N1013" i="46" s="1"/>
  <c r="J1107" i="46"/>
  <c r="J1153" i="46" s="1"/>
  <c r="D599" i="46"/>
  <c r="F113" i="46"/>
  <c r="L113" i="46" s="1"/>
  <c r="L112" i="46"/>
  <c r="G599" i="46"/>
  <c r="H1107" i="46"/>
  <c r="H1153" i="46" s="1"/>
  <c r="K1061" i="46"/>
  <c r="Y600" i="46"/>
  <c r="G364" i="46"/>
  <c r="I1062" i="46"/>
  <c r="I965" i="46"/>
  <c r="I1013" i="46" s="1"/>
  <c r="O918" i="46"/>
  <c r="L965" i="46"/>
  <c r="P965" i="46"/>
  <c r="S918" i="46"/>
  <c r="I1107" i="46"/>
  <c r="I1153" i="46" s="1"/>
  <c r="N552" i="46"/>
  <c r="F364" i="46"/>
  <c r="X600" i="46"/>
  <c r="S552" i="46"/>
  <c r="G1012" i="46"/>
  <c r="Q965" i="46"/>
  <c r="Q1013" i="46" s="1"/>
  <c r="I364" i="46"/>
  <c r="Q552" i="46"/>
  <c r="E458" i="46"/>
  <c r="G964" i="46"/>
  <c r="E1107" i="46"/>
  <c r="E1153" i="46" s="1"/>
  <c r="R965" i="46"/>
  <c r="R1013" i="46" s="1"/>
  <c r="K1152" i="46"/>
  <c r="I458" i="46"/>
  <c r="E412" i="46"/>
  <c r="D1107" i="46"/>
  <c r="G1061" i="46"/>
  <c r="L65" i="46"/>
  <c r="F66" i="46"/>
  <c r="L66" i="46" s="1"/>
  <c r="F1810" i="46"/>
  <c r="H1809" i="46"/>
  <c r="S964" i="46"/>
  <c r="H1758" i="46"/>
  <c r="J919" i="46"/>
  <c r="I919" i="46"/>
  <c r="H919" i="46"/>
  <c r="F919" i="46"/>
  <c r="E919" i="46"/>
  <c r="D919" i="46"/>
  <c r="R919" i="46"/>
  <c r="Q919" i="46"/>
  <c r="P919" i="46"/>
  <c r="N919" i="46"/>
  <c r="M919" i="46"/>
  <c r="L919" i="46"/>
  <c r="K1106" i="46"/>
  <c r="D458" i="46"/>
  <c r="H412" i="46"/>
  <c r="I552" i="46" l="1"/>
  <c r="T553" i="46"/>
  <c r="Y553" i="46"/>
  <c r="G552" i="46"/>
  <c r="D365" i="46"/>
  <c r="H365" i="46"/>
  <c r="X553" i="46"/>
  <c r="M553" i="46"/>
  <c r="S553" i="46"/>
  <c r="G553" i="46" s="1"/>
  <c r="H506" i="46"/>
  <c r="F552" i="46"/>
  <c r="V553" i="46"/>
  <c r="I365" i="46"/>
  <c r="W553" i="46"/>
  <c r="N553" i="46"/>
  <c r="E506" i="46"/>
  <c r="S965" i="46"/>
  <c r="R553" i="46"/>
  <c r="O965" i="46"/>
  <c r="G1107" i="46"/>
  <c r="D1153" i="46"/>
  <c r="G1153" i="46" s="1"/>
  <c r="P553" i="46"/>
  <c r="D552" i="46"/>
  <c r="I506" i="46"/>
  <c r="O600" i="46"/>
  <c r="E600" i="46" s="1"/>
  <c r="E459" i="46"/>
  <c r="D459" i="46"/>
  <c r="K1062" i="46"/>
  <c r="H1108" i="46"/>
  <c r="E1108" i="46"/>
  <c r="E1154" i="46" s="1"/>
  <c r="O553" i="46"/>
  <c r="K1013" i="46"/>
  <c r="P1013" i="46"/>
  <c r="S1013" i="46" s="1"/>
  <c r="Q966" i="46"/>
  <c r="Q1014" i="46" s="1"/>
  <c r="F506" i="46"/>
  <c r="Q600" i="46"/>
  <c r="F600" i="46" s="1"/>
  <c r="L1013" i="46"/>
  <c r="O1013" i="46" s="1"/>
  <c r="W600" i="46"/>
  <c r="I600" i="46" s="1"/>
  <c r="D600" i="46"/>
  <c r="S919" i="46"/>
  <c r="P966" i="46"/>
  <c r="E1063" i="46"/>
  <c r="E966" i="46"/>
  <c r="E1014" i="46" s="1"/>
  <c r="I1108" i="46"/>
  <c r="I1154" i="46" s="1"/>
  <c r="J1108" i="46"/>
  <c r="J1154" i="46" s="1"/>
  <c r="H459" i="46"/>
  <c r="G965" i="46"/>
  <c r="F1108" i="46"/>
  <c r="F1154" i="46" s="1"/>
  <c r="H1063" i="46"/>
  <c r="K919" i="46"/>
  <c r="H966" i="46"/>
  <c r="AT1662" i="46"/>
  <c r="AT1682" i="46"/>
  <c r="AT1675" i="46"/>
  <c r="AU1668" i="46"/>
  <c r="AT1678" i="46"/>
  <c r="AT1692" i="46"/>
  <c r="AT1689" i="46"/>
  <c r="AT1685" i="46"/>
  <c r="AT1672" i="46"/>
  <c r="I1063" i="46"/>
  <c r="I966" i="46"/>
  <c r="I1014" i="46" s="1"/>
  <c r="D1013" i="46"/>
  <c r="G1013" i="46" s="1"/>
  <c r="F459" i="46"/>
  <c r="G1062" i="46"/>
  <c r="D1108" i="46"/>
  <c r="D1154" i="46" s="1"/>
  <c r="L553" i="46"/>
  <c r="G600" i="46"/>
  <c r="L966" i="46"/>
  <c r="L1014" i="46" s="1"/>
  <c r="O919" i="46"/>
  <c r="M966" i="46"/>
  <c r="M1014" i="46" s="1"/>
  <c r="F1063" i="46"/>
  <c r="F966" i="46"/>
  <c r="F1014" i="46" s="1"/>
  <c r="D920" i="46"/>
  <c r="R920" i="46"/>
  <c r="Q920" i="46"/>
  <c r="P920" i="46"/>
  <c r="N920" i="46"/>
  <c r="M920" i="46"/>
  <c r="L920" i="46"/>
  <c r="J920" i="46"/>
  <c r="I920" i="46"/>
  <c r="H920" i="46"/>
  <c r="F920" i="46"/>
  <c r="E920" i="46"/>
  <c r="U553" i="46"/>
  <c r="G506" i="46"/>
  <c r="R966" i="46"/>
  <c r="R1014" i="46" s="1"/>
  <c r="U600" i="46"/>
  <c r="H600" i="46" s="1"/>
  <c r="I459" i="46"/>
  <c r="D1063" i="46"/>
  <c r="G919" i="46"/>
  <c r="D966" i="46"/>
  <c r="D1014" i="46" s="1"/>
  <c r="Q553" i="46"/>
  <c r="F553" i="46" s="1"/>
  <c r="F365" i="46"/>
  <c r="J1063" i="46"/>
  <c r="J966" i="46"/>
  <c r="J1014" i="46" s="1"/>
  <c r="K1107" i="46"/>
  <c r="G459" i="46"/>
  <c r="N966" i="46"/>
  <c r="N1014" i="46" s="1"/>
  <c r="F1811" i="46"/>
  <c r="H1810" i="46"/>
  <c r="K1153" i="46"/>
  <c r="D506" i="46"/>
  <c r="K965" i="46"/>
  <c r="I553" i="46" l="1"/>
  <c r="H553" i="46"/>
  <c r="D553" i="46"/>
  <c r="E553" i="46"/>
  <c r="F1812" i="46"/>
  <c r="H1811" i="46"/>
  <c r="E967" i="46"/>
  <c r="E1015" i="46" s="1"/>
  <c r="E1064" i="46"/>
  <c r="F1109" i="46"/>
  <c r="F1155" i="46" s="1"/>
  <c r="F967" i="46"/>
  <c r="F1015" i="46" s="1"/>
  <c r="F1064" i="46"/>
  <c r="H967" i="46"/>
  <c r="H1064" i="46"/>
  <c r="K920" i="46"/>
  <c r="I1109" i="46"/>
  <c r="I1155" i="46" s="1"/>
  <c r="I967" i="46"/>
  <c r="I1015" i="46" s="1"/>
  <c r="I1064" i="46"/>
  <c r="O966" i="46"/>
  <c r="O1014" i="46"/>
  <c r="AU1685" i="46"/>
  <c r="AU1682" i="46"/>
  <c r="AU1675" i="46"/>
  <c r="AU1689" i="46"/>
  <c r="AU1672" i="46"/>
  <c r="AU1692" i="46"/>
  <c r="AV1668" i="46"/>
  <c r="AU1662" i="46"/>
  <c r="AU1678" i="46"/>
  <c r="D967" i="46"/>
  <c r="D1064" i="46"/>
  <c r="G920" i="46"/>
  <c r="J1109" i="46"/>
  <c r="J1155" i="46" s="1"/>
  <c r="L967" i="46"/>
  <c r="O920" i="46"/>
  <c r="H1109" i="46"/>
  <c r="H1155" i="46" s="1"/>
  <c r="K1063" i="46"/>
  <c r="M967" i="46"/>
  <c r="M1015" i="46" s="1"/>
  <c r="E1109" i="46"/>
  <c r="E1155" i="46" s="1"/>
  <c r="J1064" i="46"/>
  <c r="J967" i="46"/>
  <c r="J1015" i="46" s="1"/>
  <c r="G1154" i="46"/>
  <c r="S966" i="46"/>
  <c r="S920" i="46"/>
  <c r="P967" i="46"/>
  <c r="G1108" i="46"/>
  <c r="K966" i="46"/>
  <c r="P1014" i="46"/>
  <c r="S1014" i="46" s="1"/>
  <c r="K1108" i="46"/>
  <c r="G1014" i="46"/>
  <c r="N967" i="46"/>
  <c r="N1015" i="46" s="1"/>
  <c r="Q967" i="46"/>
  <c r="Q1015" i="46" s="1"/>
  <c r="G966" i="46"/>
  <c r="D1109" i="46"/>
  <c r="G1063" i="46"/>
  <c r="R967" i="46"/>
  <c r="R1015" i="46" s="1"/>
  <c r="H1014" i="46"/>
  <c r="K1014" i="46" s="1"/>
  <c r="H1154" i="46"/>
  <c r="K1154" i="46" s="1"/>
  <c r="K1155" i="46" l="1"/>
  <c r="G967" i="46"/>
  <c r="K967" i="46"/>
  <c r="K1064" i="46"/>
  <c r="H1110" i="46"/>
  <c r="H1015" i="46"/>
  <c r="K1015" i="46" s="1"/>
  <c r="F1110" i="46"/>
  <c r="F1156" i="46" s="1"/>
  <c r="J1110" i="46"/>
  <c r="J1156" i="46" s="1"/>
  <c r="K1109" i="46"/>
  <c r="O967" i="46"/>
  <c r="S967" i="46"/>
  <c r="L1015" i="46"/>
  <c r="O1015" i="46" s="1"/>
  <c r="E1110" i="46"/>
  <c r="E1156" i="46" s="1"/>
  <c r="P1015" i="46"/>
  <c r="S1015" i="46" s="1"/>
  <c r="I1110" i="46"/>
  <c r="I1156" i="46" s="1"/>
  <c r="G1109" i="46"/>
  <c r="D1015" i="46"/>
  <c r="G1015" i="46" s="1"/>
  <c r="AV1685" i="46"/>
  <c r="AV1689" i="46"/>
  <c r="AV1672" i="46"/>
  <c r="AV1678" i="46"/>
  <c r="AW1668" i="46"/>
  <c r="AV1692" i="46"/>
  <c r="AV1682" i="46"/>
  <c r="AV1675" i="46"/>
  <c r="AV1662" i="46"/>
  <c r="D1155" i="46"/>
  <c r="G1155" i="46" s="1"/>
  <c r="G1064" i="46"/>
  <c r="D1110" i="46"/>
  <c r="F1813" i="46"/>
  <c r="H1813" i="46" s="1"/>
  <c r="H1812" i="46"/>
  <c r="G1110" i="46" l="1"/>
  <c r="D1156" i="46"/>
  <c r="G1156" i="46" s="1"/>
  <c r="AW1662" i="46"/>
  <c r="AW1682" i="46"/>
  <c r="AW1675" i="46"/>
  <c r="AW1689" i="46"/>
  <c r="AW1672" i="46"/>
  <c r="AW1678" i="46"/>
  <c r="AX1668" i="46"/>
  <c r="AW1685" i="46"/>
  <c r="AW1692" i="46"/>
  <c r="K1110" i="46"/>
  <c r="H1156" i="46"/>
  <c r="K1156" i="46" s="1"/>
  <c r="AX1685" i="46" l="1"/>
  <c r="AX1682" i="46"/>
  <c r="AX1675" i="46"/>
  <c r="AX1678" i="46"/>
  <c r="AY1668" i="46"/>
  <c r="AX1692" i="46"/>
  <c r="AX1689" i="46"/>
  <c r="AX1672" i="46"/>
  <c r="AX1662" i="46"/>
  <c r="AY1689" i="46" l="1"/>
  <c r="AY1672" i="46"/>
  <c r="AY1692" i="46"/>
  <c r="AY1685" i="46"/>
  <c r="AY1662" i="46"/>
  <c r="AY1682" i="46"/>
  <c r="AY1678" i="46"/>
  <c r="AZ1668" i="46"/>
  <c r="AY1675" i="46"/>
  <c r="AZ1682" i="46" l="1"/>
  <c r="AZ1675" i="46"/>
  <c r="AZ1689" i="46"/>
  <c r="AZ1672" i="46"/>
  <c r="AZ1681" i="46" s="1"/>
  <c r="AZ1678" i="46"/>
  <c r="BA1668" i="46"/>
  <c r="AZ1692" i="46"/>
  <c r="AZ1662" i="46"/>
  <c r="AZ1685" i="46"/>
  <c r="BA1685" i="46" l="1"/>
  <c r="BA1678" i="46"/>
  <c r="BB1668" i="46"/>
  <c r="BA1692" i="46"/>
  <c r="BA1675" i="46"/>
  <c r="BA1689" i="46"/>
  <c r="BA1662" i="46"/>
  <c r="BA1672" i="46"/>
  <c r="BA1682" i="46"/>
  <c r="BB1689" i="46" l="1"/>
  <c r="BB1672" i="46"/>
  <c r="BB1678" i="46"/>
  <c r="BB1685" i="46"/>
  <c r="BB1692" i="46"/>
  <c r="BB1682" i="46"/>
  <c r="BC1668" i="46"/>
  <c r="BB1662" i="46"/>
  <c r="BB1675" i="46"/>
  <c r="BC1682" i="46" l="1"/>
  <c r="BC1675" i="46"/>
  <c r="BC1678" i="46"/>
  <c r="BD1668" i="46"/>
  <c r="BC1692" i="46"/>
  <c r="BC1662" i="46"/>
  <c r="BC1672" i="46"/>
  <c r="BC1685" i="46"/>
  <c r="BC1689" i="46"/>
  <c r="BD1692" i="46" l="1"/>
  <c r="BD1662" i="46"/>
  <c r="BD1685" i="46"/>
  <c r="BD1689" i="46"/>
  <c r="BD1682" i="46"/>
  <c r="BD1672" i="46"/>
  <c r="BD1675" i="46"/>
  <c r="BE1668" i="46"/>
  <c r="BD1678" i="46"/>
  <c r="BE1689" i="46" l="1"/>
  <c r="BE1672" i="46"/>
  <c r="BE1662" i="46"/>
  <c r="BE1682" i="46"/>
  <c r="BE1675" i="46"/>
  <c r="BF1668" i="46"/>
  <c r="BE1692" i="46"/>
  <c r="BE1685" i="46"/>
  <c r="BE1678" i="46"/>
  <c r="BF1678" i="46" l="1"/>
  <c r="BG1668" i="46"/>
  <c r="BF1692" i="46"/>
  <c r="BF1682" i="46"/>
  <c r="BF1675" i="46"/>
  <c r="BF1685" i="46"/>
  <c r="BF1672" i="46"/>
  <c r="BF1662" i="46"/>
  <c r="BF1689" i="46"/>
  <c r="BG1662" i="46" l="1"/>
  <c r="BG1685" i="46"/>
  <c r="BG1692" i="46"/>
  <c r="BG1672" i="46"/>
  <c r="BH1668" i="46"/>
  <c r="BG1678" i="46"/>
  <c r="BG1682" i="46"/>
  <c r="BG1675" i="46"/>
  <c r="BG1689" i="46"/>
  <c r="BH1662" i="46" l="1"/>
  <c r="BH1685" i="46"/>
  <c r="BH1689" i="46"/>
  <c r="BH1672" i="46"/>
  <c r="BH1682" i="46"/>
  <c r="BI1668" i="46"/>
  <c r="BH1692" i="46"/>
  <c r="BH1678" i="46"/>
  <c r="BH1675" i="46"/>
  <c r="BI1692" i="46" l="1"/>
  <c r="BI1685" i="46"/>
  <c r="BI1682" i="46"/>
  <c r="BI1675" i="46"/>
  <c r="BI1678" i="46"/>
  <c r="BJ1668" i="46"/>
  <c r="BI1689" i="46"/>
  <c r="BI1662" i="46"/>
  <c r="BI1672" i="46"/>
  <c r="BJ1662" i="46" l="1"/>
  <c r="BJ1682" i="46"/>
  <c r="BJ1675" i="46"/>
  <c r="BJ1672" i="46"/>
  <c r="BJ1678" i="46"/>
  <c r="BJ1692" i="46"/>
  <c r="BJ1685" i="46"/>
  <c r="BJ1689"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Danuta Palonek</author>
    <author>Piotr Mierzejewski</author>
  </authors>
  <commentList>
    <comment ref="G870" authorId="0" shapeId="0" xr:uid="{3A095234-4E73-41DF-8C34-CFE1677696F7}">
      <text>
        <r>
          <rPr>
            <b/>
            <sz val="9"/>
            <color indexed="81"/>
            <rFont val="Tahoma"/>
            <family val="2"/>
            <charset val="238"/>
          </rPr>
          <t>[1]:</t>
        </r>
        <r>
          <rPr>
            <sz val="9"/>
            <color indexed="81"/>
            <rFont val="Tahoma"/>
            <family val="2"/>
            <charset val="238"/>
          </rPr>
          <t xml:space="preserve">
Wartość wskaźnika obliczona jako średnia wartości:
1,1125 - dla V&lt;50 km/h
1,2250 - dla V&gt;100 km/h</t>
        </r>
      </text>
    </comment>
    <comment ref="H870" authorId="0" shapeId="0" xr:uid="{5762ECFD-6E8E-4166-83BD-35C4B8CF73EC}">
      <text>
        <r>
          <rPr>
            <b/>
            <sz val="9"/>
            <color indexed="81"/>
            <rFont val="Tahoma"/>
            <family val="2"/>
            <charset val="238"/>
          </rPr>
          <t>[2]:</t>
        </r>
        <r>
          <rPr>
            <sz val="9"/>
            <color indexed="81"/>
            <rFont val="Tahoma"/>
            <family val="2"/>
            <charset val="238"/>
          </rPr>
          <t xml:space="preserve">
Wartość wskaźnika obliczona jako średnia wartości:
1,125 - dla V&lt;50 km/h
1,250 - dla V&gt;100 km/h</t>
        </r>
      </text>
    </comment>
    <comment ref="AL1223" authorId="1" shapeId="0" xr:uid="{854FEF55-574B-44DF-833A-0D3F81FACE29}">
      <text>
        <r>
          <rPr>
            <b/>
            <sz val="9"/>
            <color indexed="81"/>
            <rFont val="Tahoma"/>
            <family val="2"/>
            <charset val="238"/>
          </rPr>
          <t>Piotr Mierzejewski:</t>
        </r>
        <r>
          <rPr>
            <sz val="9"/>
            <color indexed="81"/>
            <rFont val="Tahoma"/>
            <family val="2"/>
            <charset val="238"/>
          </rPr>
          <t xml:space="preserve">
Ostrożne założenie, że w kolejnych latach projekcji koszt jednostkowy nie rośnie powyżej poziomu określonego dla roku 2050 w opracowaniu źródłowym EBI.  </t>
        </r>
      </text>
    </comment>
  </commentList>
</comments>
</file>

<file path=xl/sharedStrings.xml><?xml version="1.0" encoding="utf-8"?>
<sst xmlns="http://schemas.openxmlformats.org/spreadsheetml/2006/main" count="1338" uniqueCount="510">
  <si>
    <t>Rodzaj nachylenia</t>
  </si>
  <si>
    <t>51-70</t>
  </si>
  <si>
    <t>71-90</t>
  </si>
  <si>
    <t>91-110</t>
  </si>
  <si>
    <t>samochody osobowe</t>
  </si>
  <si>
    <t>autobusy</t>
  </si>
  <si>
    <t>krajowe</t>
  </si>
  <si>
    <t>wojewódzkie</t>
  </si>
  <si>
    <t>v [km/h]</t>
  </si>
  <si>
    <t>&lt; 30</t>
  </si>
  <si>
    <t>31-50</t>
  </si>
  <si>
    <t>Motywacja</t>
  </si>
  <si>
    <t>drogi zamiejskie</t>
  </si>
  <si>
    <t>ulice</t>
  </si>
  <si>
    <t>Napełnienie</t>
  </si>
  <si>
    <t>kategoria drogi</t>
  </si>
  <si>
    <t>N</t>
  </si>
  <si>
    <t>Lata</t>
  </si>
  <si>
    <t>Współczynnik dyskonta</t>
  </si>
  <si>
    <t>krajowe i wojewódzkie</t>
  </si>
  <si>
    <t xml:space="preserve"> </t>
  </si>
  <si>
    <t>Źródło: własne na podst. NK</t>
  </si>
  <si>
    <t>wszystkie kategorie dróg</t>
  </si>
  <si>
    <t>SDR</t>
  </si>
  <si>
    <t>S 2+1</t>
  </si>
  <si>
    <t>0-10</t>
  </si>
  <si>
    <t>11-20</t>
  </si>
  <si>
    <t>21-30</t>
  </si>
  <si>
    <t>31-40</t>
  </si>
  <si>
    <t>41-50</t>
  </si>
  <si>
    <t>51-60</t>
  </si>
  <si>
    <t>61-70</t>
  </si>
  <si>
    <t>71-80</t>
  </si>
  <si>
    <t>81-90</t>
  </si>
  <si>
    <t>91-100</t>
  </si>
  <si>
    <t>101-110</t>
  </si>
  <si>
    <t>111-120</t>
  </si>
  <si>
    <t>121-130</t>
  </si>
  <si>
    <t>131-140</t>
  </si>
  <si>
    <t>&gt; 111</t>
  </si>
  <si>
    <t>Napełnienie autobusów</t>
  </si>
  <si>
    <t>Motywacje podróży</t>
  </si>
  <si>
    <t>Motywacje podróży uśrednione</t>
  </si>
  <si>
    <t>0-5 000</t>
  </si>
  <si>
    <t>5 000-10 000</t>
  </si>
  <si>
    <t>10 000 -20 000</t>
  </si>
  <si>
    <t>20 000-30 000</t>
  </si>
  <si>
    <t>LV</t>
  </si>
  <si>
    <t>HGV</t>
  </si>
  <si>
    <t>30 000-40 000</t>
  </si>
  <si>
    <t>powyżej 40 000</t>
  </si>
  <si>
    <t>Rok prognozy</t>
  </si>
  <si>
    <t>fHP </t>
  </si>
  <si>
    <t xml:space="preserve">ROK </t>
  </si>
  <si>
    <t>A 2x3</t>
  </si>
  <si>
    <t>A 2x2</t>
  </si>
  <si>
    <t>S 2x2</t>
  </si>
  <si>
    <t>S 2x3</t>
  </si>
  <si>
    <t>WR</t>
  </si>
  <si>
    <t>WCR</t>
  </si>
  <si>
    <t>WZ</t>
  </si>
  <si>
    <t>KOSZTY JEDNOSTKOWE I WSKAŹNIKI OBLICZENIOWE</t>
  </si>
  <si>
    <t>1.1. Jednostkowe koszty utrzymania infrastruktury drogowej netto [PLN/km]</t>
  </si>
  <si>
    <t>3.2. Wartości napełnienia autobusów wg NK [os./pojazd]</t>
  </si>
  <si>
    <t>4.1.1.  RAI - Względny wskaźnik wypadku [wyp./10^6 poj.km]</t>
  </si>
  <si>
    <t>4.1.3.  WCR - wskaźnik liczby ofiar ciężko rannych poszkodowanych w 1 wypadku</t>
  </si>
  <si>
    <t>4.1.4.  WZ - wskaźnik liczby ofiar śmiertelnych przypadajacych na 1 wypadek</t>
  </si>
  <si>
    <t>4.2.3. WCR - wskaźnik liczby ofiar ciężko rannych poszkodowanych w 1 wypadku</t>
  </si>
  <si>
    <t>4.2.4. WZ - wskaźnik liczby ofiar śmiertelnych przypadajacych na 1 wypadek</t>
  </si>
  <si>
    <t>Elastyczność Y</t>
  </si>
  <si>
    <t>Elastyczność X</t>
  </si>
  <si>
    <t>PKB per cap PL - prognoza</t>
  </si>
  <si>
    <t>Źródło: ECB, http://sdw.ecb.europa.eu/quickview.do?SERIES_KEY=120.EXR.A.PLN.EUR.SP00.A</t>
  </si>
  <si>
    <t>10.2. Współczynnik dyskonta dla AF</t>
  </si>
  <si>
    <t>5.7. Wskaźniki wzrostu kosztów zanieczyszczenia powietrza ze względu na nachylenie drogi</t>
  </si>
  <si>
    <t>3.3. Udział motywacji podróży użytkowników pojazdów osobowych i autobusów na różnych kategoriach dróg wg NK - obszar zamiejski</t>
  </si>
  <si>
    <t>3.4. Udział motywacji podróży użytkowników pojazdów osobowych i autobusów na różnych kategoriach dróg wg NK - obszar miejski</t>
  </si>
  <si>
    <t>4.1. Ciągi drogowe dwujezdniowe</t>
  </si>
  <si>
    <t>4.2. Ciągi drogowe jednojezdniowe</t>
  </si>
  <si>
    <t xml:space="preserve">  </t>
  </si>
  <si>
    <t>Ludność Polski ogółem (w dn. 31.XII), tys.</t>
  </si>
  <si>
    <t>Zmiana liczby ludności, wskaźnik (rok poprzedni=1)</t>
  </si>
  <si>
    <t>Zmiana PKB Polski per capita w cenach stałych średniorocznych (rok poprzedni =100)</t>
  </si>
  <si>
    <t>Inflacja średnioroczna CPI dla Polski, GUS, wskaźnik (rok poprzedni =100)</t>
  </si>
  <si>
    <t>EUR/PLN kurs wymiany (średnioroczny)</t>
  </si>
  <si>
    <t>Liczba ludności Polski (w dn. 31.XII) - prognoza GUS</t>
  </si>
  <si>
    <t>Zmiana liczby ludności Polski, wskaźnik (rok poprzedni =1)</t>
  </si>
  <si>
    <t>Ofiara śmiertelna</t>
  </si>
  <si>
    <t>Ofiara ciężko ranna</t>
  </si>
  <si>
    <t>Ofiara lekko ranna</t>
  </si>
  <si>
    <t>Przewozy towarowe</t>
  </si>
  <si>
    <t xml:space="preserve">Zmiana PKB Polski w cenach stałych średniorocznych (rok poprzedni=100) </t>
  </si>
  <si>
    <t>Podróże dom - praca - dom (commuting)</t>
  </si>
  <si>
    <t>Podróże służbowe</t>
  </si>
  <si>
    <t>Typ drogi *</t>
  </si>
  <si>
    <t>Zmiana PKB Polski w cenach stałych średniorocznych - prognoza MinFin</t>
  </si>
  <si>
    <t xml:space="preserve">Przyjęto założenie, że po roku 2050 liczba ludności Polski będzie malała w takim samym tempie, jak średnio w latach 2041-2050. </t>
  </si>
  <si>
    <t>Ofiara ranna (średni koszt)</t>
  </si>
  <si>
    <t>Ciężko ranni</t>
  </si>
  <si>
    <t>Lekko ranni</t>
  </si>
  <si>
    <t>Koniec roku:</t>
  </si>
  <si>
    <t>-</t>
  </si>
  <si>
    <t>Wskaźnik (rok poprzedni =1)</t>
  </si>
  <si>
    <t>Wskaźnik indeksacji</t>
  </si>
  <si>
    <t>Koszty jednostkowe remontów okresowych i utrzymania bieżącego, uwzględnione w AKK</t>
  </si>
  <si>
    <t>Zastosowanie:</t>
  </si>
  <si>
    <t xml:space="preserve">Poziom cen na rok 2013: </t>
  </si>
  <si>
    <t>Poziom cen: 31.12.2019</t>
  </si>
  <si>
    <t>Poziom cen: 31.12.2020</t>
  </si>
  <si>
    <t>Poziom cen: 31.12.2021</t>
  </si>
  <si>
    <t>Poziom cen: 31.12.2022</t>
  </si>
  <si>
    <t>1.2. Koszty jednostkowe eksploatacji elektronicznego systemu poboru opłat za przejazd drogami publicznymi zarządzanymi przez GDDKiA  (wszystkie wartości w PLN/km/rok netto)</t>
  </si>
  <si>
    <t>2. KOSZTY JEDNOSTKOWE EKSPLOATACJI POJAZDÓW DO UWZGLĘDNIENIA W AKK [PLN/pojkm]</t>
  </si>
  <si>
    <t>2.1. Pojazdy drogowe spalinowe</t>
  </si>
  <si>
    <t xml:space="preserve">Przyjęto uproszczenie, że udziały pojazdów spalinowych używających benzyny i oleju napędowego będą stałe w całym okresie projekcji. Według przeprowadzonych obliczeń, wpływ zmian prognozowanej struktury floty pojazdów spalinowych na zużycie paliwa [ltr/ poj-km] jest tylko nieznaczny. </t>
  </si>
  <si>
    <t>Zużycie paliwa [ltr/ poj-km]</t>
  </si>
  <si>
    <t xml:space="preserve">Według opracowania źródłowego, poniższe mnożniki dotyczą wszystkich kategorii kosztów użytkowników dróg, oprócz kosztów czasu. </t>
  </si>
  <si>
    <t>Teren płaski</t>
  </si>
  <si>
    <t>Nawierzchnia nowa</t>
  </si>
  <si>
    <t>Nawierzchnia zdegradowana</t>
  </si>
  <si>
    <t>Mnożniki jakości nawierzchni drogi</t>
  </si>
  <si>
    <t>km/h</t>
  </si>
  <si>
    <t xml:space="preserve">Źródło: Obliczenia własne na podstawie: </t>
  </si>
  <si>
    <t>Źródło: Obliczenia własne na podstawie "Optimisation of Maintenance", OECD/ITF 2012, str. 12</t>
  </si>
  <si>
    <t>[1] "Parameterisation of fuel consumption and CO2 emissions of passenger cars and light commercial vehicles for modelling purposes, JRC 2011;</t>
  </si>
  <si>
    <t>[2] EMEP/EEA air pollutant emission inventory guidebook, 2019, dołączony plik: 1.A.3.b.i-iv Road Transport Appendix 4 Emission Factors 2019 (Sept. 2020)</t>
  </si>
  <si>
    <t>Mnożniki nachylenia podłużnego drogi*</t>
  </si>
  <si>
    <t>Dodatkowo, dla dróg w terenie falistym (tzn. jeśli nachylenie podłużne drogi wynosi pomiędzy 2% i 6%), należy przemnożyć wartości dla terenu płaskiego przez poniższe współczynniki. Pominięto współczynniki dla dróg w terenie górskim, tj. o nachyleniu podłużnym powyżej 6%, ponieważ nie mają one istotnego znaczenia dla oceny przez CUPT projektów transportowych realizowanych w Polsce. Mnożniki te nalezy stosować do łacznych VOC (nie tylko do kosztów zużycia paliwa lub energii elektrycznej).</t>
  </si>
  <si>
    <t>Teren</t>
  </si>
  <si>
    <t>Płaski</t>
  </si>
  <si>
    <t>Falisty</t>
  </si>
  <si>
    <t xml:space="preserve">W obliczeniach mnożników nachylenia podłużnego drogi uwzględniono, że teren falisty zwiększa zużycie paliwa lub energii w pojazdach lekkich o 15% oraz uwzględniono, że łączny VOC oprócz kosztu zużycia paliwa lub energii obejmuje również koszt posiadania samochodu. W przypadku HGV przyjęto dodatkowe założenia dotyczące funkcji zużycia paliwa. </t>
  </si>
  <si>
    <t>* mnożniki należy stosować do łącznych VOC (nie tylko do kosztów zużycia paliwa lub energii elektrycznej)</t>
  </si>
  <si>
    <t>Koszt jednostkowy paliwa do silników samochodowych</t>
  </si>
  <si>
    <t>Średnioroczne ceny detaliczne wybranych rodzajów paliw samochodowych w Polsce</t>
  </si>
  <si>
    <t>Rodzaj paliwa</t>
  </si>
  <si>
    <t>Benzyna Pb 95</t>
  </si>
  <si>
    <t>PLN/ltr</t>
  </si>
  <si>
    <t>Olej napędowy ON</t>
  </si>
  <si>
    <t>Źródło: https://www.autocentrum.pl/paliwa/ceny-paliw/</t>
  </si>
  <si>
    <t xml:space="preserve">Udział podatków i opłat w cenach detalicznych paliw w Polsce </t>
  </si>
  <si>
    <t>Wartości przedstawione w: "Ścieżki redukcji emisji CO2 w sektorze transportu w Polsce w kontekście „Europejskiego Zielonego Ładu”", CAKE/KOBiZE, październik 2020, str. 21, Rys. 8. Struktura ceny detalicznej benzyny EU95 i oleju napędowego średnio w 2019 r. w Polsce</t>
  </si>
  <si>
    <t>Źródło: Polska Organizacja Przemysłu i Handlu Naftowego</t>
  </si>
  <si>
    <t>Inflacja średnioroczna CPI dla Polski</t>
  </si>
  <si>
    <t>Inflacja średnioroczna CPI dla Polski, skumulowana od 2019</t>
  </si>
  <si>
    <t>Spalinowe, w tym:</t>
  </si>
  <si>
    <t xml:space="preserve">Benzyna </t>
  </si>
  <si>
    <t>Olej napędowy</t>
  </si>
  <si>
    <t>Elektryczne</t>
  </si>
  <si>
    <t>Spalinowe</t>
  </si>
  <si>
    <t>Ceny detaliczne wybranych rodzajów paliw samochodowych w Polsce, bez podatków i opłat</t>
  </si>
  <si>
    <t>koniec roku:</t>
  </si>
  <si>
    <t>Benzyna Pb 95</t>
  </si>
  <si>
    <t>dla kosztów eksploatacji pojazdów przeprowadzamy indeksację tylko dla roku bazowego, pozostałe lata nie indeksujemy</t>
  </si>
  <si>
    <t>Średni koszt jednostkowy paliwa, bez podatków i opłat, wartości nominalne wg poziomu cenowego 2019</t>
  </si>
  <si>
    <t xml:space="preserve">Przyjęto uproszczenie, że udziały pojazdów spalinowych używających benzyny i oleju napędowego będą stałe w całym okresie projekcji. Według przeprowadzonych obliczeń, wpływ zmian prognozowanej struktury floty pojazdów spalinowych na koszt jednostkowy paliwa [PLN/ltr] jest tylko nieznaczny. </t>
  </si>
  <si>
    <t>Paliwo dla LV spalinowych, średnio</t>
  </si>
  <si>
    <t>Paliwo dla HGV spalinowych, średnio</t>
  </si>
  <si>
    <t>Koszty jednostkowe posiadania samochodu spalinowego</t>
  </si>
  <si>
    <t xml:space="preserve">Zużycie pojazdu (odpisy wartości zakupu) i inne koszty związane z obsługą i posiadaniem samochodu, bez podatków i opłat. </t>
  </si>
  <si>
    <t>LV spalinowe</t>
  </si>
  <si>
    <t>[PLN/ poj-km]</t>
  </si>
  <si>
    <t>HGV spalinowe</t>
  </si>
  <si>
    <r>
      <t xml:space="preserve"> Jednostkowe koszty eksploatacji pojazdów spalinowych [PLN/pojkm] - teren </t>
    </r>
    <r>
      <rPr>
        <b/>
        <u/>
        <sz val="8"/>
        <rFont val="Verdana"/>
        <family val="2"/>
        <charset val="238"/>
      </rPr>
      <t>płaski</t>
    </r>
    <r>
      <rPr>
        <b/>
        <sz val="8"/>
        <rFont val="Verdana"/>
        <family val="2"/>
        <charset val="238"/>
      </rPr>
      <t xml:space="preserve"> (nawierzchnia nowa)</t>
    </r>
  </si>
  <si>
    <r>
      <t xml:space="preserve">Jednostkowe koszty eksploatacji pojazdów spalinowych[PLN/pojkm] - teren </t>
    </r>
    <r>
      <rPr>
        <b/>
        <u/>
        <sz val="8"/>
        <rFont val="Verdana"/>
        <family val="2"/>
        <charset val="238"/>
      </rPr>
      <t>płaski</t>
    </r>
    <r>
      <rPr>
        <b/>
        <sz val="8"/>
        <rFont val="Verdana"/>
        <family val="2"/>
        <charset val="238"/>
      </rPr>
      <t xml:space="preserve"> (nawierzchnia zdegradowana)</t>
    </r>
  </si>
  <si>
    <r>
      <t xml:space="preserve">Jednostkowe uśrednione koszty eksploatacji pojazdów spalinowych[PLN/pojkm] - teren </t>
    </r>
    <r>
      <rPr>
        <b/>
        <u/>
        <sz val="8"/>
        <rFont val="Verdana"/>
        <family val="2"/>
        <charset val="238"/>
      </rPr>
      <t>płaski</t>
    </r>
    <r>
      <rPr>
        <b/>
        <sz val="8"/>
        <rFont val="Verdana"/>
        <family val="2"/>
        <charset val="238"/>
      </rPr>
      <t xml:space="preserve"> (nawierzchnia nowa)</t>
    </r>
  </si>
  <si>
    <r>
      <t xml:space="preserve">Jednostkowe uśrednione koszty eksploatacji pojazdów [PLN/pojkm] - teren </t>
    </r>
    <r>
      <rPr>
        <b/>
        <u/>
        <sz val="8"/>
        <rFont val="Verdana"/>
        <family val="2"/>
        <charset val="238"/>
      </rPr>
      <t>płaski</t>
    </r>
    <r>
      <rPr>
        <b/>
        <sz val="8"/>
        <rFont val="Verdana"/>
        <family val="2"/>
        <charset val="238"/>
      </rPr>
      <t xml:space="preserve">  (nawierzchnia zdegradowana)</t>
    </r>
  </si>
  <si>
    <r>
      <t xml:space="preserve">2.3. Jednostkowe uśrednione koszty eksploatacji pojazdów [PLN/pojkm] - teren </t>
    </r>
    <r>
      <rPr>
        <b/>
        <u/>
        <sz val="8"/>
        <rFont val="Verdana"/>
        <family val="2"/>
        <charset val="238"/>
      </rPr>
      <t>płaski</t>
    </r>
    <r>
      <rPr>
        <b/>
        <sz val="8"/>
        <rFont val="Verdana"/>
        <family val="2"/>
        <charset val="238"/>
      </rPr>
      <t xml:space="preserve"> (nawierzchnia nowa i zdegradowana)</t>
    </r>
  </si>
  <si>
    <t>2.2. Pojazdy drogowe elektryczne i hybrydowo elektryczne</t>
  </si>
  <si>
    <t>Wskaźniki zużycia energii w transporcie</t>
  </si>
  <si>
    <t>Transport drogowy</t>
  </si>
  <si>
    <t xml:space="preserve">Pojazdy drogowe, 
elektryczne i hybrydowe-elektryczne: </t>
  </si>
  <si>
    <t>Zużycie energii 
(MJ/ poj-km)</t>
  </si>
  <si>
    <t>Zużycie energii 
(kWh/ poj-km)</t>
  </si>
  <si>
    <t>Przelicznik MJ --&gt; kWh</t>
  </si>
  <si>
    <t>Samochód osobowy, hybrydowy benzyna +elektryczny</t>
  </si>
  <si>
    <t>Przeciętnie</t>
  </si>
  <si>
    <t>J --&gt; MJ</t>
  </si>
  <si>
    <t>Obszar miejski</t>
  </si>
  <si>
    <t>W --&gt; kW</t>
  </si>
  <si>
    <t>Samochód osobowy, elektryczny (średni rozmiar)</t>
  </si>
  <si>
    <t>s --&gt; h</t>
  </si>
  <si>
    <t>Autobus miejski, hybrydowy diesel +elektryczny (standardowy)</t>
  </si>
  <si>
    <t>Autobus miejski, elektryczny (standardowy)</t>
  </si>
  <si>
    <t>Źródło: "EIB Project Carbon Footprint Methodologies", lipiec 2020, Tables A1.7 Transport Emissions Factors - Road transport</t>
  </si>
  <si>
    <t>Pierwotne źródło danych wykazane w "EIB Project Carbon Footprint Methodologies": COPERT (narzędzie do obliczania emisji opracowane przez EEA) completed with STREAM (CE DELFT)</t>
  </si>
  <si>
    <t>Koszt jednostkowy energii elektrycznej do silników samochodowych</t>
  </si>
  <si>
    <t>Średnioroczna cena detaliczna energii elektrycznej w Polsce, bez podatków i opłat</t>
  </si>
  <si>
    <t>Energia elektryczna dla konsumentów nie będących gospodarstwami domowymi, średnia ważona dla wszystkich poziomów zużycia</t>
  </si>
  <si>
    <t>PLN/kWh</t>
  </si>
  <si>
    <t>Źródło: Eurostat, Electricity prices components for non-household consumers - annual data, https://ec.europa.eu/eurostat/databrowser/view/NRG_PC_205_C__custom_519166/default/table?lang=en</t>
  </si>
  <si>
    <t xml:space="preserve">Do celów analiz kosztów i korzyści bardziej stosowna jest cena energii elektrycznej dla konsumentów nie będących gospodarstwami domowymi. </t>
  </si>
  <si>
    <t xml:space="preserve">Ceny energii elektrycznej dla gospodarstw domowych podlegają zniekształceniom powodowanym przez regulację taryf, która ma na celu ochronę tych konsumentów. </t>
  </si>
  <si>
    <t>Koszty jednostkowe posiadania samochodu elektrycznego</t>
  </si>
  <si>
    <t xml:space="preserve">Przyjęto upraszczające założenie, że w kategorii LV koszty jednostkowe posiadania samochodu elektrycznego są takie same jak dla samochodu spalinowego. </t>
  </si>
  <si>
    <t>LV elektryczne</t>
  </si>
  <si>
    <t>Koszt jednostkowy eksploatacji samochodów elektrycznych, bez podatków i opłat – przykład kształtowania się kosztu w latach [PLN/poj-km] indeksacja w czasie (ceny realne od 2020 r.), wartości na koniec danego roku</t>
  </si>
  <si>
    <t xml:space="preserve">Zakłada się brak realnego wzrostu jednostkowych kosztów eksploatacji pojazdów w czasie. Dlatego należy uwzględnić tylko indeksację nominalną do roku bazowego wskaźnikiem inflacji CPI. </t>
  </si>
  <si>
    <t xml:space="preserve">Dla potrzeb analiz kosztów i korzyści, spośród wszystkich wartości dostępnych w opracowaniu źródłowym EIB zaleca się wykorzystanie przede wszystkim wartości z pozycji "Samochód osobowy, elektryczny (średni rozmiar)", przeciętnie wszystkie warunki ruchu. </t>
  </si>
  <si>
    <t>Poziom cen na koniec roku:</t>
  </si>
  <si>
    <t>[PLN/poj-km]</t>
  </si>
  <si>
    <t>Mnożniki do uwzględnienia</t>
  </si>
  <si>
    <t>Mnożniki jakości nawierzchni drogi*</t>
  </si>
  <si>
    <t>Autobus miejski</t>
  </si>
  <si>
    <t>Nawierzchnia</t>
  </si>
  <si>
    <t>Nowa</t>
  </si>
  <si>
    <t>Zdegradowana</t>
  </si>
  <si>
    <t>Koszty jednostkowe eksploatacji pojazdów ogółem (spalinowych i elektrycznych) uwzględnione w AKK</t>
  </si>
  <si>
    <t>NAWIERZCHNIA NOWA</t>
  </si>
  <si>
    <t>NAWIERZCHNIA ZDEGRADOWANA</t>
  </si>
  <si>
    <t>3. WARTOŚCI NAPEŁNIENIA POJAZDÓW, MOTYWACJE PODRÓŻY I KOSZTY JEDNOSTKOWE CZASU</t>
  </si>
  <si>
    <t>Wskaźniki napełnienia pojazdów i motywacji, uwzględniane w AKK</t>
  </si>
  <si>
    <t>3.1. Wartości napełnienia pojazdów osobowych w podziale na motywacje podróży zamiejskich i miejskich wg NK [osób/pojazd]</t>
  </si>
  <si>
    <t>drogi miejskie/ulice</t>
  </si>
  <si>
    <t xml:space="preserve">3.5. Udział motywacji podróży użytkowników pojazdów osobowych i autobusów - wartości uśrednione - obszar zamiejski </t>
  </si>
  <si>
    <t>Koszt jednostkowy czasu podróży pasażerskich w zależności od motywacji, 2019 PLN/ pas-godz, do indeksacji</t>
  </si>
  <si>
    <t>Motywacja podróży</t>
  </si>
  <si>
    <t>Poziom cen na koniec roku: 31.12.2019</t>
  </si>
  <si>
    <t>Służbowe</t>
  </si>
  <si>
    <t>[PLN/pas-godz]</t>
  </si>
  <si>
    <t>Dom-praca</t>
  </si>
  <si>
    <t>Inne/Pozostałe</t>
  </si>
  <si>
    <t>Źródło: Determination of the Value of Time (VOT) for passengers (in PLN/h). Phase 2: VOT calculations, pp. 8, 49, Deloitte, September 2021</t>
  </si>
  <si>
    <t xml:space="preserve">3.6. JEDNOSTKOWE KOSZTY CZASU UŻYTKOWNIKÓW [PLN/H] </t>
  </si>
  <si>
    <t>Koszty jednostkowe czasu uwzględnione w AKK</t>
  </si>
  <si>
    <t xml:space="preserve">4. WSKAŹNIKI I KOSZTY JEDNOSTKOWE ZDARZEŃ DROGOWYCH - METODA I*  </t>
  </si>
  <si>
    <t>* Metoda I oparta jest o prawdopodobieństwo wystąpienia wypadku w odniesieniu do pracy przewowzowej w pojkm oraz wskaźnik wypadkowości dla danej kategorii drogi</t>
  </si>
  <si>
    <t>Wskaźniki do obliczania wypadków i zdarzeń drogowych uwzględniane w AKK</t>
  </si>
  <si>
    <t>GP 2x3 Zamiejski (n)</t>
  </si>
  <si>
    <t>GP 2x2 Zamiejski (n)</t>
  </si>
  <si>
    <t>GP 2x3 Miejski (z)</t>
  </si>
  <si>
    <t>GP 2x2 Miejski (z)</t>
  </si>
  <si>
    <t>4.2.1.  RAI - Względny wskaźnik wypadku [wyp./10^6 poj.km], uwzględniajacy średni LDW=2,253</t>
  </si>
  <si>
    <t>S 1x2 Zamiejski (n)</t>
  </si>
  <si>
    <t>GP 1x2 Zamiejski (n)</t>
  </si>
  <si>
    <t>G 1x2 Zamiejski (n)</t>
  </si>
  <si>
    <t>GP 1x2 Miejski (z)</t>
  </si>
  <si>
    <t>G 1x2 Miejski (z)</t>
  </si>
  <si>
    <t>S 1x2 Miejski (z)</t>
  </si>
  <si>
    <t>4.2.5. Wskaźniki dotkliwości wypadków dla dróg wojewódzkich, powiatowych i gminnych (liczba osób/wypadek)</t>
  </si>
  <si>
    <t>wojewódzkie, niezabudowany (n)</t>
  </si>
  <si>
    <t>wojewódzkie, zabudowany (z)</t>
  </si>
  <si>
    <t>gminne, powiatowe, niezabudowany (n)</t>
  </si>
  <si>
    <t>gminne, powiatowe, zabudowany (z)</t>
  </si>
  <si>
    <t>4.3. Współczynnik wpływu horyzontu prognozy</t>
  </si>
  <si>
    <t>Współczynniki horyzontu prognozy uwzględniane w AKK</t>
  </si>
  <si>
    <t xml:space="preserve">4.4. JEDNOSTKOWE KOSZTY ZDARZEŃ DROGOWYCH [PLN/zdarzenie] </t>
  </si>
  <si>
    <t>Skutki zdarzeń drogowych (*)</t>
  </si>
  <si>
    <t>Koszty jednostkowe wypadków drogowych i zdarzeń, uwzględnione w AKK</t>
  </si>
  <si>
    <t>Straty materialne*</t>
  </si>
  <si>
    <t>(*) Zdarzenia drogowe obejmują dwie kategorie: Wypadki i Kolizje. Wypadek drogowy to zdarzenie drogowe, w wyniku którego była osoba zabita lub ranna. Kolizja drogowa to zdarzenie drogowe, w którym powstały wyłącznie straty materialne. Źródło: "Stan bezpieczeństwa ruchu drogowego oraz działania realizowane w tym zakresie w 2019 r." KRBRD, sierpień 2020, na podstawie danych SEWIK wg stanu na dzień 16 lutego 2020 r., str.41-42</t>
  </si>
  <si>
    <t>Wypadki</t>
  </si>
  <si>
    <t>Zabici</t>
  </si>
  <si>
    <t>Ranni</t>
  </si>
  <si>
    <t>Proporcje liczby ofiar ciężko rannych i lekko rannych w wypadkach drogowych w roku 2018</t>
  </si>
  <si>
    <t>Koszty jednostkowe wypadków drogowych ogółem w 2018 roku; wartości PLN 2018 dla Polski, do indeksacji</t>
  </si>
  <si>
    <t>Jednostkowy koszt ofiary śmiertelnej (wypadku z ofiarą śmiertelną)</t>
  </si>
  <si>
    <t>Jednostkowy koszt ofiary ciężko rannej (wypadku z ofiarami ciężko rannymi)</t>
  </si>
  <si>
    <t>Jednostkowy koszt ofiary lekko rannej (wypadku z ofiarami lekko rannymi)</t>
  </si>
  <si>
    <t>Jednostkowy koszt strat materialnych w wypadku (*)</t>
  </si>
  <si>
    <t>Jednostkowy koszt wypadku drogowego (**)</t>
  </si>
  <si>
    <r>
      <t xml:space="preserve">Powyższa tabela przedstawia </t>
    </r>
    <r>
      <rPr>
        <u/>
        <sz val="8"/>
        <rFont val="Verdana"/>
        <family val="2"/>
        <charset val="238"/>
      </rPr>
      <t>koszty jednostkowe średnie</t>
    </r>
    <r>
      <rPr>
        <sz val="8"/>
        <rFont val="Verdana"/>
        <family val="2"/>
        <charset val="238"/>
      </rPr>
      <t xml:space="preserve"> (nie krańcowe). Jest to zgodne z dotychczasowym podejściem w NK 2015 oraz uzasadnieniem przedstawionym w Handbook on the External Costs of Transport (2019), pkt 3.4 Marginal accident costs, str. 39. </t>
    </r>
  </si>
  <si>
    <t>(*) Straty materialne odnoszą się tylko do straty wartości pojazdu drogowego. Z uwagi na brak ewidencjonowania strat w postaci zniszczeń infrastruktury drogowej i innej, dokładna wycena kosztów ich odtworzenia jest niemożliwa. W zakresie kosztów zniszczeń pojazdów, statystyki policyjne dysponują dokładnymi danymi w zakresie wypadków drogowych odnoszącymi się do liczby i rodzaju pojazdu oraz rodzaju zdarzenia, w którym uczestniczyły.</t>
  </si>
  <si>
    <t>(**) Jednostkowy koszt wypadku drogowego nie jest sumą wartości powyższych - oznacza to, że jednostkowy koszt wypadku uwzględnia dotkliwość wypadków (statystycznie na 1 wypadek drogowy przypada różna liczba zabitych, ciężko rannych i lekko rannych).</t>
  </si>
  <si>
    <t>Źródło: "Wycena kosztów wypadków i kolizji drogowych na sieci dróg w Polsce na koniec roku 2018, z wyodrębnieniem średnich kosztów społeczno-ekonomicznych wypadków na transeuropejskiej sieci transportowej", Krajowa Rada Bezpieczeństwa Ruchu Drogowego, grudzień 2019, Tabela 6.2, str. 36</t>
  </si>
  <si>
    <t>Wyżej wymienione koszty jednostkowe zdarzeń drogowych są właściwe dla sieci TEN-T.</t>
  </si>
  <si>
    <t>(*) Straty materialne odnoszą się tylko do straty wartości pojazdu drogowego.</t>
  </si>
  <si>
    <t>5. KOSZTY JEDNOSTKOWE ZANIECZYSZCZENIA POWIETRZA</t>
  </si>
  <si>
    <t xml:space="preserve">5.1. Jednostkowe koszty zanieczyszczenia powietrza </t>
  </si>
  <si>
    <t>Jednostkowe koszty zanieczyszczeń powietrza –teren płaski (nawierzchnia po remoncie/budowie  (PLN/poj-km)</t>
  </si>
  <si>
    <t xml:space="preserve">Drogi klasy A i S </t>
  </si>
  <si>
    <t>Drogi miejskie (inne niż A, S)</t>
  </si>
  <si>
    <t>Drogi zamiejskie (inne niż A i S)</t>
  </si>
  <si>
    <t xml:space="preserve">LV </t>
  </si>
  <si>
    <t xml:space="preserve">HGV </t>
  </si>
  <si>
    <t xml:space="preserve">Eletric LV </t>
  </si>
  <si>
    <t>Electric Buses (miejskie)</t>
  </si>
  <si>
    <t>Wskaźniki wzrostu kosztów zanieczyszczenia powietrza  ze względu na stan nawierzchni</t>
  </si>
  <si>
    <t>Stan nawierzchni</t>
  </si>
  <si>
    <t>Dobry (nawierzchnia po remoncie/przebudowie)</t>
  </si>
  <si>
    <t>Faliste (2%-6%)</t>
  </si>
  <si>
    <t>Struktura floty pojazdów LV</t>
  </si>
  <si>
    <t>Struktura floty pojazdów HGV</t>
  </si>
  <si>
    <t>Nawierzchnia nowa - LV</t>
  </si>
  <si>
    <t>Nawierzchnia nowa - HGV</t>
  </si>
  <si>
    <t>Nawierzchnia nowa - Electric Buses (miejskie)</t>
  </si>
  <si>
    <t>Rok analizy</t>
  </si>
  <si>
    <t>Spalinowe, ogółem</t>
  </si>
  <si>
    <t xml:space="preserve">Spalinowe </t>
  </si>
  <si>
    <t>ŚREDNIA</t>
  </si>
  <si>
    <t>Nawierzchnia zdegradowana - LV</t>
  </si>
  <si>
    <t>Nawierzchnia zdegradowana - HGV</t>
  </si>
  <si>
    <t>WARTOŚCI UŚREDNIONE - NAWIERZCHNIA NOWA/ZDEGRADOWANA</t>
  </si>
  <si>
    <t>Koszty jednostkowe zanieczyszczenia powietrza ogółem (spalinowych i elektrycznych) uwzględnione w AKK</t>
  </si>
  <si>
    <t>6. KOSZTY JEDNOSTKOWE KLIMATU</t>
  </si>
  <si>
    <t>6.1. Pojazdy drogowe spalinowe</t>
  </si>
  <si>
    <t xml:space="preserve">Źródło: Obliczenia  na podstawie: </t>
  </si>
  <si>
    <t>Mnożniki nachylenia podłużnego drogi</t>
  </si>
  <si>
    <t>Źródło: obliczenia własne na podstawie "Optimisation of Maintenance", OECD, 2012</t>
  </si>
  <si>
    <t>Koszt jednostkowy ukryty zmiany klimatu, EUR za 1 tonę ekwiwalentu CO2 na podstawie EIB Group Climate Bank Roadmap (2020)</t>
  </si>
  <si>
    <t>Kurs wymiany (średnioroczny)</t>
  </si>
  <si>
    <t>EUR/PLN</t>
  </si>
  <si>
    <t>Inflacja średnioroczna CPI dla Polski, skumulowana od 2016</t>
  </si>
  <si>
    <t>Koszty jednostkowe zmian klimatu</t>
  </si>
  <si>
    <t>Poziom cen na koniec roku</t>
  </si>
  <si>
    <t>Roczna zmiana, EUR 2016</t>
  </si>
  <si>
    <t>Koszty zmian klimatu samochody spalinowe</t>
  </si>
  <si>
    <t>6.2. Pojazdy elektryczne oraz hybrydowo - elektryczne</t>
  </si>
  <si>
    <t>2019 - 167,77</t>
  </si>
  <si>
    <t xml:space="preserve">Pojazdy drogowe, 
elektryczne i hybrydowe-elektryczne: </t>
  </si>
  <si>
    <t>Poziom cen na dzień:</t>
  </si>
  <si>
    <t>Koszty jednostkowe zmian klimatu ogółem (dla pojazdów spalinowych i elektrycznych) uwzględnione w AKK</t>
  </si>
  <si>
    <t>General LV fleet structure forecast for CBA purposes</t>
  </si>
  <si>
    <t>General HGV fleet structure forecast for CBA purposes</t>
  </si>
  <si>
    <t>Year</t>
  </si>
  <si>
    <t>Electric - LV</t>
  </si>
  <si>
    <t>LV i HGV</t>
  </si>
  <si>
    <t>Diesel/petrol</t>
  </si>
  <si>
    <t>Electric LV</t>
  </si>
  <si>
    <t>Electric HGV</t>
  </si>
  <si>
    <t>uśrednione koszty jednostkowe klimatu (LV i HGV)</t>
  </si>
  <si>
    <t>7. KOSZTY JEDNOSTKOWE HAŁASU</t>
  </si>
  <si>
    <t>Samochody</t>
  </si>
  <si>
    <t xml:space="preserve">Zastosowanie: </t>
  </si>
  <si>
    <t xml:space="preserve">Poziom cen na dzień: </t>
  </si>
  <si>
    <t>Samochody osobowe (=LV) spalinowe</t>
  </si>
  <si>
    <t>Samochody ciężarowe (=HGV) spalinowe</t>
  </si>
  <si>
    <t>Autobusy i Autokary</t>
  </si>
  <si>
    <t>Pociągi</t>
  </si>
  <si>
    <t>Poc. pasażerskie elektryczne</t>
  </si>
  <si>
    <t>Poc. pasażerskie spalinowe (olej napędowy)</t>
  </si>
  <si>
    <t>Poc. towarowe elektryczne</t>
  </si>
  <si>
    <t>Poc. towarowe spalinowe (olej napędowy)</t>
  </si>
  <si>
    <t>Przeliczniki uciążliwości hałasu dotyczące pojazdów drogowych</t>
  </si>
  <si>
    <t>Zagospodarowanie obszaru</t>
  </si>
  <si>
    <t>Miejski</t>
  </si>
  <si>
    <t>Zamiejski</t>
  </si>
  <si>
    <t xml:space="preserve">Źródło: obliczenia własne na podstawie Handbook on the External Costs of Transport, EC (January 2019), plik "FINAL_marginal_costs_air-poll_climate_WTT_noise.xlsx", zakładka "noise_all" </t>
  </si>
  <si>
    <t>7.1. KOSZTY JEDNOSTKOWE HAŁASU W TRANSPORCIE DROGOWYM OGÓŁEM (spalinowych i elektrycznych) DLA ŚREDNIEJ STRUKTURY FLOTY POJAZDÓW [PLN/poj-km]  W PODZIALE NA OBSZAR MIEJSKI I OBSZAR ZAMIEJSKI</t>
  </si>
  <si>
    <t>Koszty jednostkowe zmian hałasu ogółem (dla pojazdów spalinowych i elektrycznych) uwzględnione w AKK</t>
  </si>
  <si>
    <t xml:space="preserve">7.1.1.  Jednostkowe koszty hałasu [PLN/pojkm] - obszar miejski </t>
  </si>
  <si>
    <t xml:space="preserve">7.1.2. Jednostkowe koszty hałasu [PLN/pojkm] - obszar zamiejski </t>
  </si>
  <si>
    <t>Parametry do przeliczeń walutowych i indeksacji wartości pieniężnych</t>
  </si>
  <si>
    <t>DANE ŹRÓDŁOWE</t>
  </si>
  <si>
    <t>Źródło: Obliczenia własne CUPT na podst. GUS, https://stat.gov.pl/wskazniki-makroekonomiczne/</t>
  </si>
  <si>
    <t>Źródło: Opracowanie własne CUPT</t>
  </si>
  <si>
    <t>Produkt krajowy brutto na 1 mieszkańca, Polska w PPS (UE 28=100)</t>
  </si>
  <si>
    <t>Źródło: Eurostat, https://ec.europa.eu/eurostat/data/database Main GDP aggregates per capita [nama_10_pc] (aktualizacja 28.01.2022)</t>
  </si>
  <si>
    <t>Wskaźniki cen produkcji budowlano-montażowej, Polska, GUS (rok poprzedni =100)</t>
  </si>
  <si>
    <t>VoT, koszty czasu w transporcie</t>
  </si>
  <si>
    <t>VoC, koszty eksploatacji pojazdów</t>
  </si>
  <si>
    <t>Koszty jednostkowe inne niż VoT i VoC</t>
  </si>
  <si>
    <t>Inflacja PL dla roku bazowego</t>
  </si>
  <si>
    <t>Indeksacja = Y * (PKB per cap PL) * inflacja PL dla roku bazowego</t>
  </si>
  <si>
    <t>Indeksacja = Y * (PKB per cap PL) * inflacja PL - wartości skumulowane od roku bazowego 2016</t>
  </si>
  <si>
    <t>Koszty utrzymania infrastruktury drogowej</t>
  </si>
  <si>
    <t xml:space="preserve">10.1. Współczynnik dyskonta dla AE </t>
  </si>
  <si>
    <t>społeczna stopa dyskontowa (ceny stałe)</t>
  </si>
  <si>
    <t>finansowa stopa dyskontowa (ceny stałe)</t>
  </si>
  <si>
    <t xml:space="preserve">Źródło: własne </t>
  </si>
  <si>
    <t>NAWIERZCHNIA NOWA - LV</t>
  </si>
  <si>
    <t>NAWIERZCHNIA NOWA - HGV</t>
  </si>
  <si>
    <t>NAWIERZCHNIA ZDEGRADOWANA - LV</t>
  </si>
  <si>
    <t>NAWIERZCHNIA ZDEGRADOWANA - HGV</t>
  </si>
  <si>
    <t>NAWIERZCHNIA UŚREDNIONA NOWA/ZDEGRADOWANA - LV</t>
  </si>
  <si>
    <t>NAWIERZCHNIA UŚREDNIONA NOWA/ZDEGRADOWANA - HGV</t>
  </si>
  <si>
    <t>NAWIERZCHNIA NOWA/ZDEGRADOWANA - WARTOŚCI UŚREDNIONE LV</t>
  </si>
  <si>
    <t>NAWIERZCHNIA NOWA/ZDEGRADOWANA - WARTOŚCI UŚREDNIONE HGV</t>
  </si>
  <si>
    <t>Nawierzchnia nowa/zdegradowana - LV</t>
  </si>
  <si>
    <t>Nawierzchnia nowa/zdegradowana - HGV</t>
  </si>
  <si>
    <t>2. KOSZTY JEDNOSTKOWE EKSPLOATACJI POJAZDÓW</t>
  </si>
  <si>
    <t>3. KOSZTY JEDNOSTKOWE CZASU</t>
  </si>
  <si>
    <t>4. KOSZTY JEDNOSTKOWE WYPADKÓW I ZDARZEŃ DROGOWYCH</t>
  </si>
  <si>
    <t>8. WSKAŹNIKI MAKROEKONOMICZNE</t>
  </si>
  <si>
    <t>9. WSPÓLCZYNNIKI DYSKONTA DLA ANALIZY EKONOMICZNEJ I FINANSOWEJ</t>
  </si>
  <si>
    <t>SPIS TREŚCI:</t>
  </si>
  <si>
    <r>
      <t>2.3. KOSZTY JEDNOSTKOWE EKSPLOATACJI POJAZDÓW OGÓŁEM (</t>
    </r>
    <r>
      <rPr>
        <b/>
        <u/>
        <sz val="10"/>
        <color theme="1"/>
        <rFont val="Verdana"/>
        <family val="2"/>
        <charset val="238"/>
      </rPr>
      <t xml:space="preserve">spalinowych i elektrycznych), W PODZIALE NA RODZAJ NAWIERZCHNI, </t>
    </r>
    <r>
      <rPr>
        <b/>
        <sz val="10"/>
        <color theme="1"/>
        <rFont val="Verdana"/>
        <family val="2"/>
        <charset val="238"/>
      </rPr>
      <t>DO UWZGLĘDNIENIA W AKK [PLN/pojkm]</t>
    </r>
  </si>
  <si>
    <r>
      <t xml:space="preserve">5.2. KOSZTY ZANIECZYSZCZENIA POWIETRZA OGÓŁEM  - pojazdy </t>
    </r>
    <r>
      <rPr>
        <b/>
        <u/>
        <sz val="10"/>
        <color theme="1"/>
        <rFont val="Verdana"/>
        <family val="2"/>
        <charset val="238"/>
      </rPr>
      <t xml:space="preserve">spalinowe i elektryczne,  </t>
    </r>
    <r>
      <rPr>
        <b/>
        <sz val="10"/>
        <color theme="1"/>
        <rFont val="Verdana"/>
        <family val="2"/>
        <charset val="238"/>
      </rPr>
      <t>DO UWZGLĘDNIENIA W AKK [PLN/pojkm]</t>
    </r>
  </si>
  <si>
    <t>NAWIERZCHNIA NOWA - LV i HGV</t>
  </si>
  <si>
    <t>NAWIERZCHNIA ZDEGRADOWANA - LV i HGV</t>
  </si>
  <si>
    <t>NAWIERZCHNIA NOWA/ZDEGRADOWANA - LV i HGV - WARTOŚCI UŚREDNIONE</t>
  </si>
  <si>
    <r>
      <t>6.3. KOSZTY JEDNOSTKOWE ZMIANY KLIMATU OGÓŁEM (</t>
    </r>
    <r>
      <rPr>
        <b/>
        <u/>
        <sz val="10"/>
        <color theme="1"/>
        <rFont val="Verdana"/>
        <family val="2"/>
        <charset val="238"/>
      </rPr>
      <t xml:space="preserve">spalinowych i elektrycznych) </t>
    </r>
    <r>
      <rPr>
        <b/>
        <sz val="10"/>
        <color theme="1"/>
        <rFont val="Verdana"/>
        <family val="2"/>
        <charset val="238"/>
      </rPr>
      <t>DO UWZGLĘDNIENIA W AKK [PLN/pojkm]</t>
    </r>
  </si>
  <si>
    <t>Powrót do spisu treści</t>
  </si>
  <si>
    <t>GP 1/2</t>
  </si>
  <si>
    <t>https://www.cupt.gov.pl/strefa-beneficjenta/wdrazanie-projektow/analiza-kosztow-i-korzysci/narzedzia/tablice-kosztow-jednostkowych-do-wykorzystania-w-analizach-kosztow-i-korzysci/</t>
  </si>
  <si>
    <t>INDEKSACJA NA ROK BAZOWY:</t>
  </si>
  <si>
    <t>ŹRÓDŁO:</t>
  </si>
  <si>
    <t>NA PODSTAWIE:</t>
  </si>
  <si>
    <t>A 2/2</t>
  </si>
  <si>
    <t>S 2/2</t>
  </si>
  <si>
    <t>S 1/2</t>
  </si>
  <si>
    <t>GP 2/2</t>
  </si>
  <si>
    <t>G 1/2</t>
  </si>
  <si>
    <t>S 1/2 + 1</t>
  </si>
  <si>
    <t>Dla celów AKK, tylko w wyjątkowych wypadkach, roczne koszty utrzymania i eksploatacji można przyjąć jako 1,5% nakładów inwestycyjnych danego obiektu.</t>
  </si>
  <si>
    <t>1. JEDNOSTKOWE KOSZTY UTRZYMANIA INFRASTRUKTURY DROGOWEJ ORAZ ESPO</t>
  </si>
  <si>
    <t>Źródło: Niebieska Księga - Infrastruktura drogowa, JASPERS, 2023</t>
  </si>
  <si>
    <t>Wartości dla LV i HGV z pliku: VOC Calculation_BB2015_Recalculation_rev050321_PMierz2.xlsx, zakładki "Fuel Cost LV - Jan21" i "Fuel Cost HGV - Feb21"</t>
  </si>
  <si>
    <t xml:space="preserve">Wartości dla LV i HGV z pliku: VOC Calculation_BB2015_Recalculation_rev050321_PMierz2.xlsx, zakładka "Total VOC-Jan21" </t>
  </si>
  <si>
    <t>Koszty jednostkowe zróżnicowano w zależności od dwóch kategorii pojazdów: samochody lekkie LV i samochody ciężarowe HGV. 
W przypadku, jeżeli rezultaty prognozy ruchu zostały przedstawione w podziale na standardowe 5 kategorii pojazdów, to powinny one zostać potraktowane w sposób następujący:
- koszty jednostkowe dla LV należy przyjąć dla samochodów osobowych (SO) i samochodów dostawczych (SD); - koszty jednostkowe dla HGV należy przyjąć dla samochodów ciężarowych bez przyczep (SC), samochodów ciężarowych z przyczepami (SCp) oraz autobusów (A).</t>
  </si>
  <si>
    <r>
      <t xml:space="preserve">Powyższe koszty jednostkowe obejmują wszystkie działania związane z bieżącym i prewencyjnym utrzymaniem wszystkich elementów infrastruktury drogowej (m.in. nawierzchni, węzłów i innych obiektów, dróg serwisowych, odwodnienia, wyposażenia BRD, ekranów akustycznych itd.). 
Zakłada się brak realnego wzrostu kosztów remontów, utrzymania i eksploatacji infrastruktury drogowej w czasie. </t>
    </r>
    <r>
      <rPr>
        <b/>
        <i/>
        <sz val="8"/>
        <rFont val="Verdana"/>
        <family val="2"/>
        <charset val="238"/>
      </rPr>
      <t>Natomiast uwzględniono indeksację nominalną do roku bazowego, wskaźnikiem inflacji cen produkcji budowlano - montażowej.</t>
    </r>
  </si>
  <si>
    <t>Koszty jednostkowe eksploatacji elektronicznego systemu poboru opłat, uwzględnione w AKK</t>
  </si>
  <si>
    <t>Poziom cen: 31.12.2023</t>
  </si>
  <si>
    <t>Poziom cen: 31.12.2024</t>
  </si>
  <si>
    <t>Poziom cen: 31.12.2025</t>
  </si>
  <si>
    <t>Poziom cen: 31.12.2026</t>
  </si>
  <si>
    <t>Poziom cen: 31.12.2027</t>
  </si>
  <si>
    <t>Poziom cen: 31.12.2028</t>
  </si>
  <si>
    <t>Poziom cen: 31.12.2029</t>
  </si>
  <si>
    <t>Poziom cen: 31.12.2030</t>
  </si>
  <si>
    <t>Poziom cen: 31.12.2031</t>
  </si>
  <si>
    <t>Poziom cen: 31.12.2032</t>
  </si>
  <si>
    <t>Poziom cen: 31.12.2033</t>
  </si>
  <si>
    <t>Poziom cen: 31.12.2034</t>
  </si>
  <si>
    <t>Poziom cen: 31.12.2035</t>
  </si>
  <si>
    <t>Poziom cen: 31.12.2036</t>
  </si>
  <si>
    <t>Poziom cen: 31.12.2037</t>
  </si>
  <si>
    <t>Poziom cen: 31.12.2038</t>
  </si>
  <si>
    <t>Poziom cen: 31.12.2039</t>
  </si>
  <si>
    <t>Poziom cen: 31.12.2040</t>
  </si>
  <si>
    <t>Poziom cen: 31.12.2041</t>
  </si>
  <si>
    <t>Poziom cen: 31.12.2042</t>
  </si>
  <si>
    <t>Poziom cen: 31.12.2043</t>
  </si>
  <si>
    <t>Poziom cen: 31.12.2044</t>
  </si>
  <si>
    <t>Poziom cen: 31.12.2045</t>
  </si>
  <si>
    <t>Poziom cen: 31.12.2046</t>
  </si>
  <si>
    <t>Poziom cen: 31.12.2047</t>
  </si>
  <si>
    <t>Poziom cen: 31.12.2048</t>
  </si>
  <si>
    <t>Poziom cen: 31.12.2049</t>
  </si>
  <si>
    <t>Poziom cen: 31.12.2050</t>
  </si>
  <si>
    <t>Poziom cen: 31.12.2051</t>
  </si>
  <si>
    <t>Poziom cen: 31.12.2052</t>
  </si>
  <si>
    <t>Poziom cen: 31.12.2053</t>
  </si>
  <si>
    <t>Poziom cen: 31.12.2054</t>
  </si>
  <si>
    <t>Poziom cen: 31.12.2055</t>
  </si>
  <si>
    <t>Poziom cen: 31.12.2056</t>
  </si>
  <si>
    <t>Poziom cen: 31.12.2057</t>
  </si>
  <si>
    <t>Poziom cen: 31.12.2058</t>
  </si>
  <si>
    <t>Poziom cen: 31.12.2059</t>
  </si>
  <si>
    <t>Poziom cen: 31.12.2060</t>
  </si>
  <si>
    <t>1. JEDNOSTKOWE KOSZTY UTRZYMANIA INFRASTRUKTURY DROGOWEJ I ESPO</t>
  </si>
  <si>
    <t>Koszty eksploatacji systemu elektronicznego* [PLN]</t>
  </si>
  <si>
    <t>*W okresie przejściowym (rok 2021) przyjęto, że wartość tego kosztu do zastosowania w roku 2021 jest taka, jak wynika z danych za miesiące roku 2021. 
Wartość na kolejny rok (2022) przyjęto na takim samym poziomie, bez indeksacji.
Od roku 2023 koszty indeksowane wskaźnikiem polskiej inflacji cen produkcji budowlano montażowej do poziomu cen właściwego dla roku bazowego.</t>
  </si>
  <si>
    <t>Struktura floty reprezentatywnych pojazdów drogowych pod względem rodzajów paliwa, przyjęta na potrzeby określenia kosztów jednostkowych eksploatacji samochodów</t>
  </si>
  <si>
    <r>
      <t xml:space="preserve">Koszty jednostkowe eksploatacji pojazdów </t>
    </r>
    <r>
      <rPr>
        <b/>
        <u/>
        <sz val="11"/>
        <color theme="1"/>
        <rFont val="Verdana"/>
        <family val="2"/>
        <charset val="238"/>
      </rPr>
      <t>spalinowych</t>
    </r>
    <r>
      <rPr>
        <b/>
        <sz val="11"/>
        <color theme="1"/>
        <rFont val="Verdana"/>
        <family val="2"/>
        <charset val="238"/>
      </rPr>
      <t xml:space="preserve"> [PLN/pojkm]</t>
    </r>
  </si>
  <si>
    <t>Pojazdy drogowe elektryczne i hybrydowe-elektryczne</t>
  </si>
  <si>
    <t>Samochód osobowy, elektryczny (średni rozmiar), 
przeciętnie obszar miejski i zamiejski, 
TEREN PŁASKI NAWIERZCHNIA NOWA</t>
  </si>
  <si>
    <t>Samochód osobowy, elektryczny (średni rozmiar), 
przeciętnie obszar miejski i zamiejski, 
TEREN PŁASKI NAWIERZCHNIA ZDEGRADOWANA</t>
  </si>
  <si>
    <t>Rok</t>
  </si>
  <si>
    <t>&gt; 110</t>
  </si>
  <si>
    <t xml:space="preserve">Podróże inne </t>
  </si>
  <si>
    <t>2019 - do zastosowania 
w roku 2020</t>
  </si>
  <si>
    <t>4.1.2.  WR - wskaźnik liczby ofiar rannych poszkodowanych w 1 wypadku</t>
  </si>
  <si>
    <t>4.2.2.  WR - wskaźnik liczby ofiar rannych poszkodowanych w 1 wypadku</t>
  </si>
  <si>
    <t>Drogi miejskie 
(inne niż A, S)</t>
  </si>
  <si>
    <t>Drogi zamiejskie 
(inne niż A i S)</t>
  </si>
  <si>
    <t>LV,  Electric LV, Electric Buses</t>
  </si>
  <si>
    <r>
      <t xml:space="preserve">5.1. Koszty jednostkowe zanieczyszczenia powietrza w podziale na koszty dla </t>
    </r>
    <r>
      <rPr>
        <b/>
        <u/>
        <sz val="12"/>
        <rFont val="Verdana"/>
        <family val="2"/>
        <charset val="238"/>
      </rPr>
      <t>pojazdów spalinowych i elektrycznych</t>
    </r>
    <r>
      <rPr>
        <b/>
        <sz val="12"/>
        <rFont val="Verdana"/>
        <family val="2"/>
        <charset val="238"/>
      </rPr>
      <t xml:space="preserve"> z uwzględnieniem rodzaj nawierzchni</t>
    </r>
  </si>
  <si>
    <t xml:space="preserve">Nawierzchnia nowa - Electric LV </t>
  </si>
  <si>
    <t xml:space="preserve">Nawierzchnia zdegradowana - Electric LV </t>
  </si>
  <si>
    <t>Nawierzchnia zdegradowana - Electric Buses (miejskie)</t>
  </si>
  <si>
    <t xml:space="preserve">Nawierzchnia nowa/zdegradowana - EleCtric LV </t>
  </si>
  <si>
    <t>Nawierzchnia nowa/zdegradowana - Electric Buses (miejskie)</t>
  </si>
  <si>
    <t>Wskaźniki emisyjności [g CO2(e)/pojkm</t>
  </si>
  <si>
    <t>Emisyjność GHG [g CO2(e)/ poj-km]</t>
  </si>
  <si>
    <r>
      <t>Powyższe wskaźniki emisyjności dotyczą CO</t>
    </r>
    <r>
      <rPr>
        <sz val="11"/>
        <color theme="1"/>
        <rFont val="Verdana"/>
        <family val="2"/>
        <charset val="238"/>
      </rPr>
      <t>2</t>
    </r>
    <r>
      <rPr>
        <sz val="10"/>
        <rFont val="Verdana"/>
        <family val="2"/>
        <charset val="238"/>
      </rPr>
      <t xml:space="preserve"> bez uwzględnienia pozostałych gazów cieplarnianych, tj. metanu CH</t>
    </r>
    <r>
      <rPr>
        <sz val="11"/>
        <color theme="1"/>
        <rFont val="Verdana"/>
        <family val="2"/>
        <charset val="238"/>
      </rPr>
      <t>4</t>
    </r>
    <r>
      <rPr>
        <sz val="10"/>
        <rFont val="Verdana"/>
        <family val="2"/>
        <charset val="238"/>
      </rPr>
      <t xml:space="preserve"> (przelicznik x28) i podtlenku azotu N</t>
    </r>
    <r>
      <rPr>
        <sz val="11"/>
        <color theme="1"/>
        <rFont val="Verdana"/>
        <family val="2"/>
        <charset val="238"/>
      </rPr>
      <t>2</t>
    </r>
    <r>
      <rPr>
        <sz val="10"/>
        <rFont val="Verdana"/>
        <family val="2"/>
        <charset val="238"/>
      </rPr>
      <t xml:space="preserve">O (przelicznik x265). </t>
    </r>
  </si>
  <si>
    <r>
      <t>Zgodnie z metodyką "EIB Project Carbon Footprint Methodologies" (wersja 11.1, lipiec 2020) przyjęto, że wpływ gazów cieplarnianych innych niż CO</t>
    </r>
    <r>
      <rPr>
        <sz val="11"/>
        <color theme="1"/>
        <rFont val="Verdana"/>
        <family val="2"/>
        <charset val="238"/>
      </rPr>
      <t>2</t>
    </r>
    <r>
      <rPr>
        <sz val="10"/>
        <rFont val="Verdana"/>
        <family val="2"/>
        <charset val="238"/>
      </rPr>
      <t xml:space="preserve"> jest pomijalny.  </t>
    </r>
  </si>
  <si>
    <r>
      <t>W związku z tym dla potrzeb obliczeń podane wskaźniki emisyjności można traktować jako dotyczące ekwiwalentu CO</t>
    </r>
    <r>
      <rPr>
        <sz val="11"/>
        <color theme="1"/>
        <rFont val="Verdana"/>
        <family val="2"/>
        <charset val="238"/>
      </rPr>
      <t>2</t>
    </r>
    <r>
      <rPr>
        <sz val="10"/>
        <rFont val="Verdana"/>
        <family val="2"/>
        <charset val="238"/>
      </rPr>
      <t xml:space="preserve">. </t>
    </r>
  </si>
  <si>
    <r>
      <t>Rekomendowane przez EBI stawki jednostkowe kosztu ukrytego zmiany klimatu (€</t>
    </r>
    <r>
      <rPr>
        <sz val="8"/>
        <color theme="1"/>
        <rFont val="Verdana"/>
        <family val="2"/>
        <charset val="238"/>
      </rPr>
      <t>2016</t>
    </r>
    <r>
      <rPr>
        <sz val="8"/>
        <rFont val="Verdana"/>
        <family val="2"/>
        <charset val="238"/>
      </rPr>
      <t>/tCO</t>
    </r>
    <r>
      <rPr>
        <sz val="8"/>
        <color theme="1"/>
        <rFont val="Verdana"/>
        <family val="2"/>
        <charset val="238"/>
      </rPr>
      <t>2</t>
    </r>
    <r>
      <rPr>
        <sz val="8"/>
        <rFont val="Verdana"/>
        <family val="2"/>
        <charset val="238"/>
      </rPr>
      <t>e) dla okresu 2020-2050</t>
    </r>
  </si>
  <si>
    <r>
      <t>Wartość (€</t>
    </r>
    <r>
      <rPr>
        <sz val="8"/>
        <color theme="1"/>
        <rFont val="Verdana"/>
        <family val="2"/>
        <charset val="238"/>
      </rPr>
      <t>2016</t>
    </r>
    <r>
      <rPr>
        <sz val="8"/>
        <rFont val="Verdana"/>
        <family val="2"/>
        <charset val="238"/>
      </rPr>
      <t>/tCO</t>
    </r>
    <r>
      <rPr>
        <sz val="8"/>
        <color theme="1"/>
        <rFont val="Verdana"/>
        <family val="2"/>
        <charset val="238"/>
      </rPr>
      <t>2</t>
    </r>
    <r>
      <rPr>
        <sz val="8"/>
        <rFont val="Verdana"/>
        <family val="2"/>
        <charset val="238"/>
      </rPr>
      <t>e)</t>
    </r>
  </si>
  <si>
    <t>Źródło: EIB Group Climate Bank Roadmap 2021-2025 (November 2020), Table A6: Recommended aligned EIB shadow cost of carbon (€2016/tCO2e) for the period 2020-2050.</t>
  </si>
  <si>
    <t>Koszt jednostkowy emisji gazów cieplarnianych [PLN/t CO2e] - indeksacja w czasie (ceny realne od 2020 r.), wartości na koniec danego roku</t>
  </si>
  <si>
    <r>
      <t>Stawka jednostkowa, 
EUR 2016 /tCO</t>
    </r>
    <r>
      <rPr>
        <sz val="8"/>
        <color theme="1"/>
        <rFont val="Verdana"/>
        <family val="2"/>
        <charset val="238"/>
      </rPr>
      <t>2</t>
    </r>
    <r>
      <rPr>
        <sz val="8"/>
        <rFont val="Verdana"/>
        <family val="2"/>
        <charset val="238"/>
      </rPr>
      <t>e</t>
    </r>
  </si>
  <si>
    <r>
      <t>Stawka jednostkowa, 
PLN /tCO</t>
    </r>
    <r>
      <rPr>
        <sz val="8"/>
        <color theme="1"/>
        <rFont val="Verdana"/>
        <family val="2"/>
        <charset val="238"/>
      </rPr>
      <t>2</t>
    </r>
    <r>
      <rPr>
        <sz val="8"/>
        <rFont val="Verdana"/>
        <family val="2"/>
        <charset val="238"/>
      </rPr>
      <t>e indeksowane na koniec danego roku</t>
    </r>
  </si>
  <si>
    <t>Wskaźniki emisyjności [g CO2(e)/ poj-km]</t>
  </si>
  <si>
    <r>
      <t>Emisyjność GHG (**) [g CO</t>
    </r>
    <r>
      <rPr>
        <b/>
        <sz val="11"/>
        <color theme="1"/>
        <rFont val="Verdana"/>
        <family val="2"/>
        <charset val="238"/>
      </rPr>
      <t>2</t>
    </r>
    <r>
      <rPr>
        <b/>
        <sz val="10"/>
        <rFont val="Verdana"/>
        <family val="2"/>
        <charset val="238"/>
      </rPr>
      <t>(e)/ poj-km]</t>
    </r>
  </si>
  <si>
    <t>Samochód osobowy, elektryczny (średni rozmiar)
nawierzchnia nowa</t>
  </si>
  <si>
    <t>Samochód osobowy, elektryczny (średni rozmiar)
nawierzchnia zdegradowa</t>
  </si>
  <si>
    <t xml:space="preserve">Pojazdy drogowe elektryczne i hybrydowe-elektryczne, </t>
  </si>
  <si>
    <t>Samochód osobowy, elektryczny (średni rozmiar), przeciętnie wszystkie warunki ruchu
teren płaski, nawierzchnia nowa</t>
  </si>
  <si>
    <t>Samochód osobowy, elektryczny (średni rozmiar), przeciętnie wszystkie warunki ruchu
teren płaski, nawierzchnia zdegradowana</t>
  </si>
  <si>
    <t>GHG emissions factor [gCO2(e)/pojkm 
NAWIERZCHNIA NOWA</t>
  </si>
  <si>
    <t>GHG emissions factor [gCO2(e)/pojkm 
NAWIERZCHNIA ZDEGRADOWANA</t>
  </si>
  <si>
    <t>GHG emissions factor [gCO2(e)/pojkm 
WARTOŚCI UŚREDNIONE (NOWA I ZDEGRADOWANA)</t>
  </si>
  <si>
    <r>
      <t xml:space="preserve">Średnie koszty jednostkowe hałasu samochodów </t>
    </r>
    <r>
      <rPr>
        <b/>
        <u/>
        <sz val="11"/>
        <rFont val="Verdana"/>
        <family val="2"/>
        <charset val="238"/>
      </rPr>
      <t>spalinowych</t>
    </r>
    <r>
      <rPr>
        <b/>
        <sz val="11"/>
        <rFont val="Verdana"/>
        <family val="2"/>
        <charset val="238"/>
      </rPr>
      <t xml:space="preserve"> [PLN/poj-km] – Polska, indeksacja w czasie (ceny realne od 2022 r.), wartości na koniec danego roku, przed uwzględnieniem przeliczników </t>
    </r>
  </si>
  <si>
    <t>Jednostkowe koszty remontów okresowych [PLN/km], netto</t>
  </si>
  <si>
    <t>Zastosowanie</t>
  </si>
  <si>
    <t>S 2/3</t>
  </si>
  <si>
    <t>Jednostkowe koszty eksploatacji i utrzymania bieżącego [PLN/km], netto</t>
  </si>
  <si>
    <t xml:space="preserve">W przypadku innych niż  wymienione przekroje poprzeczne (także dla dróg niższych klas) konieczne jest zastosowanie korekty pro-rata odzwierciedlającej różnicę w liczbie pasów ruchu  (lub ich szerokości). </t>
  </si>
  <si>
    <t>8. Wskaźniki makroekonomiczne</t>
  </si>
  <si>
    <t xml:space="preserve">Źródło: GUS, Prognoza ludności na lata 2023-2060 (opracowana w 2023) </t>
  </si>
  <si>
    <t>https://www.cupt.gov.pl/wp-content/uploads/2025/05/koszty-jednostkowe_ver2025-05-23_534.xlsx</t>
  </si>
  <si>
    <t>Źródło: GUS, https://stat.gov.pl/wskazniki-makroekonomiczne/ - Roczne wskaźniki makroekonomiczne, arkusz "WSKAŹNIKI CEN" (aktualizacja 08.04.2025)</t>
  </si>
  <si>
    <t>Źródło: GUS, https://stat.gov.pl/wskazniki-makroekonomiczne/ - Roczne wskaźniki makroekonomiczne, arkusz "RACH_NARODOWE_ESA2010" (aktualizacja 17.04.2025)</t>
  </si>
  <si>
    <t>Źródło: GUS, https://stat.gov.pl/wskazniki-makroekonomiczne/ - Roczne wskaźniki makroekonomiczne, arkusz "LUDNOŚĆ" (aktualizacja 13.05.2025)</t>
  </si>
  <si>
    <t>Źródło: Wytyczne dotyczące stosowania jednolitych wskaźników makroekonomicznych będących podstawą oszacowania skutków finansowych projektowanych ustaw, Minister Finansów, 6 maja 2025 r.</t>
  </si>
  <si>
    <t>Dla roku bazowego 2025 właściwe do zastosowania w analizie są wartości kosztów jednostkowych określone według poziomu cenowego z końca roku poprzedniego, tzn. 2024.</t>
  </si>
  <si>
    <t>Koszty jednostkowe zmiany klimatu - HGV ogółem [PLN/pojkm] - teren płaski, WARTOŚCI UŚREDNIONE</t>
  </si>
  <si>
    <t>Koszty jednostkowe eksploatacji pojazdów - HGV ogółem [PLN/pojkm] - teren płaski, WARTOŚCI UŚREDNIONE</t>
  </si>
  <si>
    <t>Koszty jednostkowe eksploatacji pojazdów - LV ogółem [PLN/pojkm] - teren płaski, WARTOŚCI UŚREDNIONE</t>
  </si>
  <si>
    <t>Koszty jednostkowe eksploatacji pojazdów - HGV ogółem [PLN/pojkm] - teren płaski, NAWIERZCHNIA ZDEGRADOWANA</t>
  </si>
  <si>
    <t>Koszty jednostkowe eksploatacji pojazdów - LV ogółem [PLN/pojkm] - teren płaski, NAWIERZCHNIA ZDEGRADOWANA</t>
  </si>
  <si>
    <t>Koszty jednostkowe eksploatacji pojazdów - HGV ogółem [PLN/pojkm] - teren płaski, NAWIERZCHNIA NOWA</t>
  </si>
  <si>
    <t>Koszty jednostkowe eksploatacji pojazdów - LV ogółem [PLN/pojkm] - teren płaski, NAWIERZCHNIA NOWA</t>
  </si>
  <si>
    <t>Koszty jednostkowe zmiany klimatu - LV ogółem [PLN/pojkm] - teren płaski, NAWIERZCHNIA NOWA</t>
  </si>
  <si>
    <t>Koszty jednostkowe zmiany klimatu - HGV ogółem [PLN/pojkm] - teren płaski, NAWIERZCHNIA NOWA</t>
  </si>
  <si>
    <t>Koszty jednostkowe zmiany klimatu - LV ogółem  [PLN/pojkm] - teren płaski, NAWIERZCHNIA ZDEGRADOWANA</t>
  </si>
  <si>
    <t>Koszty jednostkowe zmiany klimatu - HGV ogółem [PLN/pojkm] - teren płaski, NAWIERZCHNIA ZDEGRADOWANA</t>
  </si>
  <si>
    <t>Koszty jednostkowe zmiany klimatu - LV ogółem [PLN/pojkm] - teren płaski, WARTOŚCI UŚREDNIONE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</si>
</sst>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zł&quot;_-;\-* #,##0.00\ &quot;zł&quot;_-;_-* &quot;-&quot;??\ &quot;zł&quot;_-;_-@_-"/>
    <numFmt numFmtId="43" formatCode="_-* #,##0.00_-;\-* #,##0.00_-;_-* &quot;-&quot;??_-;_-@_-"/>
    <numFmt numFmtId="164" formatCode="_-* #,##0.00\ _z_ł_-;\-* #,##0.00\ _z_ł_-;_-* &quot;-&quot;??\ _z_ł_-;_-@_-"/>
    <numFmt numFmtId="165" formatCode="0.000"/>
    <numFmt numFmtId="166" formatCode="0.0000"/>
    <numFmt numFmtId="167" formatCode="#,##0.000"/>
    <numFmt numFmtId="168" formatCode="#,##0.0000"/>
    <numFmt numFmtId="169" formatCode="#,##0.0000\ [$PLN];\-#,##0.0000\ [$PLN]"/>
    <numFmt numFmtId="170" formatCode="0.0"/>
    <numFmt numFmtId="171" formatCode="#,##0.00_ ;\-#,##0.00\ "/>
    <numFmt numFmtId="172" formatCode="_(* #,##0.00_);_(* \(#,##0.00\);_(* &quot;-&quot;??_);_(@_)"/>
    <numFmt numFmtId="173" formatCode="0.000000"/>
    <numFmt numFmtId="174" formatCode="0.0%"/>
    <numFmt numFmtId="175" formatCode="0\+000.00"/>
    <numFmt numFmtId="176" formatCode="#,##0.0"/>
    <numFmt numFmtId="177" formatCode="#,##0.000000"/>
    <numFmt numFmtId="178" formatCode="mmm\-yyyy"/>
    <numFmt numFmtId="179" formatCode="\+#,##0.00;\–#,##0.00;&quot;–&quot;;@"/>
    <numFmt numFmtId="180" formatCode="0.00000000000000000000000"/>
  </numFmts>
  <fonts count="75">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1"/>
      <color indexed="20"/>
      <name val="Czcionka tekstu podstawowego"/>
      <family val="2"/>
      <charset val="238"/>
    </font>
    <font>
      <sz val="10"/>
      <name val="Arial"/>
      <family val="2"/>
      <charset val="238"/>
    </font>
    <font>
      <b/>
      <sz val="8"/>
      <name val="Verdana"/>
      <family val="2"/>
      <charset val="238"/>
    </font>
    <font>
      <sz val="8"/>
      <name val="Verdana"/>
      <family val="2"/>
      <charset val="238"/>
    </font>
    <font>
      <sz val="10"/>
      <name val="Verdana"/>
      <family val="2"/>
      <charset val="238"/>
    </font>
    <font>
      <b/>
      <sz val="10"/>
      <name val="Verdana"/>
      <family val="2"/>
      <charset val="238"/>
    </font>
    <font>
      <b/>
      <sz val="9"/>
      <name val="Verdana"/>
      <family val="2"/>
      <charset val="238"/>
    </font>
    <font>
      <sz val="9"/>
      <name val="Verdana"/>
      <family val="2"/>
      <charset val="238"/>
    </font>
    <font>
      <b/>
      <sz val="11"/>
      <name val="Verdana"/>
      <family val="2"/>
      <charset val="238"/>
    </font>
    <font>
      <sz val="11"/>
      <name val="Verdana"/>
      <family val="2"/>
      <charset val="238"/>
    </font>
    <font>
      <b/>
      <sz val="8"/>
      <color indexed="12"/>
      <name val="Verdana"/>
      <family val="2"/>
      <charset val="238"/>
    </font>
    <font>
      <sz val="8"/>
      <color indexed="12"/>
      <name val="Verdana"/>
      <family val="2"/>
      <charset val="238"/>
    </font>
    <font>
      <sz val="12"/>
      <name val="Verdana"/>
      <family val="2"/>
      <charset val="238"/>
    </font>
    <font>
      <i/>
      <sz val="8"/>
      <name val="Verdana"/>
      <family val="2"/>
      <charset val="238"/>
    </font>
    <font>
      <sz val="8"/>
      <color indexed="8"/>
      <name val="Verdana"/>
      <family val="2"/>
      <charset val="238"/>
    </font>
    <font>
      <b/>
      <sz val="8"/>
      <color indexed="8"/>
      <name val="Verdana"/>
      <family val="2"/>
      <charset val="238"/>
    </font>
    <font>
      <b/>
      <i/>
      <sz val="8"/>
      <name val="Verdana"/>
      <family val="2"/>
      <charset val="238"/>
    </font>
    <font>
      <b/>
      <sz val="12"/>
      <name val="Verdana"/>
      <family val="2"/>
      <charset val="238"/>
    </font>
    <font>
      <sz val="11"/>
      <color theme="1"/>
      <name val="Calibri"/>
      <family val="2"/>
      <scheme val="minor"/>
    </font>
    <font>
      <b/>
      <sz val="8"/>
      <color rgb="FFFF0000"/>
      <name val="Verdana"/>
      <family val="2"/>
      <charset val="238"/>
    </font>
    <font>
      <sz val="8"/>
      <color rgb="FFFF0000"/>
      <name val="Verdana"/>
      <family val="2"/>
      <charset val="238"/>
    </font>
    <font>
      <sz val="8"/>
      <color theme="1"/>
      <name val="Verdana"/>
      <family val="2"/>
      <charset val="238"/>
    </font>
    <font>
      <b/>
      <sz val="8"/>
      <color rgb="FF0000FF"/>
      <name val="Verdana"/>
      <family val="2"/>
      <charset val="238"/>
    </font>
    <font>
      <sz val="10"/>
      <color theme="1"/>
      <name val="Verdana"/>
      <family val="2"/>
      <charset val="238"/>
    </font>
    <font>
      <b/>
      <sz val="10"/>
      <color theme="1"/>
      <name val="Verdana"/>
      <family val="2"/>
      <charset val="238"/>
    </font>
    <font>
      <b/>
      <sz val="8"/>
      <color theme="1"/>
      <name val="Verdana"/>
      <family val="2"/>
      <charset val="238"/>
    </font>
    <font>
      <sz val="10"/>
      <color indexed="8"/>
      <name val="Verdana"/>
      <family val="2"/>
      <charset val="238"/>
    </font>
    <font>
      <sz val="11"/>
      <color theme="1"/>
      <name val="Czcionka tekstu podstawowego"/>
      <family val="2"/>
      <charset val="238"/>
    </font>
    <font>
      <sz val="8"/>
      <color rgb="FF0000FF"/>
      <name val="Verdana"/>
      <family val="2"/>
      <charset val="238"/>
    </font>
    <font>
      <u/>
      <sz val="8"/>
      <name val="Verdana"/>
      <family val="2"/>
      <charset val="238"/>
    </font>
    <font>
      <u/>
      <sz val="8.5"/>
      <color indexed="12"/>
      <name val="Arial CE"/>
      <charset val="238"/>
    </font>
    <font>
      <i/>
      <sz val="10"/>
      <name val="Verdana"/>
      <family val="2"/>
      <charset val="238"/>
    </font>
    <font>
      <b/>
      <i/>
      <sz val="10"/>
      <name val="Verdana"/>
      <family val="2"/>
      <charset val="238"/>
    </font>
    <font>
      <i/>
      <sz val="8"/>
      <color theme="1"/>
      <name val="Verdana"/>
      <family val="2"/>
      <charset val="238"/>
    </font>
    <font>
      <sz val="9"/>
      <color theme="1"/>
      <name val="Verdana"/>
      <family val="2"/>
      <charset val="238"/>
    </font>
    <font>
      <b/>
      <u/>
      <sz val="8"/>
      <name val="Verdana"/>
      <family val="2"/>
      <charset val="238"/>
    </font>
    <font>
      <i/>
      <sz val="8"/>
      <color indexed="8"/>
      <name val="Verdana"/>
      <family val="2"/>
      <charset val="238"/>
    </font>
    <font>
      <b/>
      <sz val="9"/>
      <color theme="1"/>
      <name val="Verdana"/>
      <family val="2"/>
      <charset val="238"/>
    </font>
    <font>
      <sz val="10"/>
      <name val="Arial"/>
      <family val="2"/>
    </font>
    <font>
      <sz val="11"/>
      <color theme="1"/>
      <name val="Verdana"/>
      <family val="2"/>
      <charset val="238"/>
    </font>
    <font>
      <sz val="9"/>
      <color indexed="81"/>
      <name val="Tahoma"/>
      <family val="2"/>
      <charset val="238"/>
    </font>
    <font>
      <b/>
      <sz val="9"/>
      <color indexed="81"/>
      <name val="Tahoma"/>
      <family val="2"/>
      <charset val="238"/>
    </font>
    <font>
      <b/>
      <sz val="12"/>
      <color theme="1"/>
      <name val="Verdana"/>
      <family val="2"/>
      <charset val="238"/>
    </font>
    <font>
      <b/>
      <i/>
      <sz val="8"/>
      <color rgb="FFFF0000"/>
      <name val="Verdana"/>
      <family val="2"/>
      <charset val="238"/>
    </font>
    <font>
      <b/>
      <sz val="11"/>
      <color indexed="8"/>
      <name val="Verdana"/>
      <family val="2"/>
      <charset val="238"/>
    </font>
    <font>
      <b/>
      <u/>
      <sz val="12"/>
      <name val="Verdana"/>
      <family val="2"/>
      <charset val="238"/>
    </font>
    <font>
      <i/>
      <sz val="8"/>
      <color rgb="FFFF0000"/>
      <name val="Verdana"/>
      <family val="2"/>
      <charset val="238"/>
    </font>
    <font>
      <b/>
      <sz val="8"/>
      <color rgb="FFFF3300"/>
      <name val="Verdana"/>
      <family val="2"/>
      <charset val="238"/>
    </font>
    <font>
      <i/>
      <sz val="9"/>
      <name val="Verdana"/>
      <family val="2"/>
      <charset val="238"/>
    </font>
    <font>
      <b/>
      <i/>
      <sz val="8"/>
      <color rgb="FF0000FF"/>
      <name val="Verdana"/>
      <family val="2"/>
      <charset val="238"/>
    </font>
    <font>
      <i/>
      <sz val="8"/>
      <color rgb="FF0000FF"/>
      <name val="Verdana"/>
      <family val="2"/>
      <charset val="238"/>
    </font>
    <font>
      <b/>
      <i/>
      <sz val="9"/>
      <name val="Verdana"/>
      <family val="2"/>
      <charset val="238"/>
    </font>
    <font>
      <b/>
      <u/>
      <sz val="10"/>
      <color theme="1"/>
      <name val="Verdana"/>
      <family val="2"/>
      <charset val="238"/>
    </font>
    <font>
      <b/>
      <sz val="10"/>
      <color indexed="8"/>
      <name val="Verdana"/>
      <family val="2"/>
      <charset val="238"/>
    </font>
    <font>
      <b/>
      <sz val="10"/>
      <color rgb="FFFF0000"/>
      <name val="Verdana"/>
      <family val="2"/>
      <charset val="238"/>
    </font>
    <font>
      <b/>
      <sz val="12"/>
      <color theme="3"/>
      <name val="Calibri"/>
      <family val="2"/>
      <charset val="238"/>
      <scheme val="minor"/>
    </font>
    <font>
      <u/>
      <sz val="11"/>
      <color theme="10"/>
      <name val="Calibri"/>
      <family val="2"/>
      <charset val="238"/>
      <scheme val="minor"/>
    </font>
    <font>
      <b/>
      <sz val="11"/>
      <color theme="1"/>
      <name val="Verdana"/>
      <family val="2"/>
      <charset val="238"/>
    </font>
    <font>
      <i/>
      <sz val="11"/>
      <color theme="1"/>
      <name val="Verdana"/>
      <family val="2"/>
      <charset val="238"/>
    </font>
    <font>
      <b/>
      <u/>
      <sz val="11"/>
      <color theme="1"/>
      <name val="Verdana"/>
      <family val="2"/>
      <charset val="238"/>
    </font>
    <font>
      <i/>
      <sz val="11"/>
      <color rgb="FF000000"/>
      <name val="Verdana"/>
      <family val="2"/>
      <charset val="238"/>
    </font>
    <font>
      <sz val="11"/>
      <color rgb="FF000000"/>
      <name val="Verdana"/>
      <family val="2"/>
      <charset val="238"/>
    </font>
    <font>
      <sz val="10"/>
      <color rgb="FFFF0000"/>
      <name val="Verdana"/>
      <family val="2"/>
      <charset val="238"/>
    </font>
    <font>
      <i/>
      <sz val="10"/>
      <color rgb="FF0000FF"/>
      <name val="Verdana"/>
      <family val="2"/>
      <charset val="238"/>
    </font>
    <font>
      <b/>
      <u/>
      <sz val="11"/>
      <name val="Verdana"/>
      <family val="2"/>
      <charset val="238"/>
    </font>
    <font>
      <b/>
      <sz val="9"/>
      <color indexed="8"/>
      <name val="Verdana"/>
      <family val="2"/>
      <charset val="238"/>
    </font>
    <font>
      <i/>
      <sz val="9"/>
      <color theme="1"/>
      <name val="Verdana"/>
      <family val="2"/>
      <charset val="238"/>
    </font>
    <font>
      <i/>
      <sz val="9"/>
      <color rgb="FFFF0000"/>
      <name val="Verdana"/>
      <family val="2"/>
      <charset val="238"/>
    </font>
  </fonts>
  <fills count="28">
    <fill>
      <patternFill patternType="none"/>
    </fill>
    <fill>
      <patternFill patternType="gray125"/>
    </fill>
    <fill>
      <patternFill patternType="solid">
        <fgColor indexed="45"/>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lightGray"/>
    </fill>
    <fill>
      <patternFill patternType="solid">
        <fgColor rgb="FFDDDDDD"/>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gray125">
        <bgColor theme="0"/>
      </patternFill>
    </fill>
    <fill>
      <patternFill patternType="lightGray">
        <bgColor theme="0"/>
      </patternFill>
    </fill>
    <fill>
      <patternFill patternType="solid">
        <fgColor indexed="65"/>
        <bgColor indexed="64"/>
      </patternFill>
    </fill>
    <fill>
      <patternFill patternType="solid">
        <fgColor theme="4" tint="0.79998168889431442"/>
        <bgColor indexed="65"/>
      </patternFill>
    </fill>
    <fill>
      <patternFill patternType="solid">
        <fgColor auto="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dotted">
        <color indexed="64"/>
      </diagonal>
    </border>
    <border diagonalUp="1" diagonalDown="1">
      <left/>
      <right style="thin">
        <color indexed="64"/>
      </right>
      <top style="thin">
        <color indexed="64"/>
      </top>
      <bottom style="thin">
        <color indexed="64"/>
      </bottom>
      <diagonal style="dotted">
        <color indexed="64"/>
      </diagonal>
    </border>
    <border>
      <left/>
      <right style="thin">
        <color indexed="64"/>
      </right>
      <top style="thin">
        <color indexed="64"/>
      </top>
      <bottom/>
      <diagonal/>
    </border>
  </borders>
  <cellStyleXfs count="53">
    <xf numFmtId="0" fontId="0" fillId="0" borderId="0"/>
    <xf numFmtId="164" fontId="8" fillId="0" borderId="0" applyFont="0" applyFill="0" applyBorder="0" applyAlignment="0" applyProtection="0"/>
    <xf numFmtId="4" fontId="8" fillId="0" borderId="0"/>
    <xf numFmtId="169" fontId="25" fillId="0" borderId="0"/>
    <xf numFmtId="169" fontId="8" fillId="0" borderId="0"/>
    <xf numFmtId="9" fontId="8" fillId="0" borderId="0" applyFont="0" applyFill="0" applyBorder="0" applyAlignment="0" applyProtection="0"/>
    <xf numFmtId="44" fontId="8" fillId="0" borderId="0" applyFont="0" applyFill="0" applyBorder="0" applyAlignment="0" applyProtection="0"/>
    <xf numFmtId="0" fontId="7" fillId="2" borderId="0" applyNumberFormat="0" applyBorder="0" applyAlignment="0" applyProtection="0"/>
    <xf numFmtId="164" fontId="6" fillId="0" borderId="0" applyFont="0" applyFill="0" applyBorder="0" applyAlignment="0" applyProtection="0"/>
    <xf numFmtId="0" fontId="30" fillId="0" borderId="0"/>
    <xf numFmtId="164" fontId="30" fillId="0" borderId="0" applyFont="0" applyFill="0" applyBorder="0" applyAlignment="0" applyProtection="0"/>
    <xf numFmtId="9" fontId="30" fillId="0" borderId="0" applyFont="0" applyFill="0" applyBorder="0" applyAlignment="0" applyProtection="0"/>
    <xf numFmtId="9" fontId="6" fillId="0" borderId="0" applyFont="0" applyFill="0" applyBorder="0" applyAlignment="0" applyProtection="0"/>
    <xf numFmtId="0" fontId="25" fillId="0" borderId="0"/>
    <xf numFmtId="0" fontId="8" fillId="0" borderId="0"/>
    <xf numFmtId="172" fontId="8" fillId="0" borderId="0" applyFont="0" applyFill="0" applyBorder="0" applyAlignment="0" applyProtection="0"/>
    <xf numFmtId="0" fontId="8" fillId="0" borderId="0"/>
    <xf numFmtId="0" fontId="8" fillId="0" borderId="0"/>
    <xf numFmtId="0" fontId="6" fillId="0" borderId="0"/>
    <xf numFmtId="164" fontId="33" fillId="0" borderId="0" applyFont="0" applyFill="0" applyBorder="0" applyAlignment="0" applyProtection="0"/>
    <xf numFmtId="0" fontId="34" fillId="0" borderId="0"/>
    <xf numFmtId="9" fontId="33" fillId="0" borderId="0" applyFont="0" applyFill="0" applyBorder="0" applyAlignment="0" applyProtection="0"/>
    <xf numFmtId="9" fontId="6" fillId="0" borderId="0" applyFont="0" applyFill="0" applyBorder="0" applyAlignment="0" applyProtection="0"/>
    <xf numFmtId="44" fontId="33" fillId="0" borderId="0" applyFont="0" applyFill="0" applyBorder="0" applyAlignment="0" applyProtection="0"/>
    <xf numFmtId="0" fontId="7" fillId="2" borderId="0" applyNumberFormat="0" applyBorder="0" applyAlignment="0" applyProtection="0"/>
    <xf numFmtId="0" fontId="37"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0" fontId="7" fillId="2" borderId="0" applyNumberFormat="0" applyBorder="0" applyAlignment="0" applyProtection="0"/>
    <xf numFmtId="0" fontId="11" fillId="0" borderId="0"/>
    <xf numFmtId="164" fontId="11" fillId="0" borderId="0" applyFont="0" applyFill="0" applyBorder="0" applyAlignment="0" applyProtection="0"/>
    <xf numFmtId="0" fontId="6" fillId="0" borderId="0"/>
    <xf numFmtId="9" fontId="11"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6" fillId="0" borderId="0"/>
    <xf numFmtId="0" fontId="5" fillId="0" borderId="0"/>
    <xf numFmtId="0" fontId="4"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44" fontId="33" fillId="0" borderId="0" applyFont="0" applyFill="0" applyBorder="0" applyAlignment="0" applyProtection="0"/>
    <xf numFmtId="0" fontId="3" fillId="0" borderId="0"/>
    <xf numFmtId="0" fontId="3" fillId="0" borderId="0"/>
    <xf numFmtId="0" fontId="45" fillId="0" borderId="0"/>
    <xf numFmtId="44" fontId="8" fillId="0" borderId="0" applyFont="0" applyFill="0" applyBorder="0" applyAlignment="0" applyProtection="0"/>
    <xf numFmtId="44" fontId="33" fillId="0" borderId="0" applyFont="0" applyFill="0" applyBorder="0" applyAlignment="0" applyProtection="0"/>
    <xf numFmtId="0" fontId="2" fillId="0" borderId="0"/>
    <xf numFmtId="0" fontId="1" fillId="0" borderId="0"/>
    <xf numFmtId="165" fontId="62" fillId="26" borderId="0"/>
    <xf numFmtId="0" fontId="34" fillId="0" borderId="0"/>
    <xf numFmtId="0" fontId="63" fillId="0" borderId="0" applyNumberFormat="0" applyFill="0" applyBorder="0" applyAlignment="0" applyProtection="0"/>
  </cellStyleXfs>
  <cellXfs count="507">
    <xf numFmtId="0" fontId="0" fillId="0" borderId="0" xfId="0"/>
    <xf numFmtId="0" fontId="11"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1" fontId="18" fillId="0" borderId="1"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167" fontId="10" fillId="0" borderId="0" xfId="0" applyNumberFormat="1" applyFont="1" applyAlignment="1">
      <alignment horizontal="center" vertical="center"/>
    </xf>
    <xf numFmtId="165" fontId="18"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0" fillId="0" borderId="0" xfId="0" applyAlignment="1">
      <alignment vertical="center"/>
    </xf>
    <xf numFmtId="0" fontId="21" fillId="0" borderId="0" xfId="0" applyFont="1" applyAlignment="1">
      <alignment horizontal="left" vertical="center" wrapText="1"/>
    </xf>
    <xf numFmtId="49" fontId="21" fillId="0" borderId="1" xfId="0" applyNumberFormat="1" applyFont="1" applyBorder="1" applyAlignment="1">
      <alignment horizontal="center" vertical="center" wrapText="1"/>
    </xf>
    <xf numFmtId="165" fontId="21" fillId="0" borderId="0" xfId="0" applyNumberFormat="1" applyFont="1" applyAlignment="1">
      <alignment horizontal="center" vertical="center" wrapText="1"/>
    </xf>
    <xf numFmtId="165" fontId="10" fillId="0" borderId="0" xfId="0" applyNumberFormat="1" applyFont="1" applyAlignment="1">
      <alignment horizontal="center" vertical="center"/>
    </xf>
    <xf numFmtId="1" fontId="21" fillId="0" borderId="0" xfId="0" applyNumberFormat="1" applyFont="1" applyAlignment="1">
      <alignment horizontal="center" vertical="center"/>
    </xf>
    <xf numFmtId="49" fontId="21" fillId="0" borderId="0" xfId="0" applyNumberFormat="1" applyFont="1" applyAlignment="1">
      <alignment horizontal="center" vertical="center"/>
    </xf>
    <xf numFmtId="165" fontId="35" fillId="0" borderId="0" xfId="0" applyNumberFormat="1" applyFont="1" applyAlignment="1">
      <alignment horizontal="center" vertical="center" wrapText="1"/>
    </xf>
    <xf numFmtId="173" fontId="21"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20" fillId="0" borderId="0" xfId="0" applyFont="1" applyAlignment="1">
      <alignment vertical="center"/>
    </xf>
    <xf numFmtId="1" fontId="18" fillId="0" borderId="0" xfId="0" applyNumberFormat="1" applyFont="1" applyAlignment="1">
      <alignment horizontal="center" vertical="center"/>
    </xf>
    <xf numFmtId="170" fontId="10" fillId="0" borderId="1" xfId="0" applyNumberFormat="1" applyFont="1" applyBorder="1" applyAlignment="1">
      <alignment horizontal="center" vertical="center" wrapText="1"/>
    </xf>
    <xf numFmtId="0" fontId="21" fillId="0" borderId="0" xfId="0" applyFont="1" applyAlignment="1">
      <alignment horizontal="center" vertical="center" wrapText="1"/>
    </xf>
    <xf numFmtId="0" fontId="21" fillId="0" borderId="1" xfId="0" applyFont="1" applyBorder="1" applyAlignment="1">
      <alignment horizontal="center" vertical="center" wrapText="1"/>
    </xf>
    <xf numFmtId="165" fontId="10" fillId="0" borderId="1"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0" fontId="20" fillId="0" borderId="0" xfId="0" applyFont="1" applyAlignment="1">
      <alignment horizontal="center" vertical="center" wrapText="1"/>
    </xf>
    <xf numFmtId="3" fontId="10"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168" fontId="20" fillId="0" borderId="1" xfId="0" applyNumberFormat="1" applyFont="1" applyBorder="1" applyAlignment="1">
      <alignment horizontal="center" vertical="center"/>
    </xf>
    <xf numFmtId="4" fontId="10" fillId="0" borderId="1" xfId="0" applyNumberFormat="1" applyFont="1" applyBorder="1" applyAlignment="1">
      <alignment horizontal="center" vertical="center"/>
    </xf>
    <xf numFmtId="168" fontId="21" fillId="0" borderId="1" xfId="0" applyNumberFormat="1" applyFont="1" applyBorder="1" applyAlignment="1">
      <alignment horizontal="center" vertical="center" wrapText="1"/>
    </xf>
    <xf numFmtId="0" fontId="29" fillId="0" borderId="0" xfId="0" applyFont="1" applyAlignment="1">
      <alignment horizontal="center" vertical="center" wrapText="1"/>
    </xf>
    <xf numFmtId="0" fontId="35" fillId="0" borderId="0" xfId="0" applyFont="1" applyAlignment="1">
      <alignment horizontal="center" vertical="center" wrapText="1"/>
    </xf>
    <xf numFmtId="10" fontId="10" fillId="7" borderId="1" xfId="0" applyNumberFormat="1" applyFont="1" applyFill="1" applyBorder="1" applyAlignment="1">
      <alignment horizontal="center" vertical="center"/>
    </xf>
    <xf numFmtId="10" fontId="10" fillId="0" borderId="1" xfId="0" applyNumberFormat="1" applyFont="1" applyBorder="1" applyAlignment="1">
      <alignment horizontal="center" vertical="center"/>
    </xf>
    <xf numFmtId="0" fontId="32" fillId="0" borderId="1"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pplyProtection="1">
      <alignment vertical="center"/>
      <protection hidden="1"/>
    </xf>
    <xf numFmtId="4" fontId="10" fillId="0" borderId="1" xfId="0" applyNumberFormat="1" applyFont="1" applyBorder="1" applyAlignment="1" applyProtection="1">
      <alignment horizontal="center" vertical="center"/>
      <protection hidden="1"/>
    </xf>
    <xf numFmtId="174" fontId="18" fillId="0" borderId="1" xfId="0" applyNumberFormat="1" applyFont="1" applyBorder="1" applyAlignment="1">
      <alignment horizontal="center" vertical="center" wrapText="1"/>
    </xf>
    <xf numFmtId="0" fontId="12" fillId="0" borderId="0" xfId="0" applyFont="1" applyAlignment="1">
      <alignment horizontal="center" vertical="center"/>
    </xf>
    <xf numFmtId="0" fontId="23" fillId="14"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41"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165" fontId="32" fillId="14" borderId="1" xfId="0" applyNumberFormat="1" applyFont="1" applyFill="1" applyBorder="1" applyAlignment="1">
      <alignment horizontal="center" vertical="center"/>
    </xf>
    <xf numFmtId="0" fontId="17" fillId="14" borderId="1" xfId="0" applyFont="1" applyFill="1" applyBorder="1" applyAlignment="1">
      <alignment horizontal="center" vertical="center"/>
    </xf>
    <xf numFmtId="0" fontId="29" fillId="0" borderId="0" xfId="0" applyFont="1" applyAlignment="1">
      <alignment horizontal="center" vertical="center"/>
    </xf>
    <xf numFmtId="2" fontId="29" fillId="14" borderId="1" xfId="0" applyNumberFormat="1" applyFont="1" applyFill="1" applyBorder="1" applyAlignment="1">
      <alignment horizontal="center" vertical="center" wrapText="1"/>
    </xf>
    <xf numFmtId="2" fontId="22" fillId="14" borderId="1" xfId="0" applyNumberFormat="1" applyFont="1" applyFill="1" applyBorder="1" applyAlignment="1">
      <alignment horizontal="center" vertical="center" wrapText="1"/>
    </xf>
    <xf numFmtId="2" fontId="10" fillId="0" borderId="1" xfId="0" applyNumberFormat="1" applyFont="1" applyBorder="1" applyAlignment="1">
      <alignment horizontal="center" vertical="center"/>
    </xf>
    <xf numFmtId="0" fontId="28" fillId="0" borderId="0" xfId="0" applyFont="1" applyAlignment="1">
      <alignment vertical="center"/>
    </xf>
    <xf numFmtId="2" fontId="9" fillId="14" borderId="1" xfId="0" applyNumberFormat="1" applyFont="1" applyFill="1" applyBorder="1" applyAlignment="1">
      <alignment horizontal="center" vertical="center" wrapText="1"/>
    </xf>
    <xf numFmtId="0" fontId="10" fillId="0" borderId="0" xfId="0" applyFont="1" applyAlignment="1">
      <alignment vertical="center" wrapText="1"/>
    </xf>
    <xf numFmtId="167" fontId="28" fillId="0" borderId="1" xfId="0" applyNumberFormat="1" applyFont="1" applyBorder="1" applyAlignment="1">
      <alignment horizontal="center" vertical="center"/>
    </xf>
    <xf numFmtId="0" fontId="28" fillId="0" borderId="0" xfId="0" applyFont="1" applyAlignment="1">
      <alignment horizontal="center" vertical="center"/>
    </xf>
    <xf numFmtId="0" fontId="32" fillId="0" borderId="1" xfId="0" applyFont="1" applyBorder="1" applyAlignment="1">
      <alignment horizontal="center" vertical="center"/>
    </xf>
    <xf numFmtId="166" fontId="28"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0" fontId="10" fillId="0" borderId="0" xfId="0" applyFont="1" applyAlignment="1">
      <alignment horizontal="center" vertical="center"/>
    </xf>
    <xf numFmtId="165" fontId="28" fillId="0" borderId="0" xfId="0" applyNumberFormat="1" applyFont="1" applyAlignment="1">
      <alignment horizontal="center" vertical="center"/>
    </xf>
    <xf numFmtId="0" fontId="20" fillId="0" borderId="0" xfId="0" applyFont="1" applyAlignment="1">
      <alignment horizontal="center" vertical="center"/>
    </xf>
    <xf numFmtId="0" fontId="28" fillId="0" borderId="0" xfId="0" applyFont="1" applyAlignment="1">
      <alignment horizontal="center" vertical="center" wrapText="1"/>
    </xf>
    <xf numFmtId="2" fontId="10" fillId="0" borderId="0" xfId="0" applyNumberFormat="1" applyFont="1" applyAlignment="1">
      <alignment horizontal="center" vertical="center"/>
    </xf>
    <xf numFmtId="165" fontId="18" fillId="0" borderId="0" xfId="0" applyNumberFormat="1" applyFont="1" applyAlignment="1">
      <alignment horizontal="center" vertical="center"/>
    </xf>
    <xf numFmtId="4" fontId="10" fillId="0" borderId="0" xfId="0" applyNumberFormat="1" applyFont="1" applyAlignment="1">
      <alignment horizontal="center" vertical="center"/>
    </xf>
    <xf numFmtId="0" fontId="12" fillId="0" borderId="10" xfId="0" applyFont="1" applyBorder="1" applyAlignment="1">
      <alignment horizontal="center" vertical="center"/>
    </xf>
    <xf numFmtId="3" fontId="21" fillId="0" borderId="0" xfId="0" applyNumberFormat="1" applyFont="1" applyAlignment="1">
      <alignment horizontal="center" vertical="center" wrapText="1"/>
    </xf>
    <xf numFmtId="3" fontId="9" fillId="0" borderId="0" xfId="0" applyNumberFormat="1" applyFont="1" applyAlignment="1">
      <alignment horizontal="center" vertical="center"/>
    </xf>
    <xf numFmtId="165" fontId="21" fillId="0" borderId="0" xfId="36" applyNumberFormat="1" applyFont="1" applyAlignment="1">
      <alignment horizontal="center" vertical="center" wrapText="1"/>
    </xf>
    <xf numFmtId="0" fontId="14" fillId="0" borderId="0" xfId="0" applyFont="1" applyAlignment="1">
      <alignment horizontal="center" vertical="center"/>
    </xf>
    <xf numFmtId="0" fontId="40" fillId="0" borderId="13" xfId="0" applyFont="1" applyBorder="1" applyAlignment="1">
      <alignment horizontal="center" vertical="center"/>
    </xf>
    <xf numFmtId="0" fontId="11" fillId="0" borderId="0" xfId="0" applyFont="1" applyAlignment="1">
      <alignment horizontal="center" vertical="center"/>
    </xf>
    <xf numFmtId="0" fontId="20" fillId="0" borderId="0" xfId="0" applyFont="1" applyAlignment="1">
      <alignment horizontal="left" vertical="center"/>
    </xf>
    <xf numFmtId="0" fontId="32" fillId="0" borderId="0" xfId="0" applyFont="1" applyAlignment="1">
      <alignment horizontal="center" vertical="center"/>
    </xf>
    <xf numFmtId="0" fontId="40" fillId="0" borderId="0" xfId="0" applyFont="1" applyAlignment="1">
      <alignment horizontal="left" vertical="center"/>
    </xf>
    <xf numFmtId="0" fontId="28" fillId="10" borderId="3" xfId="0" applyFont="1" applyFill="1" applyBorder="1" applyAlignment="1">
      <alignment horizontal="center" vertical="center"/>
    </xf>
    <xf numFmtId="0" fontId="28" fillId="10" borderId="1" xfId="0" applyFont="1" applyFill="1" applyBorder="1" applyAlignment="1">
      <alignment horizontal="center" vertical="center"/>
    </xf>
    <xf numFmtId="0" fontId="28" fillId="10" borderId="11" xfId="0" applyFont="1" applyFill="1" applyBorder="1" applyAlignment="1">
      <alignment horizontal="center" vertical="center"/>
    </xf>
    <xf numFmtId="4" fontId="28" fillId="0" borderId="1" xfId="0" applyNumberFormat="1" applyFont="1" applyBorder="1" applyAlignment="1">
      <alignment horizontal="center" vertical="center"/>
    </xf>
    <xf numFmtId="0" fontId="32" fillId="10" borderId="1" xfId="0" applyFont="1" applyFill="1" applyBorder="1" applyAlignment="1">
      <alignment horizontal="center" vertical="center" wrapText="1"/>
    </xf>
    <xf numFmtId="166" fontId="35" fillId="0" borderId="1" xfId="0" applyNumberFormat="1" applyFont="1" applyBorder="1" applyAlignment="1">
      <alignment horizontal="center" vertical="center"/>
    </xf>
    <xf numFmtId="0" fontId="10" fillId="0" borderId="8" xfId="0" applyFont="1" applyBorder="1" applyAlignment="1">
      <alignment horizontal="center" vertical="center" wrapText="1"/>
    </xf>
    <xf numFmtId="0" fontId="40" fillId="0" borderId="0" xfId="0" applyFont="1" applyAlignment="1">
      <alignment horizontal="center" vertical="center"/>
    </xf>
    <xf numFmtId="0" fontId="9" fillId="0" borderId="10" xfId="0" applyFont="1" applyBorder="1" applyAlignment="1">
      <alignment horizontal="center" vertical="center"/>
    </xf>
    <xf numFmtId="0" fontId="9" fillId="14" borderId="1" xfId="0" applyFont="1" applyFill="1" applyBorder="1" applyAlignment="1">
      <alignment horizontal="center" vertical="center"/>
    </xf>
    <xf numFmtId="0" fontId="32" fillId="10" borderId="1" xfId="0" applyFont="1" applyFill="1" applyBorder="1" applyAlignment="1">
      <alignment horizontal="center" vertical="center"/>
    </xf>
    <xf numFmtId="0" fontId="31" fillId="0" borderId="0" xfId="0" applyFont="1" applyAlignment="1">
      <alignment vertical="center"/>
    </xf>
    <xf numFmtId="165" fontId="41" fillId="0" borderId="0" xfId="0" applyNumberFormat="1" applyFont="1" applyAlignment="1">
      <alignment vertical="center"/>
    </xf>
    <xf numFmtId="2" fontId="28" fillId="0" borderId="0" xfId="0" applyNumberFormat="1" applyFont="1" applyAlignment="1">
      <alignment horizontal="center" vertical="center" wrapText="1"/>
    </xf>
    <xf numFmtId="166" fontId="35" fillId="0" borderId="4" xfId="0" applyNumberFormat="1" applyFont="1" applyBorder="1" applyAlignment="1">
      <alignment horizontal="center" vertical="center"/>
    </xf>
    <xf numFmtId="0" fontId="9" fillId="14" borderId="8" xfId="0" applyFont="1" applyFill="1" applyBorder="1" applyAlignment="1">
      <alignment horizontal="center" vertical="center" wrapText="1"/>
    </xf>
    <xf numFmtId="0" fontId="32" fillId="12" borderId="1" xfId="0" applyFont="1" applyFill="1" applyBorder="1" applyAlignment="1">
      <alignment horizontal="center" vertical="center"/>
    </xf>
    <xf numFmtId="168" fontId="10" fillId="0" borderId="1" xfId="0" applyNumberFormat="1" applyFont="1" applyBorder="1" applyAlignment="1">
      <alignment horizontal="center" vertical="center"/>
    </xf>
    <xf numFmtId="0" fontId="38" fillId="0" borderId="0" xfId="0" applyFont="1" applyAlignment="1">
      <alignment horizontal="left" vertical="center"/>
    </xf>
    <xf numFmtId="0" fontId="46" fillId="0" borderId="0" xfId="0" applyFont="1" applyAlignment="1">
      <alignment vertical="center"/>
    </xf>
    <xf numFmtId="0" fontId="46" fillId="0" borderId="0" xfId="0" applyFont="1" applyAlignment="1">
      <alignment horizontal="left" vertical="center" wrapText="1"/>
    </xf>
    <xf numFmtId="175" fontId="46" fillId="0" borderId="0" xfId="0" applyNumberFormat="1" applyFont="1" applyAlignment="1">
      <alignment horizontal="center" vertical="center"/>
    </xf>
    <xf numFmtId="0" fontId="10" fillId="10" borderId="1" xfId="0" applyFont="1" applyFill="1" applyBorder="1" applyAlignment="1">
      <alignment horizontal="center" vertical="center"/>
    </xf>
    <xf numFmtId="0" fontId="9" fillId="0" borderId="1" xfId="0" applyFont="1" applyBorder="1" applyAlignment="1">
      <alignment horizontal="center" vertical="center" wrapText="1"/>
    </xf>
    <xf numFmtId="4" fontId="10" fillId="0" borderId="1" xfId="0" applyNumberFormat="1" applyFont="1" applyBorder="1" applyAlignment="1">
      <alignment vertical="center"/>
    </xf>
    <xf numFmtId="0" fontId="9" fillId="18" borderId="0" xfId="0" applyFont="1" applyFill="1" applyAlignment="1">
      <alignment vertical="center"/>
    </xf>
    <xf numFmtId="0" fontId="10" fillId="18" borderId="0" xfId="0" applyFont="1" applyFill="1" applyAlignment="1">
      <alignment horizontal="center" vertical="center"/>
    </xf>
    <xf numFmtId="0" fontId="49" fillId="12" borderId="0" xfId="0" applyFont="1" applyFill="1" applyAlignment="1">
      <alignment vertical="center"/>
    </xf>
    <xf numFmtId="0" fontId="10" fillId="12" borderId="0" xfId="0" applyFont="1" applyFill="1" applyAlignment="1">
      <alignment horizontal="center" vertical="center"/>
    </xf>
    <xf numFmtId="165" fontId="10" fillId="12" borderId="0" xfId="0" applyNumberFormat="1" applyFont="1" applyFill="1" applyAlignment="1">
      <alignment horizontal="center" vertical="center"/>
    </xf>
    <xf numFmtId="0" fontId="49" fillId="18" borderId="0" xfId="0" applyFont="1" applyFill="1" applyAlignment="1">
      <alignment vertical="center"/>
    </xf>
    <xf numFmtId="0" fontId="19" fillId="18" borderId="0" xfId="0" applyFont="1" applyFill="1" applyAlignment="1">
      <alignment vertical="center"/>
    </xf>
    <xf numFmtId="165" fontId="32" fillId="0" borderId="1"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40" fillId="0" borderId="0" xfId="0" applyFont="1" applyAlignment="1">
      <alignment vertical="center"/>
    </xf>
    <xf numFmtId="0" fontId="20" fillId="0" borderId="0" xfId="0" applyFont="1" applyAlignment="1">
      <alignment vertical="center" wrapText="1"/>
    </xf>
    <xf numFmtId="0" fontId="32" fillId="0" borderId="1" xfId="0" applyFont="1" applyBorder="1" applyAlignment="1">
      <alignment vertical="center"/>
    </xf>
    <xf numFmtId="0" fontId="10" fillId="0" borderId="1" xfId="0" applyFont="1" applyBorder="1" applyAlignment="1">
      <alignment vertical="center"/>
    </xf>
    <xf numFmtId="165" fontId="10" fillId="4" borderId="1" xfId="0" applyNumberFormat="1" applyFont="1" applyFill="1" applyBorder="1" applyAlignment="1">
      <alignment horizontal="center" vertical="center"/>
    </xf>
    <xf numFmtId="0" fontId="10" fillId="10" borderId="1" xfId="0" applyFont="1" applyFill="1" applyBorder="1" applyAlignment="1">
      <alignment horizontal="left" vertical="center"/>
    </xf>
    <xf numFmtId="0" fontId="10" fillId="0" borderId="1" xfId="0" applyFont="1" applyBorder="1" applyAlignment="1">
      <alignment horizontal="left" vertical="center" wrapText="1"/>
    </xf>
    <xf numFmtId="0" fontId="10" fillId="10" borderId="3" xfId="0" applyFont="1" applyFill="1" applyBorder="1" applyAlignment="1">
      <alignment horizontal="left" vertical="center"/>
    </xf>
    <xf numFmtId="0" fontId="10" fillId="0" borderId="3" xfId="0" applyFont="1" applyBorder="1" applyAlignment="1">
      <alignment horizontal="left" vertical="center"/>
    </xf>
    <xf numFmtId="0" fontId="20" fillId="0" borderId="3" xfId="0" applyFont="1" applyBorder="1" applyAlignment="1">
      <alignment horizontal="left" vertical="center"/>
    </xf>
    <xf numFmtId="10" fontId="28" fillId="7" borderId="1" xfId="0" applyNumberFormat="1" applyFont="1" applyFill="1" applyBorder="1" applyAlignment="1">
      <alignment horizontal="center" vertical="center"/>
    </xf>
    <xf numFmtId="10" fontId="28" fillId="0" borderId="1" xfId="0" applyNumberFormat="1" applyFont="1" applyBorder="1" applyAlignment="1">
      <alignment horizontal="center" vertical="center"/>
    </xf>
    <xf numFmtId="0" fontId="10" fillId="0" borderId="1" xfId="0" applyFont="1" applyBorder="1" applyAlignment="1">
      <alignment horizontal="left" vertical="center"/>
    </xf>
    <xf numFmtId="0" fontId="28" fillId="10" borderId="3" xfId="0" applyFont="1" applyFill="1" applyBorder="1" applyAlignment="1">
      <alignment horizontal="center" vertical="center" shrinkToFit="1"/>
    </xf>
    <xf numFmtId="168" fontId="28" fillId="0" borderId="1" xfId="0" applyNumberFormat="1" applyFont="1" applyBorder="1" applyAlignment="1">
      <alignment horizontal="center" vertical="center"/>
    </xf>
    <xf numFmtId="0" fontId="32" fillId="0" borderId="0" xfId="0" applyFont="1" applyAlignment="1">
      <alignment vertical="center"/>
    </xf>
    <xf numFmtId="0" fontId="10" fillId="0" borderId="0" xfId="0" applyFont="1" applyAlignment="1">
      <alignment horizontal="left" vertical="center" wrapText="1"/>
    </xf>
    <xf numFmtId="167" fontId="10" fillId="0" borderId="0" xfId="0" applyNumberFormat="1" applyFont="1" applyAlignment="1">
      <alignment vertical="center" wrapText="1"/>
    </xf>
    <xf numFmtId="168" fontId="28" fillId="0" borderId="0" xfId="0" applyNumberFormat="1" applyFont="1" applyAlignment="1">
      <alignment horizontal="center" vertical="center"/>
    </xf>
    <xf numFmtId="177" fontId="10" fillId="0" borderId="2" xfId="0" applyNumberFormat="1" applyFont="1" applyBorder="1" applyAlignment="1">
      <alignment horizontal="center" vertical="center"/>
    </xf>
    <xf numFmtId="0" fontId="19" fillId="18" borderId="0" xfId="0" applyFont="1" applyFill="1" applyAlignment="1">
      <alignment horizontal="left" vertical="center"/>
    </xf>
    <xf numFmtId="0" fontId="32" fillId="0" borderId="0" xfId="0" applyFont="1" applyAlignment="1">
      <alignment vertical="center" wrapText="1"/>
    </xf>
    <xf numFmtId="0" fontId="10" fillId="10" borderId="1" xfId="0" applyFont="1" applyFill="1" applyBorder="1" applyAlignment="1">
      <alignment vertical="center" wrapText="1"/>
    </xf>
    <xf numFmtId="0" fontId="10" fillId="0" borderId="1" xfId="0" applyFont="1" applyBorder="1" applyAlignment="1">
      <alignment vertical="center" wrapText="1"/>
    </xf>
    <xf numFmtId="3" fontId="10" fillId="0" borderId="0" xfId="0" applyNumberFormat="1" applyFont="1" applyAlignment="1">
      <alignment vertical="center"/>
    </xf>
    <xf numFmtId="168" fontId="28" fillId="0" borderId="1" xfId="0" applyNumberFormat="1" applyFont="1" applyBorder="1" applyAlignment="1">
      <alignment vertical="center"/>
    </xf>
    <xf numFmtId="4" fontId="10" fillId="0" borderId="0" xfId="0" applyNumberFormat="1" applyFont="1" applyAlignment="1">
      <alignment vertical="center"/>
    </xf>
    <xf numFmtId="168" fontId="28" fillId="0" borderId="0" xfId="0" applyNumberFormat="1" applyFont="1" applyAlignment="1">
      <alignment vertical="center"/>
    </xf>
    <xf numFmtId="168" fontId="28" fillId="4" borderId="1" xfId="0" applyNumberFormat="1" applyFont="1" applyFill="1" applyBorder="1" applyAlignment="1">
      <alignment vertical="center"/>
    </xf>
    <xf numFmtId="0" fontId="10" fillId="20" borderId="1" xfId="0" applyFont="1" applyFill="1" applyBorder="1" applyAlignment="1">
      <alignment horizontal="left" vertical="center" wrapText="1"/>
    </xf>
    <xf numFmtId="167" fontId="10" fillId="20" borderId="1" xfId="0" applyNumberFormat="1" applyFont="1" applyFill="1" applyBorder="1" applyAlignment="1">
      <alignment horizontal="center" vertical="center"/>
    </xf>
    <xf numFmtId="167" fontId="28" fillId="20" borderId="1" xfId="0" applyNumberFormat="1" applyFont="1" applyFill="1" applyBorder="1" applyAlignment="1">
      <alignment horizontal="center" vertical="center"/>
    </xf>
    <xf numFmtId="165" fontId="32" fillId="0" borderId="1" xfId="0" applyNumberFormat="1" applyFont="1" applyBorder="1" applyAlignment="1">
      <alignment horizontal="center" vertical="center" wrapText="1"/>
    </xf>
    <xf numFmtId="0" fontId="10" fillId="20" borderId="1" xfId="0" applyFont="1" applyFill="1" applyBorder="1" applyAlignment="1">
      <alignment horizontal="center" vertical="center"/>
    </xf>
    <xf numFmtId="165" fontId="10" fillId="18" borderId="0" xfId="0" applyNumberFormat="1" applyFont="1" applyFill="1" applyAlignment="1">
      <alignment horizontal="center" vertical="center"/>
    </xf>
    <xf numFmtId="0" fontId="49" fillId="0" borderId="0" xfId="0" applyFont="1" applyAlignment="1">
      <alignment vertical="center"/>
    </xf>
    <xf numFmtId="165" fontId="35" fillId="0" borderId="1" xfId="0" applyNumberFormat="1" applyFont="1" applyBorder="1" applyAlignment="1">
      <alignment horizontal="center" vertical="center"/>
    </xf>
    <xf numFmtId="0" fontId="9" fillId="0" borderId="10" xfId="0" applyFont="1" applyBorder="1" applyAlignment="1">
      <alignment vertical="center"/>
    </xf>
    <xf numFmtId="0" fontId="21"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4" fillId="10" borderId="1" xfId="0" applyFont="1" applyFill="1" applyBorder="1" applyAlignment="1">
      <alignment horizontal="center" vertical="center"/>
    </xf>
    <xf numFmtId="0" fontId="41" fillId="10" borderId="3" xfId="0" applyFont="1" applyFill="1" applyBorder="1" applyAlignment="1">
      <alignment horizontal="center" vertical="center" wrapText="1"/>
    </xf>
    <xf numFmtId="0" fontId="41" fillId="10" borderId="1" xfId="0" applyFont="1" applyFill="1" applyBorder="1" applyAlignment="1">
      <alignment horizontal="center" vertical="center" wrapText="1"/>
    </xf>
    <xf numFmtId="0" fontId="14" fillId="0" borderId="1" xfId="0" applyFont="1" applyBorder="1" applyAlignment="1">
      <alignment horizontal="center" vertical="center" wrapText="1"/>
    </xf>
    <xf numFmtId="167" fontId="14" fillId="0" borderId="1" xfId="0" applyNumberFormat="1" applyFont="1" applyBorder="1" applyAlignment="1">
      <alignment horizontal="center" vertical="center"/>
    </xf>
    <xf numFmtId="4" fontId="41" fillId="0" borderId="1" xfId="0" applyNumberFormat="1" applyFont="1" applyBorder="1" applyAlignment="1">
      <alignment horizontal="center" vertical="center"/>
    </xf>
    <xf numFmtId="0" fontId="9" fillId="0" borderId="0" xfId="0" applyFont="1" applyAlignment="1">
      <alignment vertical="center"/>
    </xf>
    <xf numFmtId="14" fontId="43" fillId="0" borderId="1" xfId="0" applyNumberFormat="1" applyFont="1" applyBorder="1" applyAlignment="1">
      <alignment horizontal="center" vertical="center" wrapText="1"/>
    </xf>
    <xf numFmtId="14" fontId="40" fillId="0" borderId="1" xfId="0" applyNumberFormat="1" applyFont="1" applyBorder="1" applyAlignment="1">
      <alignment horizontal="center" vertical="center"/>
    </xf>
    <xf numFmtId="0" fontId="20" fillId="14" borderId="1" xfId="0" applyFont="1" applyFill="1" applyBorder="1" applyAlignment="1">
      <alignment horizontal="center" vertical="center" wrapText="1"/>
    </xf>
    <xf numFmtId="167" fontId="21" fillId="0" borderId="1" xfId="0" applyNumberFormat="1" applyFont="1" applyBorder="1" applyAlignment="1">
      <alignment horizontal="center" vertical="center" wrapText="1"/>
    </xf>
    <xf numFmtId="3" fontId="28" fillId="0" borderId="1" xfId="0" applyNumberFormat="1" applyFont="1" applyBorder="1" applyAlignment="1">
      <alignment horizontal="center" vertical="center"/>
    </xf>
    <xf numFmtId="0" fontId="28" fillId="0" borderId="3" xfId="0" applyFont="1" applyBorder="1" applyAlignment="1">
      <alignment horizontal="center" vertical="center" wrapText="1"/>
    </xf>
    <xf numFmtId="0" fontId="10" fillId="10" borderId="1" xfId="31" applyFont="1" applyFill="1" applyBorder="1" applyAlignment="1">
      <alignment horizontal="center" vertical="center"/>
    </xf>
    <xf numFmtId="2" fontId="10" fillId="0" borderId="1" xfId="31" applyNumberFormat="1" applyFont="1" applyBorder="1" applyAlignment="1">
      <alignment horizontal="left" vertical="center" wrapText="1"/>
    </xf>
    <xf numFmtId="2" fontId="10" fillId="0" borderId="0" xfId="31" applyNumberFormat="1" applyFont="1" applyAlignment="1">
      <alignment horizontal="left" vertical="center"/>
    </xf>
    <xf numFmtId="0" fontId="10" fillId="0" borderId="12" xfId="0" applyFont="1" applyBorder="1" applyAlignment="1">
      <alignment vertical="center"/>
    </xf>
    <xf numFmtId="2" fontId="10" fillId="0" borderId="12" xfId="31" applyNumberFormat="1" applyFont="1" applyBorder="1" applyAlignment="1">
      <alignment horizontal="left" vertical="center"/>
    </xf>
    <xf numFmtId="2" fontId="20" fillId="0" borderId="9" xfId="31" applyNumberFormat="1" applyFont="1" applyBorder="1" applyAlignment="1">
      <alignment horizontal="left" vertical="center"/>
    </xf>
    <xf numFmtId="0" fontId="20" fillId="0" borderId="12" xfId="0" applyFont="1" applyBorder="1" applyAlignment="1">
      <alignment vertical="center"/>
    </xf>
    <xf numFmtId="0" fontId="26" fillId="14" borderId="7" xfId="0" applyFont="1" applyFill="1" applyBorder="1" applyAlignment="1">
      <alignment horizontal="center" vertical="center" wrapText="1"/>
    </xf>
    <xf numFmtId="0" fontId="27" fillId="14" borderId="1" xfId="0" applyFont="1" applyFill="1" applyBorder="1" applyAlignment="1">
      <alignment horizontal="center" vertical="center"/>
    </xf>
    <xf numFmtId="0" fontId="27" fillId="14" borderId="1" xfId="36" applyFont="1" applyFill="1" applyBorder="1" applyAlignment="1">
      <alignment horizontal="center" vertical="center" wrapText="1"/>
    </xf>
    <xf numFmtId="0" fontId="9" fillId="0" borderId="1" xfId="0" applyFont="1" applyBorder="1" applyAlignment="1">
      <alignment horizontal="center" vertical="center"/>
    </xf>
    <xf numFmtId="0" fontId="53" fillId="14" borderId="1" xfId="0" applyFont="1" applyFill="1" applyBorder="1" applyAlignment="1">
      <alignment horizontal="center" vertical="center"/>
    </xf>
    <xf numFmtId="10" fontId="27" fillId="14" borderId="1" xfId="0" applyNumberFormat="1" applyFont="1" applyFill="1" applyBorder="1" applyAlignment="1">
      <alignment horizontal="center" vertical="center"/>
    </xf>
    <xf numFmtId="166" fontId="10" fillId="13" borderId="1" xfId="0" applyNumberFormat="1" applyFont="1" applyFill="1" applyBorder="1" applyAlignment="1">
      <alignment horizontal="center" vertical="center"/>
    </xf>
    <xf numFmtId="166" fontId="54" fillId="0" borderId="1" xfId="0" applyNumberFormat="1" applyFont="1" applyBorder="1" applyAlignment="1">
      <alignment horizontal="center" vertical="center"/>
    </xf>
    <xf numFmtId="166" fontId="10" fillId="21" borderId="1" xfId="0" applyNumberFormat="1" applyFont="1" applyFill="1" applyBorder="1" applyAlignment="1">
      <alignment horizontal="center" vertical="center"/>
    </xf>
    <xf numFmtId="166" fontId="10" fillId="8" borderId="1" xfId="0" applyNumberFormat="1" applyFont="1" applyFill="1" applyBorder="1" applyAlignment="1">
      <alignment horizontal="center" vertical="center"/>
    </xf>
    <xf numFmtId="166" fontId="10" fillId="18" borderId="1" xfId="0" applyNumberFormat="1" applyFont="1" applyFill="1" applyBorder="1" applyAlignment="1">
      <alignment horizontal="center" vertical="center"/>
    </xf>
    <xf numFmtId="0" fontId="50" fillId="0" borderId="0" xfId="0" applyFont="1" applyAlignment="1">
      <alignment horizontal="left" vertical="center"/>
    </xf>
    <xf numFmtId="0" fontId="53" fillId="0" borderId="0" xfId="0" applyFont="1" applyAlignment="1">
      <alignment horizontal="left" vertical="center"/>
    </xf>
    <xf numFmtId="0" fontId="9" fillId="21" borderId="1" xfId="0" applyFont="1" applyFill="1" applyBorder="1" applyAlignment="1">
      <alignment vertical="center"/>
    </xf>
    <xf numFmtId="14" fontId="40" fillId="0" borderId="0" xfId="0" applyNumberFormat="1" applyFont="1" applyAlignment="1">
      <alignment horizontal="center" vertical="center"/>
    </xf>
    <xf numFmtId="166" fontId="10" fillId="0" borderId="0" xfId="0" applyNumberFormat="1" applyFont="1" applyAlignment="1">
      <alignment horizontal="center" vertical="center"/>
    </xf>
    <xf numFmtId="166" fontId="54" fillId="0" borderId="0" xfId="0" applyNumberFormat="1" applyFont="1" applyAlignment="1">
      <alignment horizontal="center" vertical="center"/>
    </xf>
    <xf numFmtId="0" fontId="10" fillId="0" borderId="3" xfId="0" applyFont="1" applyBorder="1" applyAlignment="1">
      <alignment horizontal="center" vertical="center"/>
    </xf>
    <xf numFmtId="0" fontId="20" fillId="0" borderId="3" xfId="0" applyFont="1" applyBorder="1" applyAlignment="1">
      <alignment horizontal="center" vertical="center"/>
    </xf>
    <xf numFmtId="0" fontId="10" fillId="10" borderId="3" xfId="0" applyFont="1" applyFill="1" applyBorder="1" applyAlignment="1">
      <alignment horizontal="center" vertical="center"/>
    </xf>
    <xf numFmtId="0" fontId="31" fillId="18" borderId="0" xfId="0" applyFont="1" applyFill="1" applyAlignment="1">
      <alignment vertical="center"/>
    </xf>
    <xf numFmtId="0" fontId="11" fillId="18" borderId="0" xfId="0" applyFont="1" applyFill="1" applyAlignment="1">
      <alignment vertical="center"/>
    </xf>
    <xf numFmtId="165" fontId="32" fillId="12" borderId="7" xfId="0" applyNumberFormat="1" applyFont="1" applyFill="1" applyBorder="1" applyAlignment="1">
      <alignment horizontal="center" vertical="center"/>
    </xf>
    <xf numFmtId="165" fontId="32" fillId="12" borderId="1" xfId="0" applyNumberFormat="1" applyFont="1" applyFill="1" applyBorder="1" applyAlignment="1">
      <alignment horizontal="center" vertical="center"/>
    </xf>
    <xf numFmtId="177" fontId="10" fillId="14" borderId="0" xfId="0" applyNumberFormat="1" applyFont="1" applyFill="1" applyAlignment="1">
      <alignment vertical="center"/>
    </xf>
    <xf numFmtId="177" fontId="10" fillId="0" borderId="0" xfId="0" applyNumberFormat="1" applyFont="1" applyAlignment="1">
      <alignment vertical="center"/>
    </xf>
    <xf numFmtId="4" fontId="28" fillId="4" borderId="1" xfId="0" applyNumberFormat="1" applyFont="1" applyFill="1" applyBorder="1" applyAlignment="1">
      <alignment vertical="center"/>
    </xf>
    <xf numFmtId="167" fontId="28" fillId="4" borderId="1" xfId="0" applyNumberFormat="1" applyFont="1" applyFill="1" applyBorder="1" applyAlignment="1">
      <alignment vertical="center"/>
    </xf>
    <xf numFmtId="0" fontId="10" fillId="0" borderId="0" xfId="0" quotePrefix="1" applyFont="1" applyAlignment="1">
      <alignment vertical="center"/>
    </xf>
    <xf numFmtId="0" fontId="10" fillId="10" borderId="8" xfId="0" applyFont="1" applyFill="1" applyBorder="1" applyAlignment="1">
      <alignment horizontal="center" vertical="center" shrinkToFit="1"/>
    </xf>
    <xf numFmtId="0" fontId="40" fillId="10" borderId="3" xfId="0" applyFont="1" applyFill="1" applyBorder="1" applyAlignment="1">
      <alignment horizontal="center" vertical="center" shrinkToFit="1"/>
    </xf>
    <xf numFmtId="14" fontId="40" fillId="10" borderId="1" xfId="0" applyNumberFormat="1" applyFont="1" applyFill="1" applyBorder="1" applyAlignment="1">
      <alignment horizontal="center" vertical="center"/>
    </xf>
    <xf numFmtId="171" fontId="28" fillId="4" borderId="1" xfId="0" applyNumberFormat="1" applyFont="1" applyFill="1" applyBorder="1" applyAlignment="1">
      <alignment horizontal="center" vertical="center"/>
    </xf>
    <xf numFmtId="4" fontId="28" fillId="0" borderId="3" xfId="0" applyNumberFormat="1" applyFont="1" applyBorder="1" applyAlignment="1">
      <alignment horizontal="center" vertical="center"/>
    </xf>
    <xf numFmtId="4" fontId="28" fillId="0" borderId="8" xfId="0" applyNumberFormat="1" applyFont="1" applyBorder="1" applyAlignment="1">
      <alignment horizontal="center" vertical="center"/>
    </xf>
    <xf numFmtId="0" fontId="40" fillId="0" borderId="1" xfId="0" applyFont="1" applyBorder="1" applyAlignment="1">
      <alignment horizontal="center" vertical="center" wrapText="1"/>
    </xf>
    <xf numFmtId="179" fontId="40" fillId="4" borderId="1" xfId="0" applyNumberFormat="1" applyFont="1" applyFill="1" applyBorder="1" applyAlignment="1">
      <alignment horizontal="center" vertical="center"/>
    </xf>
    <xf numFmtId="179" fontId="40" fillId="0" borderId="14" xfId="0" applyNumberFormat="1" applyFont="1" applyBorder="1" applyAlignment="1">
      <alignment horizontal="center" vertical="center"/>
    </xf>
    <xf numFmtId="179" fontId="40" fillId="0" borderId="1" xfId="0" applyNumberFormat="1" applyFont="1" applyBorder="1" applyAlignment="1">
      <alignment horizontal="center" vertical="center"/>
    </xf>
    <xf numFmtId="0" fontId="9" fillId="18" borderId="0" xfId="0" applyFont="1" applyFill="1" applyAlignment="1">
      <alignment horizontal="center" vertical="center"/>
    </xf>
    <xf numFmtId="0" fontId="20" fillId="0" borderId="1" xfId="0" applyFont="1" applyBorder="1" applyAlignment="1">
      <alignment horizontal="center" vertical="center"/>
    </xf>
    <xf numFmtId="165" fontId="20" fillId="0" borderId="1" xfId="0" applyNumberFormat="1" applyFont="1" applyBorder="1" applyAlignment="1">
      <alignment horizontal="center" vertical="center"/>
    </xf>
    <xf numFmtId="0" fontId="9" fillId="19" borderId="1" xfId="0" applyFont="1" applyFill="1" applyBorder="1" applyAlignment="1" applyProtection="1">
      <alignment horizontal="center" vertical="center" wrapText="1"/>
      <protection hidden="1"/>
    </xf>
    <xf numFmtId="0" fontId="9" fillId="19" borderId="1"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19" borderId="1" xfId="0" applyFont="1" applyFill="1" applyBorder="1" applyAlignment="1" applyProtection="1">
      <alignment horizontal="center" vertical="center"/>
      <protection hidden="1"/>
    </xf>
    <xf numFmtId="0" fontId="9" fillId="19" borderId="1" xfId="0" applyFont="1" applyFill="1" applyBorder="1" applyAlignment="1">
      <alignment horizontal="center" vertical="center"/>
    </xf>
    <xf numFmtId="166" fontId="21" fillId="0" borderId="1" xfId="0" applyNumberFormat="1" applyFont="1" applyBorder="1" applyAlignment="1">
      <alignment horizontal="center" vertical="center" wrapText="1"/>
    </xf>
    <xf numFmtId="0" fontId="40" fillId="10" borderId="1" xfId="0" applyFont="1" applyFill="1" applyBorder="1" applyAlignment="1">
      <alignment horizontal="center" vertical="center" wrapText="1"/>
    </xf>
    <xf numFmtId="14" fontId="40" fillId="10" borderId="11" xfId="0" applyNumberFormat="1" applyFont="1" applyFill="1" applyBorder="1" applyAlignment="1">
      <alignment horizontal="center" vertical="center"/>
    </xf>
    <xf numFmtId="167" fontId="10" fillId="4" borderId="1" xfId="24" applyNumberFormat="1" applyFont="1" applyFill="1" applyBorder="1" applyAlignment="1">
      <alignment horizontal="center" vertical="center"/>
    </xf>
    <xf numFmtId="166" fontId="10" fillId="4" borderId="1" xfId="0" applyNumberFormat="1" applyFont="1" applyFill="1" applyBorder="1" applyAlignment="1">
      <alignment horizontal="center" vertical="center"/>
    </xf>
    <xf numFmtId="166" fontId="10" fillId="0" borderId="1" xfId="0" applyNumberFormat="1" applyFont="1" applyBorder="1" applyAlignment="1">
      <alignment horizontal="center" vertical="center"/>
    </xf>
    <xf numFmtId="0" fontId="49" fillId="0" borderId="0" xfId="0" applyFont="1" applyAlignment="1">
      <alignment vertical="center" wrapText="1"/>
    </xf>
    <xf numFmtId="2" fontId="14" fillId="0" borderId="14" xfId="0" applyNumberFormat="1" applyFont="1" applyBorder="1" applyAlignment="1">
      <alignment vertical="center"/>
    </xf>
    <xf numFmtId="2" fontId="14" fillId="1" borderId="1" xfId="0" applyNumberFormat="1" applyFont="1" applyFill="1" applyBorder="1" applyAlignment="1">
      <alignment vertical="center"/>
    </xf>
    <xf numFmtId="2" fontId="14" fillId="0" borderId="1" xfId="0" applyNumberFormat="1" applyFont="1" applyBorder="1" applyAlignment="1">
      <alignment vertical="center"/>
    </xf>
    <xf numFmtId="0" fontId="55" fillId="0" borderId="0" xfId="0" applyFont="1" applyAlignment="1">
      <alignment vertical="center"/>
    </xf>
    <xf numFmtId="2" fontId="14" fillId="25" borderId="14" xfId="0" applyNumberFormat="1" applyFont="1" applyFill="1" applyBorder="1" applyAlignment="1">
      <alignment vertical="center"/>
    </xf>
    <xf numFmtId="167" fontId="14" fillId="0" borderId="14" xfId="0" applyNumberFormat="1" applyFont="1" applyBorder="1" applyAlignment="1">
      <alignment vertical="center"/>
    </xf>
    <xf numFmtId="167" fontId="14" fillId="0" borderId="8" xfId="0" applyNumberFormat="1" applyFont="1" applyBorder="1" applyAlignment="1">
      <alignment vertical="center"/>
    </xf>
    <xf numFmtId="167" fontId="14" fillId="0" borderId="1" xfId="0" applyNumberFormat="1" applyFont="1" applyBorder="1" applyAlignment="1">
      <alignment vertical="center"/>
    </xf>
    <xf numFmtId="0" fontId="10" fillId="10" borderId="1" xfId="0" applyFont="1" applyFill="1" applyBorder="1" applyAlignment="1">
      <alignment horizontal="center" vertical="center" wrapText="1"/>
    </xf>
    <xf numFmtId="0" fontId="32" fillId="10" borderId="1" xfId="0" applyFont="1" applyFill="1" applyBorder="1" applyAlignment="1">
      <alignment vertical="center"/>
    </xf>
    <xf numFmtId="0" fontId="9" fillId="0" borderId="3" xfId="36" applyFont="1" applyBorder="1" applyAlignment="1">
      <alignment horizontal="center" vertical="center"/>
    </xf>
    <xf numFmtId="166" fontId="16" fillId="0" borderId="14" xfId="0" applyNumberFormat="1" applyFont="1" applyBorder="1" applyAlignment="1">
      <alignment vertical="center"/>
    </xf>
    <xf numFmtId="166" fontId="16" fillId="0" borderId="15" xfId="0" applyNumberFormat="1" applyFont="1" applyBorder="1" applyAlignment="1">
      <alignment vertical="center"/>
    </xf>
    <xf numFmtId="0" fontId="9" fillId="10" borderId="3" xfId="36" applyFont="1" applyFill="1" applyBorder="1" applyAlignment="1">
      <alignment horizontal="center" vertical="center"/>
    </xf>
    <xf numFmtId="166" fontId="10" fillId="10" borderId="1" xfId="0" applyNumberFormat="1" applyFont="1" applyFill="1" applyBorder="1" applyAlignment="1">
      <alignment horizontal="center" vertical="center"/>
    </xf>
    <xf numFmtId="166" fontId="28" fillId="10" borderId="1" xfId="0" applyNumberFormat="1" applyFont="1" applyFill="1" applyBorder="1" applyAlignment="1">
      <alignment horizontal="center" vertical="center"/>
    </xf>
    <xf numFmtId="180" fontId="28" fillId="0" borderId="0" xfId="0" applyNumberFormat="1" applyFont="1" applyAlignment="1">
      <alignment horizontal="center" vertical="center"/>
    </xf>
    <xf numFmtId="10" fontId="23" fillId="9" borderId="1" xfId="0" applyNumberFormat="1" applyFont="1" applyFill="1" applyBorder="1" applyAlignment="1">
      <alignment horizontal="center" vertical="center"/>
    </xf>
    <xf numFmtId="3" fontId="10" fillId="0" borderId="0" xfId="0" applyNumberFormat="1" applyFont="1" applyAlignment="1">
      <alignment horizontal="left" vertical="center" wrapText="1"/>
    </xf>
    <xf numFmtId="0" fontId="23" fillId="14" borderId="1" xfId="0" applyFont="1" applyFill="1" applyBorder="1" applyAlignment="1">
      <alignment horizontal="center" vertical="center"/>
    </xf>
    <xf numFmtId="0" fontId="20" fillId="9" borderId="1" xfId="0" applyFont="1" applyFill="1" applyBorder="1" applyAlignment="1">
      <alignment horizontal="center" vertical="center" wrapText="1"/>
    </xf>
    <xf numFmtId="3" fontId="20" fillId="9" borderId="1" xfId="0" applyNumberFormat="1" applyFont="1" applyFill="1" applyBorder="1" applyAlignment="1">
      <alignment horizontal="center" vertical="center"/>
    </xf>
    <xf numFmtId="0" fontId="12" fillId="0" borderId="0" xfId="0" applyFont="1" applyAlignment="1">
      <alignment horizontal="center" vertical="center" wrapText="1"/>
    </xf>
    <xf numFmtId="167" fontId="40" fillId="9" borderId="1" xfId="0" applyNumberFormat="1" applyFont="1" applyFill="1" applyBorder="1" applyAlignment="1">
      <alignment horizontal="center" vertical="center"/>
    </xf>
    <xf numFmtId="1" fontId="9" fillId="0" borderId="8" xfId="3" applyNumberFormat="1" applyFont="1" applyBorder="1" applyAlignment="1">
      <alignment horizontal="center" vertical="center"/>
    </xf>
    <xf numFmtId="0" fontId="9" fillId="0" borderId="8" xfId="3" applyNumberFormat="1" applyFont="1" applyBorder="1" applyAlignment="1">
      <alignment horizontal="center" vertical="center"/>
    </xf>
    <xf numFmtId="1" fontId="56" fillId="14" borderId="8"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23" fillId="0" borderId="0" xfId="0" applyFont="1" applyAlignment="1">
      <alignment vertical="center"/>
    </xf>
    <xf numFmtId="165" fontId="21" fillId="0" borderId="1" xfId="0" applyNumberFormat="1" applyFont="1" applyBorder="1" applyAlignment="1">
      <alignment horizontal="center" vertical="center" wrapText="1"/>
    </xf>
    <xf numFmtId="0" fontId="51" fillId="0" borderId="10" xfId="0" applyFont="1" applyBorder="1" applyAlignment="1">
      <alignment horizontal="left" vertical="center" wrapText="1"/>
    </xf>
    <xf numFmtId="0" fontId="51" fillId="0" borderId="0" xfId="0" applyFont="1" applyAlignment="1">
      <alignment horizontal="left" vertical="center" wrapText="1"/>
    </xf>
    <xf numFmtId="0" fontId="15" fillId="0" borderId="0" xfId="0" applyFont="1" applyAlignment="1">
      <alignment horizontal="left" vertical="center"/>
    </xf>
    <xf numFmtId="0" fontId="38" fillId="0" borderId="0" xfId="0" applyFont="1" applyAlignment="1">
      <alignment horizontal="left" vertical="center" wrapText="1"/>
    </xf>
    <xf numFmtId="2" fontId="10" fillId="0" borderId="0" xfId="31" applyNumberFormat="1" applyFont="1" applyAlignment="1">
      <alignment horizontal="left" vertical="center" wrapText="1"/>
    </xf>
    <xf numFmtId="3" fontId="10" fillId="0" borderId="0" xfId="24" applyNumberFormat="1" applyFont="1" applyFill="1" applyBorder="1" applyAlignment="1">
      <alignment vertical="center"/>
    </xf>
    <xf numFmtId="1" fontId="9" fillId="0" borderId="1" xfId="0" applyNumberFormat="1" applyFont="1" applyBorder="1" applyAlignment="1">
      <alignment horizontal="center" vertical="center"/>
    </xf>
    <xf numFmtId="166" fontId="29" fillId="0" borderId="1" xfId="0" applyNumberFormat="1" applyFont="1" applyBorder="1" applyAlignment="1">
      <alignment horizontal="center" vertical="center"/>
    </xf>
    <xf numFmtId="0" fontId="29" fillId="14" borderId="1" xfId="0" applyFont="1" applyFill="1" applyBorder="1" applyAlignment="1">
      <alignment horizontal="center" vertical="center"/>
    </xf>
    <xf numFmtId="165" fontId="9" fillId="14"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1" fontId="22" fillId="0" borderId="1" xfId="0" applyNumberFormat="1" applyFont="1" applyBorder="1" applyAlignment="1">
      <alignment horizontal="center" vertical="center" wrapText="1"/>
    </xf>
    <xf numFmtId="0" fontId="39" fillId="0" borderId="0" xfId="0" applyFont="1" applyAlignment="1">
      <alignment horizontal="center" vertical="center" wrapText="1"/>
    </xf>
    <xf numFmtId="0" fontId="37" fillId="0" borderId="0" xfId="25" applyAlignment="1" applyProtection="1">
      <alignment vertical="center"/>
    </xf>
    <xf numFmtId="170" fontId="21" fillId="0" borderId="1" xfId="0" applyNumberFormat="1" applyFont="1" applyBorder="1" applyAlignment="1">
      <alignment horizontal="center" vertical="center" wrapText="1"/>
    </xf>
    <xf numFmtId="0" fontId="58" fillId="12" borderId="1" xfId="0" applyFont="1" applyFill="1" applyBorder="1" applyAlignment="1">
      <alignment horizontal="center" vertical="center" wrapText="1"/>
    </xf>
    <xf numFmtId="0" fontId="58" fillId="0" borderId="0" xfId="0" applyFont="1" applyAlignment="1">
      <alignment vertical="center" wrapText="1"/>
    </xf>
    <xf numFmtId="0" fontId="58" fillId="0" borderId="0" xfId="0" applyFont="1" applyAlignment="1">
      <alignment horizontal="left" vertical="center" wrapText="1"/>
    </xf>
    <xf numFmtId="14" fontId="20" fillId="5" borderId="1" xfId="0" applyNumberFormat="1" applyFont="1" applyFill="1" applyBorder="1" applyAlignment="1">
      <alignment horizontal="center" vertical="center" wrapText="1"/>
    </xf>
    <xf numFmtId="14" fontId="57" fillId="5" borderId="1" xfId="0" applyNumberFormat="1" applyFont="1" applyFill="1" applyBorder="1" applyAlignment="1">
      <alignment horizontal="center" vertical="center" wrapText="1"/>
    </xf>
    <xf numFmtId="14" fontId="40" fillId="5" borderId="11" xfId="0" applyNumberFormat="1" applyFont="1" applyFill="1" applyBorder="1" applyAlignment="1">
      <alignment horizontal="center" vertical="center"/>
    </xf>
    <xf numFmtId="14" fontId="40" fillId="5" borderId="8" xfId="0" applyNumberFormat="1" applyFont="1" applyFill="1" applyBorder="1" applyAlignment="1">
      <alignment horizontal="center" vertical="center"/>
    </xf>
    <xf numFmtId="0" fontId="9" fillId="14" borderId="11" xfId="3" applyNumberFormat="1" applyFont="1" applyFill="1" applyBorder="1" applyAlignment="1">
      <alignment horizontal="center" vertical="center" wrapText="1"/>
    </xf>
    <xf numFmtId="0" fontId="9" fillId="14" borderId="8" xfId="3" applyNumberFormat="1" applyFont="1" applyFill="1" applyBorder="1" applyAlignment="1">
      <alignment horizontal="center" vertical="center" wrapText="1"/>
    </xf>
    <xf numFmtId="0" fontId="12" fillId="17" borderId="0" xfId="0" applyFont="1" applyFill="1" applyAlignment="1">
      <alignment horizontal="center" vertical="center" wrapText="1"/>
    </xf>
    <xf numFmtId="0" fontId="9" fillId="14" borderId="1" xfId="3" applyNumberFormat="1" applyFont="1" applyFill="1" applyBorder="1" applyAlignment="1">
      <alignment horizontal="center" vertical="center" wrapText="1"/>
    </xf>
    <xf numFmtId="4" fontId="28" fillId="0" borderId="1" xfId="3" applyNumberFormat="1" applyFont="1" applyBorder="1" applyAlignment="1">
      <alignment horizontal="center" vertical="center"/>
    </xf>
    <xf numFmtId="0" fontId="61" fillId="0" borderId="0" xfId="0" applyFont="1" applyAlignment="1">
      <alignment horizontal="center" vertical="center" wrapText="1"/>
    </xf>
    <xf numFmtId="10" fontId="10" fillId="0" borderId="8" xfId="0" applyNumberFormat="1" applyFont="1" applyBorder="1" applyAlignment="1">
      <alignment horizontal="center" vertical="center"/>
    </xf>
    <xf numFmtId="10" fontId="40" fillId="0" borderId="8" xfId="0" applyNumberFormat="1" applyFont="1" applyBorder="1" applyAlignment="1">
      <alignment horizontal="center" vertical="center"/>
    </xf>
    <xf numFmtId="10" fontId="40" fillId="0" borderId="1" xfId="0" applyNumberFormat="1" applyFont="1" applyBorder="1" applyAlignment="1">
      <alignment horizontal="center" vertical="center"/>
    </xf>
    <xf numFmtId="10" fontId="40" fillId="7" borderId="1" xfId="0" applyNumberFormat="1" applyFont="1" applyFill="1" applyBorder="1" applyAlignment="1">
      <alignment horizontal="center" vertical="center"/>
    </xf>
    <xf numFmtId="10" fontId="28" fillId="0" borderId="8" xfId="0" applyNumberFormat="1" applyFont="1" applyBorder="1" applyAlignment="1">
      <alignment horizontal="center" vertical="center"/>
    </xf>
    <xf numFmtId="3" fontId="14" fillId="6" borderId="1" xfId="0" applyNumberFormat="1" applyFont="1" applyFill="1" applyBorder="1" applyAlignment="1">
      <alignment horizontal="right" vertical="center"/>
    </xf>
    <xf numFmtId="0" fontId="28" fillId="0" borderId="1" xfId="0" applyFont="1" applyBorder="1" applyAlignment="1">
      <alignment horizontal="center" vertical="center"/>
    </xf>
    <xf numFmtId="0" fontId="23" fillId="14" borderId="3" xfId="0" applyFont="1" applyFill="1" applyBorder="1" applyAlignment="1">
      <alignment horizontal="center" vertical="center"/>
    </xf>
    <xf numFmtId="0" fontId="32" fillId="0" borderId="1" xfId="0" applyFont="1" applyBorder="1" applyAlignment="1">
      <alignment horizontal="left" vertical="center"/>
    </xf>
    <xf numFmtId="0" fontId="64" fillId="0" borderId="0" xfId="0" applyFont="1" applyAlignment="1">
      <alignment vertical="center"/>
    </xf>
    <xf numFmtId="178" fontId="28" fillId="10" borderId="1" xfId="0" applyNumberFormat="1" applyFont="1" applyFill="1" applyBorder="1" applyAlignment="1">
      <alignment horizontal="center" vertical="center"/>
    </xf>
    <xf numFmtId="0" fontId="65" fillId="0" borderId="0" xfId="0" applyFont="1" applyAlignment="1">
      <alignment vertical="center"/>
    </xf>
    <xf numFmtId="174" fontId="28" fillId="0" borderId="1" xfId="0" applyNumberFormat="1" applyFont="1" applyBorder="1" applyAlignment="1">
      <alignment horizontal="center" vertical="center"/>
    </xf>
    <xf numFmtId="167" fontId="28" fillId="16" borderId="1" xfId="0" applyNumberFormat="1" applyFont="1" applyFill="1" applyBorder="1" applyAlignment="1">
      <alignment horizontal="center" vertical="center"/>
    </xf>
    <xf numFmtId="167" fontId="40" fillId="0" borderId="1" xfId="0" applyNumberFormat="1" applyFont="1" applyBorder="1" applyAlignment="1">
      <alignment horizontal="center" vertical="center"/>
    </xf>
    <xf numFmtId="167"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68" fillId="0" borderId="0" xfId="0" applyFont="1" applyAlignment="1">
      <alignment vertical="center"/>
    </xf>
    <xf numFmtId="167" fontId="10" fillId="0" borderId="1" xfId="0" applyNumberFormat="1" applyFont="1" applyBorder="1" applyAlignment="1">
      <alignment horizontal="center" vertical="center"/>
    </xf>
    <xf numFmtId="0" fontId="10" fillId="0" borderId="8" xfId="0" applyFont="1" applyBorder="1" applyAlignment="1">
      <alignment horizontal="right" vertical="center" shrinkToFit="1"/>
    </xf>
    <xf numFmtId="0" fontId="40" fillId="0" borderId="3" xfId="0" applyFont="1" applyBorder="1" applyAlignment="1">
      <alignment horizontal="right" vertical="center" shrinkToFit="1"/>
    </xf>
    <xf numFmtId="167" fontId="28" fillId="0" borderId="0" xfId="0" applyNumberFormat="1" applyFont="1" applyAlignment="1">
      <alignment horizontal="center" vertical="center"/>
    </xf>
    <xf numFmtId="173" fontId="10" fillId="4" borderId="1" xfId="0" applyNumberFormat="1" applyFont="1" applyFill="1" applyBorder="1" applyAlignment="1">
      <alignment horizontal="center" vertical="center"/>
    </xf>
    <xf numFmtId="3" fontId="10" fillId="0" borderId="1" xfId="24" applyNumberFormat="1" applyFont="1" applyFill="1" applyBorder="1" applyAlignment="1">
      <alignment horizontal="center" vertical="center"/>
    </xf>
    <xf numFmtId="0" fontId="69" fillId="0" borderId="0" xfId="0" applyFont="1" applyAlignment="1">
      <alignment horizontal="center" vertical="center" wrapText="1"/>
    </xf>
    <xf numFmtId="166" fontId="69" fillId="0" borderId="0" xfId="0" applyNumberFormat="1" applyFont="1" applyAlignment="1">
      <alignment horizontal="center" vertical="center" wrapText="1"/>
    </xf>
    <xf numFmtId="0" fontId="9" fillId="13" borderId="1" xfId="0" applyFont="1" applyFill="1" applyBorder="1" applyAlignment="1">
      <alignment horizontal="center" vertical="center" wrapText="1"/>
    </xf>
    <xf numFmtId="0" fontId="9" fillId="21"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167" fontId="28" fillId="4" borderId="1" xfId="0" applyNumberFormat="1" applyFont="1" applyFill="1" applyBorder="1" applyAlignment="1">
      <alignment horizontal="center" vertical="center"/>
    </xf>
    <xf numFmtId="165" fontId="40"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65" fontId="10" fillId="0" borderId="3" xfId="0" applyNumberFormat="1" applyFont="1" applyBorder="1" applyAlignment="1">
      <alignment horizontal="center" vertical="center"/>
    </xf>
    <xf numFmtId="0" fontId="46" fillId="10" borderId="1" xfId="0" applyFont="1" applyFill="1" applyBorder="1" applyAlignment="1">
      <alignment horizontal="center" vertical="center"/>
    </xf>
    <xf numFmtId="0" fontId="40" fillId="10" borderId="1" xfId="0" applyFont="1" applyFill="1" applyBorder="1" applyAlignment="1">
      <alignment horizontal="center" vertical="center"/>
    </xf>
    <xf numFmtId="0" fontId="12" fillId="0" borderId="0" xfId="0" applyFont="1" applyAlignment="1">
      <alignment vertical="center" wrapText="1"/>
    </xf>
    <xf numFmtId="166" fontId="70" fillId="22" borderId="1" xfId="0" applyNumberFormat="1" applyFont="1" applyFill="1" applyBorder="1" applyAlignment="1">
      <alignment horizontal="center" vertical="center"/>
    </xf>
    <xf numFmtId="0" fontId="15" fillId="0" borderId="0" xfId="31" applyFont="1" applyAlignment="1">
      <alignment vertical="center" wrapText="1"/>
    </xf>
    <xf numFmtId="4" fontId="20" fillId="9" borderId="1" xfId="0" applyNumberFormat="1" applyFont="1" applyFill="1" applyBorder="1" applyAlignment="1">
      <alignment horizontal="center" vertical="center"/>
    </xf>
    <xf numFmtId="0" fontId="9" fillId="0" borderId="2" xfId="0" applyFont="1" applyBorder="1" applyAlignment="1">
      <alignment horizontal="center" vertical="center" wrapText="1"/>
    </xf>
    <xf numFmtId="14" fontId="20" fillId="5" borderId="2" xfId="0" applyNumberFormat="1" applyFont="1" applyFill="1" applyBorder="1" applyAlignment="1">
      <alignment horizontal="center" vertical="center" wrapText="1"/>
    </xf>
    <xf numFmtId="167" fontId="40" fillId="9" borderId="2" xfId="0" applyNumberFormat="1" applyFont="1" applyFill="1" applyBorder="1" applyAlignment="1">
      <alignment horizontal="center" vertical="center"/>
    </xf>
    <xf numFmtId="4" fontId="10" fillId="0" borderId="2" xfId="0" applyNumberFormat="1" applyFont="1" applyBorder="1" applyAlignment="1">
      <alignment horizontal="center" vertical="center"/>
    </xf>
    <xf numFmtId="4" fontId="20" fillId="0" borderId="1" xfId="0" applyNumberFormat="1" applyFont="1" applyBorder="1" applyAlignment="1">
      <alignment horizontal="center" vertical="center"/>
    </xf>
    <xf numFmtId="0" fontId="11" fillId="0" borderId="0" xfId="0" applyFont="1"/>
    <xf numFmtId="170" fontId="32" fillId="0" borderId="1" xfId="0" applyNumberFormat="1" applyFont="1" applyBorder="1" applyAlignment="1">
      <alignment horizontal="center" vertical="center"/>
    </xf>
    <xf numFmtId="2" fontId="14" fillId="16" borderId="1" xfId="0" applyNumberFormat="1" applyFont="1" applyFill="1" applyBorder="1" applyAlignment="1">
      <alignment vertical="center"/>
    </xf>
    <xf numFmtId="3" fontId="14" fillId="27" borderId="1" xfId="0" applyNumberFormat="1" applyFont="1" applyFill="1" applyBorder="1" applyAlignment="1">
      <alignment horizontal="right" vertical="center"/>
    </xf>
    <xf numFmtId="1" fontId="72" fillId="10" borderId="1" xfId="0" applyNumberFormat="1" applyFont="1" applyFill="1" applyBorder="1" applyAlignment="1">
      <alignment horizontal="center" vertical="center" wrapText="1"/>
    </xf>
    <xf numFmtId="0" fontId="13" fillId="0" borderId="0" xfId="0" applyFont="1" applyAlignment="1">
      <alignment vertical="center"/>
    </xf>
    <xf numFmtId="0" fontId="41" fillId="10" borderId="8" xfId="0" applyFont="1" applyFill="1" applyBorder="1" applyAlignment="1">
      <alignment horizontal="left" vertical="center" wrapText="1"/>
    </xf>
    <xf numFmtId="2" fontId="14" fillId="23" borderId="1" xfId="0" applyNumberFormat="1" applyFont="1" applyFill="1" applyBorder="1" applyAlignment="1">
      <alignment vertical="center"/>
    </xf>
    <xf numFmtId="2" fontId="14" fillId="6" borderId="8" xfId="0" applyNumberFormat="1" applyFont="1" applyFill="1" applyBorder="1" applyAlignment="1">
      <alignment vertical="center"/>
    </xf>
    <xf numFmtId="2" fontId="14" fillId="6" borderId="1" xfId="0" applyNumberFormat="1" applyFont="1" applyFill="1" applyBorder="1" applyAlignment="1">
      <alignment vertical="center"/>
    </xf>
    <xf numFmtId="2" fontId="14" fillId="24" borderId="1" xfId="0" applyNumberFormat="1" applyFont="1" applyFill="1" applyBorder="1" applyAlignment="1">
      <alignment vertical="center"/>
    </xf>
    <xf numFmtId="0" fontId="41" fillId="0" borderId="0" xfId="0" applyFont="1" applyAlignment="1">
      <alignment vertical="center"/>
    </xf>
    <xf numFmtId="0" fontId="73" fillId="0" borderId="13" xfId="0" applyFont="1" applyBorder="1" applyAlignment="1">
      <alignment horizontal="center" vertical="center"/>
    </xf>
    <xf numFmtId="0" fontId="41" fillId="10" borderId="8" xfId="0" applyFont="1" applyFill="1" applyBorder="1" applyAlignment="1">
      <alignment horizontal="left" vertical="center"/>
    </xf>
    <xf numFmtId="176" fontId="14" fillId="23" borderId="1" xfId="0" applyNumberFormat="1" applyFont="1" applyFill="1" applyBorder="1" applyAlignment="1">
      <alignment vertical="center"/>
    </xf>
    <xf numFmtId="176" fontId="14" fillId="6" borderId="1" xfId="0" applyNumberFormat="1" applyFont="1" applyFill="1" applyBorder="1" applyAlignment="1">
      <alignment vertical="center"/>
    </xf>
    <xf numFmtId="176" fontId="14" fillId="0" borderId="1" xfId="0" applyNumberFormat="1" applyFont="1" applyBorder="1" applyAlignment="1">
      <alignment vertical="center"/>
    </xf>
    <xf numFmtId="176" fontId="14" fillId="25" borderId="1" xfId="0" applyNumberFormat="1" applyFont="1" applyFill="1" applyBorder="1" applyAlignment="1">
      <alignment vertical="center"/>
    </xf>
    <xf numFmtId="176" fontId="14" fillId="16" borderId="1" xfId="0" applyNumberFormat="1" applyFont="1" applyFill="1" applyBorder="1" applyAlignment="1">
      <alignment vertical="center"/>
    </xf>
    <xf numFmtId="167" fontId="14" fillId="1" borderId="8" xfId="0" applyNumberFormat="1" applyFont="1" applyFill="1" applyBorder="1" applyAlignment="1">
      <alignment vertical="center"/>
    </xf>
    <xf numFmtId="167" fontId="14" fillId="16" borderId="1" xfId="0" applyNumberFormat="1" applyFont="1" applyFill="1" applyBorder="1" applyAlignment="1">
      <alignment vertical="center"/>
    </xf>
    <xf numFmtId="165" fontId="74" fillId="0" borderId="0" xfId="0" applyNumberFormat="1" applyFont="1" applyAlignment="1">
      <alignment vertical="center"/>
    </xf>
    <xf numFmtId="0" fontId="41" fillId="10" borderId="1" xfId="0" applyFont="1" applyFill="1" applyBorder="1" applyAlignment="1">
      <alignment horizontal="left" vertical="center" wrapText="1"/>
    </xf>
    <xf numFmtId="0" fontId="73" fillId="0" borderId="4" xfId="0" applyFont="1" applyBorder="1" applyAlignment="1">
      <alignment vertical="center" wrapText="1"/>
    </xf>
    <xf numFmtId="0" fontId="14" fillId="10" borderId="1" xfId="0" applyFont="1" applyFill="1" applyBorder="1" applyAlignment="1">
      <alignment horizontal="left" vertical="center" wrapText="1"/>
    </xf>
    <xf numFmtId="165" fontId="41" fillId="0" borderId="0" xfId="0" applyNumberFormat="1" applyFont="1" applyAlignment="1">
      <alignment horizontal="center" vertical="center"/>
    </xf>
    <xf numFmtId="167" fontId="41" fillId="0" borderId="1" xfId="0" applyNumberFormat="1" applyFont="1" applyBorder="1" applyAlignment="1">
      <alignment horizontal="center" vertical="center"/>
    </xf>
    <xf numFmtId="3" fontId="41" fillId="0" borderId="0" xfId="0" applyNumberFormat="1" applyFont="1" applyAlignment="1">
      <alignment horizontal="center" vertical="center"/>
    </xf>
    <xf numFmtId="168" fontId="41" fillId="1" borderId="1" xfId="0" applyNumberFormat="1" applyFont="1" applyFill="1" applyBorder="1" applyAlignment="1">
      <alignment vertical="center"/>
    </xf>
    <xf numFmtId="0" fontId="14" fillId="0" borderId="0" xfId="0" applyFont="1" applyAlignment="1">
      <alignment vertical="center"/>
    </xf>
    <xf numFmtId="0" fontId="73" fillId="0" borderId="0" xfId="0" applyFont="1" applyAlignment="1">
      <alignment vertical="center"/>
    </xf>
    <xf numFmtId="0" fontId="14" fillId="10" borderId="1" xfId="0" applyFont="1" applyFill="1" applyBorder="1" applyAlignment="1">
      <alignment vertical="center" wrapText="1"/>
    </xf>
    <xf numFmtId="176" fontId="41" fillId="1" borderId="1" xfId="0" applyNumberFormat="1" applyFont="1" applyFill="1" applyBorder="1" applyAlignment="1">
      <alignment vertical="center"/>
    </xf>
    <xf numFmtId="176" fontId="41" fillId="25" borderId="1" xfId="0" applyNumberFormat="1" applyFont="1" applyFill="1" applyBorder="1" applyAlignment="1">
      <alignment vertical="center"/>
    </xf>
    <xf numFmtId="176" fontId="41" fillId="0" borderId="1" xfId="0" applyNumberFormat="1" applyFont="1" applyBorder="1" applyAlignment="1">
      <alignment vertical="center"/>
    </xf>
    <xf numFmtId="0" fontId="14" fillId="10" borderId="1" xfId="0" applyFont="1" applyFill="1" applyBorder="1" applyAlignment="1">
      <alignment horizontal="center" vertical="center" wrapText="1"/>
    </xf>
    <xf numFmtId="0" fontId="14" fillId="16" borderId="1" xfId="0" applyFont="1" applyFill="1" applyBorder="1" applyAlignment="1">
      <alignment vertical="center"/>
    </xf>
    <xf numFmtId="3" fontId="14" fillId="6" borderId="14" xfId="0" applyNumberFormat="1" applyFont="1" applyFill="1" applyBorder="1"/>
    <xf numFmtId="0" fontId="24" fillId="12" borderId="0" xfId="0" applyFont="1" applyFill="1" applyAlignment="1">
      <alignment horizontal="left" vertical="center"/>
    </xf>
    <xf numFmtId="0" fontId="37" fillId="0" borderId="0" xfId="25" applyFill="1" applyAlignment="1" applyProtection="1">
      <alignment vertical="center"/>
    </xf>
    <xf numFmtId="0" fontId="24" fillId="0" borderId="10" xfId="0" applyFont="1" applyBorder="1" applyAlignment="1">
      <alignment horizontal="left" vertical="center"/>
    </xf>
    <xf numFmtId="0" fontId="13" fillId="10" borderId="2" xfId="0" applyFont="1" applyFill="1" applyBorder="1" applyAlignment="1">
      <alignment horizontal="left" vertical="center" wrapText="1"/>
    </xf>
    <xf numFmtId="0" fontId="27" fillId="0" borderId="0" xfId="0" applyFont="1" applyAlignment="1">
      <alignment horizontal="center" vertical="center"/>
    </xf>
    <xf numFmtId="0" fontId="69" fillId="0" borderId="0" xfId="0" applyFont="1" applyAlignment="1">
      <alignment horizontal="center" vertical="center"/>
    </xf>
    <xf numFmtId="0" fontId="27" fillId="0" borderId="0" xfId="0" applyFont="1" applyAlignment="1">
      <alignment vertical="center"/>
    </xf>
    <xf numFmtId="0" fontId="41" fillId="0" borderId="3" xfId="0" applyFont="1" applyBorder="1" applyAlignment="1">
      <alignment horizontal="left" vertical="center"/>
    </xf>
    <xf numFmtId="0" fontId="41" fillId="0" borderId="11" xfId="0" applyFont="1" applyBorder="1" applyAlignment="1">
      <alignment horizontal="left" vertical="center"/>
    </xf>
    <xf numFmtId="0" fontId="24" fillId="12" borderId="0" xfId="0" applyFont="1" applyFill="1" applyAlignment="1">
      <alignment horizontal="left" vertical="center"/>
    </xf>
    <xf numFmtId="0" fontId="9" fillId="0" borderId="10" xfId="0" applyFont="1" applyBorder="1" applyAlignment="1">
      <alignment horizontal="center" vertical="center"/>
    </xf>
    <xf numFmtId="0" fontId="20" fillId="0" borderId="1" xfId="0" applyFont="1" applyBorder="1" applyAlignment="1">
      <alignment horizontal="center" vertical="center"/>
    </xf>
    <xf numFmtId="0" fontId="12" fillId="17" borderId="7" xfId="0" applyFont="1" applyFill="1" applyBorder="1" applyAlignment="1">
      <alignment horizontal="center" vertical="center" wrapText="1"/>
    </xf>
    <xf numFmtId="0" fontId="12" fillId="17" borderId="5" xfId="0" applyFont="1" applyFill="1" applyBorder="1" applyAlignment="1">
      <alignment horizontal="center" vertical="center" wrapText="1"/>
    </xf>
    <xf numFmtId="0" fontId="12" fillId="17" borderId="2" xfId="0" applyFont="1" applyFill="1" applyBorder="1" applyAlignment="1">
      <alignment horizontal="center" vertical="center" wrapText="1"/>
    </xf>
    <xf numFmtId="0" fontId="32" fillId="10" borderId="3" xfId="0" applyFont="1" applyFill="1" applyBorder="1" applyAlignment="1">
      <alignment horizontal="center" vertical="center"/>
    </xf>
    <xf numFmtId="0" fontId="32" fillId="10" borderId="8" xfId="0" applyFont="1" applyFill="1" applyBorder="1" applyAlignment="1">
      <alignment horizontal="center" vertical="center"/>
    </xf>
    <xf numFmtId="0" fontId="28" fillId="0" borderId="1" xfId="0" applyFont="1" applyBorder="1" applyAlignment="1">
      <alignment horizontal="center" vertical="center"/>
    </xf>
    <xf numFmtId="0" fontId="28" fillId="0" borderId="3" xfId="0" applyFont="1" applyBorder="1" applyAlignment="1">
      <alignment horizontal="center" vertical="center"/>
    </xf>
    <xf numFmtId="10" fontId="21" fillId="0" borderId="1" xfId="36" applyNumberFormat="1" applyFont="1" applyBorder="1" applyAlignment="1">
      <alignment horizontal="center" vertical="center" wrapText="1"/>
    </xf>
    <xf numFmtId="0" fontId="15" fillId="0" borderId="10" xfId="31" applyFont="1" applyBorder="1" applyAlignment="1">
      <alignment horizontal="left" vertical="center" wrapText="1"/>
    </xf>
    <xf numFmtId="0" fontId="10" fillId="10" borderId="7" xfId="0" applyFont="1" applyFill="1" applyBorder="1" applyAlignment="1">
      <alignment horizontal="left" vertical="center"/>
    </xf>
    <xf numFmtId="0" fontId="10" fillId="10" borderId="2" xfId="0" applyFont="1" applyFill="1" applyBorder="1" applyAlignment="1">
      <alignment horizontal="left" vertical="center"/>
    </xf>
    <xf numFmtId="0" fontId="32" fillId="0" borderId="3" xfId="0" applyFont="1" applyBorder="1" applyAlignment="1">
      <alignment horizontal="center" vertical="center"/>
    </xf>
    <xf numFmtId="0" fontId="32" fillId="0" borderId="11" xfId="0" applyFont="1" applyBorder="1" applyAlignment="1">
      <alignment horizontal="center" vertical="center"/>
    </xf>
    <xf numFmtId="0" fontId="32" fillId="0" borderId="8" xfId="0" applyFont="1" applyBorder="1" applyAlignment="1">
      <alignment horizontal="center" vertical="center"/>
    </xf>
    <xf numFmtId="0" fontId="31" fillId="18" borderId="0" xfId="0" applyFont="1" applyFill="1" applyAlignment="1">
      <alignment horizontal="left" vertical="center" wrapText="1"/>
    </xf>
    <xf numFmtId="0" fontId="9" fillId="19" borderId="3" xfId="0" applyFont="1" applyFill="1" applyBorder="1" applyAlignment="1" applyProtection="1">
      <alignment horizontal="center" vertical="center" wrapText="1"/>
      <protection hidden="1"/>
    </xf>
    <xf numFmtId="0" fontId="9" fillId="19" borderId="8" xfId="0" applyFont="1" applyFill="1" applyBorder="1" applyAlignment="1" applyProtection="1">
      <alignment horizontal="center" vertical="center" wrapText="1"/>
      <protection hidden="1"/>
    </xf>
    <xf numFmtId="0" fontId="9" fillId="19" borderId="3"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8" xfId="0" applyFont="1" applyFill="1" applyBorder="1" applyAlignment="1">
      <alignment horizontal="center" vertical="center" wrapText="1"/>
    </xf>
    <xf numFmtId="4" fontId="10" fillId="0" borderId="7" xfId="0" applyNumberFormat="1" applyFont="1" applyBorder="1" applyAlignment="1" applyProtection="1">
      <alignment horizontal="center" vertical="center"/>
      <protection hidden="1"/>
    </xf>
    <xf numFmtId="4" fontId="10" fillId="0" borderId="5" xfId="0" applyNumberFormat="1" applyFont="1" applyBorder="1" applyAlignment="1" applyProtection="1">
      <alignment horizontal="center" vertical="center"/>
      <protection hidden="1"/>
    </xf>
    <xf numFmtId="4" fontId="10" fillId="0" borderId="9" xfId="0" applyNumberFormat="1" applyFont="1" applyBorder="1" applyAlignment="1" applyProtection="1">
      <alignment horizontal="center" vertical="center"/>
      <protection hidden="1"/>
    </xf>
    <xf numFmtId="4" fontId="10" fillId="0" borderId="12" xfId="0" applyNumberFormat="1" applyFont="1" applyBorder="1" applyAlignment="1" applyProtection="1">
      <alignment horizontal="center" vertical="center"/>
      <protection hidden="1"/>
    </xf>
    <xf numFmtId="0" fontId="56" fillId="14" borderId="1" xfId="0" applyFont="1" applyFill="1" applyBorder="1" applyAlignment="1">
      <alignment horizontal="center" vertical="center"/>
    </xf>
    <xf numFmtId="0" fontId="56" fillId="22" borderId="1" xfId="0" applyFont="1" applyFill="1" applyBorder="1" applyAlignment="1">
      <alignment horizontal="center" vertical="center" wrapText="1"/>
    </xf>
    <xf numFmtId="0" fontId="23" fillId="14" borderId="1" xfId="0" applyFont="1" applyFill="1" applyBorder="1" applyAlignment="1">
      <alignment horizontal="center" vertical="center"/>
    </xf>
    <xf numFmtId="0" fontId="56" fillId="14" borderId="1" xfId="0" applyFont="1" applyFill="1" applyBorder="1" applyAlignment="1">
      <alignment horizontal="center" vertical="center" wrapText="1"/>
    </xf>
    <xf numFmtId="0" fontId="23" fillId="14" borderId="3" xfId="0" applyFont="1" applyFill="1" applyBorder="1" applyAlignment="1">
      <alignment horizontal="center" vertical="center"/>
    </xf>
    <xf numFmtId="0" fontId="31" fillId="18" borderId="0" xfId="0" applyFont="1" applyFill="1" applyAlignment="1">
      <alignment horizontal="left" vertical="center"/>
    </xf>
    <xf numFmtId="0" fontId="12" fillId="17" borderId="16" xfId="0" applyFont="1" applyFill="1" applyBorder="1" applyAlignment="1">
      <alignment horizontal="center" vertical="center" wrapText="1"/>
    </xf>
    <xf numFmtId="0" fontId="12" fillId="17" borderId="13" xfId="0" applyFont="1" applyFill="1" applyBorder="1" applyAlignment="1">
      <alignment horizontal="center" vertical="center" wrapText="1"/>
    </xf>
    <xf numFmtId="0" fontId="32" fillId="12" borderId="3"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8"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2" fillId="10" borderId="3" xfId="0" applyFont="1" applyFill="1" applyBorder="1" applyAlignment="1">
      <alignment horizontal="left" vertical="center"/>
    </xf>
    <xf numFmtId="0" fontId="12" fillId="10" borderId="11" xfId="0" applyFont="1" applyFill="1" applyBorder="1" applyAlignment="1">
      <alignment horizontal="left" vertical="center"/>
    </xf>
    <xf numFmtId="0" fontId="12" fillId="10" borderId="8" xfId="0" applyFont="1" applyFill="1" applyBorder="1" applyAlignment="1">
      <alignment horizontal="left" vertical="center"/>
    </xf>
    <xf numFmtId="0" fontId="11" fillId="10" borderId="7" xfId="0" applyFont="1" applyFill="1" applyBorder="1" applyAlignment="1">
      <alignment horizontal="left" vertical="center" wrapText="1"/>
    </xf>
    <xf numFmtId="0" fontId="11" fillId="10" borderId="2" xfId="0" applyFont="1" applyFill="1" applyBorder="1" applyAlignment="1">
      <alignment horizontal="left" vertical="center" wrapText="1"/>
    </xf>
    <xf numFmtId="0" fontId="20" fillId="0" borderId="4" xfId="0" applyFont="1" applyBorder="1" applyAlignment="1">
      <alignment horizontal="left" vertical="center"/>
    </xf>
    <xf numFmtId="0" fontId="10" fillId="10" borderId="7"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2" fillId="0" borderId="3"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8" xfId="0" applyFont="1" applyBorder="1" applyAlignment="1">
      <alignment horizontal="center" vertical="center" wrapText="1"/>
    </xf>
    <xf numFmtId="0" fontId="32" fillId="12" borderId="1" xfId="0" applyFont="1" applyFill="1" applyBorder="1" applyAlignment="1">
      <alignment horizontal="center" vertical="center" wrapText="1"/>
    </xf>
    <xf numFmtId="0" fontId="32" fillId="0" borderId="1" xfId="0" applyFont="1" applyBorder="1" applyAlignment="1">
      <alignment horizontal="center" vertical="center"/>
    </xf>
    <xf numFmtId="0" fontId="9" fillId="14" borderId="3"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8" xfId="0" applyFont="1" applyFill="1" applyBorder="1" applyAlignment="1">
      <alignment horizontal="center" vertical="center"/>
    </xf>
    <xf numFmtId="0" fontId="24" fillId="14" borderId="0" xfId="0" applyFont="1" applyFill="1" applyAlignment="1">
      <alignment horizontal="left" vertical="center"/>
    </xf>
    <xf numFmtId="0" fontId="9" fillId="0" borderId="10" xfId="0" applyFont="1" applyBorder="1" applyAlignment="1">
      <alignment horizontal="left" vertical="center" wrapText="1"/>
    </xf>
    <xf numFmtId="0" fontId="20" fillId="0" borderId="0" xfId="0" applyFont="1" applyAlignment="1">
      <alignment horizontal="left" vertical="center" wrapText="1"/>
    </xf>
    <xf numFmtId="0" fontId="32" fillId="0" borderId="1" xfId="0" applyFont="1" applyBorder="1" applyAlignment="1">
      <alignment horizontal="center" vertical="center" wrapText="1"/>
    </xf>
    <xf numFmtId="0" fontId="20" fillId="0" borderId="0" xfId="0" applyFont="1" applyAlignment="1">
      <alignment horizontal="center" vertical="center" wrapText="1"/>
    </xf>
    <xf numFmtId="0" fontId="9" fillId="13" borderId="3" xfId="0" applyFont="1" applyFill="1" applyBorder="1" applyAlignment="1">
      <alignment horizontal="center" vertical="center"/>
    </xf>
    <xf numFmtId="0" fontId="9" fillId="13" borderId="11" xfId="0" applyFont="1" applyFill="1" applyBorder="1" applyAlignment="1">
      <alignment horizontal="center" vertical="center"/>
    </xf>
    <xf numFmtId="0" fontId="9" fillId="13" borderId="8" xfId="0" applyFont="1" applyFill="1" applyBorder="1" applyAlignment="1">
      <alignment horizontal="center" vertical="center"/>
    </xf>
    <xf numFmtId="0" fontId="9" fillId="21" borderId="3" xfId="0" applyFont="1" applyFill="1" applyBorder="1" applyAlignment="1">
      <alignment horizontal="center" vertical="center"/>
    </xf>
    <xf numFmtId="0" fontId="9" fillId="21" borderId="11" xfId="0" applyFont="1" applyFill="1" applyBorder="1" applyAlignment="1">
      <alignment horizontal="center" vertical="center"/>
    </xf>
    <xf numFmtId="0" fontId="9" fillId="21" borderId="8" xfId="0" applyFont="1" applyFill="1" applyBorder="1" applyAlignment="1">
      <alignment horizontal="center" vertical="center"/>
    </xf>
    <xf numFmtId="0" fontId="9" fillId="8" borderId="3" xfId="0" applyFont="1" applyFill="1" applyBorder="1" applyAlignment="1">
      <alignment horizontal="center" vertical="center"/>
    </xf>
    <xf numFmtId="0" fontId="9" fillId="8" borderId="11" xfId="0" applyFont="1" applyFill="1" applyBorder="1" applyAlignment="1">
      <alignment horizontal="center" vertical="center"/>
    </xf>
    <xf numFmtId="0" fontId="9" fillId="8" borderId="8" xfId="0" applyFont="1" applyFill="1" applyBorder="1" applyAlignment="1">
      <alignment horizontal="center" vertical="center"/>
    </xf>
    <xf numFmtId="0" fontId="9" fillId="18" borderId="3" xfId="0" applyFont="1" applyFill="1" applyBorder="1" applyAlignment="1">
      <alignment horizontal="center" vertical="center"/>
    </xf>
    <xf numFmtId="0" fontId="9" fillId="18" borderId="11" xfId="0" applyFont="1" applyFill="1" applyBorder="1" applyAlignment="1">
      <alignment horizontal="center" vertical="center"/>
    </xf>
    <xf numFmtId="0" fontId="9" fillId="18" borderId="8" xfId="0" applyFont="1" applyFill="1" applyBorder="1" applyAlignment="1">
      <alignment horizontal="center" vertical="center"/>
    </xf>
    <xf numFmtId="0" fontId="12" fillId="17" borderId="1" xfId="0" applyFont="1" applyFill="1" applyBorder="1" applyAlignment="1">
      <alignment horizontal="center" vertical="center" wrapText="1"/>
    </xf>
    <xf numFmtId="0" fontId="24" fillId="9" borderId="1" xfId="0" applyFont="1" applyFill="1" applyBorder="1" applyAlignment="1">
      <alignment horizontal="center" vertical="center"/>
    </xf>
    <xf numFmtId="0" fontId="50" fillId="14" borderId="3" xfId="0" applyFont="1" applyFill="1" applyBorder="1" applyAlignment="1">
      <alignment horizontal="center" vertical="center" wrapText="1"/>
    </xf>
    <xf numFmtId="0" fontId="50" fillId="14" borderId="11" xfId="0" applyFont="1" applyFill="1" applyBorder="1" applyAlignment="1">
      <alignment horizontal="center" vertical="center" wrapText="1"/>
    </xf>
    <xf numFmtId="0" fontId="50" fillId="14" borderId="8" xfId="0" applyFont="1" applyFill="1" applyBorder="1" applyAlignment="1">
      <alignment horizontal="center" vertical="center" wrapText="1"/>
    </xf>
    <xf numFmtId="0" fontId="50" fillId="14" borderId="1" xfId="0" applyFont="1" applyFill="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xf>
    <xf numFmtId="0" fontId="10" fillId="10" borderId="1" xfId="31" applyFont="1" applyFill="1" applyBorder="1" applyAlignment="1">
      <alignment horizontal="center" vertical="center"/>
    </xf>
    <xf numFmtId="2" fontId="10" fillId="0" borderId="1" xfId="31" applyNumberFormat="1" applyFont="1" applyBorder="1" applyAlignment="1">
      <alignment horizontal="left" vertical="center" wrapText="1"/>
    </xf>
    <xf numFmtId="0" fontId="12" fillId="18" borderId="0" xfId="0" applyFont="1" applyFill="1" applyAlignment="1">
      <alignment horizontal="left" vertical="center"/>
    </xf>
    <xf numFmtId="0" fontId="13" fillId="12" borderId="0" xfId="31" applyFont="1" applyFill="1" applyAlignment="1">
      <alignment horizontal="center" vertical="center"/>
    </xf>
    <xf numFmtId="0" fontId="20" fillId="0" borderId="4" xfId="0" applyFont="1" applyBorder="1" applyAlignment="1">
      <alignment horizontal="left" vertical="center" wrapText="1"/>
    </xf>
    <xf numFmtId="0" fontId="44" fillId="12" borderId="6" xfId="0" applyFont="1" applyFill="1" applyBorder="1" applyAlignment="1">
      <alignment horizontal="center" vertical="center" wrapText="1"/>
    </xf>
    <xf numFmtId="0" fontId="44" fillId="12" borderId="10" xfId="0" applyFont="1" applyFill="1" applyBorder="1" applyAlignment="1">
      <alignment horizontal="center" vertical="center" wrapText="1"/>
    </xf>
    <xf numFmtId="0" fontId="9" fillId="12" borderId="6" xfId="31" applyFont="1" applyFill="1" applyBorder="1" applyAlignment="1">
      <alignment horizontal="center" vertical="center" wrapText="1"/>
    </xf>
    <xf numFmtId="0" fontId="9" fillId="12" borderId="10" xfId="31" applyFont="1" applyFill="1" applyBorder="1" applyAlignment="1">
      <alignment horizontal="center" vertical="center" wrapText="1"/>
    </xf>
    <xf numFmtId="0" fontId="9" fillId="12" borderId="0" xfId="0" applyFont="1" applyFill="1" applyAlignment="1">
      <alignment horizontal="center" vertical="center"/>
    </xf>
    <xf numFmtId="0" fontId="60" fillId="18" borderId="0" xfId="0" applyFont="1" applyFill="1" applyAlignment="1">
      <alignment horizontal="left" vertical="center" wrapText="1"/>
    </xf>
    <xf numFmtId="0" fontId="12" fillId="14" borderId="0" xfId="0" applyFont="1" applyFill="1" applyAlignment="1">
      <alignment horizontal="left" vertical="center"/>
    </xf>
    <xf numFmtId="0" fontId="22" fillId="0" borderId="0" xfId="0" applyFont="1" applyAlignment="1">
      <alignment horizontal="center" vertical="center" wrapText="1"/>
    </xf>
    <xf numFmtId="0" fontId="22" fillId="14" borderId="8" xfId="0" applyFont="1" applyFill="1" applyBorder="1" applyAlignment="1">
      <alignment horizontal="center" vertical="center" wrapText="1"/>
    </xf>
    <xf numFmtId="0" fontId="22" fillId="14"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9" fillId="14" borderId="1" xfId="0" applyFont="1" applyFill="1" applyBorder="1" applyAlignment="1">
      <alignment horizontal="center" vertical="center"/>
    </xf>
    <xf numFmtId="0" fontId="9" fillId="0" borderId="10" xfId="0" applyFont="1" applyBorder="1" applyAlignment="1">
      <alignment horizontal="left" vertical="center"/>
    </xf>
    <xf numFmtId="0" fontId="22" fillId="0" borderId="0" xfId="0" applyFont="1" applyAlignment="1">
      <alignment horizontal="left" vertical="center" wrapText="1"/>
    </xf>
    <xf numFmtId="0" fontId="9" fillId="0" borderId="0" xfId="0" applyFont="1" applyAlignment="1">
      <alignment horizontal="left" vertical="center" wrapText="1"/>
    </xf>
    <xf numFmtId="0" fontId="17" fillId="14" borderId="8"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67" fillId="9" borderId="1"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2" xfId="0" applyFont="1" applyBorder="1" applyAlignment="1">
      <alignment horizontal="left" vertical="center" wrapText="1"/>
    </xf>
    <xf numFmtId="0" fontId="20" fillId="0" borderId="12" xfId="0" applyFont="1" applyBorder="1" applyAlignment="1">
      <alignment horizontal="center" vertical="center" wrapText="1"/>
    </xf>
    <xf numFmtId="0" fontId="9" fillId="17" borderId="0" xfId="0" applyFont="1" applyFill="1" applyAlignment="1">
      <alignment horizontal="left" vertical="center" wrapText="1"/>
    </xf>
    <xf numFmtId="0" fontId="9" fillId="11" borderId="1" xfId="0" applyFont="1" applyFill="1" applyBorder="1" applyAlignment="1">
      <alignment horizontal="center" vertical="center" wrapText="1"/>
    </xf>
    <xf numFmtId="0" fontId="38" fillId="0" borderId="12" xfId="0" applyFont="1" applyBorder="1" applyAlignment="1">
      <alignment horizontal="center" vertical="center" wrapText="1"/>
    </xf>
    <xf numFmtId="0" fontId="38" fillId="0" borderId="0" xfId="0" applyFont="1" applyAlignment="1">
      <alignment horizontal="center" vertical="center" wrapText="1"/>
    </xf>
    <xf numFmtId="0" fontId="50" fillId="0" borderId="1" xfId="0" applyFont="1" applyBorder="1" applyAlignment="1">
      <alignment horizontal="center" vertical="center" wrapText="1"/>
    </xf>
    <xf numFmtId="0" fontId="12" fillId="3" borderId="0" xfId="0" applyFont="1" applyFill="1" applyAlignment="1">
      <alignment horizontal="center" vertical="center" wrapText="1"/>
    </xf>
    <xf numFmtId="0" fontId="10" fillId="0" borderId="0" xfId="3" applyNumberFormat="1" applyFont="1" applyAlignment="1">
      <alignment horizontal="left" vertical="center" wrapText="1"/>
    </xf>
    <xf numFmtId="0" fontId="32" fillId="17" borderId="1" xfId="0" applyFont="1" applyFill="1" applyBorder="1" applyAlignment="1">
      <alignment horizontal="center" vertical="center" wrapText="1"/>
    </xf>
    <xf numFmtId="0" fontId="10" fillId="0" borderId="0" xfId="0" applyFont="1" applyAlignment="1">
      <alignment horizontal="center" vertical="center" wrapText="1"/>
    </xf>
    <xf numFmtId="0" fontId="40" fillId="0" borderId="0" xfId="0" applyFont="1" applyAlignment="1">
      <alignment horizontal="left" vertical="center"/>
    </xf>
    <xf numFmtId="0" fontId="20" fillId="0" borderId="0" xfId="0" applyFont="1" applyAlignment="1">
      <alignment horizontal="left" vertical="center"/>
    </xf>
    <xf numFmtId="0" fontId="37" fillId="0" borderId="0" xfId="25" applyAlignment="1" applyProtection="1">
      <alignment horizontal="left" vertical="center"/>
    </xf>
    <xf numFmtId="0" fontId="9" fillId="18" borderId="0" xfId="0" applyFont="1" applyFill="1" applyAlignment="1">
      <alignment horizontal="left" vertical="center"/>
    </xf>
    <xf numFmtId="0" fontId="24" fillId="15" borderId="12" xfId="0" applyFont="1" applyFill="1" applyBorder="1" applyAlignment="1">
      <alignment horizontal="center" vertical="center"/>
    </xf>
    <xf numFmtId="0" fontId="24" fillId="15" borderId="0" xfId="0" applyFont="1" applyFill="1" applyAlignment="1">
      <alignment horizontal="center" vertical="center"/>
    </xf>
    <xf numFmtId="0" fontId="37" fillId="0" borderId="0" xfId="25" applyAlignment="1" applyProtection="1">
      <alignment horizontal="left" vertical="center" wrapText="1"/>
    </xf>
    <xf numFmtId="0" fontId="55" fillId="0" borderId="0" xfId="0" applyFont="1" applyAlignment="1">
      <alignment horizontal="left" vertical="center" wrapText="1"/>
    </xf>
    <xf numFmtId="0" fontId="37" fillId="0" borderId="0" xfId="25" applyFill="1" applyAlignment="1" applyProtection="1">
      <alignment horizontal="left" vertical="center"/>
    </xf>
    <xf numFmtId="0" fontId="37" fillId="0" borderId="0" xfId="25" applyFill="1" applyAlignment="1" applyProtection="1">
      <alignment horizontal="left" vertical="center" wrapText="1"/>
    </xf>
    <xf numFmtId="0" fontId="12" fillId="17" borderId="0" xfId="0" applyFont="1" applyFill="1" applyAlignment="1">
      <alignment horizontal="center" vertical="center" wrapText="1"/>
    </xf>
    <xf numFmtId="0" fontId="23" fillId="14" borderId="1" xfId="0" applyFont="1" applyFill="1" applyBorder="1" applyAlignment="1">
      <alignment horizontal="center" vertical="center" wrapText="1"/>
    </xf>
  </cellXfs>
  <cellStyles count="53">
    <cellStyle name="Dziesiętny 2" xfId="1" xr:uid="{00000000-0005-0000-0000-000001000000}"/>
    <cellStyle name="Dziesiętny 3" xfId="8" xr:uid="{00000000-0005-0000-0000-000002000000}"/>
    <cellStyle name="Dziesiętny 4" xfId="10" xr:uid="{00000000-0005-0000-0000-000003000000}"/>
    <cellStyle name="Dziesiętny 4 2" xfId="15" xr:uid="{00000000-0005-0000-0000-000004000000}"/>
    <cellStyle name="Dziesiętny 4 2 2" xfId="41" xr:uid="{00000000-0005-0000-0000-000005000000}"/>
    <cellStyle name="Dziesiętny 5" xfId="19" xr:uid="{00000000-0005-0000-0000-000006000000}"/>
    <cellStyle name="Dziesiętny 6" xfId="30" xr:uid="{00000000-0005-0000-0000-000007000000}"/>
    <cellStyle name="Dziesiętny 7" xfId="34" xr:uid="{00000000-0005-0000-0000-000008000000}"/>
    <cellStyle name="Hiperłącze" xfId="25" builtinId="8"/>
    <cellStyle name="Hiperłącze 2" xfId="52" xr:uid="{C10CA318-CD0E-495B-8A6B-7B2FC35752D2}"/>
    <cellStyle name="Normal 2" xfId="36" xr:uid="{00000000-0005-0000-0000-00000A000000}"/>
    <cellStyle name="Normalny" xfId="0" builtinId="0"/>
    <cellStyle name="Normalny 10" xfId="33" xr:uid="{00000000-0005-0000-0000-00000C000000}"/>
    <cellStyle name="Normalny 11" xfId="37" xr:uid="{00000000-0005-0000-0000-00000D000000}"/>
    <cellStyle name="Normalny 11 2" xfId="43" xr:uid="{00000000-0005-0000-0000-00000E000000}"/>
    <cellStyle name="Normalny 12" xfId="38" xr:uid="{00000000-0005-0000-0000-00000F000000}"/>
    <cellStyle name="Normalny 12 2" xfId="44" xr:uid="{00000000-0005-0000-0000-000010000000}"/>
    <cellStyle name="Normalny 13" xfId="48" xr:uid="{00000000-0005-0000-0000-000011000000}"/>
    <cellStyle name="Normalny 14" xfId="49" xr:uid="{BA728E46-7A0F-4177-AF7F-819CFF5C664F}"/>
    <cellStyle name="Normalny 2" xfId="2" xr:uid="{00000000-0005-0000-0000-000012000000}"/>
    <cellStyle name="Normalny 2 2" xfId="31" xr:uid="{00000000-0005-0000-0000-000013000000}"/>
    <cellStyle name="Normalny 2 3" xfId="39" xr:uid="{00000000-0005-0000-0000-000014000000}"/>
    <cellStyle name="Normalny 3" xfId="9" xr:uid="{00000000-0005-0000-0000-000015000000}"/>
    <cellStyle name="Normalny 3 2" xfId="16" xr:uid="{00000000-0005-0000-0000-000016000000}"/>
    <cellStyle name="Normalny 3 3" xfId="13" xr:uid="{00000000-0005-0000-0000-000017000000}"/>
    <cellStyle name="Normalny 3 4" xfId="51" xr:uid="{F0AC2577-E33C-48B9-8E5F-40D895801E39}"/>
    <cellStyle name="Normalny 4" xfId="3" xr:uid="{00000000-0005-0000-0000-000018000000}"/>
    <cellStyle name="Normalny 4 2" xfId="17" xr:uid="{00000000-0005-0000-0000-000019000000}"/>
    <cellStyle name="Normalny 5" xfId="14" xr:uid="{00000000-0005-0000-0000-00001A000000}"/>
    <cellStyle name="Normalny 6" xfId="4" xr:uid="{00000000-0005-0000-0000-00001B000000}"/>
    <cellStyle name="Normalny 7" xfId="18" xr:uid="{00000000-0005-0000-0000-00001C000000}"/>
    <cellStyle name="Normalny 8" xfId="20" xr:uid="{00000000-0005-0000-0000-00001D000000}"/>
    <cellStyle name="Normalny 9" xfId="26" xr:uid="{00000000-0005-0000-0000-00001E000000}"/>
    <cellStyle name="Normalny 9 2" xfId="29" xr:uid="{00000000-0005-0000-0000-00001F000000}"/>
    <cellStyle name="Procentowy 2" xfId="5" xr:uid="{00000000-0005-0000-0000-000021000000}"/>
    <cellStyle name="Procentowy 3" xfId="11" xr:uid="{00000000-0005-0000-0000-000022000000}"/>
    <cellStyle name="Procentowy 3 2" xfId="22" xr:uid="{00000000-0005-0000-0000-000023000000}"/>
    <cellStyle name="Procentowy 4" xfId="12" xr:uid="{00000000-0005-0000-0000-000024000000}"/>
    <cellStyle name="Procentowy 5" xfId="21" xr:uid="{00000000-0005-0000-0000-000025000000}"/>
    <cellStyle name="Procentowy 6" xfId="27" xr:uid="{00000000-0005-0000-0000-000026000000}"/>
    <cellStyle name="Procentowy 6 2" xfId="32" xr:uid="{00000000-0005-0000-0000-000027000000}"/>
    <cellStyle name="Procentowy 7" xfId="35" xr:uid="{00000000-0005-0000-0000-000028000000}"/>
    <cellStyle name="Standard 2" xfId="45" xr:uid="{00000000-0005-0000-0000-000029000000}"/>
    <cellStyle name="Walutowy 2" xfId="6" xr:uid="{00000000-0005-0000-0000-00002A000000}"/>
    <cellStyle name="Walutowy 2 2" xfId="40" xr:uid="{00000000-0005-0000-0000-00002B000000}"/>
    <cellStyle name="Walutowy 2 3" xfId="46" xr:uid="{00000000-0005-0000-0000-00002C000000}"/>
    <cellStyle name="Walutowy 3" xfId="23" xr:uid="{00000000-0005-0000-0000-00002D000000}"/>
    <cellStyle name="Walutowy 3 2" xfId="42" xr:uid="{00000000-0005-0000-0000-00002E000000}"/>
    <cellStyle name="Walutowy 3 3" xfId="47" xr:uid="{00000000-0005-0000-0000-00002F000000}"/>
    <cellStyle name="Założenia" xfId="50" xr:uid="{A29E91D5-5429-4453-B842-5718568A5A1E}"/>
    <cellStyle name="Złe 2" xfId="24" xr:uid="{00000000-0005-0000-0000-000030000000}"/>
    <cellStyle name="Złe 3" xfId="28" xr:uid="{00000000-0005-0000-0000-000031000000}"/>
    <cellStyle name="Zły" xfId="7" builtinId="27" customBuiltin="1"/>
  </cellStyles>
  <dxfs count="0"/>
  <tableStyles count="0" defaultTableStyle="TableStyleMedium9" defaultPivotStyle="PivotStyleLight16"/>
  <colors>
    <mruColors>
      <color rgb="FFFFF5D5"/>
      <color rgb="FFCCFFCC"/>
      <color rgb="FFFFFFCC"/>
      <color rgb="FFFFE9A3"/>
      <color rgb="FFDDDDDD"/>
      <color rgb="FFFFFF99"/>
      <color rgb="FF0000FF"/>
      <color rgb="FFCCFF99"/>
      <color rgb="FFFF3300"/>
      <color rgb="FF3478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cupt.gov.pl/strefa-beneficjenta/wdrazanie-projektow/analiza-kosztow-i-korzysci/narzedzia/tablice-kosztow-jednostkowych-do-wykorzystania-w-analizach-kosztow-i-korzysci/" TargetMode="External"/><Relationship Id="rId1" Type="http://schemas.openxmlformats.org/officeDocument/2006/relationships/hyperlink" Target="https://www.cupt.gov.pl/wp-content/uploads/2025/05/koszty-jednostkowe_ver2025-05-23_534.xlsx"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69194-4196-47BB-B8C7-F69EA93A6735}">
  <dimension ref="A1:EJ1815"/>
  <sheetViews>
    <sheetView tabSelected="1" zoomScale="70" zoomScaleNormal="70" workbookViewId="0"/>
  </sheetViews>
  <sheetFormatPr defaultColWidth="9.140625" defaultRowHeight="12.75"/>
  <cols>
    <col min="1" max="1" width="25.7109375" style="1" customWidth="1"/>
    <col min="2" max="2" width="54" style="77" customWidth="1"/>
    <col min="3" max="3" width="21.7109375" style="77" customWidth="1"/>
    <col min="4" max="4" width="25.7109375" style="77" customWidth="1"/>
    <col min="5" max="12" width="32" style="77" customWidth="1"/>
    <col min="13" max="13" width="26.28515625" style="77" customWidth="1"/>
    <col min="14" max="15" width="25.7109375" style="77" customWidth="1"/>
    <col min="16" max="16" width="27.85546875" style="77" customWidth="1"/>
    <col min="17" max="17" width="27" style="77" customWidth="1"/>
    <col min="18" max="18" width="17.5703125" style="77" customWidth="1"/>
    <col min="19" max="21" width="25.7109375" style="77" customWidth="1"/>
    <col min="22" max="22" width="31.5703125" style="77" customWidth="1"/>
    <col min="23" max="36" width="25.7109375" style="77" customWidth="1"/>
    <col min="37" max="49" width="15.7109375" style="77" customWidth="1"/>
    <col min="50" max="62" width="14.28515625" style="77" bestFit="1" customWidth="1"/>
    <col min="63" max="140" width="9.140625" style="77"/>
    <col min="141" max="16384" width="9.140625" style="1"/>
  </cols>
  <sheetData>
    <row r="1" spans="2:22" s="2" customFormat="1" ht="30" customHeight="1">
      <c r="B1" s="499" t="s">
        <v>61</v>
      </c>
      <c r="C1" s="500"/>
      <c r="D1" s="500"/>
      <c r="E1" s="500"/>
      <c r="F1" s="500"/>
      <c r="G1" s="500"/>
      <c r="H1" s="500"/>
      <c r="I1" s="64"/>
    </row>
    <row r="2" spans="2:22" s="2" customFormat="1" ht="20.100000000000001" customHeight="1">
      <c r="B2" s="43"/>
      <c r="C2" s="43"/>
      <c r="D2" s="43"/>
      <c r="E2" s="64"/>
      <c r="F2" s="64"/>
      <c r="G2" s="64"/>
      <c r="H2" s="64"/>
      <c r="I2" s="64"/>
    </row>
    <row r="3" spans="2:22" ht="25.15" customHeight="1">
      <c r="B3" s="274" t="s">
        <v>385</v>
      </c>
      <c r="C3" s="276">
        <v>2025</v>
      </c>
      <c r="D3" s="275"/>
      <c r="E3" s="275"/>
      <c r="F3" s="275"/>
      <c r="G3" s="275"/>
      <c r="H3" s="275"/>
      <c r="I3" s="64"/>
    </row>
    <row r="4" spans="2:22" ht="25.15" customHeight="1">
      <c r="B4" s="274" t="s">
        <v>387</v>
      </c>
      <c r="C4" s="501" t="s">
        <v>384</v>
      </c>
      <c r="D4" s="502"/>
      <c r="E4" s="502"/>
      <c r="F4" s="502"/>
      <c r="G4" s="502"/>
      <c r="H4" s="502"/>
      <c r="I4" s="502"/>
    </row>
    <row r="5" spans="2:22" ht="25.15" customHeight="1">
      <c r="B5" s="274" t="s">
        <v>386</v>
      </c>
      <c r="C5" s="501" t="s">
        <v>492</v>
      </c>
      <c r="D5" s="502"/>
      <c r="E5" s="502"/>
      <c r="F5" s="502"/>
      <c r="G5" s="502"/>
      <c r="H5" s="502"/>
      <c r="I5" s="502"/>
    </row>
    <row r="6" spans="2:22" ht="25.15" customHeight="1">
      <c r="B6" s="1"/>
      <c r="C6" s="28"/>
      <c r="D6" s="28"/>
      <c r="E6" s="28"/>
      <c r="F6" s="28"/>
      <c r="G6" s="28"/>
      <c r="H6" s="28"/>
      <c r="I6" s="64"/>
    </row>
    <row r="7" spans="2:22" ht="25.15" customHeight="1">
      <c r="B7" s="271" t="s">
        <v>375</v>
      </c>
      <c r="C7" s="28"/>
      <c r="D7" s="28"/>
      <c r="E7" s="28"/>
      <c r="F7" s="28"/>
      <c r="G7" s="28"/>
      <c r="H7" s="28"/>
      <c r="I7" s="64"/>
    </row>
    <row r="8" spans="2:22" ht="25.15" customHeight="1">
      <c r="B8" s="503" t="s">
        <v>395</v>
      </c>
      <c r="C8" s="503"/>
      <c r="D8" s="503"/>
      <c r="E8" s="332"/>
      <c r="F8" s="332"/>
      <c r="G8" s="332"/>
      <c r="H8" s="332"/>
      <c r="I8" s="64"/>
      <c r="J8" s="64"/>
      <c r="K8" s="2"/>
      <c r="L8" s="2"/>
      <c r="M8" s="2"/>
      <c r="N8" s="2"/>
      <c r="O8" s="2"/>
      <c r="P8" s="2"/>
      <c r="Q8" s="64"/>
      <c r="R8" s="64"/>
      <c r="S8" s="64"/>
      <c r="T8" s="64"/>
      <c r="U8" s="64"/>
      <c r="V8" s="64"/>
    </row>
    <row r="9" spans="2:22" ht="25.15" customHeight="1">
      <c r="B9" s="504" t="s">
        <v>370</v>
      </c>
      <c r="C9" s="504"/>
      <c r="D9" s="504"/>
      <c r="E9" s="64"/>
      <c r="F9" s="64"/>
      <c r="G9" s="64"/>
      <c r="H9" s="64"/>
      <c r="I9" s="64"/>
      <c r="J9" s="64"/>
      <c r="K9" s="2"/>
      <c r="L9" s="2"/>
      <c r="M9" s="2"/>
      <c r="N9" s="2"/>
      <c r="O9" s="2"/>
      <c r="P9" s="2"/>
      <c r="Q9" s="64"/>
      <c r="R9" s="64"/>
      <c r="S9" s="64"/>
      <c r="T9" s="64"/>
      <c r="U9" s="64"/>
      <c r="V9" s="64"/>
    </row>
    <row r="10" spans="2:22" ht="25.15" customHeight="1">
      <c r="B10" s="503" t="s">
        <v>371</v>
      </c>
      <c r="C10" s="503"/>
      <c r="D10" s="503"/>
      <c r="E10" s="332"/>
      <c r="F10" s="332"/>
      <c r="G10" s="332"/>
      <c r="H10" s="332"/>
      <c r="I10" s="64"/>
      <c r="J10" s="64"/>
      <c r="K10" s="2"/>
      <c r="L10" s="2"/>
      <c r="M10" s="2"/>
      <c r="N10" s="2"/>
      <c r="O10" s="2"/>
      <c r="P10" s="2"/>
      <c r="Q10" s="64"/>
      <c r="R10" s="64"/>
      <c r="S10" s="64"/>
      <c r="T10" s="64"/>
      <c r="U10" s="64"/>
      <c r="V10" s="64"/>
    </row>
    <row r="11" spans="2:22" ht="25.15" customHeight="1">
      <c r="B11" s="504" t="s">
        <v>372</v>
      </c>
      <c r="C11" s="504"/>
      <c r="D11" s="504"/>
      <c r="E11" s="64"/>
      <c r="F11" s="64"/>
      <c r="G11" s="64"/>
      <c r="H11" s="64"/>
      <c r="I11" s="64"/>
      <c r="J11" s="64"/>
      <c r="K11" s="2"/>
      <c r="L11" s="2"/>
      <c r="M11" s="2"/>
      <c r="N11" s="2"/>
      <c r="O11" s="2"/>
      <c r="P11" s="2"/>
      <c r="Q11" s="64"/>
      <c r="R11" s="64"/>
      <c r="S11" s="64"/>
      <c r="T11" s="64"/>
      <c r="U11" s="64"/>
      <c r="V11" s="64"/>
    </row>
    <row r="12" spans="2:22" ht="25.15" customHeight="1">
      <c r="B12" s="503" t="s">
        <v>267</v>
      </c>
      <c r="C12" s="503"/>
      <c r="D12" s="503"/>
      <c r="E12" s="332"/>
      <c r="F12" s="332"/>
      <c r="G12" s="332"/>
      <c r="H12" s="332"/>
      <c r="I12" s="64"/>
      <c r="J12" s="64"/>
      <c r="K12" s="2"/>
      <c r="L12" s="2"/>
      <c r="M12" s="2"/>
      <c r="N12" s="2"/>
      <c r="O12" s="2"/>
      <c r="P12" s="2"/>
      <c r="Q12" s="64"/>
      <c r="R12" s="64"/>
      <c r="S12" s="64"/>
      <c r="T12" s="64"/>
      <c r="U12" s="64"/>
      <c r="V12" s="64"/>
    </row>
    <row r="13" spans="2:22" ht="25.15" customHeight="1">
      <c r="B13" s="503" t="s">
        <v>294</v>
      </c>
      <c r="C13" s="503"/>
      <c r="D13" s="503"/>
      <c r="E13" s="332"/>
      <c r="G13" s="332"/>
      <c r="H13" s="332"/>
      <c r="I13" s="64"/>
      <c r="J13" s="64"/>
      <c r="K13" s="2"/>
      <c r="L13" s="2"/>
      <c r="M13" s="2"/>
      <c r="N13" s="2"/>
      <c r="O13" s="2"/>
      <c r="P13" s="2"/>
      <c r="Q13" s="64"/>
      <c r="R13" s="64"/>
      <c r="S13" s="64"/>
      <c r="T13" s="64"/>
      <c r="U13" s="64"/>
      <c r="V13" s="64"/>
    </row>
    <row r="14" spans="2:22" ht="25.15" customHeight="1">
      <c r="B14" s="503" t="s">
        <v>321</v>
      </c>
      <c r="C14" s="503"/>
      <c r="D14" s="503"/>
      <c r="E14" s="332"/>
      <c r="F14" s="332"/>
      <c r="G14" s="332"/>
      <c r="H14" s="332"/>
      <c r="I14" s="64"/>
      <c r="J14" s="64"/>
      <c r="K14" s="2"/>
      <c r="L14" s="2"/>
      <c r="M14" s="2"/>
      <c r="N14" s="2"/>
      <c r="O14" s="2"/>
      <c r="P14" s="2"/>
      <c r="Q14" s="64"/>
      <c r="R14" s="64"/>
      <c r="S14" s="64"/>
      <c r="T14" s="64"/>
      <c r="U14" s="64"/>
      <c r="V14" s="64"/>
    </row>
    <row r="15" spans="2:22" ht="25.15" customHeight="1">
      <c r="B15" s="504" t="s">
        <v>373</v>
      </c>
      <c r="C15" s="504"/>
      <c r="D15" s="504"/>
      <c r="E15" s="64"/>
      <c r="F15" s="64"/>
      <c r="G15" s="64"/>
      <c r="H15" s="64"/>
      <c r="I15" s="64"/>
      <c r="J15" s="64"/>
      <c r="K15" s="2"/>
      <c r="L15" s="2"/>
      <c r="M15" s="2"/>
      <c r="N15" s="2"/>
      <c r="O15" s="2"/>
      <c r="P15" s="2"/>
      <c r="Q15" s="64"/>
      <c r="R15" s="64"/>
      <c r="S15" s="64"/>
      <c r="T15" s="64"/>
      <c r="U15" s="64"/>
      <c r="V15" s="64"/>
    </row>
    <row r="16" spans="2:22" ht="25.15" customHeight="1">
      <c r="B16" s="497" t="s">
        <v>374</v>
      </c>
      <c r="C16" s="497"/>
      <c r="D16" s="497"/>
      <c r="E16" s="64"/>
      <c r="F16" s="64"/>
      <c r="G16" s="64"/>
      <c r="H16" s="64"/>
      <c r="I16" s="64"/>
      <c r="J16" s="64"/>
      <c r="K16" s="2"/>
      <c r="L16" s="2"/>
      <c r="M16" s="2"/>
      <c r="N16" s="2"/>
      <c r="O16" s="2"/>
      <c r="P16" s="2"/>
      <c r="Q16" s="64"/>
      <c r="R16" s="64"/>
      <c r="S16" s="64"/>
      <c r="T16" s="64"/>
      <c r="U16" s="64"/>
      <c r="V16" s="64"/>
    </row>
    <row r="17" spans="1:22" ht="25.15" customHeight="1">
      <c r="B17" s="99"/>
      <c r="C17" s="43"/>
      <c r="D17" s="43"/>
      <c r="E17" s="64"/>
      <c r="F17" s="64"/>
      <c r="G17" s="64"/>
      <c r="H17" s="64"/>
      <c r="I17" s="64"/>
      <c r="J17" s="64"/>
      <c r="K17" s="2"/>
      <c r="L17" s="2"/>
      <c r="M17" s="2"/>
      <c r="N17" s="2"/>
      <c r="O17" s="2"/>
      <c r="P17" s="2"/>
      <c r="Q17" s="64"/>
      <c r="R17" s="64"/>
      <c r="S17" s="64"/>
      <c r="T17" s="64"/>
      <c r="U17" s="64"/>
      <c r="V17" s="64"/>
    </row>
    <row r="18" spans="1:22" ht="25.15" customHeight="1">
      <c r="A18" s="272" t="s">
        <v>382</v>
      </c>
      <c r="B18" s="379" t="s">
        <v>440</v>
      </c>
      <c r="C18" s="379"/>
      <c r="D18" s="379"/>
      <c r="E18" s="379"/>
      <c r="F18" s="379"/>
      <c r="G18" s="379"/>
      <c r="H18" s="379"/>
      <c r="I18" s="64"/>
      <c r="J18" s="64"/>
      <c r="K18" s="2"/>
      <c r="L18" s="2"/>
      <c r="M18" s="2"/>
      <c r="N18" s="2"/>
      <c r="O18" s="2"/>
      <c r="P18" s="100"/>
      <c r="Q18" s="64"/>
      <c r="R18" s="64"/>
      <c r="S18" s="64"/>
      <c r="T18" s="64"/>
      <c r="U18" s="64"/>
      <c r="V18" s="64" t="s">
        <v>20</v>
      </c>
    </row>
    <row r="19" spans="1:22" ht="25.15" customHeight="1">
      <c r="B19" s="43"/>
      <c r="C19" s="43"/>
      <c r="D19" s="43"/>
      <c r="E19" s="43"/>
      <c r="F19" s="43"/>
      <c r="G19" s="43"/>
      <c r="H19" s="43"/>
      <c r="I19" s="64"/>
      <c r="J19" s="64"/>
      <c r="K19" s="100"/>
      <c r="L19" s="101"/>
      <c r="M19" s="102"/>
      <c r="N19" s="93"/>
      <c r="O19" s="2"/>
      <c r="P19" s="100"/>
      <c r="Q19" s="64"/>
      <c r="R19" s="64"/>
      <c r="S19" s="64"/>
      <c r="T19" s="64"/>
      <c r="U19" s="64"/>
      <c r="V19" s="64"/>
    </row>
    <row r="20" spans="1:22" ht="25.15" customHeight="1">
      <c r="B20" s="498" t="s">
        <v>62</v>
      </c>
      <c r="C20" s="498"/>
      <c r="D20" s="498"/>
      <c r="E20" s="64"/>
      <c r="F20" s="64"/>
      <c r="G20" s="64"/>
      <c r="H20" s="64"/>
      <c r="I20" s="2"/>
      <c r="J20" s="2"/>
      <c r="K20" s="2"/>
      <c r="L20" s="2"/>
      <c r="M20" s="2"/>
      <c r="N20" s="93"/>
      <c r="O20" s="2"/>
      <c r="P20" s="100"/>
      <c r="Q20" s="64"/>
      <c r="R20" s="64"/>
      <c r="S20" s="64"/>
      <c r="T20" s="64"/>
      <c r="U20" s="64"/>
      <c r="V20" s="64"/>
    </row>
    <row r="21" spans="1:22" ht="25.15" customHeight="1">
      <c r="A21" s="505" t="s">
        <v>104</v>
      </c>
      <c r="B21" s="506" t="s">
        <v>485</v>
      </c>
      <c r="C21" s="506"/>
      <c r="D21" s="506"/>
      <c r="E21" s="506"/>
      <c r="F21" s="506"/>
      <c r="G21" s="506"/>
      <c r="H21" s="506"/>
      <c r="I21" s="506"/>
      <c r="J21" s="506"/>
      <c r="K21" s="506"/>
      <c r="L21" s="506"/>
      <c r="M21" s="60"/>
      <c r="N21" s="65"/>
      <c r="O21" s="94"/>
      <c r="P21" s="67"/>
      <c r="Q21" s="64"/>
      <c r="R21" s="64"/>
      <c r="S21" s="64"/>
      <c r="T21" s="64"/>
      <c r="U21" s="64"/>
      <c r="V21" s="64"/>
    </row>
    <row r="22" spans="1:22" ht="25.15" customHeight="1">
      <c r="A22" s="505"/>
      <c r="B22" s="506" t="s">
        <v>486</v>
      </c>
      <c r="C22" s="506" t="s">
        <v>199</v>
      </c>
      <c r="D22" s="506" t="s">
        <v>103</v>
      </c>
      <c r="E22" s="506" t="s">
        <v>94</v>
      </c>
      <c r="F22" s="506"/>
      <c r="G22" s="506"/>
      <c r="H22" s="506"/>
      <c r="I22" s="506"/>
      <c r="J22" s="506"/>
      <c r="K22" s="506"/>
      <c r="L22" s="506"/>
      <c r="M22" s="60"/>
      <c r="N22" s="65"/>
      <c r="O22" s="94"/>
      <c r="P22" s="67"/>
      <c r="Q22" s="64"/>
      <c r="R22" s="64"/>
      <c r="S22" s="64"/>
      <c r="T22" s="64"/>
      <c r="U22" s="64"/>
      <c r="V22" s="64"/>
    </row>
    <row r="23" spans="1:22" ht="25.15" customHeight="1">
      <c r="A23" s="505"/>
      <c r="B23" s="506"/>
      <c r="C23" s="506">
        <v>43830</v>
      </c>
      <c r="D23" s="506"/>
      <c r="E23" s="248" t="s">
        <v>388</v>
      </c>
      <c r="F23" s="248" t="s">
        <v>389</v>
      </c>
      <c r="G23" s="248" t="s">
        <v>393</v>
      </c>
      <c r="H23" s="248" t="s">
        <v>390</v>
      </c>
      <c r="I23" s="248" t="s">
        <v>391</v>
      </c>
      <c r="J23" s="248" t="s">
        <v>383</v>
      </c>
      <c r="K23" s="248" t="s">
        <v>392</v>
      </c>
      <c r="L23" s="248" t="s">
        <v>487</v>
      </c>
    </row>
    <row r="24" spans="1:22" ht="25.15" customHeight="1">
      <c r="A24" s="505"/>
      <c r="B24" s="506"/>
      <c r="C24" s="277" t="s">
        <v>106</v>
      </c>
      <c r="D24" s="249" t="s">
        <v>101</v>
      </c>
      <c r="E24" s="250">
        <v>1400000</v>
      </c>
      <c r="F24" s="250">
        <v>1400000</v>
      </c>
      <c r="G24" s="250">
        <v>1000000</v>
      </c>
      <c r="H24" s="250">
        <v>800000</v>
      </c>
      <c r="I24" s="250">
        <v>1100000</v>
      </c>
      <c r="J24" s="250">
        <v>700000</v>
      </c>
      <c r="K24" s="250">
        <v>600000</v>
      </c>
      <c r="L24" s="326">
        <f>(F24/4)*6</f>
        <v>2100000</v>
      </c>
    </row>
    <row r="25" spans="1:22" ht="25.15" customHeight="1">
      <c r="A25" s="505"/>
      <c r="B25" s="327">
        <v>2020</v>
      </c>
      <c r="C25" s="328" t="s">
        <v>107</v>
      </c>
      <c r="D25" s="329">
        <f>$I$1712*$I$1713*$I$1714*$I$1715*$I$1716*$I$1717</f>
        <v>1.0470035105943192</v>
      </c>
      <c r="E25" s="330">
        <f t="shared" ref="E25:K25" si="0">E24*$D$25</f>
        <v>1465804.914832047</v>
      </c>
      <c r="F25" s="330">
        <f t="shared" si="0"/>
        <v>1465804.914832047</v>
      </c>
      <c r="G25" s="330">
        <f t="shared" si="0"/>
        <v>1047003.5105943192</v>
      </c>
      <c r="H25" s="330">
        <f t="shared" si="0"/>
        <v>837602.80847545539</v>
      </c>
      <c r="I25" s="330">
        <f t="shared" si="0"/>
        <v>1151703.861653751</v>
      </c>
      <c r="J25" s="330">
        <f t="shared" si="0"/>
        <v>732902.45741602348</v>
      </c>
      <c r="K25" s="330">
        <f t="shared" si="0"/>
        <v>628202.10635659145</v>
      </c>
      <c r="L25" s="331">
        <f t="shared" ref="L25:L66" si="1">(F25/4)*6</f>
        <v>2198707.3722480703</v>
      </c>
    </row>
    <row r="26" spans="1:22" ht="25.15" customHeight="1">
      <c r="A26" s="505"/>
      <c r="B26" s="104">
        <f>B25+1</f>
        <v>2021</v>
      </c>
      <c r="C26" s="277" t="s">
        <v>108</v>
      </c>
      <c r="D26" s="252">
        <f>I1718</f>
        <v>1.026</v>
      </c>
      <c r="E26" s="32">
        <f t="shared" ref="E26:K26" si="2">E25*$D$26</f>
        <v>1503915.8426176803</v>
      </c>
      <c r="F26" s="32">
        <f t="shared" si="2"/>
        <v>1503915.8426176803</v>
      </c>
      <c r="G26" s="32">
        <f t="shared" si="2"/>
        <v>1074225.6018697715</v>
      </c>
      <c r="H26" s="32">
        <f t="shared" si="2"/>
        <v>859380.48149581719</v>
      </c>
      <c r="I26" s="32">
        <f t="shared" si="2"/>
        <v>1181648.1620567485</v>
      </c>
      <c r="J26" s="32">
        <f t="shared" si="2"/>
        <v>751957.92130884016</v>
      </c>
      <c r="K26" s="32">
        <f t="shared" si="2"/>
        <v>644535.36112186289</v>
      </c>
      <c r="L26" s="331">
        <f t="shared" si="1"/>
        <v>2255873.7639265205</v>
      </c>
    </row>
    <row r="27" spans="1:22" ht="25.15" customHeight="1">
      <c r="A27" s="505"/>
      <c r="B27" s="104">
        <f t="shared" ref="B27:B66" si="3">B26+1</f>
        <v>2022</v>
      </c>
      <c r="C27" s="277" t="s">
        <v>109</v>
      </c>
      <c r="D27" s="252">
        <f t="shared" ref="D27:D66" si="4">I1719</f>
        <v>1.042</v>
      </c>
      <c r="E27" s="32">
        <f t="shared" ref="E27:K27" si="5">ROUND(E26*$D$27,-(LEN(ROUND(E25*$D$27,0))-2))</f>
        <v>1600000</v>
      </c>
      <c r="F27" s="32">
        <f t="shared" si="5"/>
        <v>1600000</v>
      </c>
      <c r="G27" s="32">
        <f t="shared" si="5"/>
        <v>1100000</v>
      </c>
      <c r="H27" s="32">
        <f t="shared" si="5"/>
        <v>900000</v>
      </c>
      <c r="I27" s="32">
        <f t="shared" si="5"/>
        <v>1200000</v>
      </c>
      <c r="J27" s="32">
        <f t="shared" si="5"/>
        <v>780000</v>
      </c>
      <c r="K27" s="32">
        <f t="shared" si="5"/>
        <v>670000</v>
      </c>
      <c r="L27" s="331">
        <f t="shared" si="1"/>
        <v>2400000</v>
      </c>
    </row>
    <row r="28" spans="1:22" ht="25.15" customHeight="1">
      <c r="A28" s="505"/>
      <c r="B28" s="104">
        <f t="shared" si="3"/>
        <v>2023</v>
      </c>
      <c r="C28" s="277" t="s">
        <v>110</v>
      </c>
      <c r="D28" s="252">
        <f t="shared" si="4"/>
        <v>1.127</v>
      </c>
      <c r="E28" s="32">
        <f>E27*$D28</f>
        <v>1803200</v>
      </c>
      <c r="F28" s="32">
        <f>F27*$D28</f>
        <v>1803200</v>
      </c>
      <c r="G28" s="32">
        <f t="shared" ref="G28:K43" si="6">G27*$D28</f>
        <v>1239700</v>
      </c>
      <c r="H28" s="32">
        <f t="shared" si="6"/>
        <v>1014300</v>
      </c>
      <c r="I28" s="32">
        <f t="shared" si="6"/>
        <v>1352400</v>
      </c>
      <c r="J28" s="32">
        <f t="shared" si="6"/>
        <v>879060</v>
      </c>
      <c r="K28" s="32">
        <f t="shared" si="6"/>
        <v>755090</v>
      </c>
      <c r="L28" s="331">
        <f t="shared" si="1"/>
        <v>2704800</v>
      </c>
    </row>
    <row r="29" spans="1:22" ht="25.15" customHeight="1">
      <c r="A29" s="505"/>
      <c r="B29" s="104">
        <f t="shared" si="3"/>
        <v>2024</v>
      </c>
      <c r="C29" s="277" t="s">
        <v>402</v>
      </c>
      <c r="D29" s="252">
        <f t="shared" si="4"/>
        <v>1.1020000000000001</v>
      </c>
      <c r="E29" s="32">
        <f t="shared" ref="E29:K44" si="7">E28*$D29</f>
        <v>1987126.4000000001</v>
      </c>
      <c r="F29" s="32">
        <f t="shared" si="7"/>
        <v>1987126.4000000001</v>
      </c>
      <c r="G29" s="32">
        <f t="shared" si="6"/>
        <v>1366149.4000000001</v>
      </c>
      <c r="H29" s="32">
        <f t="shared" si="6"/>
        <v>1117758.6000000001</v>
      </c>
      <c r="I29" s="32">
        <f t="shared" si="6"/>
        <v>1490344.8</v>
      </c>
      <c r="J29" s="32">
        <f t="shared" si="6"/>
        <v>968724.12000000011</v>
      </c>
      <c r="K29" s="32">
        <f t="shared" si="6"/>
        <v>832109.18</v>
      </c>
      <c r="L29" s="331">
        <f t="shared" si="1"/>
        <v>2980689.6</v>
      </c>
    </row>
    <row r="30" spans="1:22" ht="25.15" customHeight="1">
      <c r="A30" s="505"/>
      <c r="B30" s="104">
        <f t="shared" si="3"/>
        <v>2025</v>
      </c>
      <c r="C30" s="277" t="s">
        <v>403</v>
      </c>
      <c r="D30" s="252">
        <f t="shared" si="4"/>
        <v>1.06</v>
      </c>
      <c r="E30" s="32">
        <f t="shared" si="7"/>
        <v>2106353.9840000002</v>
      </c>
      <c r="F30" s="32">
        <f t="shared" si="7"/>
        <v>2106353.9840000002</v>
      </c>
      <c r="G30" s="32">
        <f t="shared" si="6"/>
        <v>1448118.3640000003</v>
      </c>
      <c r="H30" s="32">
        <f t="shared" si="6"/>
        <v>1184824.1160000002</v>
      </c>
      <c r="I30" s="32">
        <f t="shared" si="6"/>
        <v>1579765.4880000001</v>
      </c>
      <c r="J30" s="32">
        <f t="shared" si="6"/>
        <v>1026847.5672000002</v>
      </c>
      <c r="K30" s="32">
        <f t="shared" si="6"/>
        <v>882035.73080000014</v>
      </c>
      <c r="L30" s="331">
        <f t="shared" si="1"/>
        <v>3159530.9760000003</v>
      </c>
    </row>
    <row r="31" spans="1:22" ht="25.15" customHeight="1">
      <c r="A31" s="505"/>
      <c r="B31" s="104">
        <f t="shared" si="3"/>
        <v>2026</v>
      </c>
      <c r="C31" s="277" t="s">
        <v>404</v>
      </c>
      <c r="D31" s="252">
        <f t="shared" si="4"/>
        <v>1</v>
      </c>
      <c r="E31" s="32">
        <f t="shared" si="7"/>
        <v>2106353.9840000002</v>
      </c>
      <c r="F31" s="32">
        <f t="shared" si="7"/>
        <v>2106353.9840000002</v>
      </c>
      <c r="G31" s="32">
        <f t="shared" si="6"/>
        <v>1448118.3640000003</v>
      </c>
      <c r="H31" s="32">
        <f t="shared" si="6"/>
        <v>1184824.1160000002</v>
      </c>
      <c r="I31" s="32">
        <f t="shared" si="6"/>
        <v>1579765.4880000001</v>
      </c>
      <c r="J31" s="32">
        <f t="shared" si="6"/>
        <v>1026847.5672000002</v>
      </c>
      <c r="K31" s="32">
        <f t="shared" si="6"/>
        <v>882035.73080000014</v>
      </c>
      <c r="L31" s="331">
        <f t="shared" si="1"/>
        <v>3159530.9760000003</v>
      </c>
    </row>
    <row r="32" spans="1:22" ht="25.15" customHeight="1">
      <c r="A32" s="505"/>
      <c r="B32" s="104">
        <f t="shared" si="3"/>
        <v>2027</v>
      </c>
      <c r="C32" s="277" t="s">
        <v>405</v>
      </c>
      <c r="D32" s="252">
        <f t="shared" si="4"/>
        <v>1</v>
      </c>
      <c r="E32" s="32">
        <f t="shared" si="7"/>
        <v>2106353.9840000002</v>
      </c>
      <c r="F32" s="32">
        <f t="shared" si="7"/>
        <v>2106353.9840000002</v>
      </c>
      <c r="G32" s="32">
        <f t="shared" si="6"/>
        <v>1448118.3640000003</v>
      </c>
      <c r="H32" s="32">
        <f t="shared" si="6"/>
        <v>1184824.1160000002</v>
      </c>
      <c r="I32" s="32">
        <f t="shared" si="6"/>
        <v>1579765.4880000001</v>
      </c>
      <c r="J32" s="32">
        <f t="shared" si="6"/>
        <v>1026847.5672000002</v>
      </c>
      <c r="K32" s="32">
        <f t="shared" si="6"/>
        <v>882035.73080000014</v>
      </c>
      <c r="L32" s="331">
        <f t="shared" si="1"/>
        <v>3159530.9760000003</v>
      </c>
    </row>
    <row r="33" spans="1:12" ht="25.15" customHeight="1">
      <c r="A33" s="505"/>
      <c r="B33" s="104">
        <f t="shared" si="3"/>
        <v>2028</v>
      </c>
      <c r="C33" s="277" t="s">
        <v>406</v>
      </c>
      <c r="D33" s="252">
        <f t="shared" si="4"/>
        <v>1</v>
      </c>
      <c r="E33" s="32">
        <f t="shared" si="7"/>
        <v>2106353.9840000002</v>
      </c>
      <c r="F33" s="32">
        <f t="shared" si="7"/>
        <v>2106353.9840000002</v>
      </c>
      <c r="G33" s="32">
        <f t="shared" si="6"/>
        <v>1448118.3640000003</v>
      </c>
      <c r="H33" s="32">
        <f t="shared" si="6"/>
        <v>1184824.1160000002</v>
      </c>
      <c r="I33" s="32">
        <f t="shared" si="6"/>
        <v>1579765.4880000001</v>
      </c>
      <c r="J33" s="32">
        <f t="shared" si="6"/>
        <v>1026847.5672000002</v>
      </c>
      <c r="K33" s="32">
        <f t="shared" si="6"/>
        <v>882035.73080000014</v>
      </c>
      <c r="L33" s="331">
        <f t="shared" si="1"/>
        <v>3159530.9760000003</v>
      </c>
    </row>
    <row r="34" spans="1:12" ht="25.15" customHeight="1">
      <c r="A34" s="505"/>
      <c r="B34" s="104">
        <f t="shared" si="3"/>
        <v>2029</v>
      </c>
      <c r="C34" s="277" t="s">
        <v>407</v>
      </c>
      <c r="D34" s="252">
        <f t="shared" si="4"/>
        <v>1</v>
      </c>
      <c r="E34" s="32">
        <f t="shared" si="7"/>
        <v>2106353.9840000002</v>
      </c>
      <c r="F34" s="32">
        <f t="shared" si="7"/>
        <v>2106353.9840000002</v>
      </c>
      <c r="G34" s="32">
        <f t="shared" si="6"/>
        <v>1448118.3640000003</v>
      </c>
      <c r="H34" s="32">
        <f t="shared" si="6"/>
        <v>1184824.1160000002</v>
      </c>
      <c r="I34" s="32">
        <f t="shared" si="6"/>
        <v>1579765.4880000001</v>
      </c>
      <c r="J34" s="32">
        <f t="shared" si="6"/>
        <v>1026847.5672000002</v>
      </c>
      <c r="K34" s="32">
        <f t="shared" si="6"/>
        <v>882035.73080000014</v>
      </c>
      <c r="L34" s="331">
        <f t="shared" si="1"/>
        <v>3159530.9760000003</v>
      </c>
    </row>
    <row r="35" spans="1:12" ht="25.15" customHeight="1">
      <c r="A35" s="505"/>
      <c r="B35" s="104">
        <f t="shared" si="3"/>
        <v>2030</v>
      </c>
      <c r="C35" s="277" t="s">
        <v>408</v>
      </c>
      <c r="D35" s="252">
        <f t="shared" si="4"/>
        <v>1</v>
      </c>
      <c r="E35" s="32">
        <f t="shared" si="7"/>
        <v>2106353.9840000002</v>
      </c>
      <c r="F35" s="32">
        <f t="shared" si="7"/>
        <v>2106353.9840000002</v>
      </c>
      <c r="G35" s="32">
        <f t="shared" si="6"/>
        <v>1448118.3640000003</v>
      </c>
      <c r="H35" s="32">
        <f t="shared" si="6"/>
        <v>1184824.1160000002</v>
      </c>
      <c r="I35" s="32">
        <f t="shared" si="6"/>
        <v>1579765.4880000001</v>
      </c>
      <c r="J35" s="32">
        <f t="shared" si="6"/>
        <v>1026847.5672000002</v>
      </c>
      <c r="K35" s="32">
        <f t="shared" si="6"/>
        <v>882035.73080000014</v>
      </c>
      <c r="L35" s="331">
        <f t="shared" si="1"/>
        <v>3159530.9760000003</v>
      </c>
    </row>
    <row r="36" spans="1:12" ht="25.15" customHeight="1">
      <c r="A36" s="505"/>
      <c r="B36" s="104">
        <f t="shared" si="3"/>
        <v>2031</v>
      </c>
      <c r="C36" s="277" t="s">
        <v>409</v>
      </c>
      <c r="D36" s="252">
        <f t="shared" si="4"/>
        <v>1</v>
      </c>
      <c r="E36" s="32">
        <f t="shared" si="7"/>
        <v>2106353.9840000002</v>
      </c>
      <c r="F36" s="32">
        <f t="shared" si="7"/>
        <v>2106353.9840000002</v>
      </c>
      <c r="G36" s="32">
        <f t="shared" si="6"/>
        <v>1448118.3640000003</v>
      </c>
      <c r="H36" s="32">
        <f t="shared" si="6"/>
        <v>1184824.1160000002</v>
      </c>
      <c r="I36" s="32">
        <f t="shared" si="6"/>
        <v>1579765.4880000001</v>
      </c>
      <c r="J36" s="32">
        <f t="shared" si="6"/>
        <v>1026847.5672000002</v>
      </c>
      <c r="K36" s="32">
        <f t="shared" si="6"/>
        <v>882035.73080000014</v>
      </c>
      <c r="L36" s="331">
        <f t="shared" si="1"/>
        <v>3159530.9760000003</v>
      </c>
    </row>
    <row r="37" spans="1:12" ht="25.15" customHeight="1">
      <c r="A37" s="505"/>
      <c r="B37" s="104">
        <f t="shared" si="3"/>
        <v>2032</v>
      </c>
      <c r="C37" s="277" t="s">
        <v>410</v>
      </c>
      <c r="D37" s="252">
        <f t="shared" si="4"/>
        <v>1</v>
      </c>
      <c r="E37" s="32">
        <f t="shared" si="7"/>
        <v>2106353.9840000002</v>
      </c>
      <c r="F37" s="32">
        <f t="shared" si="7"/>
        <v>2106353.9840000002</v>
      </c>
      <c r="G37" s="32">
        <f t="shared" si="6"/>
        <v>1448118.3640000003</v>
      </c>
      <c r="H37" s="32">
        <f t="shared" si="6"/>
        <v>1184824.1160000002</v>
      </c>
      <c r="I37" s="32">
        <f t="shared" si="6"/>
        <v>1579765.4880000001</v>
      </c>
      <c r="J37" s="32">
        <f t="shared" si="6"/>
        <v>1026847.5672000002</v>
      </c>
      <c r="K37" s="32">
        <f t="shared" si="6"/>
        <v>882035.73080000014</v>
      </c>
      <c r="L37" s="331">
        <f t="shared" si="1"/>
        <v>3159530.9760000003</v>
      </c>
    </row>
    <row r="38" spans="1:12" ht="25.15" customHeight="1">
      <c r="A38" s="505"/>
      <c r="B38" s="104">
        <f t="shared" si="3"/>
        <v>2033</v>
      </c>
      <c r="C38" s="277" t="s">
        <v>411</v>
      </c>
      <c r="D38" s="252">
        <f t="shared" si="4"/>
        <v>1</v>
      </c>
      <c r="E38" s="32">
        <f t="shared" si="7"/>
        <v>2106353.9840000002</v>
      </c>
      <c r="F38" s="32">
        <f t="shared" si="7"/>
        <v>2106353.9840000002</v>
      </c>
      <c r="G38" s="32">
        <f t="shared" si="6"/>
        <v>1448118.3640000003</v>
      </c>
      <c r="H38" s="32">
        <f t="shared" si="6"/>
        <v>1184824.1160000002</v>
      </c>
      <c r="I38" s="32">
        <f t="shared" si="6"/>
        <v>1579765.4880000001</v>
      </c>
      <c r="J38" s="32">
        <f t="shared" si="6"/>
        <v>1026847.5672000002</v>
      </c>
      <c r="K38" s="32">
        <f t="shared" si="6"/>
        <v>882035.73080000014</v>
      </c>
      <c r="L38" s="331">
        <f t="shared" si="1"/>
        <v>3159530.9760000003</v>
      </c>
    </row>
    <row r="39" spans="1:12" ht="25.15" customHeight="1">
      <c r="A39" s="505"/>
      <c r="B39" s="104">
        <f t="shared" si="3"/>
        <v>2034</v>
      </c>
      <c r="C39" s="277" t="s">
        <v>412</v>
      </c>
      <c r="D39" s="252">
        <f t="shared" si="4"/>
        <v>1</v>
      </c>
      <c r="E39" s="32">
        <f t="shared" si="7"/>
        <v>2106353.9840000002</v>
      </c>
      <c r="F39" s="32">
        <f t="shared" si="7"/>
        <v>2106353.9840000002</v>
      </c>
      <c r="G39" s="32">
        <f t="shared" si="6"/>
        <v>1448118.3640000003</v>
      </c>
      <c r="H39" s="32">
        <f t="shared" si="6"/>
        <v>1184824.1160000002</v>
      </c>
      <c r="I39" s="32">
        <f t="shared" si="6"/>
        <v>1579765.4880000001</v>
      </c>
      <c r="J39" s="32">
        <f t="shared" si="6"/>
        <v>1026847.5672000002</v>
      </c>
      <c r="K39" s="32">
        <f t="shared" si="6"/>
        <v>882035.73080000014</v>
      </c>
      <c r="L39" s="331">
        <f t="shared" si="1"/>
        <v>3159530.9760000003</v>
      </c>
    </row>
    <row r="40" spans="1:12" ht="25.15" customHeight="1">
      <c r="A40" s="505"/>
      <c r="B40" s="104">
        <f t="shared" si="3"/>
        <v>2035</v>
      </c>
      <c r="C40" s="277" t="s">
        <v>413</v>
      </c>
      <c r="D40" s="252">
        <f t="shared" si="4"/>
        <v>1</v>
      </c>
      <c r="E40" s="32">
        <f t="shared" si="7"/>
        <v>2106353.9840000002</v>
      </c>
      <c r="F40" s="32">
        <f t="shared" si="7"/>
        <v>2106353.9840000002</v>
      </c>
      <c r="G40" s="32">
        <f t="shared" si="6"/>
        <v>1448118.3640000003</v>
      </c>
      <c r="H40" s="32">
        <f t="shared" si="6"/>
        <v>1184824.1160000002</v>
      </c>
      <c r="I40" s="32">
        <f t="shared" si="6"/>
        <v>1579765.4880000001</v>
      </c>
      <c r="J40" s="32">
        <f t="shared" si="6"/>
        <v>1026847.5672000002</v>
      </c>
      <c r="K40" s="32">
        <f t="shared" si="6"/>
        <v>882035.73080000014</v>
      </c>
      <c r="L40" s="331">
        <f t="shared" si="1"/>
        <v>3159530.9760000003</v>
      </c>
    </row>
    <row r="41" spans="1:12" ht="25.15" customHeight="1">
      <c r="A41" s="505"/>
      <c r="B41" s="104">
        <f t="shared" si="3"/>
        <v>2036</v>
      </c>
      <c r="C41" s="277" t="s">
        <v>414</v>
      </c>
      <c r="D41" s="252">
        <f t="shared" si="4"/>
        <v>1</v>
      </c>
      <c r="E41" s="32">
        <f t="shared" si="7"/>
        <v>2106353.9840000002</v>
      </c>
      <c r="F41" s="32">
        <f t="shared" si="7"/>
        <v>2106353.9840000002</v>
      </c>
      <c r="G41" s="32">
        <f t="shared" si="6"/>
        <v>1448118.3640000003</v>
      </c>
      <c r="H41" s="32">
        <f t="shared" si="6"/>
        <v>1184824.1160000002</v>
      </c>
      <c r="I41" s="32">
        <f t="shared" si="6"/>
        <v>1579765.4880000001</v>
      </c>
      <c r="J41" s="32">
        <f t="shared" si="6"/>
        <v>1026847.5672000002</v>
      </c>
      <c r="K41" s="32">
        <f t="shared" si="6"/>
        <v>882035.73080000014</v>
      </c>
      <c r="L41" s="331">
        <f t="shared" si="1"/>
        <v>3159530.9760000003</v>
      </c>
    </row>
    <row r="42" spans="1:12" ht="25.15" customHeight="1">
      <c r="A42" s="505"/>
      <c r="B42" s="104">
        <f t="shared" si="3"/>
        <v>2037</v>
      </c>
      <c r="C42" s="277" t="s">
        <v>415</v>
      </c>
      <c r="D42" s="252">
        <f t="shared" si="4"/>
        <v>1</v>
      </c>
      <c r="E42" s="32">
        <f t="shared" si="7"/>
        <v>2106353.9840000002</v>
      </c>
      <c r="F42" s="32">
        <f t="shared" si="7"/>
        <v>2106353.9840000002</v>
      </c>
      <c r="G42" s="32">
        <f t="shared" si="6"/>
        <v>1448118.3640000003</v>
      </c>
      <c r="H42" s="32">
        <f t="shared" si="6"/>
        <v>1184824.1160000002</v>
      </c>
      <c r="I42" s="32">
        <f t="shared" si="6"/>
        <v>1579765.4880000001</v>
      </c>
      <c r="J42" s="32">
        <f t="shared" si="6"/>
        <v>1026847.5672000002</v>
      </c>
      <c r="K42" s="32">
        <f t="shared" si="6"/>
        <v>882035.73080000014</v>
      </c>
      <c r="L42" s="331">
        <f t="shared" si="1"/>
        <v>3159530.9760000003</v>
      </c>
    </row>
    <row r="43" spans="1:12" ht="25.15" customHeight="1">
      <c r="A43" s="505"/>
      <c r="B43" s="104">
        <f t="shared" si="3"/>
        <v>2038</v>
      </c>
      <c r="C43" s="277" t="s">
        <v>416</v>
      </c>
      <c r="D43" s="252">
        <f t="shared" si="4"/>
        <v>1</v>
      </c>
      <c r="E43" s="32">
        <f t="shared" si="7"/>
        <v>2106353.9840000002</v>
      </c>
      <c r="F43" s="32">
        <f t="shared" si="7"/>
        <v>2106353.9840000002</v>
      </c>
      <c r="G43" s="32">
        <f t="shared" si="6"/>
        <v>1448118.3640000003</v>
      </c>
      <c r="H43" s="32">
        <f t="shared" si="6"/>
        <v>1184824.1160000002</v>
      </c>
      <c r="I43" s="32">
        <f t="shared" si="6"/>
        <v>1579765.4880000001</v>
      </c>
      <c r="J43" s="32">
        <f t="shared" si="6"/>
        <v>1026847.5672000002</v>
      </c>
      <c r="K43" s="32">
        <f t="shared" si="6"/>
        <v>882035.73080000014</v>
      </c>
      <c r="L43" s="331">
        <f t="shared" si="1"/>
        <v>3159530.9760000003</v>
      </c>
    </row>
    <row r="44" spans="1:12" ht="25.15" customHeight="1">
      <c r="A44" s="505"/>
      <c r="B44" s="104">
        <f t="shared" si="3"/>
        <v>2039</v>
      </c>
      <c r="C44" s="277" t="s">
        <v>417</v>
      </c>
      <c r="D44" s="252">
        <f>I1736</f>
        <v>1</v>
      </c>
      <c r="E44" s="32">
        <f t="shared" si="7"/>
        <v>2106353.9840000002</v>
      </c>
      <c r="F44" s="32">
        <f t="shared" si="7"/>
        <v>2106353.9840000002</v>
      </c>
      <c r="G44" s="32">
        <f t="shared" si="7"/>
        <v>1448118.3640000003</v>
      </c>
      <c r="H44" s="32">
        <f t="shared" si="7"/>
        <v>1184824.1160000002</v>
      </c>
      <c r="I44" s="32">
        <f t="shared" si="7"/>
        <v>1579765.4880000001</v>
      </c>
      <c r="J44" s="32">
        <f t="shared" si="7"/>
        <v>1026847.5672000002</v>
      </c>
      <c r="K44" s="32">
        <f t="shared" si="7"/>
        <v>882035.73080000014</v>
      </c>
      <c r="L44" s="331">
        <f t="shared" si="1"/>
        <v>3159530.9760000003</v>
      </c>
    </row>
    <row r="45" spans="1:12" ht="25.15" customHeight="1">
      <c r="A45" s="505"/>
      <c r="B45" s="104">
        <f t="shared" si="3"/>
        <v>2040</v>
      </c>
      <c r="C45" s="277" t="s">
        <v>418</v>
      </c>
      <c r="D45" s="252">
        <f t="shared" si="4"/>
        <v>1</v>
      </c>
      <c r="E45" s="32">
        <f t="shared" ref="E45:K60" si="8">E44*$D45</f>
        <v>2106353.9840000002</v>
      </c>
      <c r="F45" s="32">
        <f t="shared" si="8"/>
        <v>2106353.9840000002</v>
      </c>
      <c r="G45" s="32">
        <f t="shared" si="8"/>
        <v>1448118.3640000003</v>
      </c>
      <c r="H45" s="32">
        <f t="shared" si="8"/>
        <v>1184824.1160000002</v>
      </c>
      <c r="I45" s="32">
        <f t="shared" si="8"/>
        <v>1579765.4880000001</v>
      </c>
      <c r="J45" s="32">
        <f t="shared" si="8"/>
        <v>1026847.5672000002</v>
      </c>
      <c r="K45" s="32">
        <f t="shared" si="8"/>
        <v>882035.73080000014</v>
      </c>
      <c r="L45" s="331">
        <f t="shared" si="1"/>
        <v>3159530.9760000003</v>
      </c>
    </row>
    <row r="46" spans="1:12" ht="25.15" customHeight="1">
      <c r="A46" s="505"/>
      <c r="B46" s="104">
        <f t="shared" si="3"/>
        <v>2041</v>
      </c>
      <c r="C46" s="277" t="s">
        <v>419</v>
      </c>
      <c r="D46" s="252">
        <f t="shared" si="4"/>
        <v>1</v>
      </c>
      <c r="E46" s="32">
        <f t="shared" si="8"/>
        <v>2106353.9840000002</v>
      </c>
      <c r="F46" s="32">
        <f t="shared" si="8"/>
        <v>2106353.9840000002</v>
      </c>
      <c r="G46" s="32">
        <f t="shared" si="8"/>
        <v>1448118.3640000003</v>
      </c>
      <c r="H46" s="32">
        <f t="shared" si="8"/>
        <v>1184824.1160000002</v>
      </c>
      <c r="I46" s="32">
        <f t="shared" si="8"/>
        <v>1579765.4880000001</v>
      </c>
      <c r="J46" s="32">
        <f t="shared" si="8"/>
        <v>1026847.5672000002</v>
      </c>
      <c r="K46" s="32">
        <f t="shared" si="8"/>
        <v>882035.73080000014</v>
      </c>
      <c r="L46" s="331">
        <f t="shared" si="1"/>
        <v>3159530.9760000003</v>
      </c>
    </row>
    <row r="47" spans="1:12" ht="25.15" customHeight="1">
      <c r="A47" s="505"/>
      <c r="B47" s="104">
        <f t="shared" si="3"/>
        <v>2042</v>
      </c>
      <c r="C47" s="277" t="s">
        <v>420</v>
      </c>
      <c r="D47" s="252">
        <f t="shared" si="4"/>
        <v>1</v>
      </c>
      <c r="E47" s="32">
        <f t="shared" si="8"/>
        <v>2106353.9840000002</v>
      </c>
      <c r="F47" s="32">
        <f t="shared" si="8"/>
        <v>2106353.9840000002</v>
      </c>
      <c r="G47" s="32">
        <f t="shared" si="8"/>
        <v>1448118.3640000003</v>
      </c>
      <c r="H47" s="32">
        <f t="shared" si="8"/>
        <v>1184824.1160000002</v>
      </c>
      <c r="I47" s="32">
        <f t="shared" si="8"/>
        <v>1579765.4880000001</v>
      </c>
      <c r="J47" s="32">
        <f t="shared" si="8"/>
        <v>1026847.5672000002</v>
      </c>
      <c r="K47" s="32">
        <f t="shared" si="8"/>
        <v>882035.73080000014</v>
      </c>
      <c r="L47" s="331">
        <f t="shared" si="1"/>
        <v>3159530.9760000003</v>
      </c>
    </row>
    <row r="48" spans="1:12" ht="25.15" customHeight="1">
      <c r="A48" s="505"/>
      <c r="B48" s="104">
        <f t="shared" si="3"/>
        <v>2043</v>
      </c>
      <c r="C48" s="277" t="s">
        <v>421</v>
      </c>
      <c r="D48" s="252">
        <f t="shared" si="4"/>
        <v>1</v>
      </c>
      <c r="E48" s="32">
        <f t="shared" si="8"/>
        <v>2106353.9840000002</v>
      </c>
      <c r="F48" s="32">
        <f t="shared" si="8"/>
        <v>2106353.9840000002</v>
      </c>
      <c r="G48" s="32">
        <f t="shared" si="8"/>
        <v>1448118.3640000003</v>
      </c>
      <c r="H48" s="32">
        <f t="shared" si="8"/>
        <v>1184824.1160000002</v>
      </c>
      <c r="I48" s="32">
        <f t="shared" si="8"/>
        <v>1579765.4880000001</v>
      </c>
      <c r="J48" s="32">
        <f t="shared" si="8"/>
        <v>1026847.5672000002</v>
      </c>
      <c r="K48" s="32">
        <f t="shared" si="8"/>
        <v>882035.73080000014</v>
      </c>
      <c r="L48" s="331">
        <f t="shared" si="1"/>
        <v>3159530.9760000003</v>
      </c>
    </row>
    <row r="49" spans="1:12" ht="25.15" customHeight="1">
      <c r="A49" s="505"/>
      <c r="B49" s="104">
        <f t="shared" si="3"/>
        <v>2044</v>
      </c>
      <c r="C49" s="277" t="s">
        <v>422</v>
      </c>
      <c r="D49" s="252">
        <f t="shared" si="4"/>
        <v>1</v>
      </c>
      <c r="E49" s="32">
        <f t="shared" si="8"/>
        <v>2106353.9840000002</v>
      </c>
      <c r="F49" s="32">
        <f t="shared" si="8"/>
        <v>2106353.9840000002</v>
      </c>
      <c r="G49" s="32">
        <f t="shared" si="8"/>
        <v>1448118.3640000003</v>
      </c>
      <c r="H49" s="32">
        <f t="shared" si="8"/>
        <v>1184824.1160000002</v>
      </c>
      <c r="I49" s="32">
        <f t="shared" si="8"/>
        <v>1579765.4880000001</v>
      </c>
      <c r="J49" s="32">
        <f t="shared" si="8"/>
        <v>1026847.5672000002</v>
      </c>
      <c r="K49" s="32">
        <f t="shared" si="8"/>
        <v>882035.73080000014</v>
      </c>
      <c r="L49" s="331">
        <f t="shared" si="1"/>
        <v>3159530.9760000003</v>
      </c>
    </row>
    <row r="50" spans="1:12" ht="25.15" customHeight="1">
      <c r="A50" s="505"/>
      <c r="B50" s="104">
        <f t="shared" si="3"/>
        <v>2045</v>
      </c>
      <c r="C50" s="277" t="s">
        <v>423</v>
      </c>
      <c r="D50" s="252">
        <f t="shared" si="4"/>
        <v>1</v>
      </c>
      <c r="E50" s="32">
        <f t="shared" si="8"/>
        <v>2106353.9840000002</v>
      </c>
      <c r="F50" s="32">
        <f t="shared" si="8"/>
        <v>2106353.9840000002</v>
      </c>
      <c r="G50" s="32">
        <f t="shared" si="8"/>
        <v>1448118.3640000003</v>
      </c>
      <c r="H50" s="32">
        <f t="shared" si="8"/>
        <v>1184824.1160000002</v>
      </c>
      <c r="I50" s="32">
        <f t="shared" si="8"/>
        <v>1579765.4880000001</v>
      </c>
      <c r="J50" s="32">
        <f t="shared" si="8"/>
        <v>1026847.5672000002</v>
      </c>
      <c r="K50" s="32">
        <f t="shared" si="8"/>
        <v>882035.73080000014</v>
      </c>
      <c r="L50" s="331">
        <f t="shared" si="1"/>
        <v>3159530.9760000003</v>
      </c>
    </row>
    <row r="51" spans="1:12" ht="25.15" customHeight="1">
      <c r="A51" s="505"/>
      <c r="B51" s="104">
        <f t="shared" si="3"/>
        <v>2046</v>
      </c>
      <c r="C51" s="277" t="s">
        <v>424</v>
      </c>
      <c r="D51" s="252">
        <f t="shared" si="4"/>
        <v>1</v>
      </c>
      <c r="E51" s="32">
        <f t="shared" si="8"/>
        <v>2106353.9840000002</v>
      </c>
      <c r="F51" s="32">
        <f t="shared" si="8"/>
        <v>2106353.9840000002</v>
      </c>
      <c r="G51" s="32">
        <f t="shared" si="8"/>
        <v>1448118.3640000003</v>
      </c>
      <c r="H51" s="32">
        <f t="shared" si="8"/>
        <v>1184824.1160000002</v>
      </c>
      <c r="I51" s="32">
        <f t="shared" si="8"/>
        <v>1579765.4880000001</v>
      </c>
      <c r="J51" s="32">
        <f t="shared" si="8"/>
        <v>1026847.5672000002</v>
      </c>
      <c r="K51" s="32">
        <f t="shared" si="8"/>
        <v>882035.73080000014</v>
      </c>
      <c r="L51" s="331">
        <f t="shared" si="1"/>
        <v>3159530.9760000003</v>
      </c>
    </row>
    <row r="52" spans="1:12" ht="25.15" customHeight="1">
      <c r="A52" s="505"/>
      <c r="B52" s="104">
        <f t="shared" si="3"/>
        <v>2047</v>
      </c>
      <c r="C52" s="277" t="s">
        <v>425</v>
      </c>
      <c r="D52" s="252">
        <f t="shared" si="4"/>
        <v>1</v>
      </c>
      <c r="E52" s="32">
        <f t="shared" si="8"/>
        <v>2106353.9840000002</v>
      </c>
      <c r="F52" s="32">
        <f t="shared" si="8"/>
        <v>2106353.9840000002</v>
      </c>
      <c r="G52" s="32">
        <f t="shared" si="8"/>
        <v>1448118.3640000003</v>
      </c>
      <c r="H52" s="32">
        <f t="shared" si="8"/>
        <v>1184824.1160000002</v>
      </c>
      <c r="I52" s="32">
        <f t="shared" si="8"/>
        <v>1579765.4880000001</v>
      </c>
      <c r="J52" s="32">
        <f t="shared" si="8"/>
        <v>1026847.5672000002</v>
      </c>
      <c r="K52" s="32">
        <f t="shared" si="8"/>
        <v>882035.73080000014</v>
      </c>
      <c r="L52" s="331">
        <f t="shared" si="1"/>
        <v>3159530.9760000003</v>
      </c>
    </row>
    <row r="53" spans="1:12" ht="25.15" customHeight="1">
      <c r="A53" s="505"/>
      <c r="B53" s="104">
        <f t="shared" si="3"/>
        <v>2048</v>
      </c>
      <c r="C53" s="277" t="s">
        <v>426</v>
      </c>
      <c r="D53" s="252">
        <f t="shared" si="4"/>
        <v>1</v>
      </c>
      <c r="E53" s="32">
        <f t="shared" si="8"/>
        <v>2106353.9840000002</v>
      </c>
      <c r="F53" s="32">
        <f t="shared" si="8"/>
        <v>2106353.9840000002</v>
      </c>
      <c r="G53" s="32">
        <f t="shared" si="8"/>
        <v>1448118.3640000003</v>
      </c>
      <c r="H53" s="32">
        <f t="shared" si="8"/>
        <v>1184824.1160000002</v>
      </c>
      <c r="I53" s="32">
        <f t="shared" si="8"/>
        <v>1579765.4880000001</v>
      </c>
      <c r="J53" s="32">
        <f t="shared" si="8"/>
        <v>1026847.5672000002</v>
      </c>
      <c r="K53" s="32">
        <f t="shared" si="8"/>
        <v>882035.73080000014</v>
      </c>
      <c r="L53" s="331">
        <f t="shared" si="1"/>
        <v>3159530.9760000003</v>
      </c>
    </row>
    <row r="54" spans="1:12" ht="25.15" customHeight="1">
      <c r="A54" s="505"/>
      <c r="B54" s="104">
        <f t="shared" si="3"/>
        <v>2049</v>
      </c>
      <c r="C54" s="277" t="s">
        <v>427</v>
      </c>
      <c r="D54" s="252">
        <f t="shared" si="4"/>
        <v>1</v>
      </c>
      <c r="E54" s="32">
        <f t="shared" si="8"/>
        <v>2106353.9840000002</v>
      </c>
      <c r="F54" s="32">
        <f t="shared" si="8"/>
        <v>2106353.9840000002</v>
      </c>
      <c r="G54" s="32">
        <f t="shared" si="8"/>
        <v>1448118.3640000003</v>
      </c>
      <c r="H54" s="32">
        <f t="shared" si="8"/>
        <v>1184824.1160000002</v>
      </c>
      <c r="I54" s="32">
        <f t="shared" si="8"/>
        <v>1579765.4880000001</v>
      </c>
      <c r="J54" s="32">
        <f t="shared" si="8"/>
        <v>1026847.5672000002</v>
      </c>
      <c r="K54" s="32">
        <f t="shared" si="8"/>
        <v>882035.73080000014</v>
      </c>
      <c r="L54" s="331">
        <f t="shared" si="1"/>
        <v>3159530.9760000003</v>
      </c>
    </row>
    <row r="55" spans="1:12" ht="25.15" customHeight="1">
      <c r="A55" s="505"/>
      <c r="B55" s="104">
        <f t="shared" si="3"/>
        <v>2050</v>
      </c>
      <c r="C55" s="277" t="s">
        <v>428</v>
      </c>
      <c r="D55" s="252">
        <f t="shared" si="4"/>
        <v>1</v>
      </c>
      <c r="E55" s="32">
        <f t="shared" si="8"/>
        <v>2106353.9840000002</v>
      </c>
      <c r="F55" s="32">
        <f t="shared" si="8"/>
        <v>2106353.9840000002</v>
      </c>
      <c r="G55" s="32">
        <f t="shared" si="8"/>
        <v>1448118.3640000003</v>
      </c>
      <c r="H55" s="32">
        <f t="shared" si="8"/>
        <v>1184824.1160000002</v>
      </c>
      <c r="I55" s="32">
        <f t="shared" si="8"/>
        <v>1579765.4880000001</v>
      </c>
      <c r="J55" s="32">
        <f t="shared" si="8"/>
        <v>1026847.5672000002</v>
      </c>
      <c r="K55" s="32">
        <f t="shared" si="8"/>
        <v>882035.73080000014</v>
      </c>
      <c r="L55" s="331">
        <f t="shared" si="1"/>
        <v>3159530.9760000003</v>
      </c>
    </row>
    <row r="56" spans="1:12" ht="25.15" customHeight="1">
      <c r="A56" s="505"/>
      <c r="B56" s="104">
        <f t="shared" si="3"/>
        <v>2051</v>
      </c>
      <c r="C56" s="277" t="s">
        <v>429</v>
      </c>
      <c r="D56" s="252">
        <f>I1748</f>
        <v>1</v>
      </c>
      <c r="E56" s="32">
        <f t="shared" si="8"/>
        <v>2106353.9840000002</v>
      </c>
      <c r="F56" s="32">
        <f t="shared" si="8"/>
        <v>2106353.9840000002</v>
      </c>
      <c r="G56" s="32">
        <f t="shared" si="8"/>
        <v>1448118.3640000003</v>
      </c>
      <c r="H56" s="32">
        <f t="shared" si="8"/>
        <v>1184824.1160000002</v>
      </c>
      <c r="I56" s="32">
        <f t="shared" si="8"/>
        <v>1579765.4880000001</v>
      </c>
      <c r="J56" s="32">
        <f t="shared" si="8"/>
        <v>1026847.5672000002</v>
      </c>
      <c r="K56" s="32">
        <f t="shared" si="8"/>
        <v>882035.73080000014</v>
      </c>
      <c r="L56" s="331">
        <f t="shared" si="1"/>
        <v>3159530.9760000003</v>
      </c>
    </row>
    <row r="57" spans="1:12" ht="25.15" customHeight="1">
      <c r="A57" s="505"/>
      <c r="B57" s="104">
        <f t="shared" si="3"/>
        <v>2052</v>
      </c>
      <c r="C57" s="277" t="s">
        <v>430</v>
      </c>
      <c r="D57" s="252">
        <f t="shared" si="4"/>
        <v>1</v>
      </c>
      <c r="E57" s="32">
        <f t="shared" si="8"/>
        <v>2106353.9840000002</v>
      </c>
      <c r="F57" s="32">
        <f t="shared" si="8"/>
        <v>2106353.9840000002</v>
      </c>
      <c r="G57" s="32">
        <f t="shared" si="8"/>
        <v>1448118.3640000003</v>
      </c>
      <c r="H57" s="32">
        <f t="shared" si="8"/>
        <v>1184824.1160000002</v>
      </c>
      <c r="I57" s="32">
        <f t="shared" si="8"/>
        <v>1579765.4880000001</v>
      </c>
      <c r="J57" s="32">
        <f t="shared" si="8"/>
        <v>1026847.5672000002</v>
      </c>
      <c r="K57" s="32">
        <f t="shared" si="8"/>
        <v>882035.73080000014</v>
      </c>
      <c r="L57" s="331">
        <f t="shared" si="1"/>
        <v>3159530.9760000003</v>
      </c>
    </row>
    <row r="58" spans="1:12" ht="25.15" customHeight="1">
      <c r="A58" s="505"/>
      <c r="B58" s="104">
        <f t="shared" si="3"/>
        <v>2053</v>
      </c>
      <c r="C58" s="277" t="s">
        <v>431</v>
      </c>
      <c r="D58" s="252">
        <f t="shared" si="4"/>
        <v>1</v>
      </c>
      <c r="E58" s="32">
        <f t="shared" si="8"/>
        <v>2106353.9840000002</v>
      </c>
      <c r="F58" s="32">
        <f t="shared" si="8"/>
        <v>2106353.9840000002</v>
      </c>
      <c r="G58" s="32">
        <f t="shared" si="8"/>
        <v>1448118.3640000003</v>
      </c>
      <c r="H58" s="32">
        <f t="shared" si="8"/>
        <v>1184824.1160000002</v>
      </c>
      <c r="I58" s="32">
        <f t="shared" si="8"/>
        <v>1579765.4880000001</v>
      </c>
      <c r="J58" s="32">
        <f t="shared" si="8"/>
        <v>1026847.5672000002</v>
      </c>
      <c r="K58" s="32">
        <f t="shared" si="8"/>
        <v>882035.73080000014</v>
      </c>
      <c r="L58" s="331">
        <f t="shared" si="1"/>
        <v>3159530.9760000003</v>
      </c>
    </row>
    <row r="59" spans="1:12" ht="25.15" customHeight="1">
      <c r="A59" s="505"/>
      <c r="B59" s="104">
        <f t="shared" si="3"/>
        <v>2054</v>
      </c>
      <c r="C59" s="277" t="s">
        <v>432</v>
      </c>
      <c r="D59" s="252">
        <f t="shared" si="4"/>
        <v>1</v>
      </c>
      <c r="E59" s="32">
        <f t="shared" si="8"/>
        <v>2106353.9840000002</v>
      </c>
      <c r="F59" s="32">
        <f t="shared" si="8"/>
        <v>2106353.9840000002</v>
      </c>
      <c r="G59" s="32">
        <f t="shared" si="8"/>
        <v>1448118.3640000003</v>
      </c>
      <c r="H59" s="32">
        <f t="shared" si="8"/>
        <v>1184824.1160000002</v>
      </c>
      <c r="I59" s="32">
        <f t="shared" si="8"/>
        <v>1579765.4880000001</v>
      </c>
      <c r="J59" s="32">
        <f t="shared" si="8"/>
        <v>1026847.5672000002</v>
      </c>
      <c r="K59" s="32">
        <f t="shared" si="8"/>
        <v>882035.73080000014</v>
      </c>
      <c r="L59" s="331">
        <f t="shared" si="1"/>
        <v>3159530.9760000003</v>
      </c>
    </row>
    <row r="60" spans="1:12" ht="25.15" customHeight="1">
      <c r="A60" s="505"/>
      <c r="B60" s="104">
        <f t="shared" si="3"/>
        <v>2055</v>
      </c>
      <c r="C60" s="277" t="s">
        <v>433</v>
      </c>
      <c r="D60" s="252">
        <f t="shared" si="4"/>
        <v>1</v>
      </c>
      <c r="E60" s="32">
        <f t="shared" si="8"/>
        <v>2106353.9840000002</v>
      </c>
      <c r="F60" s="32">
        <f t="shared" si="8"/>
        <v>2106353.9840000002</v>
      </c>
      <c r="G60" s="32">
        <f t="shared" si="8"/>
        <v>1448118.3640000003</v>
      </c>
      <c r="H60" s="32">
        <f t="shared" si="8"/>
        <v>1184824.1160000002</v>
      </c>
      <c r="I60" s="32">
        <f t="shared" si="8"/>
        <v>1579765.4880000001</v>
      </c>
      <c r="J60" s="32">
        <f t="shared" si="8"/>
        <v>1026847.5672000002</v>
      </c>
      <c r="K60" s="32">
        <f t="shared" si="8"/>
        <v>882035.73080000014</v>
      </c>
      <c r="L60" s="331">
        <f t="shared" si="1"/>
        <v>3159530.9760000003</v>
      </c>
    </row>
    <row r="61" spans="1:12" ht="25.15" customHeight="1">
      <c r="A61" s="505"/>
      <c r="B61" s="104">
        <f t="shared" si="3"/>
        <v>2056</v>
      </c>
      <c r="C61" s="277" t="s">
        <v>434</v>
      </c>
      <c r="D61" s="252">
        <f t="shared" si="4"/>
        <v>1</v>
      </c>
      <c r="E61" s="32">
        <f t="shared" ref="E61:K66" si="9">E60*$D61</f>
        <v>2106353.9840000002</v>
      </c>
      <c r="F61" s="32">
        <f t="shared" si="9"/>
        <v>2106353.9840000002</v>
      </c>
      <c r="G61" s="32">
        <f t="shared" si="9"/>
        <v>1448118.3640000003</v>
      </c>
      <c r="H61" s="32">
        <f t="shared" si="9"/>
        <v>1184824.1160000002</v>
      </c>
      <c r="I61" s="32">
        <f t="shared" si="9"/>
        <v>1579765.4880000001</v>
      </c>
      <c r="J61" s="32">
        <f t="shared" si="9"/>
        <v>1026847.5672000002</v>
      </c>
      <c r="K61" s="32">
        <f t="shared" si="9"/>
        <v>882035.73080000014</v>
      </c>
      <c r="L61" s="331">
        <f t="shared" si="1"/>
        <v>3159530.9760000003</v>
      </c>
    </row>
    <row r="62" spans="1:12" ht="25.15" customHeight="1">
      <c r="A62" s="505"/>
      <c r="B62" s="104">
        <f t="shared" si="3"/>
        <v>2057</v>
      </c>
      <c r="C62" s="277" t="s">
        <v>435</v>
      </c>
      <c r="D62" s="252">
        <f t="shared" si="4"/>
        <v>1</v>
      </c>
      <c r="E62" s="32">
        <f t="shared" si="9"/>
        <v>2106353.9840000002</v>
      </c>
      <c r="F62" s="32">
        <f t="shared" si="9"/>
        <v>2106353.9840000002</v>
      </c>
      <c r="G62" s="32">
        <f t="shared" si="9"/>
        <v>1448118.3640000003</v>
      </c>
      <c r="H62" s="32">
        <f t="shared" si="9"/>
        <v>1184824.1160000002</v>
      </c>
      <c r="I62" s="32">
        <f t="shared" si="9"/>
        <v>1579765.4880000001</v>
      </c>
      <c r="J62" s="32">
        <f t="shared" si="9"/>
        <v>1026847.5672000002</v>
      </c>
      <c r="K62" s="32">
        <f t="shared" si="9"/>
        <v>882035.73080000014</v>
      </c>
      <c r="L62" s="331">
        <f t="shared" si="1"/>
        <v>3159530.9760000003</v>
      </c>
    </row>
    <row r="63" spans="1:12" ht="25.15" customHeight="1">
      <c r="A63" s="505"/>
      <c r="B63" s="104">
        <f t="shared" si="3"/>
        <v>2058</v>
      </c>
      <c r="C63" s="277" t="s">
        <v>436</v>
      </c>
      <c r="D63" s="252">
        <f t="shared" si="4"/>
        <v>1</v>
      </c>
      <c r="E63" s="32">
        <f t="shared" si="9"/>
        <v>2106353.9840000002</v>
      </c>
      <c r="F63" s="32">
        <f t="shared" si="9"/>
        <v>2106353.9840000002</v>
      </c>
      <c r="G63" s="32">
        <f t="shared" si="9"/>
        <v>1448118.3640000003</v>
      </c>
      <c r="H63" s="32">
        <f t="shared" si="9"/>
        <v>1184824.1160000002</v>
      </c>
      <c r="I63" s="32">
        <f t="shared" si="9"/>
        <v>1579765.4880000001</v>
      </c>
      <c r="J63" s="32">
        <f t="shared" si="9"/>
        <v>1026847.5672000002</v>
      </c>
      <c r="K63" s="32">
        <f t="shared" si="9"/>
        <v>882035.73080000014</v>
      </c>
      <c r="L63" s="331">
        <f t="shared" si="1"/>
        <v>3159530.9760000003</v>
      </c>
    </row>
    <row r="64" spans="1:12" ht="25.15" customHeight="1">
      <c r="A64" s="505"/>
      <c r="B64" s="104">
        <f t="shared" si="3"/>
        <v>2059</v>
      </c>
      <c r="C64" s="277" t="s">
        <v>437</v>
      </c>
      <c r="D64" s="252">
        <f t="shared" si="4"/>
        <v>1</v>
      </c>
      <c r="E64" s="32">
        <f t="shared" si="9"/>
        <v>2106353.9840000002</v>
      </c>
      <c r="F64" s="32">
        <f t="shared" si="9"/>
        <v>2106353.9840000002</v>
      </c>
      <c r="G64" s="32">
        <f t="shared" si="9"/>
        <v>1448118.3640000003</v>
      </c>
      <c r="H64" s="32">
        <f t="shared" si="9"/>
        <v>1184824.1160000002</v>
      </c>
      <c r="I64" s="32">
        <f t="shared" si="9"/>
        <v>1579765.4880000001</v>
      </c>
      <c r="J64" s="32">
        <f t="shared" si="9"/>
        <v>1026847.5672000002</v>
      </c>
      <c r="K64" s="32">
        <f t="shared" si="9"/>
        <v>882035.73080000014</v>
      </c>
      <c r="L64" s="331">
        <f t="shared" si="1"/>
        <v>3159530.9760000003</v>
      </c>
    </row>
    <row r="65" spans="1:12" ht="25.15" customHeight="1">
      <c r="A65" s="505"/>
      <c r="B65" s="104">
        <f t="shared" si="3"/>
        <v>2060</v>
      </c>
      <c r="C65" s="277" t="s">
        <v>438</v>
      </c>
      <c r="D65" s="252">
        <f t="shared" si="4"/>
        <v>1</v>
      </c>
      <c r="E65" s="32">
        <f t="shared" si="9"/>
        <v>2106353.9840000002</v>
      </c>
      <c r="F65" s="32">
        <f t="shared" si="9"/>
        <v>2106353.9840000002</v>
      </c>
      <c r="G65" s="32">
        <f t="shared" si="9"/>
        <v>1448118.3640000003</v>
      </c>
      <c r="H65" s="32">
        <f t="shared" si="9"/>
        <v>1184824.1160000002</v>
      </c>
      <c r="I65" s="32">
        <f t="shared" si="9"/>
        <v>1579765.4880000001</v>
      </c>
      <c r="J65" s="32">
        <f t="shared" si="9"/>
        <v>1026847.5672000002</v>
      </c>
      <c r="K65" s="32">
        <f t="shared" si="9"/>
        <v>882035.73080000014</v>
      </c>
      <c r="L65" s="331">
        <f t="shared" si="1"/>
        <v>3159530.9760000003</v>
      </c>
    </row>
    <row r="66" spans="1:12" ht="25.15" customHeight="1">
      <c r="A66" s="505"/>
      <c r="B66" s="104">
        <f t="shared" si="3"/>
        <v>2061</v>
      </c>
      <c r="C66" s="277" t="s">
        <v>439</v>
      </c>
      <c r="D66" s="252">
        <f t="shared" si="4"/>
        <v>1</v>
      </c>
      <c r="E66" s="32">
        <f t="shared" si="9"/>
        <v>2106353.9840000002</v>
      </c>
      <c r="F66" s="32">
        <f t="shared" si="9"/>
        <v>2106353.9840000002</v>
      </c>
      <c r="G66" s="32">
        <f t="shared" si="9"/>
        <v>1448118.3640000003</v>
      </c>
      <c r="H66" s="32">
        <f t="shared" si="9"/>
        <v>1184824.1160000002</v>
      </c>
      <c r="I66" s="32">
        <f t="shared" si="9"/>
        <v>1579765.4880000001</v>
      </c>
      <c r="J66" s="32">
        <f t="shared" si="9"/>
        <v>1026847.5672000002</v>
      </c>
      <c r="K66" s="32">
        <f t="shared" si="9"/>
        <v>882035.73080000014</v>
      </c>
      <c r="L66" s="331">
        <f t="shared" si="1"/>
        <v>3159530.9760000003</v>
      </c>
    </row>
    <row r="67" spans="1:12" ht="25.15" customHeight="1">
      <c r="A67" s="505"/>
      <c r="B67" s="3"/>
      <c r="C67" s="247"/>
      <c r="D67" s="247"/>
      <c r="E67" s="247"/>
      <c r="F67" s="247"/>
      <c r="G67" s="247"/>
      <c r="H67" s="247"/>
      <c r="I67" s="247"/>
      <c r="J67" s="247"/>
      <c r="K67" s="247"/>
    </row>
    <row r="68" spans="1:12" ht="25.15" customHeight="1">
      <c r="A68" s="505"/>
      <c r="B68" s="506" t="s">
        <v>488</v>
      </c>
      <c r="C68" s="506"/>
      <c r="D68" s="506"/>
      <c r="E68" s="506"/>
      <c r="F68" s="506"/>
      <c r="G68" s="506"/>
      <c r="H68" s="506"/>
      <c r="I68" s="506"/>
      <c r="J68" s="506"/>
      <c r="K68" s="506"/>
      <c r="L68" s="506"/>
    </row>
    <row r="69" spans="1:12" ht="25.15" customHeight="1">
      <c r="A69" s="505"/>
      <c r="B69" s="506" t="s">
        <v>486</v>
      </c>
      <c r="C69" s="506" t="s">
        <v>199</v>
      </c>
      <c r="D69" s="506" t="s">
        <v>103</v>
      </c>
      <c r="E69" s="506" t="s">
        <v>94</v>
      </c>
      <c r="F69" s="506"/>
      <c r="G69" s="506"/>
      <c r="H69" s="506"/>
      <c r="I69" s="506"/>
      <c r="J69" s="506"/>
      <c r="K69" s="506"/>
      <c r="L69" s="506"/>
    </row>
    <row r="70" spans="1:12" ht="25.15" customHeight="1">
      <c r="A70" s="505"/>
      <c r="B70" s="506"/>
      <c r="C70" s="506">
        <v>43830</v>
      </c>
      <c r="D70" s="506"/>
      <c r="E70" s="248" t="s">
        <v>388</v>
      </c>
      <c r="F70" s="248" t="s">
        <v>389</v>
      </c>
      <c r="G70" s="248" t="s">
        <v>393</v>
      </c>
      <c r="H70" s="248" t="s">
        <v>390</v>
      </c>
      <c r="I70" s="248" t="s">
        <v>391</v>
      </c>
      <c r="J70" s="248" t="s">
        <v>383</v>
      </c>
      <c r="K70" s="248" t="s">
        <v>392</v>
      </c>
      <c r="L70" s="248" t="s">
        <v>487</v>
      </c>
    </row>
    <row r="71" spans="1:12" ht="25.15" customHeight="1">
      <c r="A71" s="505"/>
      <c r="B71" s="506"/>
      <c r="C71" s="277" t="s">
        <v>106</v>
      </c>
      <c r="D71" s="249" t="s">
        <v>101</v>
      </c>
      <c r="E71" s="250">
        <v>180000</v>
      </c>
      <c r="F71" s="250">
        <v>180000</v>
      </c>
      <c r="G71" s="250">
        <v>130000</v>
      </c>
      <c r="H71" s="250">
        <v>100000</v>
      </c>
      <c r="I71" s="250">
        <v>120000</v>
      </c>
      <c r="J71" s="250">
        <v>60000</v>
      </c>
      <c r="K71" s="250">
        <v>60000</v>
      </c>
      <c r="L71" s="326">
        <f>(F71/4)*6</f>
        <v>270000</v>
      </c>
    </row>
    <row r="72" spans="1:12" ht="25.15" customHeight="1">
      <c r="A72" s="505"/>
      <c r="B72" s="104">
        <v>2020</v>
      </c>
      <c r="C72" s="277" t="s">
        <v>107</v>
      </c>
      <c r="D72" s="252">
        <f>D25</f>
        <v>1.0470035105943192</v>
      </c>
      <c r="E72" s="32">
        <f>E71*$D72</f>
        <v>188460.63190697745</v>
      </c>
      <c r="F72" s="32">
        <f t="shared" ref="F72:K72" si="10">F71*$D72</f>
        <v>188460.63190697745</v>
      </c>
      <c r="G72" s="32">
        <f t="shared" si="10"/>
        <v>136110.45637726149</v>
      </c>
      <c r="H72" s="32">
        <f t="shared" si="10"/>
        <v>104700.35105943192</v>
      </c>
      <c r="I72" s="32">
        <f t="shared" si="10"/>
        <v>125640.42127131831</v>
      </c>
      <c r="J72" s="32">
        <f t="shared" si="10"/>
        <v>62820.210635659154</v>
      </c>
      <c r="K72" s="32">
        <f t="shared" si="10"/>
        <v>62820.210635659154</v>
      </c>
      <c r="L72" s="331">
        <f t="shared" ref="L72:L113" si="11">(F72/4)*6</f>
        <v>282690.9478604662</v>
      </c>
    </row>
    <row r="73" spans="1:12" ht="25.15" customHeight="1">
      <c r="A73" s="505"/>
      <c r="B73" s="104">
        <f>B72+1</f>
        <v>2021</v>
      </c>
      <c r="C73" s="277" t="s">
        <v>108</v>
      </c>
      <c r="D73" s="252">
        <f>D26</f>
        <v>1.026</v>
      </c>
      <c r="E73" s="32">
        <f>E72*$D$73</f>
        <v>193360.60833655886</v>
      </c>
      <c r="F73" s="32">
        <f t="shared" ref="F73:K73" si="12">F72*$D$73</f>
        <v>193360.60833655886</v>
      </c>
      <c r="G73" s="32">
        <f t="shared" si="12"/>
        <v>139649.32824307028</v>
      </c>
      <c r="H73" s="32">
        <f t="shared" si="12"/>
        <v>107422.56018697715</v>
      </c>
      <c r="I73" s="32">
        <f t="shared" si="12"/>
        <v>128907.07222437259</v>
      </c>
      <c r="J73" s="32">
        <f t="shared" si="12"/>
        <v>64453.536112186295</v>
      </c>
      <c r="K73" s="32">
        <f t="shared" si="12"/>
        <v>64453.536112186295</v>
      </c>
      <c r="L73" s="331">
        <f t="shared" si="11"/>
        <v>290040.91250483831</v>
      </c>
    </row>
    <row r="74" spans="1:12" ht="25.15" customHeight="1">
      <c r="A74" s="505"/>
      <c r="B74" s="104">
        <f t="shared" ref="B74:B113" si="13">B73+1</f>
        <v>2022</v>
      </c>
      <c r="C74" s="277" t="s">
        <v>109</v>
      </c>
      <c r="D74" s="252">
        <f>D27</f>
        <v>1.042</v>
      </c>
      <c r="E74" s="32">
        <f>ROUND(E73*$D$74,-(LEN(ROUND(E72*$D$74,0))-2))</f>
        <v>200000</v>
      </c>
      <c r="F74" s="32">
        <f t="shared" ref="F74:K74" si="14">ROUND(F73*$D$74,-(LEN(ROUND(F72*$D$74,0))-2))</f>
        <v>200000</v>
      </c>
      <c r="G74" s="32">
        <f t="shared" si="14"/>
        <v>150000</v>
      </c>
      <c r="H74" s="32">
        <f t="shared" si="14"/>
        <v>110000</v>
      </c>
      <c r="I74" s="32">
        <f t="shared" si="14"/>
        <v>130000</v>
      </c>
      <c r="J74" s="32">
        <f t="shared" si="14"/>
        <v>67000</v>
      </c>
      <c r="K74" s="32">
        <f t="shared" si="14"/>
        <v>67000</v>
      </c>
      <c r="L74" s="331">
        <f t="shared" si="11"/>
        <v>300000</v>
      </c>
    </row>
    <row r="75" spans="1:12" ht="25.15" customHeight="1">
      <c r="A75" s="505"/>
      <c r="B75" s="104">
        <f t="shared" si="13"/>
        <v>2023</v>
      </c>
      <c r="C75" s="277" t="s">
        <v>110</v>
      </c>
      <c r="D75" s="252">
        <f>D28</f>
        <v>1.127</v>
      </c>
      <c r="E75" s="32">
        <f>E74*$D75</f>
        <v>225400</v>
      </c>
      <c r="F75" s="32">
        <f t="shared" ref="F75:J90" si="15">F74*$D75</f>
        <v>225400</v>
      </c>
      <c r="G75" s="32">
        <f t="shared" si="15"/>
        <v>169050</v>
      </c>
      <c r="H75" s="32">
        <f t="shared" si="15"/>
        <v>123970</v>
      </c>
      <c r="I75" s="32">
        <f t="shared" si="15"/>
        <v>146510</v>
      </c>
      <c r="J75" s="32">
        <f>J74*$D75</f>
        <v>75509</v>
      </c>
      <c r="K75" s="32">
        <f t="shared" ref="K75:K113" si="16">K74*$D75</f>
        <v>75509</v>
      </c>
      <c r="L75" s="331">
        <f t="shared" si="11"/>
        <v>338100</v>
      </c>
    </row>
    <row r="76" spans="1:12" ht="25.15" customHeight="1">
      <c r="A76" s="283"/>
      <c r="B76" s="104">
        <f t="shared" si="13"/>
        <v>2024</v>
      </c>
      <c r="C76" s="277" t="s">
        <v>402</v>
      </c>
      <c r="D76" s="252">
        <f t="shared" ref="D76:D113" si="17">D29</f>
        <v>1.1020000000000001</v>
      </c>
      <c r="E76" s="32">
        <f t="shared" ref="E76:J91" si="18">E75*$D76</f>
        <v>248390.80000000002</v>
      </c>
      <c r="F76" s="32">
        <f t="shared" si="15"/>
        <v>248390.80000000002</v>
      </c>
      <c r="G76" s="32">
        <f t="shared" si="15"/>
        <v>186293.1</v>
      </c>
      <c r="H76" s="32">
        <f t="shared" si="15"/>
        <v>136614.94</v>
      </c>
      <c r="I76" s="32">
        <f t="shared" si="15"/>
        <v>161454.02000000002</v>
      </c>
      <c r="J76" s="32">
        <f t="shared" si="15"/>
        <v>83210.918000000005</v>
      </c>
      <c r="K76" s="32">
        <f t="shared" si="16"/>
        <v>83210.918000000005</v>
      </c>
      <c r="L76" s="331">
        <f t="shared" si="11"/>
        <v>372586.2</v>
      </c>
    </row>
    <row r="77" spans="1:12" ht="25.15" customHeight="1">
      <c r="A77" s="283"/>
      <c r="B77" s="104">
        <f t="shared" si="13"/>
        <v>2025</v>
      </c>
      <c r="C77" s="277" t="s">
        <v>403</v>
      </c>
      <c r="D77" s="252">
        <f t="shared" si="17"/>
        <v>1.06</v>
      </c>
      <c r="E77" s="32">
        <f t="shared" si="18"/>
        <v>263294.24800000002</v>
      </c>
      <c r="F77" s="32">
        <f t="shared" si="15"/>
        <v>263294.24800000002</v>
      </c>
      <c r="G77" s="32">
        <f t="shared" si="15"/>
        <v>197470.68600000002</v>
      </c>
      <c r="H77" s="32">
        <f t="shared" si="15"/>
        <v>144811.8364</v>
      </c>
      <c r="I77" s="32">
        <f t="shared" si="15"/>
        <v>171141.26120000004</v>
      </c>
      <c r="J77" s="32">
        <f t="shared" si="15"/>
        <v>88203.573080000016</v>
      </c>
      <c r="K77" s="32">
        <f t="shared" si="16"/>
        <v>88203.573080000016</v>
      </c>
      <c r="L77" s="331">
        <f t="shared" si="11"/>
        <v>394941.37200000003</v>
      </c>
    </row>
    <row r="78" spans="1:12" ht="25.15" customHeight="1">
      <c r="A78" s="283"/>
      <c r="B78" s="104">
        <f t="shared" si="13"/>
        <v>2026</v>
      </c>
      <c r="C78" s="277" t="s">
        <v>404</v>
      </c>
      <c r="D78" s="252">
        <f t="shared" si="17"/>
        <v>1</v>
      </c>
      <c r="E78" s="32">
        <f t="shared" si="18"/>
        <v>263294.24800000002</v>
      </c>
      <c r="F78" s="32">
        <f t="shared" si="15"/>
        <v>263294.24800000002</v>
      </c>
      <c r="G78" s="32">
        <f t="shared" si="15"/>
        <v>197470.68600000002</v>
      </c>
      <c r="H78" s="32">
        <f t="shared" si="15"/>
        <v>144811.8364</v>
      </c>
      <c r="I78" s="32">
        <f t="shared" si="15"/>
        <v>171141.26120000004</v>
      </c>
      <c r="J78" s="32">
        <f t="shared" si="15"/>
        <v>88203.573080000016</v>
      </c>
      <c r="K78" s="32">
        <f t="shared" si="16"/>
        <v>88203.573080000016</v>
      </c>
      <c r="L78" s="331">
        <f t="shared" si="11"/>
        <v>394941.37200000003</v>
      </c>
    </row>
    <row r="79" spans="1:12" ht="25.15" customHeight="1">
      <c r="A79" s="283"/>
      <c r="B79" s="104">
        <f t="shared" si="13"/>
        <v>2027</v>
      </c>
      <c r="C79" s="277" t="s">
        <v>405</v>
      </c>
      <c r="D79" s="252">
        <f t="shared" si="17"/>
        <v>1</v>
      </c>
      <c r="E79" s="32">
        <f t="shared" si="18"/>
        <v>263294.24800000002</v>
      </c>
      <c r="F79" s="32">
        <f t="shared" si="15"/>
        <v>263294.24800000002</v>
      </c>
      <c r="G79" s="32">
        <f t="shared" si="15"/>
        <v>197470.68600000002</v>
      </c>
      <c r="H79" s="32">
        <f t="shared" si="15"/>
        <v>144811.8364</v>
      </c>
      <c r="I79" s="32">
        <f t="shared" si="15"/>
        <v>171141.26120000004</v>
      </c>
      <c r="J79" s="32">
        <f t="shared" si="15"/>
        <v>88203.573080000016</v>
      </c>
      <c r="K79" s="32">
        <f t="shared" si="16"/>
        <v>88203.573080000016</v>
      </c>
      <c r="L79" s="331">
        <f t="shared" si="11"/>
        <v>394941.37200000003</v>
      </c>
    </row>
    <row r="80" spans="1:12" ht="25.15" customHeight="1">
      <c r="A80" s="283"/>
      <c r="B80" s="104">
        <f t="shared" si="13"/>
        <v>2028</v>
      </c>
      <c r="C80" s="277" t="s">
        <v>406</v>
      </c>
      <c r="D80" s="252">
        <f t="shared" si="17"/>
        <v>1</v>
      </c>
      <c r="E80" s="32">
        <f t="shared" si="18"/>
        <v>263294.24800000002</v>
      </c>
      <c r="F80" s="32">
        <f t="shared" si="15"/>
        <v>263294.24800000002</v>
      </c>
      <c r="G80" s="32">
        <f t="shared" si="15"/>
        <v>197470.68600000002</v>
      </c>
      <c r="H80" s="32">
        <f t="shared" si="15"/>
        <v>144811.8364</v>
      </c>
      <c r="I80" s="32">
        <f t="shared" si="15"/>
        <v>171141.26120000004</v>
      </c>
      <c r="J80" s="32">
        <f t="shared" si="15"/>
        <v>88203.573080000016</v>
      </c>
      <c r="K80" s="32">
        <f t="shared" si="16"/>
        <v>88203.573080000016</v>
      </c>
      <c r="L80" s="331">
        <f t="shared" si="11"/>
        <v>394941.37200000003</v>
      </c>
    </row>
    <row r="81" spans="1:12" ht="25.15" customHeight="1">
      <c r="A81" s="283"/>
      <c r="B81" s="104">
        <f t="shared" si="13"/>
        <v>2029</v>
      </c>
      <c r="C81" s="277" t="s">
        <v>407</v>
      </c>
      <c r="D81" s="252">
        <f t="shared" si="17"/>
        <v>1</v>
      </c>
      <c r="E81" s="32">
        <f t="shared" si="18"/>
        <v>263294.24800000002</v>
      </c>
      <c r="F81" s="32">
        <f t="shared" si="15"/>
        <v>263294.24800000002</v>
      </c>
      <c r="G81" s="32">
        <f t="shared" si="15"/>
        <v>197470.68600000002</v>
      </c>
      <c r="H81" s="32">
        <f t="shared" si="15"/>
        <v>144811.8364</v>
      </c>
      <c r="I81" s="32">
        <f t="shared" si="15"/>
        <v>171141.26120000004</v>
      </c>
      <c r="J81" s="32">
        <f t="shared" si="15"/>
        <v>88203.573080000016</v>
      </c>
      <c r="K81" s="32">
        <f t="shared" si="16"/>
        <v>88203.573080000016</v>
      </c>
      <c r="L81" s="331">
        <f t="shared" si="11"/>
        <v>394941.37200000003</v>
      </c>
    </row>
    <row r="82" spans="1:12" ht="25.15" customHeight="1">
      <c r="A82" s="283"/>
      <c r="B82" s="104">
        <f t="shared" si="13"/>
        <v>2030</v>
      </c>
      <c r="C82" s="277" t="s">
        <v>408</v>
      </c>
      <c r="D82" s="252">
        <f t="shared" si="17"/>
        <v>1</v>
      </c>
      <c r="E82" s="32">
        <f t="shared" si="18"/>
        <v>263294.24800000002</v>
      </c>
      <c r="F82" s="32">
        <f t="shared" si="15"/>
        <v>263294.24800000002</v>
      </c>
      <c r="G82" s="32">
        <f t="shared" si="15"/>
        <v>197470.68600000002</v>
      </c>
      <c r="H82" s="32">
        <f t="shared" si="15"/>
        <v>144811.8364</v>
      </c>
      <c r="I82" s="32">
        <f t="shared" si="15"/>
        <v>171141.26120000004</v>
      </c>
      <c r="J82" s="32">
        <f t="shared" si="15"/>
        <v>88203.573080000016</v>
      </c>
      <c r="K82" s="32">
        <f t="shared" si="16"/>
        <v>88203.573080000016</v>
      </c>
      <c r="L82" s="331">
        <f t="shared" si="11"/>
        <v>394941.37200000003</v>
      </c>
    </row>
    <row r="83" spans="1:12" ht="25.15" customHeight="1">
      <c r="A83" s="283"/>
      <c r="B83" s="104">
        <f t="shared" si="13"/>
        <v>2031</v>
      </c>
      <c r="C83" s="277" t="s">
        <v>409</v>
      </c>
      <c r="D83" s="252">
        <f t="shared" si="17"/>
        <v>1</v>
      </c>
      <c r="E83" s="32">
        <f t="shared" si="18"/>
        <v>263294.24800000002</v>
      </c>
      <c r="F83" s="32">
        <f t="shared" si="15"/>
        <v>263294.24800000002</v>
      </c>
      <c r="G83" s="32">
        <f t="shared" si="15"/>
        <v>197470.68600000002</v>
      </c>
      <c r="H83" s="32">
        <f t="shared" si="15"/>
        <v>144811.8364</v>
      </c>
      <c r="I83" s="32">
        <f t="shared" si="15"/>
        <v>171141.26120000004</v>
      </c>
      <c r="J83" s="32">
        <f t="shared" si="15"/>
        <v>88203.573080000016</v>
      </c>
      <c r="K83" s="32">
        <f t="shared" si="16"/>
        <v>88203.573080000016</v>
      </c>
      <c r="L83" s="331">
        <f t="shared" si="11"/>
        <v>394941.37200000003</v>
      </c>
    </row>
    <row r="84" spans="1:12" ht="25.15" customHeight="1">
      <c r="A84" s="283"/>
      <c r="B84" s="104">
        <f t="shared" si="13"/>
        <v>2032</v>
      </c>
      <c r="C84" s="277" t="s">
        <v>410</v>
      </c>
      <c r="D84" s="252">
        <f t="shared" si="17"/>
        <v>1</v>
      </c>
      <c r="E84" s="32">
        <f t="shared" si="18"/>
        <v>263294.24800000002</v>
      </c>
      <c r="F84" s="32">
        <f t="shared" si="15"/>
        <v>263294.24800000002</v>
      </c>
      <c r="G84" s="32">
        <f t="shared" si="15"/>
        <v>197470.68600000002</v>
      </c>
      <c r="H84" s="32">
        <f t="shared" si="15"/>
        <v>144811.8364</v>
      </c>
      <c r="I84" s="32">
        <f t="shared" si="15"/>
        <v>171141.26120000004</v>
      </c>
      <c r="J84" s="32">
        <f t="shared" si="15"/>
        <v>88203.573080000016</v>
      </c>
      <c r="K84" s="32">
        <f t="shared" si="16"/>
        <v>88203.573080000016</v>
      </c>
      <c r="L84" s="331">
        <f t="shared" si="11"/>
        <v>394941.37200000003</v>
      </c>
    </row>
    <row r="85" spans="1:12" ht="25.15" customHeight="1">
      <c r="A85" s="283"/>
      <c r="B85" s="104">
        <f t="shared" si="13"/>
        <v>2033</v>
      </c>
      <c r="C85" s="277" t="s">
        <v>411</v>
      </c>
      <c r="D85" s="252">
        <f>D38</f>
        <v>1</v>
      </c>
      <c r="E85" s="32">
        <f t="shared" si="18"/>
        <v>263294.24800000002</v>
      </c>
      <c r="F85" s="32">
        <f t="shared" si="15"/>
        <v>263294.24800000002</v>
      </c>
      <c r="G85" s="32">
        <f t="shared" si="15"/>
        <v>197470.68600000002</v>
      </c>
      <c r="H85" s="32">
        <f t="shared" si="15"/>
        <v>144811.8364</v>
      </c>
      <c r="I85" s="32">
        <f t="shared" si="15"/>
        <v>171141.26120000004</v>
      </c>
      <c r="J85" s="32">
        <f t="shared" si="15"/>
        <v>88203.573080000016</v>
      </c>
      <c r="K85" s="32">
        <f t="shared" si="16"/>
        <v>88203.573080000016</v>
      </c>
      <c r="L85" s="331">
        <f t="shared" si="11"/>
        <v>394941.37200000003</v>
      </c>
    </row>
    <row r="86" spans="1:12" ht="25.15" customHeight="1">
      <c r="A86" s="283"/>
      <c r="B86" s="104">
        <f t="shared" si="13"/>
        <v>2034</v>
      </c>
      <c r="C86" s="277" t="s">
        <v>412</v>
      </c>
      <c r="D86" s="252">
        <f t="shared" si="17"/>
        <v>1</v>
      </c>
      <c r="E86" s="32">
        <f t="shared" si="18"/>
        <v>263294.24800000002</v>
      </c>
      <c r="F86" s="32">
        <f t="shared" si="15"/>
        <v>263294.24800000002</v>
      </c>
      <c r="G86" s="32">
        <f t="shared" si="15"/>
        <v>197470.68600000002</v>
      </c>
      <c r="H86" s="32">
        <f t="shared" si="15"/>
        <v>144811.8364</v>
      </c>
      <c r="I86" s="32">
        <f t="shared" si="15"/>
        <v>171141.26120000004</v>
      </c>
      <c r="J86" s="32">
        <f t="shared" si="15"/>
        <v>88203.573080000016</v>
      </c>
      <c r="K86" s="32">
        <f t="shared" si="16"/>
        <v>88203.573080000016</v>
      </c>
      <c r="L86" s="331">
        <f t="shared" si="11"/>
        <v>394941.37200000003</v>
      </c>
    </row>
    <row r="87" spans="1:12" ht="25.15" customHeight="1">
      <c r="A87" s="283"/>
      <c r="B87" s="104">
        <f t="shared" si="13"/>
        <v>2035</v>
      </c>
      <c r="C87" s="277" t="s">
        <v>413</v>
      </c>
      <c r="D87" s="252">
        <f t="shared" si="17"/>
        <v>1</v>
      </c>
      <c r="E87" s="32">
        <f t="shared" si="18"/>
        <v>263294.24800000002</v>
      </c>
      <c r="F87" s="32">
        <f t="shared" si="15"/>
        <v>263294.24800000002</v>
      </c>
      <c r="G87" s="32">
        <f t="shared" si="15"/>
        <v>197470.68600000002</v>
      </c>
      <c r="H87" s="32">
        <f t="shared" si="15"/>
        <v>144811.8364</v>
      </c>
      <c r="I87" s="32">
        <f t="shared" si="15"/>
        <v>171141.26120000004</v>
      </c>
      <c r="J87" s="32">
        <f t="shared" si="15"/>
        <v>88203.573080000016</v>
      </c>
      <c r="K87" s="32">
        <f t="shared" si="16"/>
        <v>88203.573080000016</v>
      </c>
      <c r="L87" s="331">
        <f t="shared" si="11"/>
        <v>394941.37200000003</v>
      </c>
    </row>
    <row r="88" spans="1:12" ht="25.15" customHeight="1">
      <c r="A88" s="283"/>
      <c r="B88" s="104">
        <f t="shared" si="13"/>
        <v>2036</v>
      </c>
      <c r="C88" s="277" t="s">
        <v>414</v>
      </c>
      <c r="D88" s="252">
        <f t="shared" si="17"/>
        <v>1</v>
      </c>
      <c r="E88" s="32">
        <f t="shared" si="18"/>
        <v>263294.24800000002</v>
      </c>
      <c r="F88" s="32">
        <f t="shared" si="15"/>
        <v>263294.24800000002</v>
      </c>
      <c r="G88" s="32">
        <f t="shared" si="15"/>
        <v>197470.68600000002</v>
      </c>
      <c r="H88" s="32">
        <f t="shared" si="15"/>
        <v>144811.8364</v>
      </c>
      <c r="I88" s="32">
        <f t="shared" si="15"/>
        <v>171141.26120000004</v>
      </c>
      <c r="J88" s="32">
        <f t="shared" si="15"/>
        <v>88203.573080000016</v>
      </c>
      <c r="K88" s="32">
        <f t="shared" si="16"/>
        <v>88203.573080000016</v>
      </c>
      <c r="L88" s="331">
        <f t="shared" si="11"/>
        <v>394941.37200000003</v>
      </c>
    </row>
    <row r="89" spans="1:12" ht="25.15" customHeight="1">
      <c r="A89" s="283"/>
      <c r="B89" s="104">
        <f t="shared" si="13"/>
        <v>2037</v>
      </c>
      <c r="C89" s="277" t="s">
        <v>415</v>
      </c>
      <c r="D89" s="252">
        <f t="shared" si="17"/>
        <v>1</v>
      </c>
      <c r="E89" s="32">
        <f t="shared" si="18"/>
        <v>263294.24800000002</v>
      </c>
      <c r="F89" s="32">
        <f t="shared" si="15"/>
        <v>263294.24800000002</v>
      </c>
      <c r="G89" s="32">
        <f t="shared" si="15"/>
        <v>197470.68600000002</v>
      </c>
      <c r="H89" s="32">
        <f t="shared" si="15"/>
        <v>144811.8364</v>
      </c>
      <c r="I89" s="32">
        <f t="shared" si="15"/>
        <v>171141.26120000004</v>
      </c>
      <c r="J89" s="32">
        <f t="shared" si="15"/>
        <v>88203.573080000016</v>
      </c>
      <c r="K89" s="32">
        <f t="shared" si="16"/>
        <v>88203.573080000016</v>
      </c>
      <c r="L89" s="331">
        <f t="shared" si="11"/>
        <v>394941.37200000003</v>
      </c>
    </row>
    <row r="90" spans="1:12" ht="25.15" customHeight="1">
      <c r="A90" s="283"/>
      <c r="B90" s="104">
        <f t="shared" si="13"/>
        <v>2038</v>
      </c>
      <c r="C90" s="277" t="s">
        <v>416</v>
      </c>
      <c r="D90" s="252">
        <f t="shared" si="17"/>
        <v>1</v>
      </c>
      <c r="E90" s="32">
        <f t="shared" si="18"/>
        <v>263294.24800000002</v>
      </c>
      <c r="F90" s="32">
        <f t="shared" si="15"/>
        <v>263294.24800000002</v>
      </c>
      <c r="G90" s="32">
        <f t="shared" si="15"/>
        <v>197470.68600000002</v>
      </c>
      <c r="H90" s="32">
        <f t="shared" si="15"/>
        <v>144811.8364</v>
      </c>
      <c r="I90" s="32">
        <f t="shared" si="15"/>
        <v>171141.26120000004</v>
      </c>
      <c r="J90" s="32">
        <f t="shared" si="15"/>
        <v>88203.573080000016</v>
      </c>
      <c r="K90" s="32">
        <f t="shared" si="16"/>
        <v>88203.573080000016</v>
      </c>
      <c r="L90" s="331">
        <f t="shared" si="11"/>
        <v>394941.37200000003</v>
      </c>
    </row>
    <row r="91" spans="1:12" ht="25.15" customHeight="1">
      <c r="A91" s="283"/>
      <c r="B91" s="104">
        <f t="shared" si="13"/>
        <v>2039</v>
      </c>
      <c r="C91" s="277" t="s">
        <v>417</v>
      </c>
      <c r="D91" s="252">
        <f t="shared" si="17"/>
        <v>1</v>
      </c>
      <c r="E91" s="32">
        <f t="shared" si="18"/>
        <v>263294.24800000002</v>
      </c>
      <c r="F91" s="32">
        <f t="shared" si="18"/>
        <v>263294.24800000002</v>
      </c>
      <c r="G91" s="32">
        <f t="shared" si="18"/>
        <v>197470.68600000002</v>
      </c>
      <c r="H91" s="32">
        <f t="shared" si="18"/>
        <v>144811.8364</v>
      </c>
      <c r="I91" s="32">
        <f t="shared" si="18"/>
        <v>171141.26120000004</v>
      </c>
      <c r="J91" s="32">
        <f t="shared" si="18"/>
        <v>88203.573080000016</v>
      </c>
      <c r="K91" s="32">
        <f t="shared" si="16"/>
        <v>88203.573080000016</v>
      </c>
      <c r="L91" s="331">
        <f t="shared" si="11"/>
        <v>394941.37200000003</v>
      </c>
    </row>
    <row r="92" spans="1:12" ht="25.15" customHeight="1">
      <c r="A92" s="283"/>
      <c r="B92" s="104">
        <f t="shared" si="13"/>
        <v>2040</v>
      </c>
      <c r="C92" s="277" t="s">
        <v>418</v>
      </c>
      <c r="D92" s="252">
        <f t="shared" si="17"/>
        <v>1</v>
      </c>
      <c r="E92" s="32">
        <f t="shared" ref="E92:J107" si="19">E91*$D92</f>
        <v>263294.24800000002</v>
      </c>
      <c r="F92" s="32">
        <f t="shared" si="19"/>
        <v>263294.24800000002</v>
      </c>
      <c r="G92" s="32">
        <f t="shared" si="19"/>
        <v>197470.68600000002</v>
      </c>
      <c r="H92" s="32">
        <f t="shared" si="19"/>
        <v>144811.8364</v>
      </c>
      <c r="I92" s="32">
        <f t="shared" si="19"/>
        <v>171141.26120000004</v>
      </c>
      <c r="J92" s="32">
        <f t="shared" si="19"/>
        <v>88203.573080000016</v>
      </c>
      <c r="K92" s="32">
        <f t="shared" si="16"/>
        <v>88203.573080000016</v>
      </c>
      <c r="L92" s="331">
        <f t="shared" si="11"/>
        <v>394941.37200000003</v>
      </c>
    </row>
    <row r="93" spans="1:12" ht="25.15" customHeight="1">
      <c r="A93" s="283"/>
      <c r="B93" s="104">
        <f t="shared" si="13"/>
        <v>2041</v>
      </c>
      <c r="C93" s="277" t="s">
        <v>419</v>
      </c>
      <c r="D93" s="252">
        <f t="shared" si="17"/>
        <v>1</v>
      </c>
      <c r="E93" s="32">
        <f t="shared" si="19"/>
        <v>263294.24800000002</v>
      </c>
      <c r="F93" s="32">
        <f t="shared" si="19"/>
        <v>263294.24800000002</v>
      </c>
      <c r="G93" s="32">
        <f t="shared" si="19"/>
        <v>197470.68600000002</v>
      </c>
      <c r="H93" s="32">
        <f t="shared" si="19"/>
        <v>144811.8364</v>
      </c>
      <c r="I93" s="32">
        <f t="shared" si="19"/>
        <v>171141.26120000004</v>
      </c>
      <c r="J93" s="32">
        <f t="shared" si="19"/>
        <v>88203.573080000016</v>
      </c>
      <c r="K93" s="32">
        <f t="shared" si="16"/>
        <v>88203.573080000016</v>
      </c>
      <c r="L93" s="331">
        <f t="shared" si="11"/>
        <v>394941.37200000003</v>
      </c>
    </row>
    <row r="94" spans="1:12" ht="25.15" customHeight="1">
      <c r="A94" s="283"/>
      <c r="B94" s="104">
        <f t="shared" si="13"/>
        <v>2042</v>
      </c>
      <c r="C94" s="277" t="s">
        <v>420</v>
      </c>
      <c r="D94" s="252">
        <f t="shared" si="17"/>
        <v>1</v>
      </c>
      <c r="E94" s="32">
        <f t="shared" si="19"/>
        <v>263294.24800000002</v>
      </c>
      <c r="F94" s="32">
        <f t="shared" si="19"/>
        <v>263294.24800000002</v>
      </c>
      <c r="G94" s="32">
        <f t="shared" si="19"/>
        <v>197470.68600000002</v>
      </c>
      <c r="H94" s="32">
        <f t="shared" si="19"/>
        <v>144811.8364</v>
      </c>
      <c r="I94" s="32">
        <f t="shared" si="19"/>
        <v>171141.26120000004</v>
      </c>
      <c r="J94" s="32">
        <f t="shared" si="19"/>
        <v>88203.573080000016</v>
      </c>
      <c r="K94" s="32">
        <f t="shared" si="16"/>
        <v>88203.573080000016</v>
      </c>
      <c r="L94" s="331">
        <f t="shared" si="11"/>
        <v>394941.37200000003</v>
      </c>
    </row>
    <row r="95" spans="1:12" ht="25.15" customHeight="1">
      <c r="A95" s="283"/>
      <c r="B95" s="104">
        <f t="shared" si="13"/>
        <v>2043</v>
      </c>
      <c r="C95" s="277" t="s">
        <v>421</v>
      </c>
      <c r="D95" s="252">
        <f>D48</f>
        <v>1</v>
      </c>
      <c r="E95" s="32">
        <f t="shared" si="19"/>
        <v>263294.24800000002</v>
      </c>
      <c r="F95" s="32">
        <f t="shared" si="19"/>
        <v>263294.24800000002</v>
      </c>
      <c r="G95" s="32">
        <f t="shared" si="19"/>
        <v>197470.68600000002</v>
      </c>
      <c r="H95" s="32">
        <f t="shared" si="19"/>
        <v>144811.8364</v>
      </c>
      <c r="I95" s="32">
        <f t="shared" si="19"/>
        <v>171141.26120000004</v>
      </c>
      <c r="J95" s="32">
        <f t="shared" si="19"/>
        <v>88203.573080000016</v>
      </c>
      <c r="K95" s="32">
        <f t="shared" si="16"/>
        <v>88203.573080000016</v>
      </c>
      <c r="L95" s="331">
        <f t="shared" si="11"/>
        <v>394941.37200000003</v>
      </c>
    </row>
    <row r="96" spans="1:12" ht="25.15" customHeight="1">
      <c r="A96" s="283"/>
      <c r="B96" s="104">
        <f t="shared" si="13"/>
        <v>2044</v>
      </c>
      <c r="C96" s="277" t="s">
        <v>422</v>
      </c>
      <c r="D96" s="252">
        <f t="shared" si="17"/>
        <v>1</v>
      </c>
      <c r="E96" s="32">
        <f t="shared" si="19"/>
        <v>263294.24800000002</v>
      </c>
      <c r="F96" s="32">
        <f t="shared" si="19"/>
        <v>263294.24800000002</v>
      </c>
      <c r="G96" s="32">
        <f t="shared" si="19"/>
        <v>197470.68600000002</v>
      </c>
      <c r="H96" s="32">
        <f t="shared" si="19"/>
        <v>144811.8364</v>
      </c>
      <c r="I96" s="32">
        <f t="shared" si="19"/>
        <v>171141.26120000004</v>
      </c>
      <c r="J96" s="32">
        <f t="shared" si="19"/>
        <v>88203.573080000016</v>
      </c>
      <c r="K96" s="32">
        <f t="shared" si="16"/>
        <v>88203.573080000016</v>
      </c>
      <c r="L96" s="331">
        <f t="shared" si="11"/>
        <v>394941.37200000003</v>
      </c>
    </row>
    <row r="97" spans="1:12" ht="25.15" customHeight="1">
      <c r="A97" s="283"/>
      <c r="B97" s="104">
        <f t="shared" si="13"/>
        <v>2045</v>
      </c>
      <c r="C97" s="277" t="s">
        <v>423</v>
      </c>
      <c r="D97" s="252">
        <f t="shared" si="17"/>
        <v>1</v>
      </c>
      <c r="E97" s="32">
        <f t="shared" si="19"/>
        <v>263294.24800000002</v>
      </c>
      <c r="F97" s="32">
        <f t="shared" si="19"/>
        <v>263294.24800000002</v>
      </c>
      <c r="G97" s="32">
        <f t="shared" si="19"/>
        <v>197470.68600000002</v>
      </c>
      <c r="H97" s="32">
        <f t="shared" si="19"/>
        <v>144811.8364</v>
      </c>
      <c r="I97" s="32">
        <f t="shared" si="19"/>
        <v>171141.26120000004</v>
      </c>
      <c r="J97" s="32">
        <f t="shared" si="19"/>
        <v>88203.573080000016</v>
      </c>
      <c r="K97" s="32">
        <f t="shared" si="16"/>
        <v>88203.573080000016</v>
      </c>
      <c r="L97" s="331">
        <f t="shared" si="11"/>
        <v>394941.37200000003</v>
      </c>
    </row>
    <row r="98" spans="1:12" ht="25.15" customHeight="1">
      <c r="A98" s="283"/>
      <c r="B98" s="104">
        <f t="shared" si="13"/>
        <v>2046</v>
      </c>
      <c r="C98" s="277" t="s">
        <v>424</v>
      </c>
      <c r="D98" s="252">
        <f t="shared" si="17"/>
        <v>1</v>
      </c>
      <c r="E98" s="32">
        <f t="shared" si="19"/>
        <v>263294.24800000002</v>
      </c>
      <c r="F98" s="32">
        <f t="shared" si="19"/>
        <v>263294.24800000002</v>
      </c>
      <c r="G98" s="32">
        <f t="shared" si="19"/>
        <v>197470.68600000002</v>
      </c>
      <c r="H98" s="32">
        <f t="shared" si="19"/>
        <v>144811.8364</v>
      </c>
      <c r="I98" s="32">
        <f t="shared" si="19"/>
        <v>171141.26120000004</v>
      </c>
      <c r="J98" s="32">
        <f t="shared" si="19"/>
        <v>88203.573080000016</v>
      </c>
      <c r="K98" s="32">
        <f t="shared" si="16"/>
        <v>88203.573080000016</v>
      </c>
      <c r="L98" s="331">
        <f t="shared" si="11"/>
        <v>394941.37200000003</v>
      </c>
    </row>
    <row r="99" spans="1:12" ht="25.15" customHeight="1">
      <c r="A99" s="283"/>
      <c r="B99" s="104">
        <f t="shared" si="13"/>
        <v>2047</v>
      </c>
      <c r="C99" s="277" t="s">
        <v>425</v>
      </c>
      <c r="D99" s="252">
        <f t="shared" si="17"/>
        <v>1</v>
      </c>
      <c r="E99" s="32">
        <f t="shared" si="19"/>
        <v>263294.24800000002</v>
      </c>
      <c r="F99" s="32">
        <f t="shared" si="19"/>
        <v>263294.24800000002</v>
      </c>
      <c r="G99" s="32">
        <f t="shared" si="19"/>
        <v>197470.68600000002</v>
      </c>
      <c r="H99" s="32">
        <f t="shared" si="19"/>
        <v>144811.8364</v>
      </c>
      <c r="I99" s="32">
        <f t="shared" si="19"/>
        <v>171141.26120000004</v>
      </c>
      <c r="J99" s="32">
        <f t="shared" si="19"/>
        <v>88203.573080000016</v>
      </c>
      <c r="K99" s="32">
        <f t="shared" si="16"/>
        <v>88203.573080000016</v>
      </c>
      <c r="L99" s="331">
        <f t="shared" si="11"/>
        <v>394941.37200000003</v>
      </c>
    </row>
    <row r="100" spans="1:12" ht="25.15" customHeight="1">
      <c r="A100" s="283"/>
      <c r="B100" s="104">
        <f t="shared" si="13"/>
        <v>2048</v>
      </c>
      <c r="C100" s="277" t="s">
        <v>426</v>
      </c>
      <c r="D100" s="252">
        <f t="shared" si="17"/>
        <v>1</v>
      </c>
      <c r="E100" s="32">
        <f t="shared" si="19"/>
        <v>263294.24800000002</v>
      </c>
      <c r="F100" s="32">
        <f t="shared" si="19"/>
        <v>263294.24800000002</v>
      </c>
      <c r="G100" s="32">
        <f t="shared" si="19"/>
        <v>197470.68600000002</v>
      </c>
      <c r="H100" s="32">
        <f t="shared" si="19"/>
        <v>144811.8364</v>
      </c>
      <c r="I100" s="32">
        <f t="shared" si="19"/>
        <v>171141.26120000004</v>
      </c>
      <c r="J100" s="32">
        <f t="shared" si="19"/>
        <v>88203.573080000016</v>
      </c>
      <c r="K100" s="32">
        <f t="shared" si="16"/>
        <v>88203.573080000016</v>
      </c>
      <c r="L100" s="331">
        <f t="shared" si="11"/>
        <v>394941.37200000003</v>
      </c>
    </row>
    <row r="101" spans="1:12" ht="25.15" customHeight="1">
      <c r="A101" s="283"/>
      <c r="B101" s="104">
        <f t="shared" si="13"/>
        <v>2049</v>
      </c>
      <c r="C101" s="277" t="s">
        <v>427</v>
      </c>
      <c r="D101" s="252">
        <f t="shared" si="17"/>
        <v>1</v>
      </c>
      <c r="E101" s="32">
        <f t="shared" si="19"/>
        <v>263294.24800000002</v>
      </c>
      <c r="F101" s="32">
        <f t="shared" si="19"/>
        <v>263294.24800000002</v>
      </c>
      <c r="G101" s="32">
        <f t="shared" si="19"/>
        <v>197470.68600000002</v>
      </c>
      <c r="H101" s="32">
        <f t="shared" si="19"/>
        <v>144811.8364</v>
      </c>
      <c r="I101" s="32">
        <f t="shared" si="19"/>
        <v>171141.26120000004</v>
      </c>
      <c r="J101" s="32">
        <f t="shared" si="19"/>
        <v>88203.573080000016</v>
      </c>
      <c r="K101" s="32">
        <f t="shared" si="16"/>
        <v>88203.573080000016</v>
      </c>
      <c r="L101" s="331">
        <f t="shared" si="11"/>
        <v>394941.37200000003</v>
      </c>
    </row>
    <row r="102" spans="1:12" ht="25.15" customHeight="1">
      <c r="A102" s="283"/>
      <c r="B102" s="104">
        <f t="shared" si="13"/>
        <v>2050</v>
      </c>
      <c r="C102" s="277" t="s">
        <v>428</v>
      </c>
      <c r="D102" s="252">
        <f t="shared" si="17"/>
        <v>1</v>
      </c>
      <c r="E102" s="32">
        <f t="shared" si="19"/>
        <v>263294.24800000002</v>
      </c>
      <c r="F102" s="32">
        <f t="shared" si="19"/>
        <v>263294.24800000002</v>
      </c>
      <c r="G102" s="32">
        <f t="shared" si="19"/>
        <v>197470.68600000002</v>
      </c>
      <c r="H102" s="32">
        <f t="shared" si="19"/>
        <v>144811.8364</v>
      </c>
      <c r="I102" s="32">
        <f t="shared" si="19"/>
        <v>171141.26120000004</v>
      </c>
      <c r="J102" s="32">
        <f t="shared" si="19"/>
        <v>88203.573080000016</v>
      </c>
      <c r="K102" s="32">
        <f t="shared" si="16"/>
        <v>88203.573080000016</v>
      </c>
      <c r="L102" s="331">
        <f t="shared" si="11"/>
        <v>394941.37200000003</v>
      </c>
    </row>
    <row r="103" spans="1:12" ht="25.15" customHeight="1">
      <c r="A103" s="283"/>
      <c r="B103" s="104">
        <f t="shared" si="13"/>
        <v>2051</v>
      </c>
      <c r="C103" s="277" t="s">
        <v>429</v>
      </c>
      <c r="D103" s="252">
        <f t="shared" si="17"/>
        <v>1</v>
      </c>
      <c r="E103" s="32">
        <f t="shared" si="19"/>
        <v>263294.24800000002</v>
      </c>
      <c r="F103" s="32">
        <f t="shared" si="19"/>
        <v>263294.24800000002</v>
      </c>
      <c r="G103" s="32">
        <f t="shared" si="19"/>
        <v>197470.68600000002</v>
      </c>
      <c r="H103" s="32">
        <f t="shared" si="19"/>
        <v>144811.8364</v>
      </c>
      <c r="I103" s="32">
        <f t="shared" si="19"/>
        <v>171141.26120000004</v>
      </c>
      <c r="J103" s="32">
        <f t="shared" si="19"/>
        <v>88203.573080000016</v>
      </c>
      <c r="K103" s="32">
        <f t="shared" si="16"/>
        <v>88203.573080000016</v>
      </c>
      <c r="L103" s="331">
        <f t="shared" si="11"/>
        <v>394941.37200000003</v>
      </c>
    </row>
    <row r="104" spans="1:12" ht="25.15" customHeight="1">
      <c r="A104" s="283"/>
      <c r="B104" s="104">
        <f t="shared" si="13"/>
        <v>2052</v>
      </c>
      <c r="C104" s="277" t="s">
        <v>430</v>
      </c>
      <c r="D104" s="252">
        <f t="shared" si="17"/>
        <v>1</v>
      </c>
      <c r="E104" s="32">
        <f t="shared" si="19"/>
        <v>263294.24800000002</v>
      </c>
      <c r="F104" s="32">
        <f t="shared" si="19"/>
        <v>263294.24800000002</v>
      </c>
      <c r="G104" s="32">
        <f t="shared" si="19"/>
        <v>197470.68600000002</v>
      </c>
      <c r="H104" s="32">
        <f t="shared" si="19"/>
        <v>144811.8364</v>
      </c>
      <c r="I104" s="32">
        <f t="shared" si="19"/>
        <v>171141.26120000004</v>
      </c>
      <c r="J104" s="32">
        <f t="shared" si="19"/>
        <v>88203.573080000016</v>
      </c>
      <c r="K104" s="32">
        <f t="shared" si="16"/>
        <v>88203.573080000016</v>
      </c>
      <c r="L104" s="331">
        <f t="shared" si="11"/>
        <v>394941.37200000003</v>
      </c>
    </row>
    <row r="105" spans="1:12" ht="25.15" customHeight="1">
      <c r="A105" s="283"/>
      <c r="B105" s="104">
        <f t="shared" si="13"/>
        <v>2053</v>
      </c>
      <c r="C105" s="277" t="s">
        <v>431</v>
      </c>
      <c r="D105" s="252">
        <f t="shared" si="17"/>
        <v>1</v>
      </c>
      <c r="E105" s="32">
        <f t="shared" si="19"/>
        <v>263294.24800000002</v>
      </c>
      <c r="F105" s="32">
        <f t="shared" si="19"/>
        <v>263294.24800000002</v>
      </c>
      <c r="G105" s="32">
        <f t="shared" si="19"/>
        <v>197470.68600000002</v>
      </c>
      <c r="H105" s="32">
        <f t="shared" si="19"/>
        <v>144811.8364</v>
      </c>
      <c r="I105" s="32">
        <f t="shared" si="19"/>
        <v>171141.26120000004</v>
      </c>
      <c r="J105" s="32">
        <f t="shared" si="19"/>
        <v>88203.573080000016</v>
      </c>
      <c r="K105" s="32">
        <f t="shared" si="16"/>
        <v>88203.573080000016</v>
      </c>
      <c r="L105" s="331">
        <f t="shared" si="11"/>
        <v>394941.37200000003</v>
      </c>
    </row>
    <row r="106" spans="1:12" ht="25.15" customHeight="1">
      <c r="A106" s="283"/>
      <c r="B106" s="104">
        <f t="shared" si="13"/>
        <v>2054</v>
      </c>
      <c r="C106" s="277" t="s">
        <v>432</v>
      </c>
      <c r="D106" s="252">
        <f t="shared" si="17"/>
        <v>1</v>
      </c>
      <c r="E106" s="32">
        <f t="shared" si="19"/>
        <v>263294.24800000002</v>
      </c>
      <c r="F106" s="32">
        <f t="shared" si="19"/>
        <v>263294.24800000002</v>
      </c>
      <c r="G106" s="32">
        <f t="shared" si="19"/>
        <v>197470.68600000002</v>
      </c>
      <c r="H106" s="32">
        <f t="shared" si="19"/>
        <v>144811.8364</v>
      </c>
      <c r="I106" s="32">
        <f t="shared" si="19"/>
        <v>171141.26120000004</v>
      </c>
      <c r="J106" s="32">
        <f t="shared" si="19"/>
        <v>88203.573080000016</v>
      </c>
      <c r="K106" s="32">
        <f t="shared" si="16"/>
        <v>88203.573080000016</v>
      </c>
      <c r="L106" s="331">
        <f t="shared" si="11"/>
        <v>394941.37200000003</v>
      </c>
    </row>
    <row r="107" spans="1:12" ht="25.15" customHeight="1">
      <c r="A107" s="283"/>
      <c r="B107" s="104">
        <f t="shared" si="13"/>
        <v>2055</v>
      </c>
      <c r="C107" s="277" t="s">
        <v>433</v>
      </c>
      <c r="D107" s="252">
        <f t="shared" si="17"/>
        <v>1</v>
      </c>
      <c r="E107" s="32">
        <f t="shared" si="19"/>
        <v>263294.24800000002</v>
      </c>
      <c r="F107" s="32">
        <f t="shared" si="19"/>
        <v>263294.24800000002</v>
      </c>
      <c r="G107" s="32">
        <f t="shared" si="19"/>
        <v>197470.68600000002</v>
      </c>
      <c r="H107" s="32">
        <f t="shared" si="19"/>
        <v>144811.8364</v>
      </c>
      <c r="I107" s="32">
        <f t="shared" si="19"/>
        <v>171141.26120000004</v>
      </c>
      <c r="J107" s="32">
        <f t="shared" si="19"/>
        <v>88203.573080000016</v>
      </c>
      <c r="K107" s="32">
        <f t="shared" si="16"/>
        <v>88203.573080000016</v>
      </c>
      <c r="L107" s="331">
        <f t="shared" si="11"/>
        <v>394941.37200000003</v>
      </c>
    </row>
    <row r="108" spans="1:12" ht="25.15" customHeight="1">
      <c r="A108" s="283"/>
      <c r="B108" s="104">
        <f t="shared" si="13"/>
        <v>2056</v>
      </c>
      <c r="C108" s="277" t="s">
        <v>434</v>
      </c>
      <c r="D108" s="252">
        <f t="shared" si="17"/>
        <v>1</v>
      </c>
      <c r="E108" s="32">
        <f t="shared" ref="E108:J113" si="20">E107*$D108</f>
        <v>263294.24800000002</v>
      </c>
      <c r="F108" s="32">
        <f t="shared" si="20"/>
        <v>263294.24800000002</v>
      </c>
      <c r="G108" s="32">
        <f t="shared" si="20"/>
        <v>197470.68600000002</v>
      </c>
      <c r="H108" s="32">
        <f t="shared" si="20"/>
        <v>144811.8364</v>
      </c>
      <c r="I108" s="32">
        <f t="shared" si="20"/>
        <v>171141.26120000004</v>
      </c>
      <c r="J108" s="32">
        <f t="shared" si="20"/>
        <v>88203.573080000016</v>
      </c>
      <c r="K108" s="32">
        <f t="shared" si="16"/>
        <v>88203.573080000016</v>
      </c>
      <c r="L108" s="331">
        <f t="shared" si="11"/>
        <v>394941.37200000003</v>
      </c>
    </row>
    <row r="109" spans="1:12" ht="25.15" customHeight="1">
      <c r="A109" s="283"/>
      <c r="B109" s="104">
        <f t="shared" si="13"/>
        <v>2057</v>
      </c>
      <c r="C109" s="277" t="s">
        <v>435</v>
      </c>
      <c r="D109" s="252">
        <f t="shared" si="17"/>
        <v>1</v>
      </c>
      <c r="E109" s="32">
        <f t="shared" si="20"/>
        <v>263294.24800000002</v>
      </c>
      <c r="F109" s="32">
        <f t="shared" si="20"/>
        <v>263294.24800000002</v>
      </c>
      <c r="G109" s="32">
        <f t="shared" si="20"/>
        <v>197470.68600000002</v>
      </c>
      <c r="H109" s="32">
        <f t="shared" si="20"/>
        <v>144811.8364</v>
      </c>
      <c r="I109" s="32">
        <f t="shared" si="20"/>
        <v>171141.26120000004</v>
      </c>
      <c r="J109" s="32">
        <f t="shared" si="20"/>
        <v>88203.573080000016</v>
      </c>
      <c r="K109" s="32">
        <f t="shared" si="16"/>
        <v>88203.573080000016</v>
      </c>
      <c r="L109" s="331">
        <f t="shared" si="11"/>
        <v>394941.37200000003</v>
      </c>
    </row>
    <row r="110" spans="1:12" ht="25.15" customHeight="1">
      <c r="A110" s="283"/>
      <c r="B110" s="104">
        <f t="shared" si="13"/>
        <v>2058</v>
      </c>
      <c r="C110" s="277" t="s">
        <v>436</v>
      </c>
      <c r="D110" s="252">
        <f t="shared" si="17"/>
        <v>1</v>
      </c>
      <c r="E110" s="32">
        <f t="shared" si="20"/>
        <v>263294.24800000002</v>
      </c>
      <c r="F110" s="32">
        <f t="shared" si="20"/>
        <v>263294.24800000002</v>
      </c>
      <c r="G110" s="32">
        <f t="shared" si="20"/>
        <v>197470.68600000002</v>
      </c>
      <c r="H110" s="32">
        <f t="shared" si="20"/>
        <v>144811.8364</v>
      </c>
      <c r="I110" s="32">
        <f t="shared" si="20"/>
        <v>171141.26120000004</v>
      </c>
      <c r="J110" s="32">
        <f t="shared" si="20"/>
        <v>88203.573080000016</v>
      </c>
      <c r="K110" s="32">
        <f t="shared" si="16"/>
        <v>88203.573080000016</v>
      </c>
      <c r="L110" s="331">
        <f t="shared" si="11"/>
        <v>394941.37200000003</v>
      </c>
    </row>
    <row r="111" spans="1:12" ht="25.15" customHeight="1">
      <c r="A111" s="283"/>
      <c r="B111" s="104">
        <f t="shared" si="13"/>
        <v>2059</v>
      </c>
      <c r="C111" s="277" t="s">
        <v>437</v>
      </c>
      <c r="D111" s="252">
        <f t="shared" si="17"/>
        <v>1</v>
      </c>
      <c r="E111" s="32">
        <f t="shared" si="20"/>
        <v>263294.24800000002</v>
      </c>
      <c r="F111" s="32">
        <f t="shared" si="20"/>
        <v>263294.24800000002</v>
      </c>
      <c r="G111" s="32">
        <f t="shared" si="20"/>
        <v>197470.68600000002</v>
      </c>
      <c r="H111" s="32">
        <f t="shared" si="20"/>
        <v>144811.8364</v>
      </c>
      <c r="I111" s="32">
        <f t="shared" si="20"/>
        <v>171141.26120000004</v>
      </c>
      <c r="J111" s="32">
        <f t="shared" si="20"/>
        <v>88203.573080000016</v>
      </c>
      <c r="K111" s="32">
        <f t="shared" si="16"/>
        <v>88203.573080000016</v>
      </c>
      <c r="L111" s="331">
        <f t="shared" si="11"/>
        <v>394941.37200000003</v>
      </c>
    </row>
    <row r="112" spans="1:12" ht="25.15" customHeight="1">
      <c r="A112" s="283"/>
      <c r="B112" s="104">
        <f t="shared" si="13"/>
        <v>2060</v>
      </c>
      <c r="C112" s="277" t="s">
        <v>438</v>
      </c>
      <c r="D112" s="252">
        <f t="shared" si="17"/>
        <v>1</v>
      </c>
      <c r="E112" s="32">
        <f t="shared" si="20"/>
        <v>263294.24800000002</v>
      </c>
      <c r="F112" s="32">
        <f t="shared" si="20"/>
        <v>263294.24800000002</v>
      </c>
      <c r="G112" s="32">
        <f t="shared" si="20"/>
        <v>197470.68600000002</v>
      </c>
      <c r="H112" s="32">
        <f t="shared" si="20"/>
        <v>144811.8364</v>
      </c>
      <c r="I112" s="32">
        <f t="shared" si="20"/>
        <v>171141.26120000004</v>
      </c>
      <c r="J112" s="32">
        <f t="shared" si="20"/>
        <v>88203.573080000016</v>
      </c>
      <c r="K112" s="32">
        <f t="shared" si="16"/>
        <v>88203.573080000016</v>
      </c>
      <c r="L112" s="331">
        <f t="shared" si="11"/>
        <v>394941.37200000003</v>
      </c>
    </row>
    <row r="113" spans="1:12" ht="25.15" customHeight="1">
      <c r="A113" s="283"/>
      <c r="B113" s="104">
        <f t="shared" si="13"/>
        <v>2061</v>
      </c>
      <c r="C113" s="277" t="s">
        <v>439</v>
      </c>
      <c r="D113" s="252">
        <f t="shared" si="17"/>
        <v>1</v>
      </c>
      <c r="E113" s="32">
        <f t="shared" si="20"/>
        <v>263294.24800000002</v>
      </c>
      <c r="F113" s="32">
        <f t="shared" si="20"/>
        <v>263294.24800000002</v>
      </c>
      <c r="G113" s="32">
        <f t="shared" si="20"/>
        <v>197470.68600000002</v>
      </c>
      <c r="H113" s="32">
        <f t="shared" si="20"/>
        <v>144811.8364</v>
      </c>
      <c r="I113" s="32">
        <f t="shared" si="20"/>
        <v>171141.26120000004</v>
      </c>
      <c r="J113" s="32">
        <f t="shared" si="20"/>
        <v>88203.573080000016</v>
      </c>
      <c r="K113" s="32">
        <f t="shared" si="16"/>
        <v>88203.573080000016</v>
      </c>
      <c r="L113" s="331">
        <f t="shared" si="11"/>
        <v>394941.37200000003</v>
      </c>
    </row>
    <row r="114" spans="1:12" ht="25.15" customHeight="1">
      <c r="A114" s="286"/>
      <c r="B114" s="1"/>
      <c r="C114" s="1"/>
      <c r="D114" s="1"/>
      <c r="E114" s="1"/>
      <c r="F114" s="1"/>
      <c r="G114" s="1"/>
      <c r="H114" s="1"/>
      <c r="I114" s="1"/>
      <c r="J114" s="1"/>
      <c r="K114" s="1"/>
    </row>
    <row r="115" spans="1:12" ht="25.15" customHeight="1">
      <c r="A115" s="251"/>
      <c r="B115" s="496" t="s">
        <v>489</v>
      </c>
      <c r="C115" s="496"/>
      <c r="D115" s="496"/>
      <c r="E115" s="496"/>
      <c r="F115" s="496"/>
      <c r="G115" s="496"/>
      <c r="H115" s="496"/>
      <c r="I115" s="496"/>
      <c r="J115" s="496"/>
      <c r="K115" s="496"/>
    </row>
    <row r="116" spans="1:12" ht="25.15" customHeight="1">
      <c r="B116" s="436" t="s">
        <v>400</v>
      </c>
      <c r="C116" s="436"/>
      <c r="D116" s="436"/>
      <c r="E116" s="436"/>
      <c r="F116" s="436"/>
      <c r="G116" s="436"/>
      <c r="H116" s="436"/>
      <c r="I116" s="436"/>
      <c r="J116" s="436"/>
      <c r="K116" s="436"/>
    </row>
    <row r="117" spans="1:12" ht="25.15" customHeight="1">
      <c r="B117" s="496" t="s">
        <v>394</v>
      </c>
      <c r="C117" s="496"/>
      <c r="D117" s="496"/>
      <c r="E117" s="496"/>
      <c r="F117" s="496"/>
      <c r="G117" s="496"/>
      <c r="H117" s="496"/>
      <c r="I117" s="496"/>
      <c r="J117" s="496"/>
      <c r="K117" s="496"/>
    </row>
    <row r="118" spans="1:12" ht="25.15" customHeight="1">
      <c r="B118" s="28"/>
      <c r="C118" s="28"/>
      <c r="D118" s="28"/>
      <c r="E118" s="28"/>
      <c r="F118" s="28"/>
      <c r="G118" s="28"/>
      <c r="H118" s="28"/>
      <c r="I118" s="28"/>
      <c r="J118" s="28"/>
      <c r="K118" s="28"/>
    </row>
    <row r="119" spans="1:12" ht="25.15" customHeight="1">
      <c r="B119" s="106" t="s">
        <v>111</v>
      </c>
      <c r="C119" s="106"/>
      <c r="D119" s="106"/>
      <c r="E119" s="106"/>
      <c r="F119" s="107"/>
      <c r="G119" s="107"/>
    </row>
    <row r="120" spans="1:12" ht="43.5" customHeight="1">
      <c r="A120" s="491" t="s">
        <v>401</v>
      </c>
      <c r="B120" s="281" t="s">
        <v>486</v>
      </c>
      <c r="C120" s="282" t="s">
        <v>199</v>
      </c>
      <c r="D120" s="44" t="s">
        <v>103</v>
      </c>
      <c r="E120" s="284" t="s">
        <v>441</v>
      </c>
      <c r="F120" s="64"/>
      <c r="G120" s="64"/>
    </row>
    <row r="121" spans="1:12" ht="25.15" customHeight="1">
      <c r="A121" s="491"/>
      <c r="B121" s="253">
        <v>2021</v>
      </c>
      <c r="C121" s="277">
        <v>44196</v>
      </c>
      <c r="D121" s="252">
        <f>$I$1718</f>
        <v>1.026</v>
      </c>
      <c r="E121" s="285">
        <f>63535</f>
        <v>63535</v>
      </c>
      <c r="F121" s="64"/>
      <c r="G121" s="64"/>
    </row>
    <row r="122" spans="1:12" ht="25.15" customHeight="1">
      <c r="A122" s="491"/>
      <c r="B122" s="254">
        <f t="shared" ref="B122:B161" si="21">B121+1</f>
        <v>2022</v>
      </c>
      <c r="C122" s="277">
        <v>44561</v>
      </c>
      <c r="D122" s="252">
        <f>$I$1719</f>
        <v>1.042</v>
      </c>
      <c r="E122" s="285">
        <f>E121</f>
        <v>63535</v>
      </c>
      <c r="F122" s="64"/>
      <c r="G122" s="64"/>
    </row>
    <row r="123" spans="1:12" ht="25.15" customHeight="1">
      <c r="A123" s="491"/>
      <c r="B123" s="254">
        <f t="shared" si="21"/>
        <v>2023</v>
      </c>
      <c r="C123" s="277">
        <v>44926</v>
      </c>
      <c r="D123" s="252">
        <f>$I$1720</f>
        <v>1.127</v>
      </c>
      <c r="E123" s="285">
        <f>E122*D123</f>
        <v>71603.945000000007</v>
      </c>
      <c r="F123" s="64"/>
      <c r="G123" s="64"/>
    </row>
    <row r="124" spans="1:12" ht="25.15" customHeight="1">
      <c r="A124" s="491"/>
      <c r="B124" s="254">
        <f t="shared" si="21"/>
        <v>2024</v>
      </c>
      <c r="C124" s="277">
        <v>45291</v>
      </c>
      <c r="D124" s="252">
        <f>$I$1721</f>
        <v>1.1020000000000001</v>
      </c>
      <c r="E124" s="285">
        <f>E123*D124</f>
        <v>78907.547390000007</v>
      </c>
      <c r="F124" s="64"/>
      <c r="G124" s="64"/>
    </row>
    <row r="125" spans="1:12" ht="25.15" customHeight="1">
      <c r="A125" s="491"/>
      <c r="B125" s="254">
        <f t="shared" si="21"/>
        <v>2025</v>
      </c>
      <c r="C125" s="277">
        <v>45657</v>
      </c>
      <c r="D125" s="252">
        <f>$I$1722</f>
        <v>1.06</v>
      </c>
      <c r="E125" s="285">
        <f t="shared" ref="E125:E161" si="22">E124*D125</f>
        <v>83642.000233400016</v>
      </c>
      <c r="F125" s="64"/>
      <c r="G125" s="64"/>
    </row>
    <row r="126" spans="1:12" ht="25.15" customHeight="1">
      <c r="A126" s="491"/>
      <c r="B126" s="254">
        <f t="shared" si="21"/>
        <v>2026</v>
      </c>
      <c r="C126" s="277">
        <v>46022</v>
      </c>
      <c r="D126" s="252">
        <f>$I$1723</f>
        <v>1</v>
      </c>
      <c r="E126" s="285">
        <f t="shared" si="22"/>
        <v>83642.000233400016</v>
      </c>
      <c r="F126" s="64"/>
      <c r="G126" s="64"/>
    </row>
    <row r="127" spans="1:12" ht="25.15" customHeight="1">
      <c r="A127" s="491"/>
      <c r="B127" s="254">
        <f t="shared" si="21"/>
        <v>2027</v>
      </c>
      <c r="C127" s="277">
        <v>46387</v>
      </c>
      <c r="D127" s="252">
        <f>$I$1724</f>
        <v>1</v>
      </c>
      <c r="E127" s="285">
        <f t="shared" si="22"/>
        <v>83642.000233400016</v>
      </c>
      <c r="F127" s="64"/>
      <c r="G127" s="64"/>
    </row>
    <row r="128" spans="1:12" ht="25.15" customHeight="1">
      <c r="A128" s="491"/>
      <c r="B128" s="254">
        <f t="shared" si="21"/>
        <v>2028</v>
      </c>
      <c r="C128" s="277">
        <v>46752</v>
      </c>
      <c r="D128" s="252">
        <f>$I$1725</f>
        <v>1</v>
      </c>
      <c r="E128" s="285">
        <f t="shared" si="22"/>
        <v>83642.000233400016</v>
      </c>
      <c r="F128" s="64"/>
      <c r="G128" s="64"/>
    </row>
    <row r="129" spans="1:7" ht="25.15" customHeight="1">
      <c r="A129" s="491"/>
      <c r="B129" s="254">
        <f t="shared" si="21"/>
        <v>2029</v>
      </c>
      <c r="C129" s="277">
        <v>47118</v>
      </c>
      <c r="D129" s="252">
        <f>$I$1726</f>
        <v>1</v>
      </c>
      <c r="E129" s="285">
        <f t="shared" si="22"/>
        <v>83642.000233400016</v>
      </c>
      <c r="F129" s="64"/>
      <c r="G129" s="64"/>
    </row>
    <row r="130" spans="1:7" ht="25.15" customHeight="1">
      <c r="A130" s="491"/>
      <c r="B130" s="254">
        <f t="shared" si="21"/>
        <v>2030</v>
      </c>
      <c r="C130" s="277">
        <v>47483</v>
      </c>
      <c r="D130" s="252">
        <f>$I$1727</f>
        <v>1</v>
      </c>
      <c r="E130" s="285">
        <f t="shared" si="22"/>
        <v>83642.000233400016</v>
      </c>
      <c r="F130" s="64"/>
      <c r="G130" s="64"/>
    </row>
    <row r="131" spans="1:7" ht="25.15" customHeight="1">
      <c r="A131" s="491"/>
      <c r="B131" s="254">
        <f t="shared" si="21"/>
        <v>2031</v>
      </c>
      <c r="C131" s="277">
        <v>47848</v>
      </c>
      <c r="D131" s="252">
        <f>$I$1728</f>
        <v>1</v>
      </c>
      <c r="E131" s="285">
        <f t="shared" si="22"/>
        <v>83642.000233400016</v>
      </c>
      <c r="F131" s="64"/>
      <c r="G131" s="64"/>
    </row>
    <row r="132" spans="1:7" ht="25.15" customHeight="1">
      <c r="A132" s="491"/>
      <c r="B132" s="254">
        <f t="shared" si="21"/>
        <v>2032</v>
      </c>
      <c r="C132" s="277">
        <v>48213</v>
      </c>
      <c r="D132" s="252">
        <f>$I$1729</f>
        <v>1</v>
      </c>
      <c r="E132" s="285">
        <f t="shared" si="22"/>
        <v>83642.000233400016</v>
      </c>
      <c r="F132" s="64"/>
      <c r="G132" s="64"/>
    </row>
    <row r="133" spans="1:7" ht="25.15" customHeight="1">
      <c r="A133" s="491"/>
      <c r="B133" s="254">
        <f t="shared" si="21"/>
        <v>2033</v>
      </c>
      <c r="C133" s="277">
        <v>48579</v>
      </c>
      <c r="D133" s="252">
        <f>$I$1730</f>
        <v>1</v>
      </c>
      <c r="E133" s="285">
        <f t="shared" si="22"/>
        <v>83642.000233400016</v>
      </c>
      <c r="F133" s="64"/>
      <c r="G133" s="64"/>
    </row>
    <row r="134" spans="1:7" ht="25.15" customHeight="1">
      <c r="A134" s="491"/>
      <c r="B134" s="254">
        <f t="shared" si="21"/>
        <v>2034</v>
      </c>
      <c r="C134" s="277">
        <v>48944</v>
      </c>
      <c r="D134" s="252">
        <f>$I$1731</f>
        <v>1</v>
      </c>
      <c r="E134" s="285">
        <f t="shared" si="22"/>
        <v>83642.000233400016</v>
      </c>
      <c r="F134" s="64"/>
      <c r="G134" s="64"/>
    </row>
    <row r="135" spans="1:7" ht="25.15" customHeight="1">
      <c r="A135" s="491"/>
      <c r="B135" s="254">
        <f t="shared" si="21"/>
        <v>2035</v>
      </c>
      <c r="C135" s="277">
        <v>49309</v>
      </c>
      <c r="D135" s="252">
        <f>$I$1732</f>
        <v>1</v>
      </c>
      <c r="E135" s="285">
        <f t="shared" si="22"/>
        <v>83642.000233400016</v>
      </c>
      <c r="F135" s="64"/>
      <c r="G135" s="64"/>
    </row>
    <row r="136" spans="1:7" ht="25.15" customHeight="1">
      <c r="A136" s="491"/>
      <c r="B136" s="254">
        <f t="shared" si="21"/>
        <v>2036</v>
      </c>
      <c r="C136" s="277">
        <v>49674</v>
      </c>
      <c r="D136" s="252">
        <f>$I$1733</f>
        <v>1</v>
      </c>
      <c r="E136" s="285">
        <f t="shared" si="22"/>
        <v>83642.000233400016</v>
      </c>
      <c r="F136" s="64"/>
      <c r="G136" s="64"/>
    </row>
    <row r="137" spans="1:7" ht="25.15" customHeight="1">
      <c r="A137" s="491"/>
      <c r="B137" s="254">
        <f t="shared" si="21"/>
        <v>2037</v>
      </c>
      <c r="C137" s="277">
        <v>50040</v>
      </c>
      <c r="D137" s="252">
        <f>$I$1734</f>
        <v>1</v>
      </c>
      <c r="E137" s="285">
        <f t="shared" si="22"/>
        <v>83642.000233400016</v>
      </c>
      <c r="F137" s="64"/>
      <c r="G137" s="64"/>
    </row>
    <row r="138" spans="1:7" ht="25.15" customHeight="1">
      <c r="A138" s="491"/>
      <c r="B138" s="254">
        <f t="shared" si="21"/>
        <v>2038</v>
      </c>
      <c r="C138" s="277">
        <v>50405</v>
      </c>
      <c r="D138" s="252">
        <f>$I$1735</f>
        <v>1</v>
      </c>
      <c r="E138" s="285">
        <f t="shared" si="22"/>
        <v>83642.000233400016</v>
      </c>
      <c r="F138" s="64"/>
      <c r="G138" s="64"/>
    </row>
    <row r="139" spans="1:7" ht="25.15" customHeight="1">
      <c r="A139" s="491"/>
      <c r="B139" s="254">
        <f t="shared" si="21"/>
        <v>2039</v>
      </c>
      <c r="C139" s="277">
        <v>50770</v>
      </c>
      <c r="D139" s="252">
        <f>$I$1736</f>
        <v>1</v>
      </c>
      <c r="E139" s="285">
        <f t="shared" si="22"/>
        <v>83642.000233400016</v>
      </c>
      <c r="F139" s="64"/>
      <c r="G139" s="64"/>
    </row>
    <row r="140" spans="1:7" ht="25.15" customHeight="1">
      <c r="A140" s="491"/>
      <c r="B140" s="254">
        <f t="shared" si="21"/>
        <v>2040</v>
      </c>
      <c r="C140" s="277">
        <v>51135</v>
      </c>
      <c r="D140" s="252">
        <f>$I$1737</f>
        <v>1</v>
      </c>
      <c r="E140" s="285">
        <f t="shared" si="22"/>
        <v>83642.000233400016</v>
      </c>
      <c r="F140" s="64"/>
      <c r="G140" s="64"/>
    </row>
    <row r="141" spans="1:7" ht="25.15" customHeight="1">
      <c r="A141" s="491"/>
      <c r="B141" s="254">
        <f t="shared" si="21"/>
        <v>2041</v>
      </c>
      <c r="C141" s="277">
        <v>51501</v>
      </c>
      <c r="D141" s="252">
        <f>$I$1738</f>
        <v>1</v>
      </c>
      <c r="E141" s="285">
        <f t="shared" si="22"/>
        <v>83642.000233400016</v>
      </c>
      <c r="F141" s="64"/>
      <c r="G141" s="64"/>
    </row>
    <row r="142" spans="1:7" ht="25.15" customHeight="1">
      <c r="A142" s="491"/>
      <c r="B142" s="254">
        <f t="shared" si="21"/>
        <v>2042</v>
      </c>
      <c r="C142" s="277">
        <v>51866</v>
      </c>
      <c r="D142" s="252">
        <f>$I$1739</f>
        <v>1</v>
      </c>
      <c r="E142" s="285">
        <f t="shared" si="22"/>
        <v>83642.000233400016</v>
      </c>
      <c r="F142" s="64"/>
      <c r="G142" s="64"/>
    </row>
    <row r="143" spans="1:7" ht="25.15" customHeight="1">
      <c r="A143" s="491"/>
      <c r="B143" s="254">
        <f t="shared" si="21"/>
        <v>2043</v>
      </c>
      <c r="C143" s="277">
        <v>52231</v>
      </c>
      <c r="D143" s="252">
        <f>$I$1740</f>
        <v>1</v>
      </c>
      <c r="E143" s="285">
        <f t="shared" si="22"/>
        <v>83642.000233400016</v>
      </c>
      <c r="F143" s="64"/>
      <c r="G143" s="64"/>
    </row>
    <row r="144" spans="1:7" ht="25.15" customHeight="1">
      <c r="A144" s="491"/>
      <c r="B144" s="254">
        <f t="shared" si="21"/>
        <v>2044</v>
      </c>
      <c r="C144" s="277">
        <v>52596</v>
      </c>
      <c r="D144" s="252">
        <f>$I$1741</f>
        <v>1</v>
      </c>
      <c r="E144" s="285">
        <f t="shared" si="22"/>
        <v>83642.000233400016</v>
      </c>
      <c r="F144" s="64"/>
      <c r="G144" s="64"/>
    </row>
    <row r="145" spans="1:8" ht="25.15" customHeight="1">
      <c r="A145" s="491"/>
      <c r="B145" s="254">
        <f t="shared" si="21"/>
        <v>2045</v>
      </c>
      <c r="C145" s="277">
        <v>52962</v>
      </c>
      <c r="D145" s="252">
        <f>$I$1742</f>
        <v>1</v>
      </c>
      <c r="E145" s="285">
        <f t="shared" si="22"/>
        <v>83642.000233400016</v>
      </c>
      <c r="F145" s="64"/>
      <c r="G145" s="64"/>
    </row>
    <row r="146" spans="1:8" ht="25.15" customHeight="1">
      <c r="A146" s="491"/>
      <c r="B146" s="254">
        <f t="shared" si="21"/>
        <v>2046</v>
      </c>
      <c r="C146" s="277">
        <v>53327</v>
      </c>
      <c r="D146" s="252">
        <f>$I$1743</f>
        <v>1</v>
      </c>
      <c r="E146" s="285">
        <f t="shared" si="22"/>
        <v>83642.000233400016</v>
      </c>
      <c r="F146" s="64"/>
      <c r="G146" s="64"/>
    </row>
    <row r="147" spans="1:8" ht="25.15" customHeight="1">
      <c r="A147" s="491"/>
      <c r="B147" s="254">
        <f t="shared" si="21"/>
        <v>2047</v>
      </c>
      <c r="C147" s="277">
        <v>53692</v>
      </c>
      <c r="D147" s="252">
        <f>$I$1744</f>
        <v>1</v>
      </c>
      <c r="E147" s="285">
        <f t="shared" si="22"/>
        <v>83642.000233400016</v>
      </c>
      <c r="F147" s="64"/>
      <c r="G147" s="64"/>
    </row>
    <row r="148" spans="1:8" ht="25.15" customHeight="1">
      <c r="A148" s="491"/>
      <c r="B148" s="254">
        <f t="shared" si="21"/>
        <v>2048</v>
      </c>
      <c r="C148" s="277">
        <v>54057</v>
      </c>
      <c r="D148" s="252">
        <f>$I$1745</f>
        <v>1</v>
      </c>
      <c r="E148" s="285">
        <f t="shared" si="22"/>
        <v>83642.000233400016</v>
      </c>
      <c r="F148" s="64"/>
      <c r="G148" s="64"/>
    </row>
    <row r="149" spans="1:8" ht="25.15" customHeight="1">
      <c r="A149" s="491"/>
      <c r="B149" s="254">
        <f t="shared" si="21"/>
        <v>2049</v>
      </c>
      <c r="C149" s="277">
        <v>54423</v>
      </c>
      <c r="D149" s="252">
        <f>$I$1746</f>
        <v>1</v>
      </c>
      <c r="E149" s="285">
        <f t="shared" si="22"/>
        <v>83642.000233400016</v>
      </c>
      <c r="F149" s="64"/>
      <c r="G149" s="64"/>
    </row>
    <row r="150" spans="1:8" ht="25.15" customHeight="1">
      <c r="A150" s="491"/>
      <c r="B150" s="254">
        <f t="shared" si="21"/>
        <v>2050</v>
      </c>
      <c r="C150" s="277">
        <v>54788</v>
      </c>
      <c r="D150" s="252">
        <f>$I$1747</f>
        <v>1</v>
      </c>
      <c r="E150" s="285">
        <f t="shared" si="22"/>
        <v>83642.000233400016</v>
      </c>
      <c r="F150" s="64"/>
      <c r="G150" s="64"/>
    </row>
    <row r="151" spans="1:8" ht="25.15" customHeight="1">
      <c r="A151" s="491"/>
      <c r="B151" s="254">
        <f t="shared" si="21"/>
        <v>2051</v>
      </c>
      <c r="C151" s="277">
        <v>55153</v>
      </c>
      <c r="D151" s="252">
        <f>$I$1748</f>
        <v>1</v>
      </c>
      <c r="E151" s="285">
        <f t="shared" si="22"/>
        <v>83642.000233400016</v>
      </c>
      <c r="F151" s="64"/>
      <c r="G151" s="64"/>
      <c r="H151" s="64"/>
    </row>
    <row r="152" spans="1:8" ht="25.15" customHeight="1">
      <c r="A152" s="491"/>
      <c r="B152" s="254">
        <f t="shared" si="21"/>
        <v>2052</v>
      </c>
      <c r="C152" s="277">
        <v>55518</v>
      </c>
      <c r="D152" s="252">
        <f>$I$1749</f>
        <v>1</v>
      </c>
      <c r="E152" s="285">
        <f t="shared" si="22"/>
        <v>83642.000233400016</v>
      </c>
      <c r="F152" s="64"/>
      <c r="G152" s="64"/>
      <c r="H152" s="64"/>
    </row>
    <row r="153" spans="1:8" ht="25.15" customHeight="1">
      <c r="A153" s="491"/>
      <c r="B153" s="254">
        <f t="shared" si="21"/>
        <v>2053</v>
      </c>
      <c r="C153" s="277">
        <v>55884</v>
      </c>
      <c r="D153" s="252">
        <f>$I$1750</f>
        <v>1</v>
      </c>
      <c r="E153" s="285">
        <f t="shared" si="22"/>
        <v>83642.000233400016</v>
      </c>
      <c r="F153" s="64"/>
      <c r="G153" s="64"/>
      <c r="H153" s="64"/>
    </row>
    <row r="154" spans="1:8" ht="25.15" customHeight="1">
      <c r="A154" s="491"/>
      <c r="B154" s="254">
        <f t="shared" si="21"/>
        <v>2054</v>
      </c>
      <c r="C154" s="277">
        <v>56249</v>
      </c>
      <c r="D154" s="252">
        <f>$I$1751</f>
        <v>1</v>
      </c>
      <c r="E154" s="285">
        <f t="shared" si="22"/>
        <v>83642.000233400016</v>
      </c>
      <c r="F154" s="64"/>
      <c r="G154" s="64"/>
      <c r="H154" s="64"/>
    </row>
    <row r="155" spans="1:8" ht="25.15" customHeight="1">
      <c r="A155" s="491"/>
      <c r="B155" s="254">
        <f t="shared" si="21"/>
        <v>2055</v>
      </c>
      <c r="C155" s="277">
        <v>56614</v>
      </c>
      <c r="D155" s="252">
        <f>$I$1752</f>
        <v>1</v>
      </c>
      <c r="E155" s="285">
        <f t="shared" si="22"/>
        <v>83642.000233400016</v>
      </c>
      <c r="F155" s="64"/>
      <c r="G155" s="64"/>
      <c r="H155" s="64"/>
    </row>
    <row r="156" spans="1:8" ht="25.15" customHeight="1">
      <c r="A156" s="491"/>
      <c r="B156" s="254">
        <f t="shared" si="21"/>
        <v>2056</v>
      </c>
      <c r="C156" s="277">
        <v>56979</v>
      </c>
      <c r="D156" s="252">
        <f>$I$1753</f>
        <v>1</v>
      </c>
      <c r="E156" s="285">
        <f t="shared" si="22"/>
        <v>83642.000233400016</v>
      </c>
      <c r="F156" s="64"/>
      <c r="G156" s="64"/>
      <c r="H156" s="64"/>
    </row>
    <row r="157" spans="1:8" ht="25.15" customHeight="1">
      <c r="A157" s="491"/>
      <c r="B157" s="254">
        <f t="shared" si="21"/>
        <v>2057</v>
      </c>
      <c r="C157" s="277">
        <v>57345</v>
      </c>
      <c r="D157" s="252">
        <f>$I$1754</f>
        <v>1</v>
      </c>
      <c r="E157" s="285">
        <f t="shared" si="22"/>
        <v>83642.000233400016</v>
      </c>
      <c r="F157" s="64"/>
      <c r="G157" s="64"/>
      <c r="H157" s="64"/>
    </row>
    <row r="158" spans="1:8" ht="25.15" customHeight="1">
      <c r="A158" s="491"/>
      <c r="B158" s="254">
        <f t="shared" si="21"/>
        <v>2058</v>
      </c>
      <c r="C158" s="277">
        <v>57710</v>
      </c>
      <c r="D158" s="252">
        <f>$I$1755</f>
        <v>1</v>
      </c>
      <c r="E158" s="285">
        <f t="shared" si="22"/>
        <v>83642.000233400016</v>
      </c>
      <c r="F158" s="64"/>
      <c r="G158" s="64"/>
      <c r="H158" s="64"/>
    </row>
    <row r="159" spans="1:8" ht="25.15" customHeight="1">
      <c r="A159" s="491"/>
      <c r="B159" s="254">
        <f t="shared" si="21"/>
        <v>2059</v>
      </c>
      <c r="C159" s="277">
        <v>58075</v>
      </c>
      <c r="D159" s="252">
        <f>$I$1756</f>
        <v>1</v>
      </c>
      <c r="E159" s="285">
        <f t="shared" si="22"/>
        <v>83642.000233400016</v>
      </c>
      <c r="F159" s="64"/>
      <c r="G159" s="64"/>
      <c r="H159" s="64"/>
    </row>
    <row r="160" spans="1:8" ht="25.15" customHeight="1">
      <c r="A160" s="491"/>
      <c r="B160" s="254">
        <f t="shared" si="21"/>
        <v>2060</v>
      </c>
      <c r="C160" s="277">
        <v>58440</v>
      </c>
      <c r="D160" s="252">
        <f>$I$1757</f>
        <v>1</v>
      </c>
      <c r="E160" s="285">
        <f t="shared" si="22"/>
        <v>83642.000233400016</v>
      </c>
      <c r="F160" s="64"/>
      <c r="G160" s="64"/>
      <c r="H160" s="64"/>
    </row>
    <row r="161" spans="1:12" ht="25.15" customHeight="1">
      <c r="A161" s="491"/>
      <c r="B161" s="254">
        <f t="shared" si="21"/>
        <v>2061</v>
      </c>
      <c r="C161" s="277">
        <v>58806</v>
      </c>
      <c r="D161" s="252">
        <f>$I$1758</f>
        <v>1</v>
      </c>
      <c r="E161" s="285">
        <f t="shared" si="22"/>
        <v>83642.000233400016</v>
      </c>
      <c r="F161" s="64"/>
      <c r="G161" s="64"/>
      <c r="H161" s="64"/>
    </row>
    <row r="162" spans="1:12" ht="39.6" customHeight="1">
      <c r="A162" s="251"/>
      <c r="B162" s="492" t="s">
        <v>442</v>
      </c>
      <c r="C162" s="492"/>
      <c r="D162" s="492"/>
      <c r="E162" s="492"/>
      <c r="F162" s="492"/>
      <c r="G162" s="492"/>
      <c r="H162" s="64"/>
    </row>
    <row r="163" spans="1:12" ht="25.15" customHeight="1">
      <c r="B163" s="64"/>
      <c r="C163" s="64"/>
      <c r="D163" s="64"/>
      <c r="E163" s="64"/>
      <c r="F163" s="64"/>
      <c r="G163" s="64"/>
      <c r="H163" s="64"/>
    </row>
    <row r="164" spans="1:12" ht="25.15" customHeight="1">
      <c r="A164" s="272" t="s">
        <v>382</v>
      </c>
      <c r="B164" s="108" t="s">
        <v>112</v>
      </c>
      <c r="C164" s="109"/>
      <c r="D164" s="109"/>
      <c r="E164" s="109"/>
      <c r="F164" s="109"/>
      <c r="G164" s="109"/>
      <c r="H164" s="109"/>
    </row>
    <row r="165" spans="1:12" ht="25.15" hidden="1" customHeight="1">
      <c r="B165" s="43"/>
      <c r="C165" s="43"/>
      <c r="D165" s="43"/>
      <c r="E165" s="43"/>
      <c r="F165" s="43"/>
      <c r="G165" s="43"/>
      <c r="H165" s="43"/>
    </row>
    <row r="166" spans="1:12" ht="25.15" hidden="1" customHeight="1">
      <c r="B166" s="111" t="s">
        <v>113</v>
      </c>
      <c r="C166" s="112"/>
      <c r="D166" s="1"/>
      <c r="E166" s="1"/>
      <c r="F166" s="1"/>
      <c r="G166" s="1"/>
      <c r="H166" s="1"/>
    </row>
    <row r="167" spans="1:12" ht="25.15" hidden="1" customHeight="1">
      <c r="B167" s="436" t="s">
        <v>114</v>
      </c>
      <c r="C167" s="436"/>
      <c r="D167" s="436"/>
      <c r="E167" s="436"/>
      <c r="F167" s="436"/>
      <c r="G167" s="436"/>
      <c r="H167" s="436"/>
      <c r="I167" s="2"/>
      <c r="J167" s="2"/>
      <c r="K167" s="2"/>
      <c r="L167" s="2"/>
    </row>
    <row r="168" spans="1:12" ht="25.15" hidden="1" customHeight="1">
      <c r="B168" s="493" t="s">
        <v>115</v>
      </c>
      <c r="C168" s="493"/>
      <c r="D168" s="493"/>
      <c r="E168" s="2"/>
      <c r="F168" s="493" t="s">
        <v>115</v>
      </c>
      <c r="G168" s="493"/>
      <c r="H168" s="493"/>
      <c r="I168" s="2"/>
      <c r="J168" s="494" t="s">
        <v>116</v>
      </c>
      <c r="K168" s="494"/>
      <c r="L168" s="494"/>
    </row>
    <row r="169" spans="1:12" ht="25.15" hidden="1" customHeight="1">
      <c r="B169" s="437" t="s">
        <v>117</v>
      </c>
      <c r="C169" s="437"/>
      <c r="D169" s="437"/>
      <c r="E169" s="2"/>
      <c r="F169" s="437" t="s">
        <v>117</v>
      </c>
      <c r="G169" s="437"/>
      <c r="H169" s="437"/>
      <c r="I169" s="2"/>
      <c r="J169" s="58"/>
      <c r="K169" s="58"/>
      <c r="L169" s="58"/>
    </row>
    <row r="170" spans="1:12" ht="25.15" hidden="1" customHeight="1">
      <c r="B170" s="437" t="s">
        <v>118</v>
      </c>
      <c r="C170" s="437"/>
      <c r="D170" s="437"/>
      <c r="E170" s="2"/>
      <c r="F170" s="437" t="s">
        <v>119</v>
      </c>
      <c r="G170" s="437"/>
      <c r="H170" s="437"/>
      <c r="I170" s="2"/>
      <c r="J170" s="393" t="s">
        <v>120</v>
      </c>
      <c r="K170" s="394"/>
      <c r="L170" s="395"/>
    </row>
    <row r="171" spans="1:12" ht="25.15" hidden="1" customHeight="1">
      <c r="B171" s="61" t="s">
        <v>121</v>
      </c>
      <c r="C171" s="113" t="s">
        <v>47</v>
      </c>
      <c r="D171" s="113" t="s">
        <v>48</v>
      </c>
      <c r="E171" s="2"/>
      <c r="F171" s="61" t="s">
        <v>121</v>
      </c>
      <c r="G171" s="113" t="s">
        <v>47</v>
      </c>
      <c r="H171" s="113" t="s">
        <v>48</v>
      </c>
      <c r="I171" s="2"/>
      <c r="J171" s="61" t="s">
        <v>121</v>
      </c>
      <c r="K171" s="113" t="s">
        <v>47</v>
      </c>
      <c r="L171" s="113" t="s">
        <v>48</v>
      </c>
    </row>
    <row r="172" spans="1:12" ht="25.15" hidden="1" customHeight="1">
      <c r="B172" s="20" t="s">
        <v>25</v>
      </c>
      <c r="C172" s="114">
        <v>0.26400914009688037</v>
      </c>
      <c r="D172" s="114">
        <v>0.61594160249321572</v>
      </c>
      <c r="E172" s="2"/>
      <c r="F172" s="20" t="s">
        <v>25</v>
      </c>
      <c r="G172" s="114">
        <f t="shared" ref="G172:H185" si="23">C172*K172</f>
        <v>0.29371016835777941</v>
      </c>
      <c r="H172" s="114">
        <f t="shared" si="23"/>
        <v>0.69293430280486767</v>
      </c>
      <c r="I172" s="2"/>
      <c r="J172" s="20">
        <v>5</v>
      </c>
      <c r="K172" s="114">
        <v>1.1125</v>
      </c>
      <c r="L172" s="114">
        <v>1.125</v>
      </c>
    </row>
    <row r="173" spans="1:12" ht="25.15" hidden="1" customHeight="1">
      <c r="B173" s="20" t="s">
        <v>26</v>
      </c>
      <c r="C173" s="114">
        <v>0.16720877498333173</v>
      </c>
      <c r="D173" s="114">
        <v>0.34304510120585624</v>
      </c>
      <c r="E173" s="2"/>
      <c r="F173" s="20" t="s">
        <v>26</v>
      </c>
      <c r="G173" s="114">
        <f t="shared" si="23"/>
        <v>0.18601976216895655</v>
      </c>
      <c r="H173" s="114">
        <f t="shared" si="23"/>
        <v>0.38592573885658826</v>
      </c>
      <c r="I173" s="2"/>
      <c r="J173" s="20">
        <v>15</v>
      </c>
      <c r="K173" s="114">
        <v>1.1125</v>
      </c>
      <c r="L173" s="114">
        <v>1.125</v>
      </c>
    </row>
    <row r="174" spans="1:12" ht="25.15" hidden="1" customHeight="1">
      <c r="B174" s="20" t="s">
        <v>27</v>
      </c>
      <c r="C174" s="114">
        <v>0.12739908075262904</v>
      </c>
      <c r="D174" s="114">
        <v>0.2609047051180175</v>
      </c>
      <c r="E174" s="2"/>
      <c r="F174" s="20" t="s">
        <v>27</v>
      </c>
      <c r="G174" s="114">
        <f t="shared" si="23"/>
        <v>0.14173147733729982</v>
      </c>
      <c r="H174" s="114">
        <f t="shared" si="23"/>
        <v>0.29351779325776967</v>
      </c>
      <c r="I174" s="2"/>
      <c r="J174" s="20">
        <v>25</v>
      </c>
      <c r="K174" s="114">
        <v>1.1125</v>
      </c>
      <c r="L174" s="114">
        <v>1.125</v>
      </c>
    </row>
    <row r="175" spans="1:12" ht="25.15" hidden="1" customHeight="1">
      <c r="B175" s="20" t="s">
        <v>28</v>
      </c>
      <c r="C175" s="114">
        <v>0.10346657798333291</v>
      </c>
      <c r="D175" s="114">
        <v>0.21920689638791566</v>
      </c>
      <c r="E175" s="2"/>
      <c r="F175" s="20" t="s">
        <v>28</v>
      </c>
      <c r="G175" s="114">
        <f t="shared" si="23"/>
        <v>0.11510656800645787</v>
      </c>
      <c r="H175" s="114">
        <f t="shared" si="23"/>
        <v>0.24660775843640512</v>
      </c>
      <c r="I175" s="2"/>
      <c r="J175" s="20">
        <v>35</v>
      </c>
      <c r="K175" s="114">
        <v>1.1125</v>
      </c>
      <c r="L175" s="114">
        <v>1.125</v>
      </c>
    </row>
    <row r="176" spans="1:12" ht="25.15" hidden="1" customHeight="1">
      <c r="B176" s="20" t="s">
        <v>29</v>
      </c>
      <c r="C176" s="114">
        <v>8.7650488681870142E-2</v>
      </c>
      <c r="D176" s="114">
        <v>0.19631735867348152</v>
      </c>
      <c r="E176" s="2"/>
      <c r="F176" s="20" t="s">
        <v>29</v>
      </c>
      <c r="G176" s="114">
        <f t="shared" si="23"/>
        <v>9.7511168658580533E-2</v>
      </c>
      <c r="H176" s="114">
        <f t="shared" si="23"/>
        <v>0.2208570285076667</v>
      </c>
      <c r="I176" s="2"/>
      <c r="J176" s="20">
        <v>45</v>
      </c>
      <c r="K176" s="114">
        <v>1.1125</v>
      </c>
      <c r="L176" s="114">
        <v>1.125</v>
      </c>
    </row>
    <row r="177" spans="2:16" ht="25.15" hidden="1" customHeight="1">
      <c r="B177" s="20" t="s">
        <v>30</v>
      </c>
      <c r="C177" s="114">
        <v>7.7088849874525425E-2</v>
      </c>
      <c r="D177" s="114">
        <v>0.18414085886746334</v>
      </c>
      <c r="E177" s="2"/>
      <c r="F177" s="20" t="s">
        <v>30</v>
      </c>
      <c r="G177" s="114">
        <f t="shared" si="23"/>
        <v>8.7206761420556889E-2</v>
      </c>
      <c r="H177" s="114">
        <f t="shared" si="23"/>
        <v>0.21099473411896841</v>
      </c>
      <c r="I177" s="2"/>
      <c r="J177" s="20">
        <v>55</v>
      </c>
      <c r="K177" s="114">
        <v>1.1312500000000001</v>
      </c>
      <c r="L177" s="114">
        <v>1.1458333333333333</v>
      </c>
    </row>
    <row r="178" spans="2:16" ht="25.15" hidden="1" customHeight="1">
      <c r="B178" s="20" t="s">
        <v>31</v>
      </c>
      <c r="C178" s="114">
        <v>7.0394126103341545E-2</v>
      </c>
      <c r="D178" s="114">
        <v>0.17843021537746723</v>
      </c>
      <c r="E178" s="2"/>
      <c r="F178" s="20" t="s">
        <v>31</v>
      </c>
      <c r="G178" s="114">
        <f t="shared" si="23"/>
        <v>8.0953245018842782E-2</v>
      </c>
      <c r="H178" s="114">
        <f t="shared" si="23"/>
        <v>0.2081685846070451</v>
      </c>
      <c r="I178" s="2"/>
      <c r="J178" s="20">
        <v>65</v>
      </c>
      <c r="K178" s="114">
        <v>1.1500000000000001</v>
      </c>
      <c r="L178" s="114">
        <v>1.1666666666666667</v>
      </c>
    </row>
    <row r="179" spans="2:16" ht="25.15" hidden="1" customHeight="1">
      <c r="B179" s="20" t="s">
        <v>32</v>
      </c>
      <c r="C179" s="114">
        <v>6.6778955230642451E-2</v>
      </c>
      <c r="D179" s="114">
        <v>0.17687373640190496</v>
      </c>
      <c r="E179" s="2"/>
      <c r="F179" s="20" t="s">
        <v>32</v>
      </c>
      <c r="G179" s="114">
        <f t="shared" si="23"/>
        <v>7.8047903925813372E-2</v>
      </c>
      <c r="H179" s="114">
        <f t="shared" si="23"/>
        <v>0.21003756197726214</v>
      </c>
      <c r="I179" s="2"/>
      <c r="J179" s="20">
        <v>75</v>
      </c>
      <c r="K179" s="114">
        <v>1.1687500000000002</v>
      </c>
      <c r="L179" s="114">
        <v>1.1875</v>
      </c>
    </row>
    <row r="180" spans="2:16" ht="25.15" hidden="1" customHeight="1">
      <c r="B180" s="20" t="s">
        <v>33</v>
      </c>
      <c r="C180" s="114">
        <v>6.5747674086994862E-2</v>
      </c>
      <c r="D180" s="114">
        <v>0.1786110300548317</v>
      </c>
      <c r="E180" s="2"/>
      <c r="F180" s="20" t="s">
        <v>33</v>
      </c>
      <c r="G180" s="114">
        <f t="shared" si="23"/>
        <v>7.8075362978306403E-2</v>
      </c>
      <c r="H180" s="114">
        <f t="shared" si="23"/>
        <v>0.21582166131625496</v>
      </c>
      <c r="I180" s="2"/>
      <c r="J180" s="20">
        <v>85</v>
      </c>
      <c r="K180" s="114">
        <v>1.1875</v>
      </c>
      <c r="L180" s="114">
        <v>1.2083333333333333</v>
      </c>
    </row>
    <row r="181" spans="2:16" ht="25.15" hidden="1" customHeight="1">
      <c r="B181" s="20" t="s">
        <v>34</v>
      </c>
      <c r="C181" s="114">
        <v>6.696429019663587E-2</v>
      </c>
      <c r="D181" s="114">
        <v>0.1852363782790602</v>
      </c>
      <c r="E181" s="2"/>
      <c r="F181" s="20" t="s">
        <v>34</v>
      </c>
      <c r="G181" s="114">
        <f t="shared" si="23"/>
        <v>8.077567504969202E-2</v>
      </c>
      <c r="H181" s="114">
        <f t="shared" si="23"/>
        <v>0.22768638163467816</v>
      </c>
      <c r="I181" s="2"/>
      <c r="J181" s="20">
        <v>95</v>
      </c>
      <c r="K181" s="114">
        <v>1.20625</v>
      </c>
      <c r="L181" s="114">
        <v>1.2291666666666667</v>
      </c>
    </row>
    <row r="182" spans="2:16" ht="25.15" hidden="1" customHeight="1">
      <c r="B182" s="20" t="s">
        <v>35</v>
      </c>
      <c r="C182" s="114">
        <v>7.0188056580033409E-2</v>
      </c>
      <c r="D182" s="114">
        <v>0.21322220085792618</v>
      </c>
      <c r="E182" s="2"/>
      <c r="F182" s="20" t="s">
        <v>35</v>
      </c>
      <c r="G182" s="114">
        <f t="shared" si="23"/>
        <v>8.5980369310540927E-2</v>
      </c>
      <c r="H182" s="114">
        <f t="shared" si="23"/>
        <v>0.26652775107240773</v>
      </c>
      <c r="I182" s="2"/>
      <c r="J182" s="20">
        <v>105</v>
      </c>
      <c r="K182" s="114">
        <v>1.2250000000000001</v>
      </c>
      <c r="L182" s="114">
        <v>1.25</v>
      </c>
    </row>
    <row r="183" spans="2:16" ht="25.15" hidden="1" customHeight="1">
      <c r="B183" s="20" t="s">
        <v>36</v>
      </c>
      <c r="C183" s="114">
        <v>7.5238875190980228E-2</v>
      </c>
      <c r="D183" s="114">
        <v>0.24120802343679215</v>
      </c>
      <c r="E183" s="2"/>
      <c r="F183" s="20" t="s">
        <v>36</v>
      </c>
      <c r="G183" s="114">
        <f t="shared" si="23"/>
        <v>9.2167622108950784E-2</v>
      </c>
      <c r="H183" s="114">
        <f t="shared" si="23"/>
        <v>0.30151002929599019</v>
      </c>
      <c r="I183" s="2"/>
      <c r="J183" s="20">
        <v>115</v>
      </c>
      <c r="K183" s="114">
        <v>1.2250000000000001</v>
      </c>
      <c r="L183" s="114">
        <v>1.25</v>
      </c>
      <c r="M183" s="2"/>
      <c r="N183" s="2"/>
      <c r="O183" s="2"/>
      <c r="P183" s="2"/>
    </row>
    <row r="184" spans="2:16" ht="25.15" hidden="1" customHeight="1">
      <c r="B184" s="20" t="s">
        <v>37</v>
      </c>
      <c r="C184" s="114">
        <v>8.1977303869154236E-2</v>
      </c>
      <c r="D184" s="114">
        <v>0.2691938460156581</v>
      </c>
      <c r="E184" s="2"/>
      <c r="F184" s="20" t="s">
        <v>37</v>
      </c>
      <c r="G184" s="114">
        <f t="shared" si="23"/>
        <v>0.10042219723971395</v>
      </c>
      <c r="H184" s="114">
        <f t="shared" si="23"/>
        <v>0.3364923075195726</v>
      </c>
      <c r="I184" s="2"/>
      <c r="J184" s="20">
        <v>125</v>
      </c>
      <c r="K184" s="114">
        <v>1.2250000000000001</v>
      </c>
      <c r="L184" s="114">
        <v>1.25</v>
      </c>
      <c r="M184" s="2"/>
      <c r="N184" s="2"/>
      <c r="O184" s="2"/>
      <c r="P184" s="2"/>
    </row>
    <row r="185" spans="2:16" ht="25.15" hidden="1" customHeight="1">
      <c r="B185" s="20" t="s">
        <v>38</v>
      </c>
      <c r="C185" s="114">
        <v>9.0292310210704496E-2</v>
      </c>
      <c r="D185" s="114">
        <v>0.29717966859452405</v>
      </c>
      <c r="E185" s="2"/>
      <c r="F185" s="20" t="s">
        <v>38</v>
      </c>
      <c r="G185" s="114">
        <f t="shared" si="23"/>
        <v>0.11060808000811302</v>
      </c>
      <c r="H185" s="114">
        <f t="shared" si="23"/>
        <v>0.37147458574315506</v>
      </c>
      <c r="I185" s="2"/>
      <c r="J185" s="20">
        <v>135</v>
      </c>
      <c r="K185" s="114">
        <v>1.2250000000000001</v>
      </c>
      <c r="L185" s="114">
        <v>1.25</v>
      </c>
      <c r="M185" s="2"/>
      <c r="N185" s="2"/>
      <c r="O185" s="2"/>
      <c r="P185" s="2"/>
    </row>
    <row r="186" spans="2:16" ht="25.15" hidden="1" customHeight="1">
      <c r="B186" s="115" t="s">
        <v>122</v>
      </c>
      <c r="C186" s="2"/>
      <c r="D186" s="2"/>
      <c r="E186" s="2"/>
      <c r="F186" s="2"/>
      <c r="G186" s="2"/>
      <c r="H186" s="2"/>
      <c r="I186" s="2"/>
      <c r="J186" s="21" t="s">
        <v>123</v>
      </c>
      <c r="K186" s="2"/>
      <c r="L186" s="2"/>
      <c r="M186" s="2"/>
      <c r="N186" s="2"/>
      <c r="O186" s="2"/>
      <c r="P186" s="2"/>
    </row>
    <row r="187" spans="2:16" ht="25.15" hidden="1" customHeight="1">
      <c r="B187" s="115" t="s">
        <v>124</v>
      </c>
      <c r="C187" s="2"/>
      <c r="D187" s="2"/>
      <c r="E187" s="2"/>
      <c r="F187" s="2"/>
      <c r="G187" s="2"/>
      <c r="H187" s="2"/>
      <c r="I187" s="2"/>
      <c r="J187" s="21"/>
      <c r="K187" s="2"/>
      <c r="L187" s="2"/>
      <c r="M187" s="2"/>
      <c r="N187" s="2"/>
      <c r="O187" s="2"/>
      <c r="P187" s="2"/>
    </row>
    <row r="188" spans="2:16" ht="25.15" hidden="1" customHeight="1">
      <c r="B188" s="115" t="s">
        <v>125</v>
      </c>
      <c r="C188" s="2"/>
      <c r="D188" s="2"/>
      <c r="E188" s="2"/>
      <c r="F188" s="2"/>
      <c r="G188" s="2"/>
      <c r="H188" s="2"/>
      <c r="I188" s="2"/>
      <c r="J188" s="21"/>
      <c r="K188" s="2"/>
      <c r="L188" s="2"/>
      <c r="M188" s="2"/>
      <c r="N188" s="2"/>
      <c r="O188" s="2"/>
      <c r="P188" s="2"/>
    </row>
    <row r="189" spans="2:16" ht="25.15" hidden="1" customHeight="1">
      <c r="B189" s="78" t="s">
        <v>397</v>
      </c>
      <c r="C189" s="64"/>
      <c r="D189" s="64"/>
      <c r="E189" s="64"/>
      <c r="F189" s="64"/>
      <c r="G189" s="64"/>
      <c r="H189" s="64"/>
      <c r="I189" s="64"/>
      <c r="J189" s="64"/>
      <c r="K189" s="64"/>
      <c r="L189" s="64"/>
      <c r="M189" s="64"/>
      <c r="N189" s="64"/>
      <c r="O189" s="64"/>
      <c r="P189" s="64"/>
    </row>
    <row r="190" spans="2:16" ht="25.15" hidden="1" customHeight="1">
      <c r="B190" s="2"/>
      <c r="C190" s="2"/>
      <c r="D190" s="2"/>
      <c r="E190" s="2"/>
      <c r="F190" s="2"/>
      <c r="G190" s="2"/>
      <c r="H190" s="2"/>
      <c r="I190" s="2"/>
      <c r="J190" s="2"/>
      <c r="K190" s="2"/>
      <c r="L190" s="2"/>
      <c r="M190" s="2"/>
      <c r="N190" s="2"/>
      <c r="O190" s="2"/>
      <c r="P190" s="2"/>
    </row>
    <row r="191" spans="2:16" ht="25.15" hidden="1" customHeight="1">
      <c r="B191" s="2"/>
      <c r="C191" s="2"/>
      <c r="D191" s="2"/>
      <c r="E191" s="2"/>
      <c r="F191" s="2"/>
      <c r="G191" s="2"/>
      <c r="H191" s="2"/>
      <c r="I191" s="2"/>
      <c r="J191" s="2"/>
      <c r="K191" s="2"/>
      <c r="L191" s="2"/>
      <c r="M191" s="2"/>
      <c r="N191" s="2"/>
      <c r="O191" s="2"/>
      <c r="P191" s="2"/>
    </row>
    <row r="192" spans="2:16" ht="25.15" hidden="1" customHeight="1">
      <c r="B192" s="393" t="s">
        <v>126</v>
      </c>
      <c r="C192" s="394"/>
      <c r="D192" s="395"/>
      <c r="E192" s="485" t="s">
        <v>127</v>
      </c>
      <c r="F192" s="438"/>
      <c r="G192" s="438"/>
      <c r="H192" s="2"/>
      <c r="I192" s="116"/>
      <c r="J192" s="64"/>
      <c r="K192" s="64"/>
      <c r="L192" s="64"/>
      <c r="M192" s="64"/>
      <c r="N192" s="64"/>
      <c r="O192" s="64"/>
      <c r="P192" s="64"/>
    </row>
    <row r="193" spans="2:44" ht="25.15" hidden="1" customHeight="1">
      <c r="B193" s="295" t="s">
        <v>128</v>
      </c>
      <c r="C193" s="113" t="s">
        <v>47</v>
      </c>
      <c r="D193" s="113" t="s">
        <v>48</v>
      </c>
      <c r="E193" s="485"/>
      <c r="F193" s="438"/>
      <c r="G193" s="438"/>
      <c r="H193" s="64"/>
      <c r="I193" s="64"/>
      <c r="J193" s="64"/>
      <c r="K193" s="64"/>
      <c r="L193" s="64"/>
      <c r="M193" s="64"/>
      <c r="N193" s="64"/>
      <c r="O193" s="64"/>
      <c r="P193" s="64"/>
    </row>
    <row r="194" spans="2:44" ht="25.15" hidden="1" customHeight="1">
      <c r="B194" s="127" t="s">
        <v>129</v>
      </c>
      <c r="C194" s="119">
        <v>1</v>
      </c>
      <c r="D194" s="119">
        <v>1</v>
      </c>
      <c r="E194" s="485"/>
      <c r="F194" s="438"/>
      <c r="G194" s="438"/>
      <c r="H194" s="64"/>
      <c r="I194" s="64"/>
      <c r="J194" s="64"/>
      <c r="K194" s="64"/>
      <c r="L194" s="64"/>
      <c r="M194" s="64"/>
      <c r="N194" s="64"/>
      <c r="O194" s="64"/>
      <c r="P194" s="64"/>
    </row>
    <row r="195" spans="2:44" ht="25.15" hidden="1" customHeight="1">
      <c r="B195" s="127" t="s">
        <v>130</v>
      </c>
      <c r="C195" s="63">
        <v>1.0316643084185093</v>
      </c>
      <c r="D195" s="63">
        <v>1.1996070463245994</v>
      </c>
      <c r="E195" s="485"/>
      <c r="F195" s="438"/>
      <c r="G195" s="438"/>
      <c r="H195" s="64"/>
      <c r="I195" s="64"/>
      <c r="J195" s="64"/>
      <c r="K195" s="64"/>
      <c r="L195" s="64"/>
      <c r="M195" s="64"/>
      <c r="N195" s="64"/>
      <c r="O195" s="64"/>
      <c r="P195" s="64"/>
    </row>
    <row r="196" spans="2:44" ht="39.75" hidden="1" customHeight="1">
      <c r="B196" s="464" t="s">
        <v>131</v>
      </c>
      <c r="C196" s="464"/>
      <c r="D196" s="464"/>
      <c r="E196" s="438" t="s">
        <v>132</v>
      </c>
      <c r="F196" s="438"/>
      <c r="G196" s="39"/>
      <c r="H196" s="39"/>
      <c r="I196" s="64"/>
      <c r="J196" s="64"/>
      <c r="K196" s="64"/>
      <c r="L196" s="64"/>
      <c r="M196" s="64"/>
      <c r="N196" s="64"/>
      <c r="O196" s="64"/>
      <c r="P196" s="64"/>
    </row>
    <row r="197" spans="2:44" ht="25.15" hidden="1" customHeight="1">
      <c r="B197" s="495" t="s">
        <v>398</v>
      </c>
      <c r="C197" s="495"/>
      <c r="D197" s="495"/>
      <c r="E197" s="28"/>
      <c r="F197" s="39"/>
      <c r="G197" s="39"/>
      <c r="H197" s="39"/>
      <c r="I197" s="64"/>
      <c r="J197" s="64"/>
      <c r="K197" s="64"/>
      <c r="L197" s="64"/>
      <c r="M197" s="64"/>
      <c r="N197" s="64"/>
      <c r="O197" s="64"/>
      <c r="P197" s="64"/>
    </row>
    <row r="198" spans="2:44" ht="25.15" hidden="1" customHeight="1">
      <c r="B198" s="296" t="s">
        <v>133</v>
      </c>
      <c r="C198" s="1"/>
      <c r="D198" s="1"/>
      <c r="E198" s="1"/>
      <c r="F198" s="1"/>
      <c r="G198" s="1"/>
      <c r="H198" s="1"/>
      <c r="I198" s="1"/>
      <c r="J198" s="1"/>
      <c r="K198" s="1"/>
      <c r="L198" s="1"/>
      <c r="M198" s="1"/>
      <c r="N198" s="1"/>
      <c r="O198" s="1"/>
      <c r="P198" s="1"/>
    </row>
    <row r="199" spans="2:44" ht="25.15" hidden="1" customHeight="1">
      <c r="B199" s="1" t="s">
        <v>134</v>
      </c>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64"/>
      <c r="AE199" s="64"/>
      <c r="AF199" s="64"/>
      <c r="AG199" s="64"/>
      <c r="AH199" s="64"/>
      <c r="AI199" s="64"/>
      <c r="AJ199" s="64"/>
      <c r="AK199" s="64"/>
      <c r="AL199" s="64"/>
      <c r="AM199" s="64"/>
      <c r="AN199" s="64"/>
      <c r="AO199" s="64"/>
      <c r="AP199" s="64"/>
      <c r="AQ199" s="64"/>
      <c r="AR199" s="64"/>
    </row>
    <row r="200" spans="2:44" ht="25.15" hidden="1" customHeight="1">
      <c r="B200" s="120" t="s">
        <v>135</v>
      </c>
      <c r="C200" s="120"/>
      <c r="D200" s="103">
        <v>2019</v>
      </c>
      <c r="E200" s="297">
        <v>43466</v>
      </c>
      <c r="F200" s="297">
        <v>43497</v>
      </c>
      <c r="G200" s="297">
        <v>43525</v>
      </c>
      <c r="H200" s="297">
        <v>43556</v>
      </c>
      <c r="I200" s="297">
        <v>43586</v>
      </c>
      <c r="J200" s="297">
        <v>43617</v>
      </c>
      <c r="K200" s="297">
        <v>43647</v>
      </c>
      <c r="L200" s="297">
        <v>43678</v>
      </c>
      <c r="M200" s="297">
        <v>43709</v>
      </c>
      <c r="N200" s="297">
        <v>43739</v>
      </c>
      <c r="O200" s="297">
        <v>43770</v>
      </c>
      <c r="P200" s="297">
        <v>43800</v>
      </c>
      <c r="Q200" s="2"/>
      <c r="R200" s="2"/>
      <c r="S200" s="2"/>
      <c r="T200" s="2"/>
      <c r="U200" s="2"/>
      <c r="V200" s="2"/>
      <c r="W200" s="2"/>
      <c r="X200" s="2"/>
      <c r="Y200" s="2"/>
      <c r="Z200" s="2"/>
      <c r="AA200" s="2"/>
      <c r="AB200" s="2"/>
      <c r="AC200" s="2"/>
      <c r="AD200" s="64"/>
      <c r="AE200" s="64"/>
      <c r="AF200" s="64"/>
      <c r="AG200" s="64"/>
      <c r="AH200" s="64"/>
      <c r="AI200" s="64"/>
      <c r="AJ200" s="64"/>
      <c r="AK200" s="64"/>
      <c r="AL200" s="64"/>
      <c r="AM200" s="64"/>
      <c r="AN200" s="64"/>
      <c r="AO200" s="64"/>
      <c r="AP200" s="64"/>
      <c r="AQ200" s="64"/>
      <c r="AR200" s="64"/>
    </row>
    <row r="201" spans="2:44" ht="25.15" hidden="1" customHeight="1">
      <c r="B201" s="127" t="s">
        <v>136</v>
      </c>
      <c r="C201" s="105" t="s">
        <v>137</v>
      </c>
      <c r="D201" s="129">
        <f>AVERAGE(E201:P201)</f>
        <v>4.9800000000000004</v>
      </c>
      <c r="E201" s="209">
        <v>4.7300000000000004</v>
      </c>
      <c r="F201" s="84">
        <v>4.71</v>
      </c>
      <c r="G201" s="84">
        <v>4.79</v>
      </c>
      <c r="H201" s="84">
        <v>5.1100000000000003</v>
      </c>
      <c r="I201" s="84">
        <v>5.23</v>
      </c>
      <c r="J201" s="84">
        <v>5.21</v>
      </c>
      <c r="K201" s="84">
        <v>5.13</v>
      </c>
      <c r="L201" s="84">
        <v>5.08</v>
      </c>
      <c r="M201" s="84">
        <v>4.99</v>
      </c>
      <c r="N201" s="84">
        <v>4.92</v>
      </c>
      <c r="O201" s="84">
        <v>4.91</v>
      </c>
      <c r="P201" s="84">
        <v>4.95</v>
      </c>
      <c r="Q201" s="2"/>
      <c r="R201" s="2"/>
      <c r="S201" s="2"/>
      <c r="T201" s="2"/>
      <c r="U201" s="2"/>
      <c r="V201" s="2"/>
      <c r="W201" s="2"/>
      <c r="X201" s="2"/>
      <c r="Y201" s="2"/>
      <c r="Z201" s="2"/>
      <c r="AA201" s="2"/>
      <c r="AB201" s="2"/>
      <c r="AC201" s="2"/>
      <c r="AD201" s="64"/>
      <c r="AE201" s="64"/>
      <c r="AF201" s="64"/>
      <c r="AG201" s="64"/>
      <c r="AH201" s="64"/>
      <c r="AI201" s="64"/>
      <c r="AJ201" s="64"/>
      <c r="AK201" s="64"/>
      <c r="AL201" s="64"/>
      <c r="AM201" s="64"/>
      <c r="AN201" s="64"/>
      <c r="AO201" s="64"/>
      <c r="AP201" s="64"/>
      <c r="AQ201" s="64"/>
      <c r="AR201" s="64"/>
    </row>
    <row r="202" spans="2:44" ht="25.15" hidden="1" customHeight="1">
      <c r="B202" s="127" t="s">
        <v>138</v>
      </c>
      <c r="C202" s="105" t="s">
        <v>137</v>
      </c>
      <c r="D202" s="129">
        <f>AVERAGE(E202:P202)</f>
        <v>5.0600000000000014</v>
      </c>
      <c r="E202" s="209">
        <v>5.04</v>
      </c>
      <c r="F202" s="84">
        <v>4.99</v>
      </c>
      <c r="G202" s="84">
        <v>5.08</v>
      </c>
      <c r="H202" s="84">
        <v>5.15</v>
      </c>
      <c r="I202" s="84">
        <v>5.2</v>
      </c>
      <c r="J202" s="84">
        <v>5.14</v>
      </c>
      <c r="K202" s="84">
        <v>5.07</v>
      </c>
      <c r="L202" s="84">
        <v>5.03</v>
      </c>
      <c r="M202" s="84">
        <v>4.99</v>
      </c>
      <c r="N202" s="84">
        <v>4.96</v>
      </c>
      <c r="O202" s="84">
        <v>4.9800000000000004</v>
      </c>
      <c r="P202" s="84">
        <v>5.09</v>
      </c>
      <c r="Q202" s="2"/>
      <c r="R202" s="2"/>
      <c r="S202" s="2"/>
      <c r="T202" s="2"/>
      <c r="U202" s="2"/>
      <c r="V202" s="2"/>
      <c r="W202" s="2"/>
      <c r="X202" s="2"/>
      <c r="Y202" s="2"/>
      <c r="Z202" s="2"/>
      <c r="AA202" s="2"/>
      <c r="AB202" s="2"/>
      <c r="AC202" s="2"/>
      <c r="AD202" s="64"/>
      <c r="AE202" s="64"/>
      <c r="AF202" s="64"/>
      <c r="AG202" s="64"/>
      <c r="AH202" s="64"/>
      <c r="AI202" s="64"/>
      <c r="AJ202" s="64"/>
      <c r="AK202" s="64"/>
      <c r="AL202" s="64"/>
      <c r="AM202" s="64"/>
      <c r="AN202" s="64"/>
      <c r="AO202" s="64"/>
      <c r="AP202" s="64"/>
      <c r="AQ202" s="64"/>
      <c r="AR202" s="64"/>
    </row>
    <row r="203" spans="2:44" ht="25.15" hidden="1" customHeight="1">
      <c r="B203" s="115" t="s">
        <v>139</v>
      </c>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64"/>
      <c r="AE203" s="64"/>
      <c r="AF203" s="64"/>
      <c r="AG203" s="64"/>
      <c r="AH203" s="64"/>
      <c r="AI203" s="64"/>
      <c r="AJ203" s="64"/>
      <c r="AK203" s="64"/>
      <c r="AL203" s="64"/>
      <c r="AM203" s="64"/>
      <c r="AN203" s="64"/>
      <c r="AO203" s="64"/>
      <c r="AP203" s="64"/>
      <c r="AQ203" s="64"/>
      <c r="AR203" s="64"/>
    </row>
    <row r="204" spans="2:44" ht="25.15" hidden="1" customHeight="1">
      <c r="B204" s="298"/>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64"/>
      <c r="AE204" s="64"/>
      <c r="AF204" s="64"/>
      <c r="AG204" s="64"/>
      <c r="AH204" s="64"/>
      <c r="AI204" s="64"/>
      <c r="AJ204" s="64"/>
      <c r="AK204" s="64"/>
      <c r="AL204" s="64"/>
      <c r="AM204" s="64"/>
      <c r="AN204" s="64"/>
      <c r="AO204" s="64"/>
      <c r="AP204" s="64"/>
      <c r="AQ204" s="64"/>
      <c r="AR204" s="64"/>
    </row>
    <row r="205" spans="2:44" ht="25.15" hidden="1" customHeight="1">
      <c r="B205" s="1" t="s">
        <v>140</v>
      </c>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64"/>
      <c r="AE205" s="64"/>
      <c r="AF205" s="64"/>
      <c r="AG205" s="64"/>
      <c r="AH205" s="64"/>
      <c r="AI205" s="64"/>
      <c r="AJ205" s="64"/>
      <c r="AK205" s="64"/>
      <c r="AL205" s="64"/>
      <c r="AM205" s="64"/>
      <c r="AN205" s="64"/>
      <c r="AO205" s="64"/>
      <c r="AP205" s="64"/>
      <c r="AQ205" s="64"/>
      <c r="AR205" s="64"/>
    </row>
    <row r="206" spans="2:44" ht="25.15" hidden="1" customHeight="1">
      <c r="B206" s="120" t="s">
        <v>135</v>
      </c>
      <c r="C206" s="103">
        <v>2019</v>
      </c>
      <c r="D206" s="488" t="s">
        <v>141</v>
      </c>
      <c r="E206" s="489"/>
      <c r="F206" s="489"/>
      <c r="G206" s="489"/>
      <c r="H206" s="1"/>
      <c r="I206" s="1"/>
      <c r="J206" s="1"/>
      <c r="K206" s="1"/>
      <c r="L206" s="1"/>
      <c r="M206" s="1"/>
      <c r="N206" s="1"/>
      <c r="O206" s="1"/>
      <c r="P206" s="1"/>
      <c r="Q206" s="1"/>
      <c r="R206" s="1"/>
      <c r="S206" s="1"/>
      <c r="T206" s="1"/>
      <c r="U206" s="1"/>
      <c r="V206" s="1"/>
      <c r="W206" s="1"/>
      <c r="X206" s="1"/>
      <c r="Y206" s="1"/>
      <c r="Z206" s="1"/>
      <c r="AA206" s="1"/>
      <c r="AB206" s="1"/>
      <c r="AC206" s="1"/>
      <c r="AD206" s="64"/>
      <c r="AE206" s="64"/>
      <c r="AF206" s="64"/>
      <c r="AG206" s="64"/>
      <c r="AH206" s="64"/>
      <c r="AI206" s="64"/>
      <c r="AJ206" s="64"/>
      <c r="AK206" s="64"/>
      <c r="AL206" s="64"/>
      <c r="AM206" s="64"/>
      <c r="AN206" s="64"/>
      <c r="AO206" s="64"/>
      <c r="AP206" s="64"/>
      <c r="AQ206" s="64"/>
      <c r="AR206" s="64"/>
    </row>
    <row r="207" spans="2:44" ht="25.15" hidden="1" customHeight="1">
      <c r="B207" s="127" t="str">
        <f>B201</f>
        <v>Benzyna Pb 95</v>
      </c>
      <c r="C207" s="299">
        <f>100%-43.2%</f>
        <v>0.56799999999999995</v>
      </c>
      <c r="D207" s="488"/>
      <c r="E207" s="489"/>
      <c r="F207" s="489"/>
      <c r="G207" s="489"/>
      <c r="H207" s="1"/>
      <c r="I207" s="1"/>
      <c r="J207" s="1"/>
      <c r="K207" s="1"/>
      <c r="L207" s="1"/>
      <c r="M207" s="1"/>
      <c r="N207" s="1"/>
      <c r="O207" s="1"/>
      <c r="P207" s="1"/>
      <c r="Q207" s="1"/>
      <c r="R207" s="1"/>
      <c r="S207" s="1"/>
      <c r="T207" s="1"/>
      <c r="U207" s="1"/>
      <c r="V207" s="1"/>
      <c r="W207" s="1"/>
      <c r="X207" s="1"/>
      <c r="Y207" s="1"/>
      <c r="Z207" s="1"/>
      <c r="AA207" s="1"/>
      <c r="AB207" s="1"/>
      <c r="AC207" s="1"/>
      <c r="AD207" s="64"/>
      <c r="AE207" s="64"/>
      <c r="AF207" s="64"/>
      <c r="AG207" s="64"/>
      <c r="AH207" s="64"/>
      <c r="AI207" s="64"/>
      <c r="AJ207" s="64"/>
      <c r="AK207" s="64"/>
      <c r="AL207" s="64"/>
      <c r="AM207" s="64"/>
      <c r="AN207" s="64"/>
      <c r="AO207" s="64"/>
      <c r="AP207" s="64"/>
      <c r="AQ207" s="64"/>
      <c r="AR207" s="64"/>
    </row>
    <row r="208" spans="2:44" ht="25.15" hidden="1" customHeight="1">
      <c r="B208" s="127" t="str">
        <f>B202</f>
        <v>Olej napędowy ON</v>
      </c>
      <c r="C208" s="299">
        <f>100%-48.9%</f>
        <v>0.51100000000000001</v>
      </c>
      <c r="D208" s="488"/>
      <c r="E208" s="489"/>
      <c r="F208" s="489"/>
      <c r="G208" s="489"/>
      <c r="H208" s="1"/>
      <c r="I208" s="1"/>
      <c r="J208" s="1"/>
      <c r="K208" s="1"/>
      <c r="L208" s="1"/>
      <c r="M208" s="1"/>
      <c r="N208" s="1"/>
      <c r="O208" s="1"/>
      <c r="P208" s="1"/>
      <c r="Q208" s="1"/>
      <c r="R208" s="1"/>
      <c r="S208" s="1"/>
      <c r="T208" s="1"/>
      <c r="U208" s="1"/>
      <c r="V208" s="1"/>
      <c r="W208" s="1"/>
      <c r="X208" s="1"/>
      <c r="Y208" s="1"/>
      <c r="Z208" s="1"/>
      <c r="AA208" s="1"/>
      <c r="AB208" s="1"/>
      <c r="AC208" s="1"/>
      <c r="AD208" s="64"/>
      <c r="AE208" s="64"/>
      <c r="AF208" s="64"/>
      <c r="AG208" s="64"/>
      <c r="AH208" s="64"/>
      <c r="AI208" s="64"/>
      <c r="AJ208" s="64"/>
      <c r="AK208" s="64"/>
      <c r="AL208" s="64"/>
      <c r="AM208" s="64"/>
      <c r="AN208" s="64"/>
      <c r="AO208" s="64"/>
      <c r="AP208" s="64"/>
      <c r="AQ208" s="64"/>
      <c r="AR208" s="64"/>
    </row>
    <row r="209" spans="2:45" ht="25.15" hidden="1" customHeight="1">
      <c r="B209" s="115" t="s">
        <v>142</v>
      </c>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64"/>
      <c r="AE209" s="64"/>
      <c r="AF209" s="64"/>
      <c r="AG209" s="64"/>
      <c r="AH209" s="64"/>
      <c r="AI209" s="64"/>
      <c r="AJ209" s="64"/>
      <c r="AK209" s="64"/>
      <c r="AL209" s="64"/>
      <c r="AM209" s="64"/>
      <c r="AN209" s="64"/>
      <c r="AO209" s="64"/>
      <c r="AP209" s="64"/>
      <c r="AQ209" s="64"/>
      <c r="AR209" s="64"/>
    </row>
    <row r="210" spans="2:45" ht="25.15" hidden="1" customHeight="1">
      <c r="B210" s="115"/>
      <c r="C210" s="2"/>
      <c r="D210" s="2"/>
      <c r="E210" s="39"/>
      <c r="F210" s="39"/>
      <c r="G210" s="39"/>
      <c r="H210" s="39"/>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row>
    <row r="211" spans="2:45" ht="25.15" hidden="1" customHeight="1">
      <c r="B211" s="120" t="s">
        <v>102</v>
      </c>
      <c r="C211" s="82">
        <v>2019</v>
      </c>
      <c r="D211" s="82">
        <f t="shared" ref="D211:AR211" si="24">C211+1</f>
        <v>2020</v>
      </c>
      <c r="E211" s="82">
        <f t="shared" si="24"/>
        <v>2021</v>
      </c>
      <c r="F211" s="82">
        <f t="shared" si="24"/>
        <v>2022</v>
      </c>
      <c r="G211" s="82">
        <f t="shared" si="24"/>
        <v>2023</v>
      </c>
      <c r="H211" s="82">
        <f t="shared" si="24"/>
        <v>2024</v>
      </c>
      <c r="I211" s="82">
        <f t="shared" si="24"/>
        <v>2025</v>
      </c>
      <c r="J211" s="82">
        <f t="shared" si="24"/>
        <v>2026</v>
      </c>
      <c r="K211" s="82">
        <f t="shared" si="24"/>
        <v>2027</v>
      </c>
      <c r="L211" s="82">
        <f t="shared" si="24"/>
        <v>2028</v>
      </c>
      <c r="M211" s="82">
        <f t="shared" si="24"/>
        <v>2029</v>
      </c>
      <c r="N211" s="82">
        <f t="shared" si="24"/>
        <v>2030</v>
      </c>
      <c r="O211" s="82">
        <f t="shared" si="24"/>
        <v>2031</v>
      </c>
      <c r="P211" s="82">
        <f t="shared" si="24"/>
        <v>2032</v>
      </c>
      <c r="Q211" s="82">
        <f t="shared" si="24"/>
        <v>2033</v>
      </c>
      <c r="R211" s="82">
        <f t="shared" si="24"/>
        <v>2034</v>
      </c>
      <c r="S211" s="82">
        <f t="shared" si="24"/>
        <v>2035</v>
      </c>
      <c r="T211" s="82">
        <f t="shared" si="24"/>
        <v>2036</v>
      </c>
      <c r="U211" s="82">
        <f t="shared" si="24"/>
        <v>2037</v>
      </c>
      <c r="V211" s="82">
        <f t="shared" si="24"/>
        <v>2038</v>
      </c>
      <c r="W211" s="82">
        <f t="shared" si="24"/>
        <v>2039</v>
      </c>
      <c r="X211" s="82">
        <f t="shared" si="24"/>
        <v>2040</v>
      </c>
      <c r="Y211" s="82">
        <f t="shared" si="24"/>
        <v>2041</v>
      </c>
      <c r="Z211" s="82">
        <f t="shared" si="24"/>
        <v>2042</v>
      </c>
      <c r="AA211" s="82">
        <f t="shared" si="24"/>
        <v>2043</v>
      </c>
      <c r="AB211" s="82">
        <f t="shared" si="24"/>
        <v>2044</v>
      </c>
      <c r="AC211" s="82">
        <f t="shared" si="24"/>
        <v>2045</v>
      </c>
      <c r="AD211" s="82">
        <f t="shared" si="24"/>
        <v>2046</v>
      </c>
      <c r="AE211" s="82">
        <f t="shared" si="24"/>
        <v>2047</v>
      </c>
      <c r="AF211" s="82">
        <f t="shared" si="24"/>
        <v>2048</v>
      </c>
      <c r="AG211" s="82">
        <f t="shared" si="24"/>
        <v>2049</v>
      </c>
      <c r="AH211" s="82">
        <f t="shared" si="24"/>
        <v>2050</v>
      </c>
      <c r="AI211" s="82">
        <f t="shared" si="24"/>
        <v>2051</v>
      </c>
      <c r="AJ211" s="82">
        <f t="shared" si="24"/>
        <v>2052</v>
      </c>
      <c r="AK211" s="82">
        <f t="shared" si="24"/>
        <v>2053</v>
      </c>
      <c r="AL211" s="82">
        <f t="shared" si="24"/>
        <v>2054</v>
      </c>
      <c r="AM211" s="82">
        <f t="shared" si="24"/>
        <v>2055</v>
      </c>
      <c r="AN211" s="82">
        <f t="shared" si="24"/>
        <v>2056</v>
      </c>
      <c r="AO211" s="82">
        <f t="shared" si="24"/>
        <v>2057</v>
      </c>
      <c r="AP211" s="82">
        <f t="shared" si="24"/>
        <v>2058</v>
      </c>
      <c r="AQ211" s="82">
        <f t="shared" si="24"/>
        <v>2059</v>
      </c>
      <c r="AR211" s="82">
        <f t="shared" si="24"/>
        <v>2060</v>
      </c>
    </row>
    <row r="212" spans="2:45" ht="25.15" hidden="1" customHeight="1">
      <c r="B212" s="121" t="s">
        <v>143</v>
      </c>
      <c r="C212" s="59">
        <f t="shared" ref="C212:H212" si="25">IF(U1663=0,1,U1663/100)</f>
        <v>1.0229999999999999</v>
      </c>
      <c r="D212" s="59">
        <f t="shared" si="25"/>
        <v>1.034</v>
      </c>
      <c r="E212" s="59">
        <f t="shared" si="25"/>
        <v>1.0509999999999999</v>
      </c>
      <c r="F212" s="59">
        <f t="shared" si="25"/>
        <v>1.1440000000000001</v>
      </c>
      <c r="G212" s="59">
        <f t="shared" si="25"/>
        <v>1.1140000000000001</v>
      </c>
      <c r="H212" s="300">
        <f t="shared" si="25"/>
        <v>1.036</v>
      </c>
      <c r="I212" s="300">
        <f t="shared" ref="I212:AR212" si="26">IF(AA1663=0,1,AA1663/100)</f>
        <v>1</v>
      </c>
      <c r="J212" s="300">
        <f t="shared" si="26"/>
        <v>1</v>
      </c>
      <c r="K212" s="300">
        <f t="shared" si="26"/>
        <v>1</v>
      </c>
      <c r="L212" s="300">
        <f t="shared" si="26"/>
        <v>1</v>
      </c>
      <c r="M212" s="300">
        <f t="shared" si="26"/>
        <v>1</v>
      </c>
      <c r="N212" s="300">
        <f t="shared" si="26"/>
        <v>1</v>
      </c>
      <c r="O212" s="300">
        <f t="shared" si="26"/>
        <v>1</v>
      </c>
      <c r="P212" s="300">
        <f t="shared" si="26"/>
        <v>1</v>
      </c>
      <c r="Q212" s="300">
        <f t="shared" si="26"/>
        <v>1</v>
      </c>
      <c r="R212" s="300">
        <f t="shared" si="26"/>
        <v>1</v>
      </c>
      <c r="S212" s="300">
        <f t="shared" si="26"/>
        <v>1</v>
      </c>
      <c r="T212" s="300">
        <f t="shared" si="26"/>
        <v>1</v>
      </c>
      <c r="U212" s="300">
        <f t="shared" si="26"/>
        <v>1</v>
      </c>
      <c r="V212" s="300">
        <f t="shared" si="26"/>
        <v>1</v>
      </c>
      <c r="W212" s="300">
        <f t="shared" si="26"/>
        <v>1</v>
      </c>
      <c r="X212" s="300">
        <f t="shared" si="26"/>
        <v>1</v>
      </c>
      <c r="Y212" s="300">
        <f t="shared" si="26"/>
        <v>1</v>
      </c>
      <c r="Z212" s="300">
        <f t="shared" si="26"/>
        <v>1</v>
      </c>
      <c r="AA212" s="300">
        <f t="shared" si="26"/>
        <v>1</v>
      </c>
      <c r="AB212" s="300">
        <f t="shared" si="26"/>
        <v>1</v>
      </c>
      <c r="AC212" s="300">
        <f t="shared" si="26"/>
        <v>1</v>
      </c>
      <c r="AD212" s="300">
        <f t="shared" si="26"/>
        <v>1</v>
      </c>
      <c r="AE212" s="300">
        <f t="shared" si="26"/>
        <v>1</v>
      </c>
      <c r="AF212" s="300">
        <f t="shared" si="26"/>
        <v>1</v>
      </c>
      <c r="AG212" s="300">
        <f t="shared" si="26"/>
        <v>1</v>
      </c>
      <c r="AH212" s="300">
        <f t="shared" si="26"/>
        <v>1</v>
      </c>
      <c r="AI212" s="300">
        <f t="shared" si="26"/>
        <v>1</v>
      </c>
      <c r="AJ212" s="300">
        <f t="shared" si="26"/>
        <v>1</v>
      </c>
      <c r="AK212" s="300">
        <f t="shared" si="26"/>
        <v>1</v>
      </c>
      <c r="AL212" s="300">
        <f t="shared" si="26"/>
        <v>1</v>
      </c>
      <c r="AM212" s="300">
        <f t="shared" si="26"/>
        <v>1</v>
      </c>
      <c r="AN212" s="300">
        <f t="shared" si="26"/>
        <v>1</v>
      </c>
      <c r="AO212" s="300">
        <f t="shared" si="26"/>
        <v>1</v>
      </c>
      <c r="AP212" s="300">
        <f t="shared" si="26"/>
        <v>1</v>
      </c>
      <c r="AQ212" s="300">
        <f t="shared" si="26"/>
        <v>1</v>
      </c>
      <c r="AR212" s="300">
        <f t="shared" si="26"/>
        <v>1</v>
      </c>
    </row>
    <row r="213" spans="2:45" ht="25.15" hidden="1" customHeight="1">
      <c r="B213" s="121" t="s">
        <v>144</v>
      </c>
      <c r="C213" s="301">
        <v>1</v>
      </c>
      <c r="D213" s="59">
        <f t="shared" ref="D213:AR213" si="27">C213*D212</f>
        <v>1.034</v>
      </c>
      <c r="E213" s="59">
        <f t="shared" si="27"/>
        <v>1.0867339999999999</v>
      </c>
      <c r="F213" s="59">
        <f t="shared" si="27"/>
        <v>1.243223696</v>
      </c>
      <c r="G213" s="59">
        <f t="shared" si="27"/>
        <v>1.3849511973440001</v>
      </c>
      <c r="H213" s="59">
        <f t="shared" si="27"/>
        <v>1.4348094404483842</v>
      </c>
      <c r="I213" s="59">
        <f t="shared" si="27"/>
        <v>1.4348094404483842</v>
      </c>
      <c r="J213" s="59">
        <f t="shared" si="27"/>
        <v>1.4348094404483842</v>
      </c>
      <c r="K213" s="59">
        <f t="shared" si="27"/>
        <v>1.4348094404483842</v>
      </c>
      <c r="L213" s="59">
        <f t="shared" si="27"/>
        <v>1.4348094404483842</v>
      </c>
      <c r="M213" s="59">
        <f t="shared" si="27"/>
        <v>1.4348094404483842</v>
      </c>
      <c r="N213" s="59">
        <f t="shared" si="27"/>
        <v>1.4348094404483842</v>
      </c>
      <c r="O213" s="59">
        <f t="shared" si="27"/>
        <v>1.4348094404483842</v>
      </c>
      <c r="P213" s="59">
        <f t="shared" si="27"/>
        <v>1.4348094404483842</v>
      </c>
      <c r="Q213" s="59">
        <f t="shared" si="27"/>
        <v>1.4348094404483842</v>
      </c>
      <c r="R213" s="59">
        <f t="shared" si="27"/>
        <v>1.4348094404483842</v>
      </c>
      <c r="S213" s="59">
        <f t="shared" si="27"/>
        <v>1.4348094404483842</v>
      </c>
      <c r="T213" s="59">
        <f t="shared" si="27"/>
        <v>1.4348094404483842</v>
      </c>
      <c r="U213" s="59">
        <f t="shared" si="27"/>
        <v>1.4348094404483842</v>
      </c>
      <c r="V213" s="59">
        <f t="shared" si="27"/>
        <v>1.4348094404483842</v>
      </c>
      <c r="W213" s="59">
        <f t="shared" si="27"/>
        <v>1.4348094404483842</v>
      </c>
      <c r="X213" s="59">
        <f t="shared" si="27"/>
        <v>1.4348094404483842</v>
      </c>
      <c r="Y213" s="59">
        <f t="shared" si="27"/>
        <v>1.4348094404483842</v>
      </c>
      <c r="Z213" s="59">
        <f t="shared" si="27"/>
        <v>1.4348094404483842</v>
      </c>
      <c r="AA213" s="59">
        <f t="shared" si="27"/>
        <v>1.4348094404483842</v>
      </c>
      <c r="AB213" s="59">
        <f t="shared" si="27"/>
        <v>1.4348094404483842</v>
      </c>
      <c r="AC213" s="59">
        <f t="shared" si="27"/>
        <v>1.4348094404483842</v>
      </c>
      <c r="AD213" s="59">
        <f t="shared" si="27"/>
        <v>1.4348094404483842</v>
      </c>
      <c r="AE213" s="59">
        <f t="shared" si="27"/>
        <v>1.4348094404483842</v>
      </c>
      <c r="AF213" s="59">
        <f t="shared" si="27"/>
        <v>1.4348094404483842</v>
      </c>
      <c r="AG213" s="59">
        <f t="shared" si="27"/>
        <v>1.4348094404483842</v>
      </c>
      <c r="AH213" s="59">
        <f t="shared" si="27"/>
        <v>1.4348094404483842</v>
      </c>
      <c r="AI213" s="59">
        <f t="shared" si="27"/>
        <v>1.4348094404483842</v>
      </c>
      <c r="AJ213" s="59">
        <f t="shared" si="27"/>
        <v>1.4348094404483842</v>
      </c>
      <c r="AK213" s="59">
        <f t="shared" si="27"/>
        <v>1.4348094404483842</v>
      </c>
      <c r="AL213" s="59">
        <f t="shared" si="27"/>
        <v>1.4348094404483842</v>
      </c>
      <c r="AM213" s="59">
        <f t="shared" si="27"/>
        <v>1.4348094404483842</v>
      </c>
      <c r="AN213" s="59">
        <f t="shared" si="27"/>
        <v>1.4348094404483842</v>
      </c>
      <c r="AO213" s="59">
        <f t="shared" si="27"/>
        <v>1.4348094404483842</v>
      </c>
      <c r="AP213" s="59">
        <f t="shared" si="27"/>
        <v>1.4348094404483842</v>
      </c>
      <c r="AQ213" s="59">
        <f t="shared" si="27"/>
        <v>1.4348094404483842</v>
      </c>
      <c r="AR213" s="59">
        <f t="shared" si="27"/>
        <v>1.4348094404483842</v>
      </c>
    </row>
    <row r="214" spans="2:45" ht="25.15" hidden="1" customHeight="1">
      <c r="B214" s="115" t="str">
        <f>B1664</f>
        <v>Źródło: GUS, https://stat.gov.pl/wskazniki-makroekonomiczne/ - Roczne wskaźniki makroekonomiczne, arkusz "WSKAŹNIKI CEN" (aktualizacja 08.04.2025)</v>
      </c>
      <c r="C214" s="1"/>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row>
    <row r="215" spans="2:45" hidden="1"/>
    <row r="216" spans="2:45" ht="25.15" hidden="1" customHeight="1">
      <c r="B216" s="435" t="s">
        <v>443</v>
      </c>
      <c r="C216" s="435"/>
      <c r="D216" s="435"/>
      <c r="E216" s="435"/>
      <c r="F216" s="435"/>
      <c r="G216" s="435"/>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row>
    <row r="217" spans="2:45" s="2" customFormat="1" ht="25.15" hidden="1" customHeight="1">
      <c r="B217" s="122" t="s">
        <v>47</v>
      </c>
      <c r="C217" s="103">
        <v>2019</v>
      </c>
      <c r="D217" s="82">
        <f t="shared" ref="D217:AS217" si="28">C217+1</f>
        <v>2020</v>
      </c>
      <c r="E217" s="82">
        <f t="shared" si="28"/>
        <v>2021</v>
      </c>
      <c r="F217" s="82">
        <f t="shared" si="28"/>
        <v>2022</v>
      </c>
      <c r="G217" s="82">
        <f t="shared" si="28"/>
        <v>2023</v>
      </c>
      <c r="H217" s="82">
        <f t="shared" si="28"/>
        <v>2024</v>
      </c>
      <c r="I217" s="82">
        <f t="shared" si="28"/>
        <v>2025</v>
      </c>
      <c r="J217" s="82">
        <f t="shared" si="28"/>
        <v>2026</v>
      </c>
      <c r="K217" s="82">
        <f t="shared" si="28"/>
        <v>2027</v>
      </c>
      <c r="L217" s="82">
        <f t="shared" si="28"/>
        <v>2028</v>
      </c>
      <c r="M217" s="82">
        <f t="shared" si="28"/>
        <v>2029</v>
      </c>
      <c r="N217" s="82">
        <f t="shared" si="28"/>
        <v>2030</v>
      </c>
      <c r="O217" s="82">
        <f t="shared" si="28"/>
        <v>2031</v>
      </c>
      <c r="P217" s="82">
        <f t="shared" si="28"/>
        <v>2032</v>
      </c>
      <c r="Q217" s="82">
        <f t="shared" si="28"/>
        <v>2033</v>
      </c>
      <c r="R217" s="82">
        <f t="shared" si="28"/>
        <v>2034</v>
      </c>
      <c r="S217" s="82">
        <f t="shared" si="28"/>
        <v>2035</v>
      </c>
      <c r="T217" s="82">
        <f t="shared" si="28"/>
        <v>2036</v>
      </c>
      <c r="U217" s="82">
        <f t="shared" si="28"/>
        <v>2037</v>
      </c>
      <c r="V217" s="82">
        <f t="shared" si="28"/>
        <v>2038</v>
      </c>
      <c r="W217" s="82">
        <f t="shared" si="28"/>
        <v>2039</v>
      </c>
      <c r="X217" s="82">
        <f t="shared" si="28"/>
        <v>2040</v>
      </c>
      <c r="Y217" s="82">
        <f t="shared" si="28"/>
        <v>2041</v>
      </c>
      <c r="Z217" s="82">
        <f t="shared" si="28"/>
        <v>2042</v>
      </c>
      <c r="AA217" s="82">
        <f t="shared" si="28"/>
        <v>2043</v>
      </c>
      <c r="AB217" s="82">
        <f t="shared" si="28"/>
        <v>2044</v>
      </c>
      <c r="AC217" s="82">
        <f t="shared" si="28"/>
        <v>2045</v>
      </c>
      <c r="AD217" s="82">
        <f t="shared" si="28"/>
        <v>2046</v>
      </c>
      <c r="AE217" s="82">
        <f t="shared" si="28"/>
        <v>2047</v>
      </c>
      <c r="AF217" s="82">
        <f t="shared" si="28"/>
        <v>2048</v>
      </c>
      <c r="AG217" s="82">
        <f t="shared" si="28"/>
        <v>2049</v>
      </c>
      <c r="AH217" s="82">
        <f t="shared" si="28"/>
        <v>2050</v>
      </c>
      <c r="AI217" s="82">
        <f t="shared" si="28"/>
        <v>2051</v>
      </c>
      <c r="AJ217" s="82">
        <f t="shared" si="28"/>
        <v>2052</v>
      </c>
      <c r="AK217" s="82">
        <f t="shared" si="28"/>
        <v>2053</v>
      </c>
      <c r="AL217" s="82">
        <f t="shared" si="28"/>
        <v>2054</v>
      </c>
      <c r="AM217" s="82">
        <f t="shared" si="28"/>
        <v>2055</v>
      </c>
      <c r="AN217" s="82">
        <f t="shared" si="28"/>
        <v>2056</v>
      </c>
      <c r="AO217" s="82">
        <f t="shared" si="28"/>
        <v>2057</v>
      </c>
      <c r="AP217" s="82">
        <f t="shared" si="28"/>
        <v>2058</v>
      </c>
      <c r="AQ217" s="82">
        <f t="shared" si="28"/>
        <v>2059</v>
      </c>
      <c r="AR217" s="82">
        <f t="shared" si="28"/>
        <v>2060</v>
      </c>
      <c r="AS217" s="82">
        <f t="shared" si="28"/>
        <v>2061</v>
      </c>
    </row>
    <row r="218" spans="2:45" ht="25.15" hidden="1" customHeight="1">
      <c r="B218" s="123" t="s">
        <v>145</v>
      </c>
      <c r="C218" s="36">
        <f t="shared" ref="C218:AI218" si="29">SUM(C219:C220)</f>
        <v>1</v>
      </c>
      <c r="D218" s="287">
        <f t="shared" si="29"/>
        <v>0.99290909090909096</v>
      </c>
      <c r="E218" s="287">
        <f t="shared" si="29"/>
        <v>0.98581818181818193</v>
      </c>
      <c r="F218" s="287">
        <f t="shared" si="29"/>
        <v>0.97872727272727278</v>
      </c>
      <c r="G218" s="287">
        <f t="shared" si="29"/>
        <v>0.97163636363636363</v>
      </c>
      <c r="H218" s="287">
        <f t="shared" si="29"/>
        <v>0.96454545454545459</v>
      </c>
      <c r="I218" s="287">
        <f t="shared" si="29"/>
        <v>0.95745454545454556</v>
      </c>
      <c r="J218" s="287">
        <f t="shared" si="29"/>
        <v>0.95036363636363641</v>
      </c>
      <c r="K218" s="287">
        <f t="shared" si="29"/>
        <v>0.94327272727272726</v>
      </c>
      <c r="L218" s="287">
        <f t="shared" si="29"/>
        <v>0.93618181818181823</v>
      </c>
      <c r="M218" s="37">
        <f t="shared" si="29"/>
        <v>0.92909090909090919</v>
      </c>
      <c r="N218" s="36">
        <f t="shared" si="29"/>
        <v>0.92199999999999993</v>
      </c>
      <c r="O218" s="287">
        <f t="shared" si="29"/>
        <v>0.90934999999999988</v>
      </c>
      <c r="P218" s="287">
        <f t="shared" si="29"/>
        <v>0.89669999999999983</v>
      </c>
      <c r="Q218" s="287">
        <f t="shared" si="29"/>
        <v>0.88404999999999978</v>
      </c>
      <c r="R218" s="287">
        <f t="shared" si="29"/>
        <v>0.87139999999999973</v>
      </c>
      <c r="S218" s="287">
        <f t="shared" si="29"/>
        <v>0.85874999999999968</v>
      </c>
      <c r="T218" s="287">
        <f t="shared" si="29"/>
        <v>0.84609999999999963</v>
      </c>
      <c r="U218" s="287">
        <f t="shared" si="29"/>
        <v>0.83344999999999958</v>
      </c>
      <c r="V218" s="287">
        <f t="shared" si="29"/>
        <v>0.82079999999999953</v>
      </c>
      <c r="W218" s="287">
        <f t="shared" si="29"/>
        <v>0.80814999999999948</v>
      </c>
      <c r="X218" s="287">
        <f t="shared" si="29"/>
        <v>0.79549999999999943</v>
      </c>
      <c r="Y218" s="287">
        <f t="shared" si="29"/>
        <v>0.78284999999999938</v>
      </c>
      <c r="Z218" s="287">
        <f t="shared" si="29"/>
        <v>0.77019999999999933</v>
      </c>
      <c r="AA218" s="287">
        <f t="shared" si="29"/>
        <v>0.75754999999999928</v>
      </c>
      <c r="AB218" s="287">
        <f t="shared" si="29"/>
        <v>0.74489999999999923</v>
      </c>
      <c r="AC218" s="287">
        <f t="shared" si="29"/>
        <v>0.73224999999999918</v>
      </c>
      <c r="AD218" s="287">
        <f t="shared" si="29"/>
        <v>0.71959999999999913</v>
      </c>
      <c r="AE218" s="287">
        <f t="shared" si="29"/>
        <v>0.70694999999999908</v>
      </c>
      <c r="AF218" s="287">
        <f t="shared" si="29"/>
        <v>0.69429999999999903</v>
      </c>
      <c r="AG218" s="37">
        <f t="shared" si="29"/>
        <v>0.68164999999999898</v>
      </c>
      <c r="AH218" s="36">
        <f t="shared" si="29"/>
        <v>0.66900000000000004</v>
      </c>
      <c r="AI218" s="287">
        <f t="shared" si="29"/>
        <v>0.66900000000000004</v>
      </c>
      <c r="AJ218" s="37">
        <f t="shared" ref="AJ218:AS218" si="30">AI218</f>
        <v>0.66900000000000004</v>
      </c>
      <c r="AK218" s="37">
        <f t="shared" si="30"/>
        <v>0.66900000000000004</v>
      </c>
      <c r="AL218" s="37">
        <f t="shared" si="30"/>
        <v>0.66900000000000004</v>
      </c>
      <c r="AM218" s="37">
        <f t="shared" si="30"/>
        <v>0.66900000000000004</v>
      </c>
      <c r="AN218" s="37">
        <f t="shared" si="30"/>
        <v>0.66900000000000004</v>
      </c>
      <c r="AO218" s="37">
        <f t="shared" si="30"/>
        <v>0.66900000000000004</v>
      </c>
      <c r="AP218" s="37">
        <f t="shared" si="30"/>
        <v>0.66900000000000004</v>
      </c>
      <c r="AQ218" s="37">
        <f t="shared" si="30"/>
        <v>0.66900000000000004</v>
      </c>
      <c r="AR218" s="37">
        <f t="shared" si="30"/>
        <v>0.66900000000000004</v>
      </c>
      <c r="AS218" s="37">
        <f t="shared" si="30"/>
        <v>0.66900000000000004</v>
      </c>
    </row>
    <row r="219" spans="2:45" ht="25.15" hidden="1" customHeight="1">
      <c r="B219" s="124" t="s">
        <v>146</v>
      </c>
      <c r="C219" s="125">
        <v>0.67903598504544949</v>
      </c>
      <c r="D219" s="288">
        <f>C219+($N219-$C219)/($N$217-$C$217)</f>
        <v>0.67621453185949953</v>
      </c>
      <c r="E219" s="288">
        <f t="shared" ref="D219:M221" si="31">D219+($N219-$C219)/($N$217-$C$217)</f>
        <v>0.67339307867354958</v>
      </c>
      <c r="F219" s="288">
        <f t="shared" si="31"/>
        <v>0.67057162548759963</v>
      </c>
      <c r="G219" s="288">
        <f t="shared" si="31"/>
        <v>0.66775017230164968</v>
      </c>
      <c r="H219" s="288">
        <f t="shared" si="31"/>
        <v>0.66492871911569973</v>
      </c>
      <c r="I219" s="288">
        <f t="shared" si="31"/>
        <v>0.66210726592974978</v>
      </c>
      <c r="J219" s="288">
        <f t="shared" si="31"/>
        <v>0.65928581274379983</v>
      </c>
      <c r="K219" s="288">
        <f t="shared" si="31"/>
        <v>0.65646435955784987</v>
      </c>
      <c r="L219" s="288">
        <f t="shared" si="31"/>
        <v>0.65364290637189992</v>
      </c>
      <c r="M219" s="289">
        <f t="shared" si="31"/>
        <v>0.65082145318594997</v>
      </c>
      <c r="N219" s="290">
        <v>0.64799999999999991</v>
      </c>
      <c r="O219" s="288">
        <f t="shared" ref="O219:AD221" si="32">N219+($AH219-$N219)/($AH$217-$N$217)</f>
        <v>0.64039999999999986</v>
      </c>
      <c r="P219" s="288">
        <f t="shared" si="32"/>
        <v>0.63279999999999981</v>
      </c>
      <c r="Q219" s="288">
        <f t="shared" si="32"/>
        <v>0.62519999999999976</v>
      </c>
      <c r="R219" s="288">
        <f t="shared" si="32"/>
        <v>0.6175999999999997</v>
      </c>
      <c r="S219" s="288">
        <f t="shared" si="32"/>
        <v>0.60999999999999965</v>
      </c>
      <c r="T219" s="288">
        <f t="shared" si="32"/>
        <v>0.6023999999999996</v>
      </c>
      <c r="U219" s="288">
        <f t="shared" si="32"/>
        <v>0.59479999999999955</v>
      </c>
      <c r="V219" s="288">
        <f t="shared" si="32"/>
        <v>0.5871999999999995</v>
      </c>
      <c r="W219" s="288">
        <f t="shared" si="32"/>
        <v>0.57959999999999945</v>
      </c>
      <c r="X219" s="288">
        <f t="shared" si="32"/>
        <v>0.5719999999999994</v>
      </c>
      <c r="Y219" s="288">
        <f t="shared" si="32"/>
        <v>0.56439999999999935</v>
      </c>
      <c r="Z219" s="288">
        <f t="shared" si="32"/>
        <v>0.5567999999999993</v>
      </c>
      <c r="AA219" s="288">
        <f t="shared" si="32"/>
        <v>0.54919999999999924</v>
      </c>
      <c r="AB219" s="288">
        <f t="shared" si="32"/>
        <v>0.54159999999999919</v>
      </c>
      <c r="AC219" s="288">
        <f t="shared" si="32"/>
        <v>0.53399999999999914</v>
      </c>
      <c r="AD219" s="288">
        <f t="shared" si="32"/>
        <v>0.52639999999999909</v>
      </c>
      <c r="AE219" s="288">
        <f t="shared" ref="AE219:AG221" si="33">AD219+($AH219-$N219)/($AH$217-$N$217)</f>
        <v>0.51879999999999904</v>
      </c>
      <c r="AF219" s="288">
        <f t="shared" si="33"/>
        <v>0.51119999999999899</v>
      </c>
      <c r="AG219" s="289">
        <f t="shared" si="33"/>
        <v>0.50359999999999894</v>
      </c>
      <c r="AH219" s="290">
        <v>0.496</v>
      </c>
      <c r="AI219" s="288">
        <f t="shared" ref="AI219:AS219" si="34">$AH$219</f>
        <v>0.496</v>
      </c>
      <c r="AJ219" s="288">
        <f t="shared" si="34"/>
        <v>0.496</v>
      </c>
      <c r="AK219" s="288">
        <f t="shared" si="34"/>
        <v>0.496</v>
      </c>
      <c r="AL219" s="288">
        <f t="shared" si="34"/>
        <v>0.496</v>
      </c>
      <c r="AM219" s="288">
        <f t="shared" si="34"/>
        <v>0.496</v>
      </c>
      <c r="AN219" s="288">
        <f t="shared" si="34"/>
        <v>0.496</v>
      </c>
      <c r="AO219" s="288">
        <f t="shared" si="34"/>
        <v>0.496</v>
      </c>
      <c r="AP219" s="288">
        <f t="shared" si="34"/>
        <v>0.496</v>
      </c>
      <c r="AQ219" s="288">
        <f t="shared" si="34"/>
        <v>0.496</v>
      </c>
      <c r="AR219" s="288">
        <f t="shared" si="34"/>
        <v>0.496</v>
      </c>
      <c r="AS219" s="288">
        <f t="shared" si="34"/>
        <v>0.496</v>
      </c>
    </row>
    <row r="220" spans="2:45" ht="25.15" hidden="1" customHeight="1">
      <c r="B220" s="124" t="s">
        <v>147</v>
      </c>
      <c r="C220" s="125">
        <v>0.32096401495455057</v>
      </c>
      <c r="D220" s="288">
        <f>C220+($N220-$C220)/($N$217-$C$217)</f>
        <v>0.31669455904959143</v>
      </c>
      <c r="E220" s="288">
        <f t="shared" si="31"/>
        <v>0.31242510314463229</v>
      </c>
      <c r="F220" s="288">
        <f t="shared" si="31"/>
        <v>0.30815564723967315</v>
      </c>
      <c r="G220" s="288">
        <f t="shared" si="31"/>
        <v>0.30388619133471401</v>
      </c>
      <c r="H220" s="288">
        <f t="shared" si="31"/>
        <v>0.29961673542975487</v>
      </c>
      <c r="I220" s="288">
        <f t="shared" si="31"/>
        <v>0.29534727952479572</v>
      </c>
      <c r="J220" s="288">
        <f t="shared" si="31"/>
        <v>0.29107782361983658</v>
      </c>
      <c r="K220" s="288">
        <f t="shared" si="31"/>
        <v>0.28680836771487744</v>
      </c>
      <c r="L220" s="288">
        <f t="shared" si="31"/>
        <v>0.2825389118099183</v>
      </c>
      <c r="M220" s="289">
        <f t="shared" si="31"/>
        <v>0.27826945590495916</v>
      </c>
      <c r="N220" s="290">
        <v>0.27400000000000002</v>
      </c>
      <c r="O220" s="288">
        <f t="shared" si="32"/>
        <v>0.26895000000000002</v>
      </c>
      <c r="P220" s="288">
        <f t="shared" si="32"/>
        <v>0.26390000000000002</v>
      </c>
      <c r="Q220" s="288">
        <f t="shared" si="32"/>
        <v>0.25885000000000002</v>
      </c>
      <c r="R220" s="288">
        <f t="shared" si="32"/>
        <v>0.25380000000000003</v>
      </c>
      <c r="S220" s="288">
        <f t="shared" si="32"/>
        <v>0.24875000000000003</v>
      </c>
      <c r="T220" s="288">
        <f t="shared" si="32"/>
        <v>0.24370000000000003</v>
      </c>
      <c r="U220" s="288">
        <f t="shared" si="32"/>
        <v>0.23865000000000003</v>
      </c>
      <c r="V220" s="288">
        <f t="shared" si="32"/>
        <v>0.23360000000000003</v>
      </c>
      <c r="W220" s="288">
        <f t="shared" si="32"/>
        <v>0.22855000000000003</v>
      </c>
      <c r="X220" s="288">
        <f t="shared" si="32"/>
        <v>0.22350000000000003</v>
      </c>
      <c r="Y220" s="288">
        <f t="shared" si="32"/>
        <v>0.21845000000000003</v>
      </c>
      <c r="Z220" s="288">
        <f t="shared" si="32"/>
        <v>0.21340000000000003</v>
      </c>
      <c r="AA220" s="288">
        <f t="shared" si="32"/>
        <v>0.20835000000000004</v>
      </c>
      <c r="AB220" s="288">
        <f t="shared" si="32"/>
        <v>0.20330000000000004</v>
      </c>
      <c r="AC220" s="288">
        <f t="shared" si="32"/>
        <v>0.19825000000000004</v>
      </c>
      <c r="AD220" s="288">
        <f t="shared" si="32"/>
        <v>0.19320000000000004</v>
      </c>
      <c r="AE220" s="288">
        <f t="shared" si="33"/>
        <v>0.18815000000000004</v>
      </c>
      <c r="AF220" s="288">
        <f t="shared" si="33"/>
        <v>0.18310000000000004</v>
      </c>
      <c r="AG220" s="289">
        <f t="shared" si="33"/>
        <v>0.17805000000000004</v>
      </c>
      <c r="AH220" s="290">
        <v>0.17299999999999999</v>
      </c>
      <c r="AI220" s="288">
        <f t="shared" ref="AI220:AS220" si="35">$AH$220</f>
        <v>0.17299999999999999</v>
      </c>
      <c r="AJ220" s="288">
        <f t="shared" si="35"/>
        <v>0.17299999999999999</v>
      </c>
      <c r="AK220" s="288">
        <f t="shared" si="35"/>
        <v>0.17299999999999999</v>
      </c>
      <c r="AL220" s="288">
        <f t="shared" si="35"/>
        <v>0.17299999999999999</v>
      </c>
      <c r="AM220" s="288">
        <f t="shared" si="35"/>
        <v>0.17299999999999999</v>
      </c>
      <c r="AN220" s="288">
        <f t="shared" si="35"/>
        <v>0.17299999999999999</v>
      </c>
      <c r="AO220" s="288">
        <f t="shared" si="35"/>
        <v>0.17299999999999999</v>
      </c>
      <c r="AP220" s="288">
        <f t="shared" si="35"/>
        <v>0.17299999999999999</v>
      </c>
      <c r="AQ220" s="288">
        <f t="shared" si="35"/>
        <v>0.17299999999999999</v>
      </c>
      <c r="AR220" s="288">
        <f t="shared" si="35"/>
        <v>0.17299999999999999</v>
      </c>
      <c r="AS220" s="288">
        <f t="shared" si="35"/>
        <v>0.17299999999999999</v>
      </c>
    </row>
    <row r="221" spans="2:45" ht="25.15" hidden="1" customHeight="1">
      <c r="B221" s="123" t="s">
        <v>148</v>
      </c>
      <c r="C221" s="125">
        <v>0</v>
      </c>
      <c r="D221" s="291">
        <f t="shared" si="31"/>
        <v>7.0909090909090913E-3</v>
      </c>
      <c r="E221" s="291">
        <f t="shared" si="31"/>
        <v>1.4181818181818183E-2</v>
      </c>
      <c r="F221" s="291">
        <f t="shared" si="31"/>
        <v>2.1272727272727273E-2</v>
      </c>
      <c r="G221" s="291">
        <f t="shared" si="31"/>
        <v>2.8363636363636365E-2</v>
      </c>
      <c r="H221" s="291">
        <f t="shared" si="31"/>
        <v>3.5454545454545454E-2</v>
      </c>
      <c r="I221" s="291">
        <f t="shared" si="31"/>
        <v>4.2545454545454546E-2</v>
      </c>
      <c r="J221" s="291">
        <f t="shared" si="31"/>
        <v>4.9636363636363638E-2</v>
      </c>
      <c r="K221" s="291">
        <f t="shared" si="31"/>
        <v>5.672727272727273E-2</v>
      </c>
      <c r="L221" s="291">
        <f t="shared" si="31"/>
        <v>6.3818181818181816E-2</v>
      </c>
      <c r="M221" s="126">
        <f t="shared" si="31"/>
        <v>7.0909090909090908E-2</v>
      </c>
      <c r="N221" s="290">
        <v>7.8E-2</v>
      </c>
      <c r="O221" s="291">
        <f t="shared" si="32"/>
        <v>9.0649999999999994E-2</v>
      </c>
      <c r="P221" s="291">
        <f t="shared" si="32"/>
        <v>0.10329999999999999</v>
      </c>
      <c r="Q221" s="291">
        <f t="shared" si="32"/>
        <v>0.11594999999999998</v>
      </c>
      <c r="R221" s="291">
        <f t="shared" si="32"/>
        <v>0.12859999999999999</v>
      </c>
      <c r="S221" s="291">
        <f t="shared" si="32"/>
        <v>0.14124999999999999</v>
      </c>
      <c r="T221" s="291">
        <f t="shared" si="32"/>
        <v>0.15389999999999998</v>
      </c>
      <c r="U221" s="291">
        <f t="shared" si="32"/>
        <v>0.16654999999999998</v>
      </c>
      <c r="V221" s="291">
        <f t="shared" si="32"/>
        <v>0.17919999999999997</v>
      </c>
      <c r="W221" s="291">
        <f t="shared" si="32"/>
        <v>0.19184999999999997</v>
      </c>
      <c r="X221" s="291">
        <f t="shared" si="32"/>
        <v>0.20449999999999996</v>
      </c>
      <c r="Y221" s="291">
        <f t="shared" si="32"/>
        <v>0.21714999999999995</v>
      </c>
      <c r="Z221" s="291">
        <f t="shared" si="32"/>
        <v>0.22979999999999995</v>
      </c>
      <c r="AA221" s="291">
        <f t="shared" si="32"/>
        <v>0.24244999999999994</v>
      </c>
      <c r="AB221" s="291">
        <f t="shared" si="32"/>
        <v>0.25509999999999994</v>
      </c>
      <c r="AC221" s="291">
        <f t="shared" si="32"/>
        <v>0.26774999999999993</v>
      </c>
      <c r="AD221" s="291">
        <f t="shared" si="32"/>
        <v>0.28039999999999993</v>
      </c>
      <c r="AE221" s="291">
        <f t="shared" si="33"/>
        <v>0.29304999999999992</v>
      </c>
      <c r="AF221" s="291">
        <f t="shared" si="33"/>
        <v>0.30569999999999992</v>
      </c>
      <c r="AG221" s="126">
        <f t="shared" si="33"/>
        <v>0.31834999999999991</v>
      </c>
      <c r="AH221" s="36">
        <v>0.33100000000000002</v>
      </c>
      <c r="AI221" s="291">
        <f t="shared" ref="AI221:AS221" si="36">$AH$221</f>
        <v>0.33100000000000002</v>
      </c>
      <c r="AJ221" s="291">
        <f t="shared" si="36"/>
        <v>0.33100000000000002</v>
      </c>
      <c r="AK221" s="291">
        <f t="shared" si="36"/>
        <v>0.33100000000000002</v>
      </c>
      <c r="AL221" s="291">
        <f t="shared" si="36"/>
        <v>0.33100000000000002</v>
      </c>
      <c r="AM221" s="291">
        <f t="shared" si="36"/>
        <v>0.33100000000000002</v>
      </c>
      <c r="AN221" s="291">
        <f t="shared" si="36"/>
        <v>0.33100000000000002</v>
      </c>
      <c r="AO221" s="291">
        <f t="shared" si="36"/>
        <v>0.33100000000000002</v>
      </c>
      <c r="AP221" s="291">
        <f t="shared" si="36"/>
        <v>0.33100000000000002</v>
      </c>
      <c r="AQ221" s="291">
        <f t="shared" si="36"/>
        <v>0.33100000000000002</v>
      </c>
      <c r="AR221" s="291">
        <f t="shared" si="36"/>
        <v>0.33100000000000002</v>
      </c>
      <c r="AS221" s="291">
        <f t="shared" si="36"/>
        <v>0.33100000000000002</v>
      </c>
    </row>
    <row r="222" spans="2:45" s="2" customFormat="1" ht="25.15" hidden="1" customHeight="1">
      <c r="B222" s="122" t="s">
        <v>48</v>
      </c>
      <c r="C222" s="103">
        <v>2019</v>
      </c>
      <c r="D222" s="82">
        <f t="shared" ref="D222:AS222" si="37">C222+1</f>
        <v>2020</v>
      </c>
      <c r="E222" s="82">
        <f t="shared" si="37"/>
        <v>2021</v>
      </c>
      <c r="F222" s="82">
        <f t="shared" si="37"/>
        <v>2022</v>
      </c>
      <c r="G222" s="82">
        <f t="shared" si="37"/>
        <v>2023</v>
      </c>
      <c r="H222" s="82">
        <f t="shared" si="37"/>
        <v>2024</v>
      </c>
      <c r="I222" s="82">
        <f t="shared" si="37"/>
        <v>2025</v>
      </c>
      <c r="J222" s="82">
        <f t="shared" si="37"/>
        <v>2026</v>
      </c>
      <c r="K222" s="82">
        <f t="shared" si="37"/>
        <v>2027</v>
      </c>
      <c r="L222" s="82">
        <f t="shared" si="37"/>
        <v>2028</v>
      </c>
      <c r="M222" s="82">
        <f t="shared" si="37"/>
        <v>2029</v>
      </c>
      <c r="N222" s="82">
        <f t="shared" si="37"/>
        <v>2030</v>
      </c>
      <c r="O222" s="82">
        <f t="shared" si="37"/>
        <v>2031</v>
      </c>
      <c r="P222" s="82">
        <f t="shared" si="37"/>
        <v>2032</v>
      </c>
      <c r="Q222" s="82">
        <f t="shared" si="37"/>
        <v>2033</v>
      </c>
      <c r="R222" s="82">
        <f t="shared" si="37"/>
        <v>2034</v>
      </c>
      <c r="S222" s="82">
        <f t="shared" si="37"/>
        <v>2035</v>
      </c>
      <c r="T222" s="82">
        <f t="shared" si="37"/>
        <v>2036</v>
      </c>
      <c r="U222" s="82">
        <f t="shared" si="37"/>
        <v>2037</v>
      </c>
      <c r="V222" s="82">
        <f t="shared" si="37"/>
        <v>2038</v>
      </c>
      <c r="W222" s="82">
        <f t="shared" si="37"/>
        <v>2039</v>
      </c>
      <c r="X222" s="82">
        <f t="shared" si="37"/>
        <v>2040</v>
      </c>
      <c r="Y222" s="82">
        <f t="shared" si="37"/>
        <v>2041</v>
      </c>
      <c r="Z222" s="82">
        <f t="shared" si="37"/>
        <v>2042</v>
      </c>
      <c r="AA222" s="82">
        <f t="shared" si="37"/>
        <v>2043</v>
      </c>
      <c r="AB222" s="82">
        <f t="shared" si="37"/>
        <v>2044</v>
      </c>
      <c r="AC222" s="82">
        <f t="shared" si="37"/>
        <v>2045</v>
      </c>
      <c r="AD222" s="82">
        <f t="shared" si="37"/>
        <v>2046</v>
      </c>
      <c r="AE222" s="82">
        <f t="shared" si="37"/>
        <v>2047</v>
      </c>
      <c r="AF222" s="82">
        <f t="shared" si="37"/>
        <v>2048</v>
      </c>
      <c r="AG222" s="82">
        <f t="shared" si="37"/>
        <v>2049</v>
      </c>
      <c r="AH222" s="82">
        <f t="shared" si="37"/>
        <v>2050</v>
      </c>
      <c r="AI222" s="82">
        <f t="shared" si="37"/>
        <v>2051</v>
      </c>
      <c r="AJ222" s="82">
        <f t="shared" si="37"/>
        <v>2052</v>
      </c>
      <c r="AK222" s="82">
        <f t="shared" si="37"/>
        <v>2053</v>
      </c>
      <c r="AL222" s="82">
        <f t="shared" si="37"/>
        <v>2054</v>
      </c>
      <c r="AM222" s="82">
        <f t="shared" si="37"/>
        <v>2055</v>
      </c>
      <c r="AN222" s="82">
        <f t="shared" si="37"/>
        <v>2056</v>
      </c>
      <c r="AO222" s="82">
        <f t="shared" si="37"/>
        <v>2057</v>
      </c>
      <c r="AP222" s="82">
        <f t="shared" si="37"/>
        <v>2058</v>
      </c>
      <c r="AQ222" s="82">
        <f t="shared" si="37"/>
        <v>2059</v>
      </c>
      <c r="AR222" s="82">
        <f t="shared" si="37"/>
        <v>2060</v>
      </c>
      <c r="AS222" s="82">
        <f t="shared" si="37"/>
        <v>2061</v>
      </c>
    </row>
    <row r="223" spans="2:45" ht="25.15" hidden="1" customHeight="1">
      <c r="B223" s="123" t="s">
        <v>149</v>
      </c>
      <c r="C223" s="125">
        <v>1</v>
      </c>
      <c r="D223" s="126">
        <f>$C$223</f>
        <v>1</v>
      </c>
      <c r="E223" s="126">
        <f t="shared" ref="E223:AS223" si="38">$C$223</f>
        <v>1</v>
      </c>
      <c r="F223" s="126">
        <f t="shared" si="38"/>
        <v>1</v>
      </c>
      <c r="G223" s="126">
        <f t="shared" si="38"/>
        <v>1</v>
      </c>
      <c r="H223" s="126">
        <f t="shared" si="38"/>
        <v>1</v>
      </c>
      <c r="I223" s="126">
        <f t="shared" si="38"/>
        <v>1</v>
      </c>
      <c r="J223" s="126">
        <f t="shared" si="38"/>
        <v>1</v>
      </c>
      <c r="K223" s="126">
        <f t="shared" si="38"/>
        <v>1</v>
      </c>
      <c r="L223" s="126">
        <f t="shared" si="38"/>
        <v>1</v>
      </c>
      <c r="M223" s="126">
        <f t="shared" si="38"/>
        <v>1</v>
      </c>
      <c r="N223" s="126">
        <f t="shared" si="38"/>
        <v>1</v>
      </c>
      <c r="O223" s="126">
        <f t="shared" si="38"/>
        <v>1</v>
      </c>
      <c r="P223" s="126">
        <f t="shared" si="38"/>
        <v>1</v>
      </c>
      <c r="Q223" s="126">
        <f t="shared" si="38"/>
        <v>1</v>
      </c>
      <c r="R223" s="126">
        <f t="shared" si="38"/>
        <v>1</v>
      </c>
      <c r="S223" s="126">
        <f t="shared" si="38"/>
        <v>1</v>
      </c>
      <c r="T223" s="126">
        <f t="shared" si="38"/>
        <v>1</v>
      </c>
      <c r="U223" s="126">
        <f t="shared" si="38"/>
        <v>1</v>
      </c>
      <c r="V223" s="126">
        <f t="shared" si="38"/>
        <v>1</v>
      </c>
      <c r="W223" s="126">
        <f t="shared" si="38"/>
        <v>1</v>
      </c>
      <c r="X223" s="126">
        <f t="shared" si="38"/>
        <v>1</v>
      </c>
      <c r="Y223" s="126">
        <f t="shared" si="38"/>
        <v>1</v>
      </c>
      <c r="Z223" s="126">
        <f t="shared" si="38"/>
        <v>1</v>
      </c>
      <c r="AA223" s="126">
        <f t="shared" si="38"/>
        <v>1</v>
      </c>
      <c r="AB223" s="126">
        <f t="shared" si="38"/>
        <v>1</v>
      </c>
      <c r="AC223" s="126">
        <f t="shared" si="38"/>
        <v>1</v>
      </c>
      <c r="AD223" s="126">
        <f t="shared" si="38"/>
        <v>1</v>
      </c>
      <c r="AE223" s="126">
        <f t="shared" si="38"/>
        <v>1</v>
      </c>
      <c r="AF223" s="126">
        <f t="shared" si="38"/>
        <v>1</v>
      </c>
      <c r="AG223" s="126">
        <f t="shared" si="38"/>
        <v>1</v>
      </c>
      <c r="AH223" s="126">
        <f t="shared" si="38"/>
        <v>1</v>
      </c>
      <c r="AI223" s="126">
        <f t="shared" si="38"/>
        <v>1</v>
      </c>
      <c r="AJ223" s="126">
        <f t="shared" si="38"/>
        <v>1</v>
      </c>
      <c r="AK223" s="126">
        <f t="shared" si="38"/>
        <v>1</v>
      </c>
      <c r="AL223" s="126">
        <f t="shared" si="38"/>
        <v>1</v>
      </c>
      <c r="AM223" s="126">
        <f t="shared" si="38"/>
        <v>1</v>
      </c>
      <c r="AN223" s="126">
        <f t="shared" si="38"/>
        <v>1</v>
      </c>
      <c r="AO223" s="126">
        <f t="shared" si="38"/>
        <v>1</v>
      </c>
      <c r="AP223" s="126">
        <f t="shared" si="38"/>
        <v>1</v>
      </c>
      <c r="AQ223" s="126">
        <f t="shared" si="38"/>
        <v>1</v>
      </c>
      <c r="AR223" s="126">
        <f t="shared" si="38"/>
        <v>1</v>
      </c>
      <c r="AS223" s="126">
        <f t="shared" si="38"/>
        <v>1</v>
      </c>
    </row>
    <row r="224" spans="2:45" ht="25.15" hidden="1" customHeight="1">
      <c r="B224" s="123" t="s">
        <v>148</v>
      </c>
      <c r="C224" s="125">
        <v>0</v>
      </c>
      <c r="D224" s="126">
        <f t="shared" ref="D224:AS224" si="39">$C$224</f>
        <v>0</v>
      </c>
      <c r="E224" s="126">
        <f t="shared" si="39"/>
        <v>0</v>
      </c>
      <c r="F224" s="126">
        <f t="shared" si="39"/>
        <v>0</v>
      </c>
      <c r="G224" s="126">
        <f t="shared" si="39"/>
        <v>0</v>
      </c>
      <c r="H224" s="126">
        <f t="shared" si="39"/>
        <v>0</v>
      </c>
      <c r="I224" s="126">
        <f t="shared" si="39"/>
        <v>0</v>
      </c>
      <c r="J224" s="126">
        <f t="shared" si="39"/>
        <v>0</v>
      </c>
      <c r="K224" s="126">
        <f t="shared" si="39"/>
        <v>0</v>
      </c>
      <c r="L224" s="126">
        <f t="shared" si="39"/>
        <v>0</v>
      </c>
      <c r="M224" s="126">
        <f t="shared" si="39"/>
        <v>0</v>
      </c>
      <c r="N224" s="126">
        <f t="shared" si="39"/>
        <v>0</v>
      </c>
      <c r="O224" s="126">
        <f t="shared" si="39"/>
        <v>0</v>
      </c>
      <c r="P224" s="126">
        <f t="shared" si="39"/>
        <v>0</v>
      </c>
      <c r="Q224" s="126">
        <f t="shared" si="39"/>
        <v>0</v>
      </c>
      <c r="R224" s="126">
        <f t="shared" si="39"/>
        <v>0</v>
      </c>
      <c r="S224" s="126">
        <f t="shared" si="39"/>
        <v>0</v>
      </c>
      <c r="T224" s="126">
        <f t="shared" si="39"/>
        <v>0</v>
      </c>
      <c r="U224" s="126">
        <f t="shared" si="39"/>
        <v>0</v>
      </c>
      <c r="V224" s="126">
        <f t="shared" si="39"/>
        <v>0</v>
      </c>
      <c r="W224" s="126">
        <f t="shared" si="39"/>
        <v>0</v>
      </c>
      <c r="X224" s="126">
        <f t="shared" si="39"/>
        <v>0</v>
      </c>
      <c r="Y224" s="126">
        <f t="shared" si="39"/>
        <v>0</v>
      </c>
      <c r="Z224" s="126">
        <f t="shared" si="39"/>
        <v>0</v>
      </c>
      <c r="AA224" s="126">
        <f t="shared" si="39"/>
        <v>0</v>
      </c>
      <c r="AB224" s="126">
        <f t="shared" si="39"/>
        <v>0</v>
      </c>
      <c r="AC224" s="126">
        <f t="shared" si="39"/>
        <v>0</v>
      </c>
      <c r="AD224" s="126">
        <f t="shared" si="39"/>
        <v>0</v>
      </c>
      <c r="AE224" s="126">
        <f t="shared" si="39"/>
        <v>0</v>
      </c>
      <c r="AF224" s="126">
        <f t="shared" si="39"/>
        <v>0</v>
      </c>
      <c r="AG224" s="126">
        <f t="shared" si="39"/>
        <v>0</v>
      </c>
      <c r="AH224" s="126">
        <f t="shared" si="39"/>
        <v>0</v>
      </c>
      <c r="AI224" s="126">
        <f t="shared" si="39"/>
        <v>0</v>
      </c>
      <c r="AJ224" s="126">
        <f t="shared" si="39"/>
        <v>0</v>
      </c>
      <c r="AK224" s="126">
        <f t="shared" si="39"/>
        <v>0</v>
      </c>
      <c r="AL224" s="126">
        <f t="shared" si="39"/>
        <v>0</v>
      </c>
      <c r="AM224" s="126">
        <f t="shared" si="39"/>
        <v>0</v>
      </c>
      <c r="AN224" s="126">
        <f t="shared" si="39"/>
        <v>0</v>
      </c>
      <c r="AO224" s="126">
        <f t="shared" si="39"/>
        <v>0</v>
      </c>
      <c r="AP224" s="126">
        <f t="shared" si="39"/>
        <v>0</v>
      </c>
      <c r="AQ224" s="126">
        <f t="shared" si="39"/>
        <v>0</v>
      </c>
      <c r="AR224" s="126">
        <f t="shared" si="39"/>
        <v>0</v>
      </c>
      <c r="AS224" s="126">
        <f t="shared" si="39"/>
        <v>0</v>
      </c>
    </row>
    <row r="225" spans="2:45" ht="25.15" hidden="1" customHeight="1">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row>
    <row r="226" spans="2:45" ht="25.15" hidden="1" customHeight="1">
      <c r="B226" s="2" t="s">
        <v>150</v>
      </c>
      <c r="C226" s="2"/>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row>
    <row r="227" spans="2:45" ht="25.15" hidden="1" customHeight="1">
      <c r="B227" s="120" t="s">
        <v>135</v>
      </c>
      <c r="C227" s="120"/>
      <c r="D227" s="103" t="s">
        <v>151</v>
      </c>
      <c r="E227" s="82">
        <v>2019</v>
      </c>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row>
    <row r="228" spans="2:45" ht="25.15" hidden="1" customHeight="1">
      <c r="B228" s="127" t="s">
        <v>152</v>
      </c>
      <c r="C228" s="32" t="s">
        <v>137</v>
      </c>
      <c r="D228" s="32"/>
      <c r="E228" s="98">
        <f>D201*(100%-C207)</f>
        <v>2.1513600000000004</v>
      </c>
      <c r="F228" s="490" t="s">
        <v>153</v>
      </c>
      <c r="G228" s="490"/>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row>
    <row r="229" spans="2:45" ht="25.15" hidden="1" customHeight="1">
      <c r="B229" s="127" t="s">
        <v>138</v>
      </c>
      <c r="C229" s="32" t="s">
        <v>137</v>
      </c>
      <c r="D229" s="32"/>
      <c r="E229" s="98">
        <f>D202*(100%-C208)</f>
        <v>2.4743400000000007</v>
      </c>
      <c r="F229" s="490"/>
      <c r="G229" s="490"/>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row>
    <row r="230" spans="2:45" hidden="1"/>
    <row r="231" spans="2:45" ht="25.15" hidden="1" customHeight="1">
      <c r="B231" s="486" t="s">
        <v>154</v>
      </c>
      <c r="C231" s="486"/>
      <c r="D231" s="486"/>
      <c r="E231" s="486"/>
      <c r="F231" s="2"/>
      <c r="G231" s="2"/>
      <c r="H231" s="64"/>
      <c r="I231" s="64"/>
      <c r="J231" s="64"/>
      <c r="K231" s="64"/>
      <c r="L231" s="64"/>
    </row>
    <row r="232" spans="2:45" ht="25.15" hidden="1" customHeight="1">
      <c r="B232" s="436" t="s">
        <v>155</v>
      </c>
      <c r="C232" s="436"/>
      <c r="D232" s="436"/>
      <c r="E232" s="436"/>
      <c r="F232" s="436"/>
      <c r="G232" s="436"/>
      <c r="H232" s="64"/>
      <c r="I232" s="64"/>
      <c r="J232" s="64"/>
      <c r="K232" s="64"/>
      <c r="L232" s="64"/>
    </row>
    <row r="233" spans="2:45" ht="25.15" hidden="1" customHeight="1">
      <c r="B233" s="64"/>
      <c r="C233" s="64"/>
      <c r="D233" s="2"/>
      <c r="E233" s="64"/>
      <c r="F233" s="64"/>
      <c r="G233" s="2"/>
      <c r="H233" s="2"/>
      <c r="I233" s="2"/>
      <c r="J233" s="64"/>
      <c r="K233" s="64"/>
      <c r="L233" s="64"/>
    </row>
    <row r="234" spans="2:45" ht="25.15" hidden="1" customHeight="1">
      <c r="B234" s="120"/>
      <c r="C234" s="128"/>
      <c r="D234" s="128" t="s">
        <v>100</v>
      </c>
      <c r="E234" s="82">
        <v>2019</v>
      </c>
      <c r="F234" s="64"/>
      <c r="G234" s="2"/>
      <c r="H234" s="2"/>
      <c r="I234" s="2"/>
      <c r="J234" s="64"/>
      <c r="K234" s="64"/>
      <c r="L234" s="64"/>
    </row>
    <row r="235" spans="2:45" ht="25.15" hidden="1" customHeight="1">
      <c r="B235" s="121" t="s">
        <v>156</v>
      </c>
      <c r="C235" s="32" t="s">
        <v>137</v>
      </c>
      <c r="D235" s="118"/>
      <c r="E235" s="129">
        <f>E228*$C$219+E229*$C$220</f>
        <v>2.2550249575500212</v>
      </c>
      <c r="F235" s="64"/>
      <c r="G235" s="2"/>
      <c r="H235" s="2"/>
      <c r="I235" s="2"/>
      <c r="J235" s="64"/>
      <c r="K235" s="64"/>
      <c r="L235" s="64"/>
    </row>
    <row r="236" spans="2:45" ht="25.15" hidden="1" customHeight="1">
      <c r="B236" s="121" t="s">
        <v>157</v>
      </c>
      <c r="C236" s="32" t="s">
        <v>137</v>
      </c>
      <c r="D236" s="118"/>
      <c r="E236" s="129">
        <f>E229*$C$223</f>
        <v>2.4743400000000007</v>
      </c>
      <c r="F236" s="64"/>
      <c r="G236" s="2"/>
      <c r="H236" s="2"/>
      <c r="I236" s="2"/>
      <c r="J236" s="64"/>
      <c r="K236" s="64"/>
      <c r="L236" s="64"/>
    </row>
    <row r="237" spans="2:45" ht="25.15" hidden="1" customHeight="1">
      <c r="B237" s="130" t="s">
        <v>158</v>
      </c>
      <c r="C237" s="2"/>
      <c r="D237" s="64"/>
      <c r="E237" s="64"/>
      <c r="F237" s="64"/>
      <c r="G237" s="131"/>
      <c r="H237" s="132"/>
      <c r="I237" s="133"/>
      <c r="J237" s="64"/>
      <c r="K237" s="64"/>
      <c r="L237" s="64"/>
    </row>
    <row r="238" spans="2:45" ht="25.15" hidden="1" customHeight="1">
      <c r="B238" s="2" t="s">
        <v>159</v>
      </c>
      <c r="C238" s="2"/>
      <c r="D238" s="64"/>
      <c r="E238" s="64"/>
      <c r="F238" s="64"/>
      <c r="G238" s="131"/>
      <c r="H238" s="132"/>
      <c r="I238" s="133"/>
      <c r="J238" s="64"/>
      <c r="K238" s="64"/>
      <c r="L238" s="64"/>
    </row>
    <row r="239" spans="2:45" ht="25.15" hidden="1" customHeight="1">
      <c r="B239" s="120"/>
      <c r="C239" s="120"/>
      <c r="D239" s="82">
        <v>2019</v>
      </c>
      <c r="E239" s="64"/>
      <c r="F239" s="438" t="str">
        <f>B167</f>
        <v xml:space="preserve">Przyjęto uproszczenie, że udziały pojazdów spalinowych używających benzyny i oleju napędowego będą stałe w całym okresie projekcji. Według przeprowadzonych obliczeń, wpływ zmian prognozowanej struktury floty pojazdów spalinowych na zużycie paliwa [ltr/ poj-km] jest tylko nieznaczny. </v>
      </c>
      <c r="G239" s="438"/>
      <c r="H239" s="438"/>
      <c r="I239" s="438"/>
      <c r="J239" s="64"/>
      <c r="K239" s="64"/>
      <c r="L239" s="64"/>
    </row>
    <row r="240" spans="2:45" ht="25.15" hidden="1" customHeight="1">
      <c r="B240" s="121" t="s">
        <v>160</v>
      </c>
      <c r="C240" s="302" t="s">
        <v>161</v>
      </c>
      <c r="D240" s="129">
        <v>0.811009645589712</v>
      </c>
      <c r="E240" s="64"/>
      <c r="F240" s="438"/>
      <c r="G240" s="438"/>
      <c r="H240" s="438"/>
      <c r="I240" s="438"/>
      <c r="J240" s="64"/>
      <c r="K240" s="64"/>
      <c r="L240" s="64"/>
    </row>
    <row r="241" spans="2:12" ht="25.15" hidden="1" customHeight="1">
      <c r="B241" s="121" t="s">
        <v>162</v>
      </c>
      <c r="C241" s="302" t="s">
        <v>161</v>
      </c>
      <c r="D241" s="129">
        <v>1.4541305064433745</v>
      </c>
      <c r="E241" s="64"/>
      <c r="F241" s="64"/>
      <c r="G241" s="64"/>
      <c r="H241" s="64"/>
      <c r="I241" s="64"/>
      <c r="J241" s="64"/>
      <c r="K241" s="64"/>
      <c r="L241" s="64"/>
    </row>
    <row r="242" spans="2:12" ht="25.15" hidden="1" customHeight="1">
      <c r="B242" s="131"/>
      <c r="C242" s="132"/>
      <c r="D242" s="133"/>
      <c r="E242" s="64"/>
      <c r="F242" s="64"/>
      <c r="G242" s="64"/>
      <c r="H242" s="64"/>
      <c r="I242" s="64"/>
      <c r="J242" s="64"/>
      <c r="K242" s="64"/>
      <c r="L242" s="64"/>
    </row>
    <row r="243" spans="2:12" ht="25.15" hidden="1" customHeight="1">
      <c r="B243" s="296" t="s">
        <v>444</v>
      </c>
      <c r="C243" s="132"/>
      <c r="D243" s="133"/>
      <c r="E243" s="64"/>
      <c r="F243" s="64"/>
      <c r="G243" s="64"/>
      <c r="H243" s="64"/>
      <c r="I243" s="64"/>
      <c r="J243" s="64"/>
      <c r="K243" s="64"/>
      <c r="L243" s="64"/>
    </row>
    <row r="244" spans="2:12" ht="25.15" hidden="1" customHeight="1">
      <c r="B244" s="487" t="s">
        <v>163</v>
      </c>
      <c r="C244" s="487"/>
      <c r="D244" s="487"/>
      <c r="E244" s="131"/>
      <c r="F244" s="487" t="s">
        <v>164</v>
      </c>
      <c r="G244" s="487"/>
      <c r="H244" s="487"/>
      <c r="I244" s="131"/>
      <c r="J244" s="393" t="s">
        <v>120</v>
      </c>
      <c r="K244" s="394"/>
      <c r="L244" s="395"/>
    </row>
    <row r="245" spans="2:12" ht="25.15" hidden="1" customHeight="1">
      <c r="B245" s="90" t="s">
        <v>8</v>
      </c>
      <c r="C245" s="90" t="s">
        <v>47</v>
      </c>
      <c r="D245" s="90" t="s">
        <v>48</v>
      </c>
      <c r="E245" s="39"/>
      <c r="F245" s="90" t="s">
        <v>8</v>
      </c>
      <c r="G245" s="90" t="s">
        <v>47</v>
      </c>
      <c r="H245" s="90" t="s">
        <v>48</v>
      </c>
      <c r="I245" s="64"/>
      <c r="J245" s="61" t="s">
        <v>121</v>
      </c>
      <c r="K245" s="113" t="s">
        <v>47</v>
      </c>
      <c r="L245" s="113" t="s">
        <v>48</v>
      </c>
    </row>
    <row r="246" spans="2:12" ht="25.15" hidden="1" customHeight="1">
      <c r="B246" s="8" t="s">
        <v>25</v>
      </c>
      <c r="C246" s="18">
        <f t="shared" ref="C246:C259" si="40">$D$240+$C172*$E$235</f>
        <v>1.4063568455294972</v>
      </c>
      <c r="D246" s="18">
        <f>$D$241+$D172*$E$236</f>
        <v>2.9781794511564383</v>
      </c>
      <c r="E246" s="13"/>
      <c r="F246" s="8" t="s">
        <v>25</v>
      </c>
      <c r="G246" s="18">
        <f t="shared" ref="G246:H259" si="41">C246*K246</f>
        <v>1.5645719906515658</v>
      </c>
      <c r="H246" s="18">
        <f t="shared" si="41"/>
        <v>3.3504518825509932</v>
      </c>
      <c r="I246" s="15"/>
      <c r="J246" s="303">
        <f t="shared" ref="J246:L259" si="42">J172</f>
        <v>5</v>
      </c>
      <c r="K246" s="134">
        <f t="shared" si="42"/>
        <v>1.1125</v>
      </c>
      <c r="L246" s="134">
        <f t="shared" si="42"/>
        <v>1.125</v>
      </c>
    </row>
    <row r="247" spans="2:12" ht="25.15" hidden="1" customHeight="1">
      <c r="B247" s="12" t="s">
        <v>26</v>
      </c>
      <c r="C247" s="18">
        <f t="shared" si="40"/>
        <v>1.1880696062984906</v>
      </c>
      <c r="D247" s="18">
        <f t="shared" ref="D247:D259" si="43">$D$241+$D173*$E$236</f>
        <v>2.3029407221610732</v>
      </c>
      <c r="E247" s="13"/>
      <c r="F247" s="12" t="s">
        <v>26</v>
      </c>
      <c r="G247" s="18">
        <f t="shared" si="41"/>
        <v>1.3217274370070708</v>
      </c>
      <c r="H247" s="18">
        <f t="shared" si="41"/>
        <v>2.5908083124312071</v>
      </c>
      <c r="I247" s="16"/>
      <c r="J247" s="303">
        <f t="shared" si="42"/>
        <v>15</v>
      </c>
      <c r="K247" s="134">
        <f t="shared" si="42"/>
        <v>1.1125</v>
      </c>
      <c r="L247" s="134">
        <f t="shared" si="42"/>
        <v>1.125</v>
      </c>
    </row>
    <row r="248" spans="2:12" ht="25.15" hidden="1" customHeight="1">
      <c r="B248" s="8" t="s">
        <v>27</v>
      </c>
      <c r="C248" s="18">
        <f t="shared" si="40"/>
        <v>1.098297752255821</v>
      </c>
      <c r="D248" s="18">
        <f t="shared" si="43"/>
        <v>2.0996974545050899</v>
      </c>
      <c r="E248" s="13"/>
      <c r="F248" s="8" t="s">
        <v>27</v>
      </c>
      <c r="G248" s="18">
        <f t="shared" si="41"/>
        <v>1.221856249384601</v>
      </c>
      <c r="H248" s="18">
        <f t="shared" si="41"/>
        <v>2.3621596363182262</v>
      </c>
      <c r="I248" s="15"/>
      <c r="J248" s="303">
        <f t="shared" si="42"/>
        <v>25</v>
      </c>
      <c r="K248" s="134">
        <f t="shared" si="42"/>
        <v>1.1125</v>
      </c>
      <c r="L248" s="134">
        <f t="shared" si="42"/>
        <v>1.125</v>
      </c>
    </row>
    <row r="249" spans="2:12" ht="25.15" hidden="1" customHeight="1">
      <c r="B249" s="8" t="s">
        <v>28</v>
      </c>
      <c r="C249" s="18">
        <f t="shared" si="40"/>
        <v>1.0443293612144233</v>
      </c>
      <c r="D249" s="18">
        <f t="shared" si="43"/>
        <v>1.9965228984518499</v>
      </c>
      <c r="E249" s="13"/>
      <c r="F249" s="8" t="s">
        <v>28</v>
      </c>
      <c r="G249" s="18">
        <f t="shared" si="41"/>
        <v>1.1618164143510461</v>
      </c>
      <c r="H249" s="18">
        <f t="shared" si="41"/>
        <v>2.2460882607583312</v>
      </c>
      <c r="I249" s="15"/>
      <c r="J249" s="303">
        <f t="shared" si="42"/>
        <v>35</v>
      </c>
      <c r="K249" s="134">
        <f t="shared" si="42"/>
        <v>1.1125</v>
      </c>
      <c r="L249" s="134">
        <f t="shared" si="42"/>
        <v>1.125</v>
      </c>
    </row>
    <row r="250" spans="2:12" ht="25.15" hidden="1" customHeight="1">
      <c r="B250" s="8" t="s">
        <v>29</v>
      </c>
      <c r="C250" s="18">
        <f t="shared" si="40"/>
        <v>1.0086636851087849</v>
      </c>
      <c r="D250" s="18">
        <f t="shared" si="43"/>
        <v>1.939886399703517</v>
      </c>
      <c r="E250" s="13"/>
      <c r="F250" s="8" t="s">
        <v>29</v>
      </c>
      <c r="G250" s="18">
        <f t="shared" si="41"/>
        <v>1.1221383496835233</v>
      </c>
      <c r="H250" s="18">
        <f t="shared" si="41"/>
        <v>2.1823721996664567</v>
      </c>
      <c r="I250" s="16"/>
      <c r="J250" s="303">
        <f t="shared" si="42"/>
        <v>45</v>
      </c>
      <c r="K250" s="134">
        <f t="shared" si="42"/>
        <v>1.1125</v>
      </c>
      <c r="L250" s="134">
        <f t="shared" si="42"/>
        <v>1.125</v>
      </c>
    </row>
    <row r="251" spans="2:12" ht="25.15" hidden="1" customHeight="1">
      <c r="B251" s="8" t="s">
        <v>30</v>
      </c>
      <c r="C251" s="18">
        <f t="shared" si="40"/>
        <v>0.98484692600559365</v>
      </c>
      <c r="D251" s="18">
        <f t="shared" si="43"/>
        <v>1.9097575991734939</v>
      </c>
      <c r="E251" s="13"/>
      <c r="F251" s="8" t="s">
        <v>30</v>
      </c>
      <c r="G251" s="18">
        <f t="shared" si="41"/>
        <v>1.1141080850438279</v>
      </c>
      <c r="H251" s="18">
        <f t="shared" si="41"/>
        <v>2.1882639157196282</v>
      </c>
      <c r="I251" s="15"/>
      <c r="J251" s="303">
        <f t="shared" si="42"/>
        <v>55</v>
      </c>
      <c r="K251" s="134">
        <f t="shared" si="42"/>
        <v>1.1312500000000001</v>
      </c>
      <c r="L251" s="134">
        <f t="shared" si="42"/>
        <v>1.1458333333333333</v>
      </c>
    </row>
    <row r="252" spans="2:12" ht="25.15" hidden="1" customHeight="1">
      <c r="B252" s="8" t="s">
        <v>31</v>
      </c>
      <c r="C252" s="18">
        <f t="shared" si="40"/>
        <v>0.96975015681767063</v>
      </c>
      <c r="D252" s="18">
        <f t="shared" si="43"/>
        <v>1.8956275255604569</v>
      </c>
      <c r="E252" s="13"/>
      <c r="F252" s="8" t="s">
        <v>31</v>
      </c>
      <c r="G252" s="18">
        <f t="shared" si="41"/>
        <v>1.1152126803403213</v>
      </c>
      <c r="H252" s="18">
        <f t="shared" si="41"/>
        <v>2.2115654464871999</v>
      </c>
      <c r="I252" s="15"/>
      <c r="J252" s="303">
        <f t="shared" si="42"/>
        <v>65</v>
      </c>
      <c r="K252" s="134">
        <f t="shared" si="42"/>
        <v>1.1500000000000001</v>
      </c>
      <c r="L252" s="134">
        <f t="shared" si="42"/>
        <v>1.1666666666666667</v>
      </c>
    </row>
    <row r="253" spans="2:12" ht="25.15" hidden="1" customHeight="1">
      <c r="B253" s="8" t="s">
        <v>32</v>
      </c>
      <c r="C253" s="18">
        <f t="shared" si="40"/>
        <v>0.96159785627392624</v>
      </c>
      <c r="D253" s="18">
        <f t="shared" si="43"/>
        <v>1.8917762673720642</v>
      </c>
      <c r="E253" s="13"/>
      <c r="F253" s="8" t="s">
        <v>32</v>
      </c>
      <c r="G253" s="18">
        <f t="shared" si="41"/>
        <v>1.1238674945201514</v>
      </c>
      <c r="H253" s="18">
        <f t="shared" si="41"/>
        <v>2.2464843175043261</v>
      </c>
      <c r="I253" s="16"/>
      <c r="J253" s="303">
        <f t="shared" si="42"/>
        <v>75</v>
      </c>
      <c r="K253" s="134">
        <f t="shared" si="42"/>
        <v>1.1687500000000002</v>
      </c>
      <c r="L253" s="134">
        <f t="shared" si="42"/>
        <v>1.1875</v>
      </c>
    </row>
    <row r="254" spans="2:12" ht="25.15" hidden="1" customHeight="1">
      <c r="B254" s="8" t="s">
        <v>33</v>
      </c>
      <c r="C254" s="18">
        <f t="shared" si="40"/>
        <v>0.9592722915567502</v>
      </c>
      <c r="D254" s="18">
        <f t="shared" si="43"/>
        <v>1.8960749225492468</v>
      </c>
      <c r="E254" s="13"/>
      <c r="F254" s="8" t="s">
        <v>33</v>
      </c>
      <c r="G254" s="18">
        <f t="shared" si="41"/>
        <v>1.1391358462236409</v>
      </c>
      <c r="H254" s="18">
        <f t="shared" si="41"/>
        <v>2.2910905314136731</v>
      </c>
      <c r="I254" s="15"/>
      <c r="J254" s="303">
        <f t="shared" si="42"/>
        <v>85</v>
      </c>
      <c r="K254" s="134">
        <f t="shared" si="42"/>
        <v>1.1875</v>
      </c>
      <c r="L254" s="134">
        <f t="shared" si="42"/>
        <v>1.2083333333333333</v>
      </c>
    </row>
    <row r="255" spans="2:12" ht="25.15" hidden="1" customHeight="1">
      <c r="B255" s="8" t="s">
        <v>34</v>
      </c>
      <c r="C255" s="18">
        <f t="shared" si="40"/>
        <v>0.96201579124774805</v>
      </c>
      <c r="D255" s="18">
        <f t="shared" si="43"/>
        <v>1.9124682866743843</v>
      </c>
      <c r="E255" s="13"/>
      <c r="F255" s="8" t="s">
        <v>34</v>
      </c>
      <c r="G255" s="18">
        <f t="shared" si="41"/>
        <v>1.1604315481925962</v>
      </c>
      <c r="H255" s="18">
        <f t="shared" si="41"/>
        <v>2.3507422690372644</v>
      </c>
      <c r="I255" s="15"/>
      <c r="J255" s="303">
        <f t="shared" si="42"/>
        <v>95</v>
      </c>
      <c r="K255" s="134">
        <f t="shared" si="42"/>
        <v>1.20625</v>
      </c>
      <c r="L255" s="134">
        <f t="shared" si="42"/>
        <v>1.2291666666666667</v>
      </c>
    </row>
    <row r="256" spans="2:12" ht="25.15" hidden="1" customHeight="1">
      <c r="B256" s="8" t="s">
        <v>35</v>
      </c>
      <c r="C256" s="18">
        <f t="shared" si="40"/>
        <v>0.96928546489962031</v>
      </c>
      <c r="D256" s="18">
        <f t="shared" si="43"/>
        <v>1.9817147269141757</v>
      </c>
      <c r="E256" s="13"/>
      <c r="F256" s="8" t="s">
        <v>35</v>
      </c>
      <c r="G256" s="18">
        <f t="shared" si="41"/>
        <v>1.1873746945020349</v>
      </c>
      <c r="H256" s="18">
        <f t="shared" si="41"/>
        <v>2.4771434086427195</v>
      </c>
      <c r="I256" s="15"/>
      <c r="J256" s="303">
        <f t="shared" si="42"/>
        <v>105</v>
      </c>
      <c r="K256" s="134">
        <f t="shared" si="42"/>
        <v>1.2250000000000001</v>
      </c>
      <c r="L256" s="134">
        <f t="shared" si="42"/>
        <v>1.25</v>
      </c>
    </row>
    <row r="257" spans="2:12" ht="25.15" hidden="1" customHeight="1">
      <c r="B257" s="8" t="s">
        <v>36</v>
      </c>
      <c r="C257" s="18">
        <f t="shared" si="40"/>
        <v>0.98067518692336353</v>
      </c>
      <c r="D257" s="18">
        <f t="shared" si="43"/>
        <v>2.0509611671539671</v>
      </c>
      <c r="E257" s="13"/>
      <c r="F257" s="8" t="s">
        <v>36</v>
      </c>
      <c r="G257" s="18">
        <f t="shared" si="41"/>
        <v>1.2013271039811204</v>
      </c>
      <c r="H257" s="18">
        <f t="shared" si="41"/>
        <v>2.5637014589424592</v>
      </c>
      <c r="I257" s="15"/>
      <c r="J257" s="303">
        <f t="shared" si="42"/>
        <v>115</v>
      </c>
      <c r="K257" s="134">
        <f t="shared" si="42"/>
        <v>1.2250000000000001</v>
      </c>
      <c r="L257" s="134">
        <f t="shared" si="42"/>
        <v>1.25</v>
      </c>
    </row>
    <row r="258" spans="2:12" ht="25.15" hidden="1" customHeight="1">
      <c r="B258" s="8" t="s">
        <v>37</v>
      </c>
      <c r="C258" s="18">
        <f t="shared" si="40"/>
        <v>0.99587051176731678</v>
      </c>
      <c r="D258" s="18">
        <f t="shared" si="43"/>
        <v>2.1202076073937581</v>
      </c>
      <c r="E258" s="13"/>
      <c r="F258" s="8" t="s">
        <v>37</v>
      </c>
      <c r="G258" s="18">
        <f t="shared" si="41"/>
        <v>1.2199413769149632</v>
      </c>
      <c r="H258" s="18">
        <f t="shared" si="41"/>
        <v>2.6502595092421979</v>
      </c>
      <c r="I258" s="15"/>
      <c r="J258" s="303">
        <f t="shared" si="42"/>
        <v>125</v>
      </c>
      <c r="K258" s="134">
        <f t="shared" si="42"/>
        <v>1.2250000000000001</v>
      </c>
      <c r="L258" s="134">
        <f t="shared" si="42"/>
        <v>1.25</v>
      </c>
    </row>
    <row r="259" spans="2:12" ht="25.15" hidden="1" customHeight="1">
      <c r="B259" s="8" t="s">
        <v>38</v>
      </c>
      <c r="C259" s="18">
        <f t="shared" si="40"/>
        <v>1.0146210585896993</v>
      </c>
      <c r="D259" s="18">
        <f t="shared" si="43"/>
        <v>2.1894540476335491</v>
      </c>
      <c r="E259" s="13"/>
      <c r="F259" s="8" t="s">
        <v>38</v>
      </c>
      <c r="G259" s="18">
        <f t="shared" si="41"/>
        <v>1.2429107967723818</v>
      </c>
      <c r="H259" s="18">
        <f t="shared" si="41"/>
        <v>2.7368175595419366</v>
      </c>
      <c r="I259" s="15"/>
      <c r="J259" s="303">
        <f t="shared" si="42"/>
        <v>135</v>
      </c>
      <c r="K259" s="134">
        <f t="shared" si="42"/>
        <v>1.2250000000000001</v>
      </c>
      <c r="L259" s="134">
        <f t="shared" si="42"/>
        <v>1.25</v>
      </c>
    </row>
    <row r="260" spans="2:12" ht="25.15" hidden="1" customHeight="1">
      <c r="B260" s="78"/>
      <c r="C260" s="64"/>
      <c r="D260" s="64"/>
      <c r="E260" s="64"/>
      <c r="F260" s="78"/>
      <c r="G260" s="64"/>
      <c r="H260" s="64"/>
      <c r="I260" s="66"/>
      <c r="J260" s="66"/>
      <c r="K260" s="64"/>
      <c r="L260" s="64"/>
    </row>
    <row r="261" spans="2:12" ht="25.15" hidden="1" customHeight="1">
      <c r="B261" s="66"/>
      <c r="C261" s="64"/>
      <c r="D261" s="64"/>
      <c r="E261" s="64"/>
      <c r="F261" s="64"/>
      <c r="G261" s="64"/>
      <c r="H261" s="64"/>
      <c r="I261" s="66"/>
      <c r="J261" s="64"/>
      <c r="K261" s="64"/>
      <c r="L261" s="64"/>
    </row>
    <row r="262" spans="2:12" ht="25.15" hidden="1" customHeight="1">
      <c r="B262" s="487" t="s">
        <v>165</v>
      </c>
      <c r="C262" s="487"/>
      <c r="D262" s="487"/>
      <c r="E262" s="48"/>
      <c r="F262" s="487" t="s">
        <v>166</v>
      </c>
      <c r="G262" s="487"/>
      <c r="H262" s="487"/>
      <c r="I262" s="48"/>
      <c r="J262" s="435" t="s">
        <v>167</v>
      </c>
      <c r="K262" s="435"/>
      <c r="L262" s="435"/>
    </row>
    <row r="263" spans="2:12" ht="25.15" hidden="1" customHeight="1">
      <c r="B263" s="51" t="s">
        <v>8</v>
      </c>
      <c r="C263" s="51" t="s">
        <v>47</v>
      </c>
      <c r="D263" s="51" t="s">
        <v>48</v>
      </c>
      <c r="E263" s="52"/>
      <c r="F263" s="51" t="s">
        <v>8</v>
      </c>
      <c r="G263" s="51" t="s">
        <v>47</v>
      </c>
      <c r="H263" s="51" t="s">
        <v>48</v>
      </c>
      <c r="I263" s="52"/>
      <c r="J263" s="51" t="s">
        <v>8</v>
      </c>
      <c r="K263" s="51" t="s">
        <v>47</v>
      </c>
      <c r="L263" s="51" t="s">
        <v>48</v>
      </c>
    </row>
    <row r="264" spans="2:12" ht="25.15" hidden="1" customHeight="1">
      <c r="B264" s="4" t="s">
        <v>9</v>
      </c>
      <c r="C264" s="7">
        <f>AVERAGE(C246:C248)</f>
        <v>1.2309080680279363</v>
      </c>
      <c r="D264" s="7">
        <f>AVERAGE(D246:D248)</f>
        <v>2.4602725426075338</v>
      </c>
      <c r="E264" s="69"/>
      <c r="F264" s="4" t="s">
        <v>9</v>
      </c>
      <c r="G264" s="7">
        <f>AVERAGE(G246:G248)</f>
        <v>1.3693852256810792</v>
      </c>
      <c r="H264" s="7">
        <f>AVERAGE(H246:H248)</f>
        <v>2.767806610433476</v>
      </c>
      <c r="I264" s="22"/>
      <c r="J264" s="4" t="s">
        <v>9</v>
      </c>
      <c r="K264" s="7">
        <f t="shared" ref="K264:L269" si="44">AVERAGE(C264,G264)</f>
        <v>1.3001466468545078</v>
      </c>
      <c r="L264" s="7">
        <f t="shared" si="44"/>
        <v>2.6140395765205051</v>
      </c>
    </row>
    <row r="265" spans="2:12" ht="25.15" hidden="1" customHeight="1">
      <c r="B265" s="4" t="s">
        <v>10</v>
      </c>
      <c r="C265" s="7">
        <f>AVERAGE(C249:C250)</f>
        <v>1.0264965231616041</v>
      </c>
      <c r="D265" s="7">
        <f>AVERAGE(D249:D250)</f>
        <v>1.9682046490776834</v>
      </c>
      <c r="E265" s="69"/>
      <c r="F265" s="4" t="s">
        <v>10</v>
      </c>
      <c r="G265" s="7">
        <f>AVERAGE(G249:G250)</f>
        <v>1.1419773820172847</v>
      </c>
      <c r="H265" s="7">
        <f>AVERAGE(H249:H250)</f>
        <v>2.2142302302123937</v>
      </c>
      <c r="I265" s="22"/>
      <c r="J265" s="4" t="s">
        <v>10</v>
      </c>
      <c r="K265" s="7">
        <f t="shared" si="44"/>
        <v>1.0842369525894444</v>
      </c>
      <c r="L265" s="7">
        <f t="shared" si="44"/>
        <v>2.0912174396450385</v>
      </c>
    </row>
    <row r="266" spans="2:12" ht="25.15" hidden="1" customHeight="1">
      <c r="B266" s="4" t="s">
        <v>1</v>
      </c>
      <c r="C266" s="7">
        <f>AVERAGE(C251:C252)</f>
        <v>0.97729854141163219</v>
      </c>
      <c r="D266" s="7">
        <f>AVERAGE(D251:D252)</f>
        <v>1.9026925623669753</v>
      </c>
      <c r="E266" s="69"/>
      <c r="F266" s="4" t="s">
        <v>1</v>
      </c>
      <c r="G266" s="7">
        <f>AVERAGE(G251:G252)</f>
        <v>1.1146603826920747</v>
      </c>
      <c r="H266" s="7">
        <f>AVERAGE(H251:H252)</f>
        <v>2.1999146811034143</v>
      </c>
      <c r="I266" s="22"/>
      <c r="J266" s="4" t="s">
        <v>1</v>
      </c>
      <c r="K266" s="7">
        <f t="shared" si="44"/>
        <v>1.0459794620518534</v>
      </c>
      <c r="L266" s="7">
        <f t="shared" si="44"/>
        <v>2.0513036217351948</v>
      </c>
    </row>
    <row r="267" spans="2:12" ht="25.15" hidden="1" customHeight="1">
      <c r="B267" s="4" t="s">
        <v>2</v>
      </c>
      <c r="C267" s="7">
        <f>AVERAGE(C253:C254)</f>
        <v>0.96043507391533822</v>
      </c>
      <c r="D267" s="7">
        <f>AVERAGE(D253:D254)</f>
        <v>1.8939255949606555</v>
      </c>
      <c r="E267" s="69" t="s">
        <v>79</v>
      </c>
      <c r="F267" s="4" t="s">
        <v>2</v>
      </c>
      <c r="G267" s="7">
        <f>AVERAGE(G253:G254)</f>
        <v>1.1315016703718963</v>
      </c>
      <c r="H267" s="7">
        <f>AVERAGE(H253:H254)</f>
        <v>2.2687874244589996</v>
      </c>
      <c r="I267" s="22"/>
      <c r="J267" s="4" t="s">
        <v>2</v>
      </c>
      <c r="K267" s="7">
        <f t="shared" si="44"/>
        <v>1.0459683721436173</v>
      </c>
      <c r="L267" s="7">
        <f t="shared" si="44"/>
        <v>2.0813565097098277</v>
      </c>
    </row>
    <row r="268" spans="2:12" ht="25.15" hidden="1" customHeight="1">
      <c r="B268" s="4" t="s">
        <v>3</v>
      </c>
      <c r="C268" s="7">
        <f>AVERAGE(C255:C256)</f>
        <v>0.96565062807368418</v>
      </c>
      <c r="D268" s="7">
        <f>AVERAGE(D255:D256)</f>
        <v>1.94709150679428</v>
      </c>
      <c r="E268" s="69"/>
      <c r="F268" s="4" t="s">
        <v>3</v>
      </c>
      <c r="G268" s="7">
        <f>AVERAGE(G255:G256)</f>
        <v>1.1739031213473154</v>
      </c>
      <c r="H268" s="7">
        <f>AVERAGE(H255:H256)</f>
        <v>2.4139428388399917</v>
      </c>
      <c r="I268" s="22"/>
      <c r="J268" s="4" t="s">
        <v>3</v>
      </c>
      <c r="K268" s="7">
        <f t="shared" si="44"/>
        <v>1.0697768747104999</v>
      </c>
      <c r="L268" s="7">
        <f t="shared" si="44"/>
        <v>2.1805171728171358</v>
      </c>
    </row>
    <row r="269" spans="2:12" ht="25.15" hidden="1" customHeight="1">
      <c r="B269" s="4" t="s">
        <v>39</v>
      </c>
      <c r="C269" s="7">
        <f>AVERAGE(C257:C259)</f>
        <v>0.99705558576012654</v>
      </c>
      <c r="D269" s="7">
        <f>AVERAGE(D257:D259)</f>
        <v>2.1202076073937581</v>
      </c>
      <c r="E269" s="69"/>
      <c r="F269" s="4" t="s">
        <v>39</v>
      </c>
      <c r="G269" s="7">
        <f>AVERAGE(G257:G259)</f>
        <v>1.2213930925561549</v>
      </c>
      <c r="H269" s="7">
        <f>AVERAGE(H257:H259)</f>
        <v>2.6502595092421979</v>
      </c>
      <c r="I269" s="22"/>
      <c r="J269" s="4" t="s">
        <v>39</v>
      </c>
      <c r="K269" s="7">
        <f t="shared" si="44"/>
        <v>1.1092243391581407</v>
      </c>
      <c r="L269" s="7">
        <f t="shared" si="44"/>
        <v>2.385233558317978</v>
      </c>
    </row>
    <row r="270" spans="2:12" ht="25.15" hidden="1" customHeight="1">
      <c r="B270" s="78"/>
      <c r="C270" s="48"/>
      <c r="D270" s="48"/>
      <c r="E270" s="48"/>
      <c r="F270" s="78"/>
      <c r="G270" s="48"/>
      <c r="H270" s="48"/>
      <c r="I270" s="78"/>
      <c r="J270" s="78"/>
      <c r="K270" s="14"/>
      <c r="L270" s="14"/>
    </row>
    <row r="271" spans="2:12" ht="25.15" hidden="1" customHeight="1">
      <c r="B271" s="482" t="s">
        <v>399</v>
      </c>
      <c r="C271" s="482"/>
      <c r="D271" s="482"/>
      <c r="E271" s="482"/>
      <c r="F271" s="482"/>
      <c r="G271" s="482"/>
      <c r="H271" s="482"/>
      <c r="I271" s="482"/>
      <c r="J271" s="482"/>
      <c r="K271" s="482"/>
      <c r="L271" s="482"/>
    </row>
    <row r="272" spans="2:12" ht="25.15" hidden="1" customHeight="1">
      <c r="B272" s="482"/>
      <c r="C272" s="482"/>
      <c r="D272" s="482"/>
      <c r="E272" s="482"/>
      <c r="F272" s="482"/>
      <c r="G272" s="482"/>
      <c r="H272" s="482"/>
      <c r="I272" s="482"/>
      <c r="J272" s="482"/>
      <c r="K272" s="482"/>
      <c r="L272" s="482"/>
    </row>
    <row r="273" spans="2:12" ht="25.15" hidden="1" customHeight="1">
      <c r="B273" s="304"/>
      <c r="C273" s="48"/>
      <c r="D273" s="48"/>
      <c r="E273" s="48"/>
      <c r="F273" s="78"/>
      <c r="G273" s="48"/>
      <c r="H273" s="48"/>
      <c r="I273" s="78"/>
      <c r="J273" s="78"/>
      <c r="K273" s="14"/>
      <c r="L273" s="14"/>
    </row>
    <row r="274" spans="2:12" ht="25.15" hidden="1" customHeight="1">
      <c r="B274" s="111" t="s">
        <v>168</v>
      </c>
      <c r="C274" s="135"/>
      <c r="D274" s="135"/>
      <c r="E274" s="48"/>
      <c r="F274" s="78"/>
      <c r="G274" s="48"/>
      <c r="H274" s="48"/>
      <c r="I274" s="78"/>
      <c r="J274" s="78"/>
      <c r="K274" s="14"/>
      <c r="L274" s="14"/>
    </row>
    <row r="275" spans="2:12" ht="25.15" hidden="1" customHeight="1">
      <c r="B275" s="130"/>
      <c r="C275" s="48"/>
      <c r="D275" s="48"/>
      <c r="E275" s="48"/>
      <c r="F275" s="78"/>
      <c r="G275" s="48"/>
      <c r="H275" s="48"/>
      <c r="I275" s="78"/>
      <c r="J275" s="78"/>
      <c r="K275" s="14"/>
      <c r="L275" s="14"/>
    </row>
    <row r="276" spans="2:12" ht="25.15" hidden="1" customHeight="1">
      <c r="B276" s="130" t="s">
        <v>169</v>
      </c>
      <c r="C276" s="2"/>
      <c r="D276" s="48"/>
      <c r="E276" s="48"/>
      <c r="F276" s="78"/>
      <c r="G276" s="48"/>
      <c r="H276" s="48"/>
      <c r="I276" s="78"/>
      <c r="J276" s="78"/>
      <c r="K276" s="14"/>
      <c r="L276" s="14"/>
    </row>
    <row r="277" spans="2:12" ht="25.15" hidden="1" customHeight="1">
      <c r="B277" s="136" t="s">
        <v>170</v>
      </c>
      <c r="C277" s="2"/>
      <c r="D277" s="48"/>
      <c r="E277" s="48"/>
      <c r="F277" s="78"/>
      <c r="G277" s="48"/>
      <c r="H277" s="48"/>
      <c r="I277" s="78"/>
      <c r="J277" s="78"/>
      <c r="K277" s="14"/>
      <c r="L277" s="14"/>
    </row>
    <row r="278" spans="2:12" ht="25.15" hidden="1" customHeight="1">
      <c r="B278" s="137" t="s">
        <v>171</v>
      </c>
      <c r="C278" s="103"/>
      <c r="D278" s="237" t="s">
        <v>172</v>
      </c>
      <c r="E278" s="237" t="s">
        <v>173</v>
      </c>
      <c r="F278" s="78"/>
      <c r="G278" s="2" t="s">
        <v>174</v>
      </c>
      <c r="H278" s="118">
        <f>H279/(H280*H281)</f>
        <v>0.27777777777777779</v>
      </c>
      <c r="I278" s="48"/>
      <c r="J278" s="78"/>
      <c r="K278" s="14"/>
      <c r="L278" s="14"/>
    </row>
    <row r="279" spans="2:12" ht="25.15" hidden="1" customHeight="1">
      <c r="B279" s="138" t="s">
        <v>175</v>
      </c>
      <c r="C279" s="20" t="s">
        <v>176</v>
      </c>
      <c r="D279" s="32">
        <v>1.81</v>
      </c>
      <c r="E279" s="305">
        <f t="shared" ref="E279:E284" si="45">D279*$H$278</f>
        <v>0.50277777777777777</v>
      </c>
      <c r="F279" s="78"/>
      <c r="G279" s="2"/>
      <c r="H279" s="139">
        <f>10^6</f>
        <v>1000000</v>
      </c>
      <c r="I279" s="2" t="s">
        <v>177</v>
      </c>
    </row>
    <row r="280" spans="2:12" ht="25.15" hidden="1" customHeight="1">
      <c r="B280" s="138" t="str">
        <f>B279</f>
        <v>Samochód osobowy, hybrydowy benzyna +elektryczny</v>
      </c>
      <c r="C280" s="20" t="s">
        <v>178</v>
      </c>
      <c r="D280" s="32">
        <v>2.37</v>
      </c>
      <c r="E280" s="305">
        <f t="shared" si="45"/>
        <v>0.65833333333333344</v>
      </c>
      <c r="F280" s="78"/>
      <c r="G280" s="2"/>
      <c r="H280" s="139">
        <f>10^3</f>
        <v>1000</v>
      </c>
      <c r="I280" s="2" t="s">
        <v>179</v>
      </c>
    </row>
    <row r="281" spans="2:12" ht="25.15" hidden="1" customHeight="1">
      <c r="B281" s="138" t="s">
        <v>180</v>
      </c>
      <c r="C281" s="20" t="s">
        <v>176</v>
      </c>
      <c r="D281" s="32">
        <v>0.84</v>
      </c>
      <c r="E281" s="305">
        <f t="shared" si="45"/>
        <v>0.23333333333333334</v>
      </c>
      <c r="F281" s="78"/>
      <c r="G281" s="2"/>
      <c r="H281" s="139">
        <f>(60*60)</f>
        <v>3600</v>
      </c>
      <c r="I281" s="2" t="s">
        <v>181</v>
      </c>
    </row>
    <row r="282" spans="2:12" ht="25.15" hidden="1" customHeight="1">
      <c r="B282" s="138" t="s">
        <v>180</v>
      </c>
      <c r="C282" s="20" t="s">
        <v>178</v>
      </c>
      <c r="D282" s="32">
        <v>0.73</v>
      </c>
      <c r="E282" s="305">
        <f t="shared" si="45"/>
        <v>0.20277777777777778</v>
      </c>
      <c r="F282" s="78"/>
      <c r="G282" s="48"/>
      <c r="H282" s="48"/>
      <c r="I282" s="78"/>
    </row>
    <row r="283" spans="2:12" ht="25.15" hidden="1" customHeight="1">
      <c r="B283" s="138" t="s">
        <v>182</v>
      </c>
      <c r="C283" s="20" t="s">
        <v>176</v>
      </c>
      <c r="D283" s="32">
        <v>11.42</v>
      </c>
      <c r="E283" s="305">
        <f t="shared" si="45"/>
        <v>3.1722222222222225</v>
      </c>
      <c r="F283" s="78"/>
      <c r="G283" s="48"/>
      <c r="H283" s="48"/>
      <c r="I283" s="78"/>
    </row>
    <row r="284" spans="2:12" ht="25.15" hidden="1" customHeight="1">
      <c r="B284" s="138" t="s">
        <v>183</v>
      </c>
      <c r="C284" s="20" t="s">
        <v>176</v>
      </c>
      <c r="D284" s="32">
        <v>7.83</v>
      </c>
      <c r="E284" s="305">
        <f t="shared" si="45"/>
        <v>2.1750000000000003</v>
      </c>
      <c r="F284" s="78"/>
      <c r="G284" s="48"/>
      <c r="H284" s="48"/>
      <c r="I284" s="78"/>
    </row>
    <row r="285" spans="2:12" ht="25.15" hidden="1" customHeight="1">
      <c r="B285" s="115" t="s">
        <v>184</v>
      </c>
      <c r="C285" s="48"/>
      <c r="D285" s="48"/>
      <c r="E285" s="48"/>
      <c r="F285" s="78"/>
      <c r="G285" s="48"/>
      <c r="H285" s="48"/>
      <c r="I285" s="78"/>
    </row>
    <row r="286" spans="2:12" ht="25.15" hidden="1" customHeight="1">
      <c r="B286" s="115" t="s">
        <v>185</v>
      </c>
      <c r="C286" s="48"/>
      <c r="D286" s="48"/>
      <c r="E286" s="48"/>
      <c r="F286" s="78"/>
      <c r="G286" s="48"/>
      <c r="H286" s="48"/>
      <c r="I286" s="78"/>
    </row>
    <row r="287" spans="2:12" ht="25.15" hidden="1" customHeight="1">
      <c r="B287" s="130"/>
      <c r="C287" s="48"/>
      <c r="D287" s="48"/>
      <c r="E287" s="48"/>
      <c r="F287" s="78"/>
      <c r="G287" s="48"/>
      <c r="H287" s="48"/>
      <c r="I287" s="78"/>
    </row>
    <row r="288" spans="2:12" ht="25.15" hidden="1" customHeight="1">
      <c r="B288" s="130" t="s">
        <v>186</v>
      </c>
      <c r="C288" s="2"/>
      <c r="D288" s="48"/>
      <c r="E288" s="48"/>
      <c r="F288" s="78"/>
      <c r="G288" s="48"/>
      <c r="H288" s="48"/>
      <c r="I288" s="78"/>
    </row>
    <row r="289" spans="2:45" ht="25.15" hidden="1" customHeight="1">
      <c r="B289" s="2" t="s">
        <v>187</v>
      </c>
      <c r="C289" s="2"/>
      <c r="D289" s="48"/>
      <c r="E289" s="48"/>
      <c r="F289" s="78"/>
      <c r="G289" s="48"/>
      <c r="H289" s="48"/>
      <c r="I289" s="78"/>
    </row>
    <row r="290" spans="2:45" ht="25.15" hidden="1" customHeight="1">
      <c r="B290" s="120"/>
      <c r="C290" s="120"/>
      <c r="D290" s="103"/>
      <c r="E290" s="103">
        <v>2019</v>
      </c>
      <c r="F290" s="78"/>
      <c r="G290" s="48"/>
      <c r="H290" s="48"/>
      <c r="I290" s="78"/>
    </row>
    <row r="291" spans="2:45" ht="43.5" hidden="1" customHeight="1">
      <c r="B291" s="121" t="s">
        <v>188</v>
      </c>
      <c r="C291" s="32" t="s">
        <v>189</v>
      </c>
      <c r="D291" s="140"/>
      <c r="E291" s="129">
        <v>0.2044</v>
      </c>
      <c r="F291" s="78"/>
      <c r="G291" s="48"/>
      <c r="H291" s="48"/>
      <c r="I291" s="78"/>
    </row>
    <row r="292" spans="2:45" ht="25.15" hidden="1" customHeight="1">
      <c r="B292" s="115" t="s">
        <v>190</v>
      </c>
      <c r="C292" s="141"/>
      <c r="D292" s="142"/>
      <c r="E292" s="142"/>
      <c r="F292" s="78"/>
      <c r="G292" s="48"/>
      <c r="H292" s="48"/>
      <c r="I292" s="78"/>
    </row>
    <row r="293" spans="2:45" ht="25.15" hidden="1" customHeight="1">
      <c r="B293" s="2" t="s">
        <v>191</v>
      </c>
      <c r="C293" s="141"/>
      <c r="D293" s="142"/>
      <c r="E293" s="142"/>
      <c r="F293" s="78"/>
      <c r="G293" s="48"/>
      <c r="H293" s="48"/>
      <c r="I293" s="78"/>
    </row>
    <row r="294" spans="2:45" ht="25.15" hidden="1" customHeight="1">
      <c r="B294" s="2" t="s">
        <v>192</v>
      </c>
      <c r="C294" s="141"/>
      <c r="D294" s="142"/>
      <c r="E294" s="142"/>
      <c r="F294" s="78"/>
      <c r="G294" s="48"/>
      <c r="H294" s="48"/>
      <c r="I294" s="78"/>
    </row>
    <row r="295" spans="2:45" hidden="1"/>
    <row r="296" spans="2:45" ht="25.15" hidden="1" customHeight="1">
      <c r="B296" s="130" t="s">
        <v>193</v>
      </c>
      <c r="C296" s="2"/>
      <c r="D296" s="142"/>
      <c r="E296" s="142"/>
      <c r="F296" s="78"/>
      <c r="G296" s="48"/>
      <c r="H296" s="48"/>
      <c r="I296" s="78"/>
      <c r="J296" s="78"/>
      <c r="K296" s="14"/>
      <c r="L296" s="14"/>
      <c r="M296" s="64"/>
      <c r="N296" s="64"/>
      <c r="O296" s="64"/>
      <c r="P296" s="14"/>
      <c r="Q296" s="1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row>
    <row r="297" spans="2:45" ht="25.15" hidden="1" customHeight="1">
      <c r="B297" s="2" t="s">
        <v>159</v>
      </c>
      <c r="C297" s="2"/>
      <c r="D297" s="142"/>
      <c r="E297" s="142"/>
      <c r="F297" s="78"/>
      <c r="G297" s="48"/>
      <c r="H297" s="48"/>
      <c r="I297" s="78"/>
      <c r="J297" s="78"/>
      <c r="K297" s="14"/>
      <c r="L297" s="14"/>
      <c r="M297" s="64"/>
      <c r="N297" s="64"/>
      <c r="O297" s="64"/>
      <c r="P297" s="14"/>
      <c r="Q297" s="1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row>
    <row r="298" spans="2:45" ht="25.15" hidden="1" customHeight="1">
      <c r="B298" s="2" t="s">
        <v>194</v>
      </c>
      <c r="C298" s="2"/>
      <c r="D298" s="142"/>
      <c r="E298" s="142"/>
      <c r="F298" s="78"/>
      <c r="G298" s="48"/>
      <c r="H298" s="48"/>
      <c r="I298" s="78"/>
      <c r="J298" s="78"/>
      <c r="K298" s="14"/>
      <c r="L298" s="14"/>
      <c r="M298" s="64"/>
      <c r="N298" s="64"/>
      <c r="O298" s="64"/>
      <c r="P298" s="14"/>
      <c r="Q298" s="1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row>
    <row r="299" spans="2:45" ht="25.15" hidden="1" customHeight="1">
      <c r="B299" s="120"/>
      <c r="C299" s="120"/>
      <c r="D299" s="120"/>
      <c r="E299" s="103">
        <v>2019</v>
      </c>
      <c r="F299" s="78"/>
      <c r="G299" s="48"/>
      <c r="H299" s="48"/>
      <c r="I299" s="78"/>
      <c r="J299" s="78"/>
      <c r="K299" s="14"/>
      <c r="L299" s="14"/>
      <c r="M299" s="64"/>
      <c r="N299" s="64"/>
      <c r="O299" s="64"/>
      <c r="P299" s="14"/>
      <c r="Q299" s="1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row>
    <row r="300" spans="2:45" ht="27.75" hidden="1" customHeight="1">
      <c r="B300" s="121" t="s">
        <v>195</v>
      </c>
      <c r="C300" s="302" t="s">
        <v>161</v>
      </c>
      <c r="D300" s="143"/>
      <c r="E300" s="129">
        <f>D240</f>
        <v>0.811009645589712</v>
      </c>
      <c r="F300" s="78"/>
      <c r="G300" s="48"/>
      <c r="H300" s="48"/>
      <c r="I300" s="78"/>
      <c r="J300" s="78"/>
      <c r="K300" s="14"/>
      <c r="L300" s="14"/>
      <c r="M300" s="64"/>
      <c r="N300" s="64"/>
      <c r="O300" s="64"/>
      <c r="P300" s="14"/>
      <c r="Q300" s="1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row>
    <row r="301" spans="2:45" ht="25.15" hidden="1" customHeight="1">
      <c r="B301" s="64"/>
      <c r="C301" s="64"/>
      <c r="D301" s="64"/>
      <c r="E301" s="64"/>
      <c r="F301" s="64"/>
      <c r="G301" s="64"/>
      <c r="H301" s="64"/>
      <c r="I301" s="64"/>
      <c r="J301" s="14"/>
      <c r="K301" s="14"/>
      <c r="L301" s="14"/>
      <c r="M301" s="14"/>
      <c r="N301" s="64"/>
      <c r="O301" s="64"/>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row>
    <row r="302" spans="2:45" ht="25.15" hidden="1" customHeight="1">
      <c r="B302" s="130" t="s">
        <v>196</v>
      </c>
      <c r="C302" s="2"/>
      <c r="D302" s="64"/>
      <c r="E302" s="64"/>
      <c r="F302" s="64"/>
      <c r="G302" s="64"/>
      <c r="H302" s="64"/>
      <c r="I302" s="64"/>
      <c r="J302" s="14"/>
      <c r="K302" s="14"/>
      <c r="L302" s="14"/>
      <c r="M302" s="14"/>
      <c r="N302" s="64"/>
      <c r="O302" s="64"/>
      <c r="P302" s="64"/>
      <c r="Q302" s="64"/>
      <c r="R302" s="64"/>
      <c r="S302" s="64"/>
      <c r="T302" s="64"/>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row>
    <row r="303" spans="2:45" ht="25.15" hidden="1" customHeight="1">
      <c r="B303" s="2" t="s">
        <v>197</v>
      </c>
      <c r="C303" s="2"/>
      <c r="D303" s="64"/>
      <c r="E303" s="64"/>
      <c r="F303" s="64"/>
      <c r="G303" s="64"/>
      <c r="H303" s="64"/>
      <c r="I303" s="64"/>
      <c r="J303" s="14"/>
      <c r="K303" s="14"/>
      <c r="L303" s="14"/>
      <c r="M303" s="14"/>
      <c r="N303" s="64"/>
      <c r="O303" s="64"/>
      <c r="P303" s="64"/>
      <c r="Q303" s="64"/>
      <c r="R303" s="64"/>
      <c r="S303" s="64"/>
      <c r="T303" s="64"/>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row>
    <row r="304" spans="2:45" ht="25.15" hidden="1" customHeight="1">
      <c r="B304" s="2" t="s">
        <v>198</v>
      </c>
      <c r="C304" s="2"/>
      <c r="D304" s="64"/>
      <c r="E304" s="64"/>
      <c r="F304" s="64"/>
      <c r="G304" s="64"/>
      <c r="H304" s="64"/>
      <c r="I304" s="64"/>
      <c r="J304" s="14"/>
      <c r="K304" s="14"/>
      <c r="L304" s="14"/>
      <c r="M304" s="14"/>
      <c r="N304" s="64"/>
      <c r="O304" s="64"/>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row>
    <row r="305" spans="1:140" ht="25.15" hidden="1" customHeight="1">
      <c r="B305" s="483" t="s">
        <v>445</v>
      </c>
      <c r="C305" s="306" t="s">
        <v>105</v>
      </c>
      <c r="D305" s="293">
        <v>2020</v>
      </c>
      <c r="E305" s="293">
        <f t="shared" ref="E305:AS305" si="46">D305+1</f>
        <v>2021</v>
      </c>
      <c r="F305" s="293">
        <f t="shared" si="46"/>
        <v>2022</v>
      </c>
      <c r="G305" s="293">
        <f t="shared" si="46"/>
        <v>2023</v>
      </c>
      <c r="H305" s="293">
        <f t="shared" si="46"/>
        <v>2024</v>
      </c>
      <c r="I305" s="293">
        <f t="shared" si="46"/>
        <v>2025</v>
      </c>
      <c r="J305" s="293">
        <f t="shared" si="46"/>
        <v>2026</v>
      </c>
      <c r="K305" s="293">
        <f t="shared" si="46"/>
        <v>2027</v>
      </c>
      <c r="L305" s="293">
        <f t="shared" si="46"/>
        <v>2028</v>
      </c>
      <c r="M305" s="293">
        <f t="shared" si="46"/>
        <v>2029</v>
      </c>
      <c r="N305" s="293">
        <f t="shared" si="46"/>
        <v>2030</v>
      </c>
      <c r="O305" s="293">
        <f t="shared" si="46"/>
        <v>2031</v>
      </c>
      <c r="P305" s="293">
        <f t="shared" si="46"/>
        <v>2032</v>
      </c>
      <c r="Q305" s="293">
        <f t="shared" si="46"/>
        <v>2033</v>
      </c>
      <c r="R305" s="293">
        <f t="shared" si="46"/>
        <v>2034</v>
      </c>
      <c r="S305" s="293">
        <f t="shared" si="46"/>
        <v>2035</v>
      </c>
      <c r="T305" s="293">
        <f t="shared" si="46"/>
        <v>2036</v>
      </c>
      <c r="U305" s="293">
        <f t="shared" si="46"/>
        <v>2037</v>
      </c>
      <c r="V305" s="293">
        <f t="shared" si="46"/>
        <v>2038</v>
      </c>
      <c r="W305" s="293">
        <f t="shared" si="46"/>
        <v>2039</v>
      </c>
      <c r="X305" s="293">
        <f t="shared" si="46"/>
        <v>2040</v>
      </c>
      <c r="Y305" s="293">
        <f t="shared" si="46"/>
        <v>2041</v>
      </c>
      <c r="Z305" s="293">
        <f t="shared" si="46"/>
        <v>2042</v>
      </c>
      <c r="AA305" s="293">
        <f t="shared" si="46"/>
        <v>2043</v>
      </c>
      <c r="AB305" s="293">
        <f t="shared" si="46"/>
        <v>2044</v>
      </c>
      <c r="AC305" s="293">
        <f t="shared" si="46"/>
        <v>2045</v>
      </c>
      <c r="AD305" s="293">
        <f t="shared" si="46"/>
        <v>2046</v>
      </c>
      <c r="AE305" s="293">
        <f t="shared" si="46"/>
        <v>2047</v>
      </c>
      <c r="AF305" s="293">
        <f t="shared" si="46"/>
        <v>2048</v>
      </c>
      <c r="AG305" s="293">
        <f t="shared" si="46"/>
        <v>2049</v>
      </c>
      <c r="AH305" s="293">
        <f t="shared" si="46"/>
        <v>2050</v>
      </c>
      <c r="AI305" s="293">
        <f t="shared" si="46"/>
        <v>2051</v>
      </c>
      <c r="AJ305" s="293">
        <f t="shared" si="46"/>
        <v>2052</v>
      </c>
      <c r="AK305" s="293">
        <f t="shared" si="46"/>
        <v>2053</v>
      </c>
      <c r="AL305" s="293">
        <f t="shared" si="46"/>
        <v>2054</v>
      </c>
      <c r="AM305" s="293">
        <f t="shared" si="46"/>
        <v>2055</v>
      </c>
      <c r="AN305" s="293">
        <f t="shared" si="46"/>
        <v>2056</v>
      </c>
      <c r="AO305" s="293">
        <f t="shared" si="46"/>
        <v>2057</v>
      </c>
      <c r="AP305" s="293">
        <f t="shared" si="46"/>
        <v>2058</v>
      </c>
      <c r="AQ305" s="293">
        <f t="shared" si="46"/>
        <v>2059</v>
      </c>
      <c r="AR305" s="293">
        <f t="shared" si="46"/>
        <v>2060</v>
      </c>
      <c r="AS305" s="293">
        <f t="shared" si="46"/>
        <v>2061</v>
      </c>
    </row>
    <row r="306" spans="1:140" ht="25.15" hidden="1" customHeight="1">
      <c r="B306" s="484"/>
      <c r="C306" s="307" t="s">
        <v>199</v>
      </c>
      <c r="D306" s="163">
        <v>43830</v>
      </c>
      <c r="E306" s="163">
        <f t="shared" ref="E306:AS306" si="47">DATE(YEAR(D306+1),12,31)</f>
        <v>44196</v>
      </c>
      <c r="F306" s="163">
        <f t="shared" si="47"/>
        <v>44561</v>
      </c>
      <c r="G306" s="163">
        <f t="shared" si="47"/>
        <v>44926</v>
      </c>
      <c r="H306" s="163">
        <f t="shared" si="47"/>
        <v>45291</v>
      </c>
      <c r="I306" s="163">
        <f t="shared" si="47"/>
        <v>45657</v>
      </c>
      <c r="J306" s="163">
        <f t="shared" si="47"/>
        <v>46022</v>
      </c>
      <c r="K306" s="163">
        <f t="shared" si="47"/>
        <v>46387</v>
      </c>
      <c r="L306" s="163">
        <f t="shared" si="47"/>
        <v>46752</v>
      </c>
      <c r="M306" s="163">
        <f t="shared" si="47"/>
        <v>47118</v>
      </c>
      <c r="N306" s="163">
        <f t="shared" si="47"/>
        <v>47483</v>
      </c>
      <c r="O306" s="163">
        <f t="shared" si="47"/>
        <v>47848</v>
      </c>
      <c r="P306" s="163">
        <f t="shared" si="47"/>
        <v>48213</v>
      </c>
      <c r="Q306" s="163">
        <f t="shared" si="47"/>
        <v>48579</v>
      </c>
      <c r="R306" s="163">
        <f t="shared" si="47"/>
        <v>48944</v>
      </c>
      <c r="S306" s="163">
        <f t="shared" si="47"/>
        <v>49309</v>
      </c>
      <c r="T306" s="163">
        <f t="shared" si="47"/>
        <v>49674</v>
      </c>
      <c r="U306" s="163">
        <f t="shared" si="47"/>
        <v>50040</v>
      </c>
      <c r="V306" s="163">
        <f t="shared" si="47"/>
        <v>50405</v>
      </c>
      <c r="W306" s="163">
        <f t="shared" si="47"/>
        <v>50770</v>
      </c>
      <c r="X306" s="163">
        <f t="shared" si="47"/>
        <v>51135</v>
      </c>
      <c r="Y306" s="163">
        <f t="shared" si="47"/>
        <v>51501</v>
      </c>
      <c r="Z306" s="163">
        <f t="shared" si="47"/>
        <v>51866</v>
      </c>
      <c r="AA306" s="163">
        <f t="shared" si="47"/>
        <v>52231</v>
      </c>
      <c r="AB306" s="163">
        <f t="shared" si="47"/>
        <v>52596</v>
      </c>
      <c r="AC306" s="163">
        <f t="shared" si="47"/>
        <v>52962</v>
      </c>
      <c r="AD306" s="163">
        <f t="shared" si="47"/>
        <v>53327</v>
      </c>
      <c r="AE306" s="163">
        <f t="shared" si="47"/>
        <v>53692</v>
      </c>
      <c r="AF306" s="163">
        <f t="shared" si="47"/>
        <v>54057</v>
      </c>
      <c r="AG306" s="163">
        <f t="shared" si="47"/>
        <v>54423</v>
      </c>
      <c r="AH306" s="163">
        <f t="shared" si="47"/>
        <v>54788</v>
      </c>
      <c r="AI306" s="163">
        <f t="shared" si="47"/>
        <v>55153</v>
      </c>
      <c r="AJ306" s="163">
        <f t="shared" si="47"/>
        <v>55518</v>
      </c>
      <c r="AK306" s="163">
        <f t="shared" si="47"/>
        <v>55884</v>
      </c>
      <c r="AL306" s="163">
        <f t="shared" si="47"/>
        <v>56249</v>
      </c>
      <c r="AM306" s="163">
        <f t="shared" si="47"/>
        <v>56614</v>
      </c>
      <c r="AN306" s="163">
        <f t="shared" si="47"/>
        <v>56979</v>
      </c>
      <c r="AO306" s="163">
        <f t="shared" si="47"/>
        <v>57345</v>
      </c>
      <c r="AP306" s="163">
        <f t="shared" si="47"/>
        <v>57710</v>
      </c>
      <c r="AQ306" s="163">
        <f t="shared" si="47"/>
        <v>58075</v>
      </c>
      <c r="AR306" s="163">
        <f t="shared" si="47"/>
        <v>58440</v>
      </c>
      <c r="AS306" s="163">
        <f t="shared" si="47"/>
        <v>58806</v>
      </c>
    </row>
    <row r="307" spans="1:140" ht="33.6" hidden="1" customHeight="1">
      <c r="B307" s="144" t="s">
        <v>446</v>
      </c>
      <c r="C307" s="145" t="s">
        <v>200</v>
      </c>
      <c r="D307" s="146">
        <f>($E$300+(E$291*$E281))*$G$313*$C$313</f>
        <v>0.85870297892304537</v>
      </c>
      <c r="E307" s="146">
        <f t="shared" ref="E307:AS307" si="48">$D307*D213</f>
        <v>0.88789888020642893</v>
      </c>
      <c r="F307" s="146">
        <f t="shared" si="48"/>
        <v>0.93318172309695668</v>
      </c>
      <c r="G307" s="146">
        <f t="shared" si="48"/>
        <v>1.0675598912229185</v>
      </c>
      <c r="H307" s="146">
        <f t="shared" si="48"/>
        <v>1.1892617188223313</v>
      </c>
      <c r="I307" s="146">
        <f t="shared" si="48"/>
        <v>1.2320751406999353</v>
      </c>
      <c r="J307" s="146">
        <f t="shared" si="48"/>
        <v>1.2320751406999353</v>
      </c>
      <c r="K307" s="146">
        <f t="shared" si="48"/>
        <v>1.2320751406999353</v>
      </c>
      <c r="L307" s="146">
        <f t="shared" si="48"/>
        <v>1.2320751406999353</v>
      </c>
      <c r="M307" s="146">
        <f t="shared" si="48"/>
        <v>1.2320751406999353</v>
      </c>
      <c r="N307" s="146">
        <f t="shared" si="48"/>
        <v>1.2320751406999353</v>
      </c>
      <c r="O307" s="146">
        <f t="shared" si="48"/>
        <v>1.2320751406999353</v>
      </c>
      <c r="P307" s="146">
        <f t="shared" si="48"/>
        <v>1.2320751406999353</v>
      </c>
      <c r="Q307" s="146">
        <f t="shared" si="48"/>
        <v>1.2320751406999353</v>
      </c>
      <c r="R307" s="146">
        <f t="shared" si="48"/>
        <v>1.2320751406999353</v>
      </c>
      <c r="S307" s="146">
        <f t="shared" si="48"/>
        <v>1.2320751406999353</v>
      </c>
      <c r="T307" s="146">
        <f t="shared" si="48"/>
        <v>1.2320751406999353</v>
      </c>
      <c r="U307" s="146">
        <f t="shared" si="48"/>
        <v>1.2320751406999353</v>
      </c>
      <c r="V307" s="146">
        <f t="shared" si="48"/>
        <v>1.2320751406999353</v>
      </c>
      <c r="W307" s="146">
        <f t="shared" si="48"/>
        <v>1.2320751406999353</v>
      </c>
      <c r="X307" s="146">
        <f t="shared" si="48"/>
        <v>1.2320751406999353</v>
      </c>
      <c r="Y307" s="146">
        <f t="shared" si="48"/>
        <v>1.2320751406999353</v>
      </c>
      <c r="Z307" s="146">
        <f t="shared" si="48"/>
        <v>1.2320751406999353</v>
      </c>
      <c r="AA307" s="146">
        <f t="shared" si="48"/>
        <v>1.2320751406999353</v>
      </c>
      <c r="AB307" s="146">
        <f t="shared" si="48"/>
        <v>1.2320751406999353</v>
      </c>
      <c r="AC307" s="146">
        <f t="shared" si="48"/>
        <v>1.2320751406999353</v>
      </c>
      <c r="AD307" s="146">
        <f t="shared" si="48"/>
        <v>1.2320751406999353</v>
      </c>
      <c r="AE307" s="146">
        <f t="shared" si="48"/>
        <v>1.2320751406999353</v>
      </c>
      <c r="AF307" s="146">
        <f t="shared" si="48"/>
        <v>1.2320751406999353</v>
      </c>
      <c r="AG307" s="146">
        <f t="shared" si="48"/>
        <v>1.2320751406999353</v>
      </c>
      <c r="AH307" s="146">
        <f t="shared" si="48"/>
        <v>1.2320751406999353</v>
      </c>
      <c r="AI307" s="146">
        <f t="shared" si="48"/>
        <v>1.2320751406999353</v>
      </c>
      <c r="AJ307" s="146">
        <f t="shared" si="48"/>
        <v>1.2320751406999353</v>
      </c>
      <c r="AK307" s="146">
        <f t="shared" si="48"/>
        <v>1.2320751406999353</v>
      </c>
      <c r="AL307" s="146">
        <f t="shared" si="48"/>
        <v>1.2320751406999353</v>
      </c>
      <c r="AM307" s="146">
        <f t="shared" si="48"/>
        <v>1.2320751406999353</v>
      </c>
      <c r="AN307" s="146">
        <f t="shared" si="48"/>
        <v>1.2320751406999353</v>
      </c>
      <c r="AO307" s="146">
        <f t="shared" si="48"/>
        <v>1.2320751406999353</v>
      </c>
      <c r="AP307" s="146">
        <f t="shared" si="48"/>
        <v>1.2320751406999353</v>
      </c>
      <c r="AQ307" s="146">
        <f t="shared" si="48"/>
        <v>1.2320751406999353</v>
      </c>
      <c r="AR307" s="146">
        <f t="shared" si="48"/>
        <v>1.2320751406999353</v>
      </c>
      <c r="AS307" s="146">
        <f t="shared" si="48"/>
        <v>1.2320751406999353</v>
      </c>
    </row>
    <row r="308" spans="1:140" ht="33.6" hidden="1" customHeight="1">
      <c r="B308" s="144" t="s">
        <v>447</v>
      </c>
      <c r="C308" s="145" t="s">
        <v>200</v>
      </c>
      <c r="D308" s="146">
        <f>($E$300+(E$291*$E281))*$G$314*$C$313</f>
        <v>1.0036091066163095</v>
      </c>
      <c r="E308" s="146">
        <f>$D308*D213</f>
        <v>1.0377318162412641</v>
      </c>
      <c r="F308" s="146">
        <f>$D308*E213</f>
        <v>1.0906561388695684</v>
      </c>
      <c r="G308" s="146">
        <f t="shared" ref="G308:AS308" si="49">$D308*F213</f>
        <v>1.2477106228667865</v>
      </c>
      <c r="H308" s="146">
        <f t="shared" si="49"/>
        <v>1.3899496338736002</v>
      </c>
      <c r="I308" s="146">
        <f t="shared" si="49"/>
        <v>1.4399878206930499</v>
      </c>
      <c r="J308" s="146">
        <f t="shared" si="49"/>
        <v>1.4399878206930499</v>
      </c>
      <c r="K308" s="146">
        <f t="shared" si="49"/>
        <v>1.4399878206930499</v>
      </c>
      <c r="L308" s="146">
        <f t="shared" si="49"/>
        <v>1.4399878206930499</v>
      </c>
      <c r="M308" s="146">
        <f t="shared" si="49"/>
        <v>1.4399878206930499</v>
      </c>
      <c r="N308" s="146">
        <f t="shared" si="49"/>
        <v>1.4399878206930499</v>
      </c>
      <c r="O308" s="146">
        <f t="shared" si="49"/>
        <v>1.4399878206930499</v>
      </c>
      <c r="P308" s="146">
        <f t="shared" si="49"/>
        <v>1.4399878206930499</v>
      </c>
      <c r="Q308" s="146">
        <f t="shared" si="49"/>
        <v>1.4399878206930499</v>
      </c>
      <c r="R308" s="146">
        <f t="shared" si="49"/>
        <v>1.4399878206930499</v>
      </c>
      <c r="S308" s="146">
        <f t="shared" si="49"/>
        <v>1.4399878206930499</v>
      </c>
      <c r="T308" s="146">
        <f t="shared" si="49"/>
        <v>1.4399878206930499</v>
      </c>
      <c r="U308" s="146">
        <f t="shared" si="49"/>
        <v>1.4399878206930499</v>
      </c>
      <c r="V308" s="146">
        <f t="shared" si="49"/>
        <v>1.4399878206930499</v>
      </c>
      <c r="W308" s="146">
        <f t="shared" si="49"/>
        <v>1.4399878206930499</v>
      </c>
      <c r="X308" s="146">
        <f t="shared" si="49"/>
        <v>1.4399878206930499</v>
      </c>
      <c r="Y308" s="146">
        <f t="shared" si="49"/>
        <v>1.4399878206930499</v>
      </c>
      <c r="Z308" s="146">
        <f t="shared" si="49"/>
        <v>1.4399878206930499</v>
      </c>
      <c r="AA308" s="146">
        <f t="shared" si="49"/>
        <v>1.4399878206930499</v>
      </c>
      <c r="AB308" s="146">
        <f t="shared" si="49"/>
        <v>1.4399878206930499</v>
      </c>
      <c r="AC308" s="146">
        <f t="shared" si="49"/>
        <v>1.4399878206930499</v>
      </c>
      <c r="AD308" s="146">
        <f t="shared" si="49"/>
        <v>1.4399878206930499</v>
      </c>
      <c r="AE308" s="146">
        <f t="shared" si="49"/>
        <v>1.4399878206930499</v>
      </c>
      <c r="AF308" s="146">
        <f t="shared" si="49"/>
        <v>1.4399878206930499</v>
      </c>
      <c r="AG308" s="146">
        <f t="shared" si="49"/>
        <v>1.4399878206930499</v>
      </c>
      <c r="AH308" s="146">
        <f t="shared" si="49"/>
        <v>1.4399878206930499</v>
      </c>
      <c r="AI308" s="146">
        <f t="shared" si="49"/>
        <v>1.4399878206930499</v>
      </c>
      <c r="AJ308" s="146">
        <f t="shared" si="49"/>
        <v>1.4399878206930499</v>
      </c>
      <c r="AK308" s="146">
        <f t="shared" si="49"/>
        <v>1.4399878206930499</v>
      </c>
      <c r="AL308" s="146">
        <f t="shared" si="49"/>
        <v>1.4399878206930499</v>
      </c>
      <c r="AM308" s="146">
        <f t="shared" si="49"/>
        <v>1.4399878206930499</v>
      </c>
      <c r="AN308" s="146">
        <f t="shared" si="49"/>
        <v>1.4399878206930499</v>
      </c>
      <c r="AO308" s="146">
        <f t="shared" si="49"/>
        <v>1.4399878206930499</v>
      </c>
      <c r="AP308" s="146">
        <f t="shared" si="49"/>
        <v>1.4399878206930499</v>
      </c>
      <c r="AQ308" s="146">
        <f t="shared" si="49"/>
        <v>1.4399878206930499</v>
      </c>
      <c r="AR308" s="146">
        <f t="shared" si="49"/>
        <v>1.4399878206930499</v>
      </c>
      <c r="AS308" s="146">
        <f t="shared" si="49"/>
        <v>1.4399878206930499</v>
      </c>
    </row>
    <row r="309" spans="1:140" ht="26.1" hidden="1" customHeight="1">
      <c r="B309" s="131"/>
      <c r="C309" s="6"/>
      <c r="D309" s="308"/>
      <c r="E309" s="308"/>
      <c r="F309" s="308"/>
      <c r="G309" s="308"/>
      <c r="H309" s="308"/>
      <c r="I309" s="308"/>
      <c r="J309" s="308"/>
      <c r="K309" s="308"/>
      <c r="L309" s="308"/>
      <c r="M309" s="308"/>
      <c r="N309" s="308"/>
      <c r="O309" s="308"/>
      <c r="P309" s="308"/>
      <c r="Q309" s="308"/>
      <c r="R309" s="308"/>
      <c r="S309" s="308"/>
      <c r="T309" s="308"/>
      <c r="U309" s="308"/>
      <c r="V309" s="308"/>
      <c r="W309" s="308"/>
      <c r="X309" s="308"/>
      <c r="Y309" s="308"/>
      <c r="Z309" s="308"/>
      <c r="AA309" s="308"/>
      <c r="AB309" s="308"/>
      <c r="AC309" s="308"/>
      <c r="AD309" s="308"/>
      <c r="AE309" s="308"/>
      <c r="AF309" s="308"/>
      <c r="AG309" s="308"/>
      <c r="AH309" s="308"/>
      <c r="AI309" s="308"/>
      <c r="AJ309" s="308"/>
      <c r="AK309" s="308"/>
      <c r="AL309" s="308"/>
      <c r="AM309" s="308"/>
      <c r="AN309" s="308"/>
      <c r="AO309" s="308"/>
      <c r="AP309" s="308"/>
      <c r="AQ309" s="308"/>
      <c r="AR309" s="308"/>
      <c r="AS309" s="308"/>
    </row>
    <row r="310" spans="1:140" ht="25.15" hidden="1" customHeight="1">
      <c r="B310" s="130" t="s">
        <v>201</v>
      </c>
      <c r="C310" s="48"/>
      <c r="D310" s="48"/>
      <c r="E310" s="48"/>
      <c r="F310" s="78"/>
      <c r="G310" s="48"/>
      <c r="H310" s="48"/>
      <c r="I310" s="78"/>
      <c r="J310" s="78"/>
      <c r="K310" s="14"/>
      <c r="L310" s="14"/>
      <c r="M310" s="64"/>
      <c r="N310" s="64"/>
      <c r="O310" s="64"/>
      <c r="P310" s="14"/>
      <c r="Q310" s="1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row>
    <row r="311" spans="1:140" ht="25.15" hidden="1" customHeight="1">
      <c r="B311" s="393" t="s">
        <v>126</v>
      </c>
      <c r="C311" s="394"/>
      <c r="D311" s="395"/>
      <c r="E311" s="2"/>
      <c r="F311" s="393" t="s">
        <v>202</v>
      </c>
      <c r="G311" s="394"/>
      <c r="H311" s="395"/>
      <c r="I311" s="485" t="str">
        <f>E196</f>
        <v>* mnożniki należy stosować do łącznych VOC (nie tylko do kosztów zużycia paliwa lub energii elektrycznej)</v>
      </c>
      <c r="J311" s="78"/>
      <c r="K311" s="14"/>
      <c r="L311" s="14"/>
      <c r="M311" s="64"/>
      <c r="N311" s="64"/>
      <c r="O311" s="64"/>
      <c r="P311" s="14"/>
      <c r="Q311" s="14"/>
      <c r="R311" s="64"/>
      <c r="S311" s="64"/>
      <c r="T311" s="64"/>
      <c r="U311" s="64"/>
      <c r="V311" s="64"/>
      <c r="W311" s="64"/>
      <c r="X311" s="64"/>
      <c r="Y311" s="64"/>
    </row>
    <row r="312" spans="1:140" ht="25.15" hidden="1" customHeight="1">
      <c r="B312" s="117" t="s">
        <v>128</v>
      </c>
      <c r="C312" s="113" t="s">
        <v>47</v>
      </c>
      <c r="D312" s="147" t="s">
        <v>203</v>
      </c>
      <c r="E312" s="2"/>
      <c r="F312" s="61" t="s">
        <v>204</v>
      </c>
      <c r="G312" s="113" t="s">
        <v>47</v>
      </c>
      <c r="H312" s="147" t="s">
        <v>203</v>
      </c>
      <c r="I312" s="485"/>
      <c r="J312" s="78"/>
      <c r="K312" s="14"/>
      <c r="L312" s="14"/>
      <c r="M312" s="64"/>
      <c r="N312" s="64"/>
      <c r="O312" s="64"/>
      <c r="P312" s="14"/>
      <c r="Q312" s="14"/>
      <c r="R312" s="64"/>
      <c r="S312" s="64"/>
      <c r="T312" s="64"/>
      <c r="U312" s="64"/>
      <c r="V312" s="64"/>
      <c r="W312" s="64"/>
      <c r="X312" s="64"/>
      <c r="Y312" s="64"/>
    </row>
    <row r="313" spans="1:140" ht="25.15" hidden="1" customHeight="1">
      <c r="B313" s="118" t="s">
        <v>129</v>
      </c>
      <c r="C313" s="119">
        <f>C194</f>
        <v>1</v>
      </c>
      <c r="D313" s="119">
        <f>D194</f>
        <v>1</v>
      </c>
      <c r="E313" s="2"/>
      <c r="F313" s="148" t="s">
        <v>205</v>
      </c>
      <c r="G313" s="309">
        <v>1</v>
      </c>
      <c r="H313" s="309">
        <v>1</v>
      </c>
      <c r="I313" s="485"/>
      <c r="J313" s="78"/>
      <c r="K313" s="14"/>
      <c r="L313" s="14"/>
      <c r="M313" s="64"/>
      <c r="N313" s="64"/>
      <c r="O313" s="64"/>
      <c r="P313" s="14"/>
      <c r="Q313" s="14"/>
      <c r="R313" s="64"/>
      <c r="S313" s="64"/>
      <c r="T313" s="64"/>
      <c r="U313" s="64"/>
      <c r="V313" s="64"/>
      <c r="W313" s="64"/>
      <c r="X313" s="64"/>
      <c r="Y313" s="64"/>
    </row>
    <row r="314" spans="1:140" ht="25.15" hidden="1" customHeight="1">
      <c r="B314" s="118" t="s">
        <v>130</v>
      </c>
      <c r="C314" s="63">
        <f>C195</f>
        <v>1.0316643084185093</v>
      </c>
      <c r="D314" s="63">
        <f>D195</f>
        <v>1.1996070463245994</v>
      </c>
      <c r="E314" s="2"/>
      <c r="F314" s="148" t="s">
        <v>206</v>
      </c>
      <c r="G314" s="114">
        <f>AVERAGE(K250,K256)</f>
        <v>1.1687500000000002</v>
      </c>
      <c r="H314" s="114">
        <f>AVERAGE(L250,L256)</f>
        <v>1.1875</v>
      </c>
      <c r="I314" s="485"/>
      <c r="J314" s="78"/>
      <c r="K314" s="14"/>
      <c r="L314" s="14"/>
      <c r="M314" s="64"/>
      <c r="N314" s="64"/>
      <c r="O314" s="64"/>
      <c r="P314" s="14"/>
      <c r="Q314" s="14"/>
      <c r="R314" s="64"/>
      <c r="S314" s="64"/>
      <c r="T314" s="64"/>
      <c r="U314" s="64"/>
      <c r="V314" s="64"/>
      <c r="W314" s="64"/>
      <c r="X314" s="64"/>
      <c r="Y314" s="64"/>
    </row>
    <row r="315" spans="1:140" ht="25.15" hidden="1" customHeight="1">
      <c r="B315" s="115"/>
      <c r="C315" s="2"/>
      <c r="D315" s="2"/>
      <c r="E315" s="2"/>
      <c r="F315" s="21" t="s">
        <v>123</v>
      </c>
      <c r="G315" s="2"/>
      <c r="H315" s="2"/>
      <c r="I315" s="78"/>
      <c r="J315" s="78"/>
      <c r="K315" s="14"/>
      <c r="L315" s="14"/>
      <c r="M315" s="64"/>
      <c r="N315" s="64"/>
      <c r="O315" s="64"/>
      <c r="P315" s="14"/>
      <c r="Q315" s="14"/>
      <c r="R315" s="64"/>
      <c r="S315" s="64"/>
      <c r="T315" s="64"/>
      <c r="U315" s="64"/>
      <c r="V315" s="64"/>
      <c r="W315" s="64"/>
      <c r="X315" s="64"/>
      <c r="Y315" s="64"/>
    </row>
    <row r="316" spans="1:140" ht="25.15" hidden="1" customHeight="1">
      <c r="B316" s="64"/>
      <c r="C316" s="64"/>
      <c r="D316" s="64"/>
      <c r="E316" s="64"/>
      <c r="F316" s="64"/>
      <c r="G316" s="64"/>
      <c r="H316" s="64"/>
      <c r="I316" s="64"/>
      <c r="J316" s="14"/>
      <c r="K316" s="14"/>
      <c r="L316" s="14"/>
      <c r="M316" s="14"/>
      <c r="N316" s="64"/>
      <c r="O316" s="64"/>
      <c r="P316" s="64"/>
      <c r="Q316" s="64"/>
      <c r="R316" s="64"/>
      <c r="S316" s="64"/>
      <c r="T316" s="64"/>
      <c r="U316" s="64"/>
      <c r="V316" s="64"/>
      <c r="W316" s="64"/>
      <c r="X316" s="64"/>
      <c r="Y316" s="64"/>
    </row>
    <row r="317" spans="1:140" ht="25.15" customHeight="1">
      <c r="B317" s="64"/>
      <c r="C317" s="64"/>
      <c r="D317" s="64"/>
      <c r="E317" s="64"/>
      <c r="F317" s="64"/>
      <c r="G317" s="64"/>
      <c r="H317" s="64"/>
      <c r="I317" s="64"/>
      <c r="J317" s="14"/>
      <c r="K317" s="14"/>
      <c r="L317" s="14"/>
      <c r="M317" s="14"/>
      <c r="N317" s="64"/>
      <c r="O317" s="64"/>
      <c r="P317" s="64"/>
      <c r="Q317" s="64"/>
      <c r="R317" s="64"/>
      <c r="S317" s="64"/>
      <c r="T317" s="64"/>
      <c r="U317" s="64"/>
      <c r="V317" s="64"/>
      <c r="W317" s="64"/>
      <c r="X317" s="64"/>
      <c r="Y317" s="64"/>
      <c r="DV317" s="1"/>
      <c r="DW317" s="1"/>
      <c r="DX317" s="1"/>
      <c r="DY317" s="1"/>
      <c r="DZ317" s="1"/>
      <c r="EA317" s="1"/>
      <c r="EB317" s="1"/>
      <c r="EC317" s="1"/>
      <c r="ED317" s="1"/>
      <c r="EE317" s="1"/>
      <c r="EF317" s="1"/>
      <c r="EG317" s="1"/>
      <c r="EH317" s="1"/>
      <c r="EI317" s="1"/>
      <c r="EJ317" s="1"/>
    </row>
    <row r="318" spans="1:140" ht="25.15" customHeight="1">
      <c r="A318" s="272" t="s">
        <v>382</v>
      </c>
      <c r="B318" s="195" t="s">
        <v>376</v>
      </c>
      <c r="C318" s="107"/>
      <c r="D318" s="107"/>
      <c r="E318" s="107"/>
      <c r="F318" s="107"/>
      <c r="G318" s="107"/>
      <c r="H318" s="107"/>
      <c r="I318" s="107"/>
      <c r="J318" s="149"/>
      <c r="K318" s="14"/>
      <c r="L318" s="14"/>
      <c r="M318" s="14"/>
      <c r="N318" s="64"/>
      <c r="O318" s="64"/>
      <c r="P318" s="64"/>
      <c r="Q318" s="64"/>
      <c r="R318" s="64"/>
      <c r="S318" s="64"/>
      <c r="T318" s="64"/>
      <c r="U318" s="64"/>
      <c r="V318" s="64"/>
      <c r="W318" s="64"/>
      <c r="X318" s="64"/>
      <c r="Y318" s="64"/>
      <c r="DV318" s="1"/>
      <c r="DW318" s="1"/>
      <c r="DX318" s="1"/>
      <c r="DY318" s="1"/>
      <c r="DZ318" s="1"/>
      <c r="EA318" s="1"/>
      <c r="EB318" s="1"/>
      <c r="EC318" s="1"/>
      <c r="ED318" s="1"/>
      <c r="EE318" s="1"/>
      <c r="EF318" s="1"/>
      <c r="EG318" s="1"/>
      <c r="EH318" s="1"/>
      <c r="EI318" s="1"/>
      <c r="EJ318" s="1"/>
    </row>
    <row r="319" spans="1:140" ht="25.15" customHeight="1">
      <c r="B319" s="296"/>
      <c r="C319" s="64"/>
      <c r="D319" s="64"/>
      <c r="E319" s="64"/>
      <c r="F319" s="64"/>
      <c r="G319" s="64"/>
      <c r="H319" s="64"/>
      <c r="I319" s="64"/>
      <c r="J319" s="14"/>
      <c r="K319" s="14"/>
      <c r="L319" s="14"/>
      <c r="M319" s="14"/>
      <c r="N319" s="64"/>
      <c r="O319" s="64"/>
      <c r="P319" s="64"/>
      <c r="Q319" s="64"/>
      <c r="R319" s="64"/>
      <c r="S319" s="64"/>
      <c r="T319" s="64"/>
      <c r="U319" s="64"/>
      <c r="V319" s="64"/>
      <c r="W319" s="64"/>
      <c r="X319" s="64"/>
      <c r="Y319" s="64"/>
      <c r="DV319" s="1"/>
      <c r="DW319" s="1"/>
      <c r="DX319" s="1"/>
      <c r="DY319" s="1"/>
      <c r="DZ319" s="1"/>
      <c r="EA319" s="1"/>
      <c r="EB319" s="1"/>
      <c r="EC319" s="1"/>
      <c r="ED319" s="1"/>
      <c r="EE319" s="1"/>
      <c r="EF319" s="1"/>
      <c r="EG319" s="1"/>
      <c r="EH319" s="1"/>
      <c r="EI319" s="1"/>
      <c r="EJ319" s="1"/>
    </row>
    <row r="320" spans="1:140" ht="25.15" customHeight="1">
      <c r="B320" s="150" t="s">
        <v>360</v>
      </c>
      <c r="C320" s="64"/>
      <c r="D320" s="64"/>
      <c r="E320" s="64"/>
      <c r="F320" s="64"/>
      <c r="G320" s="64"/>
      <c r="H320" s="64"/>
      <c r="I320" s="64"/>
      <c r="J320" s="14"/>
      <c r="K320" s="14"/>
      <c r="L320" s="14"/>
      <c r="M320" s="14"/>
      <c r="N320" s="64"/>
      <c r="O320" s="64"/>
      <c r="P320" s="64"/>
      <c r="Q320" s="64"/>
      <c r="R320" s="64"/>
      <c r="S320" s="64"/>
      <c r="T320" s="64"/>
      <c r="U320" s="64"/>
      <c r="V320" s="64"/>
      <c r="W320" s="64"/>
      <c r="X320" s="64"/>
      <c r="Y320" s="64"/>
      <c r="DV320" s="1"/>
      <c r="DW320" s="1"/>
      <c r="DX320" s="1"/>
      <c r="DY320" s="1"/>
      <c r="DZ320" s="1"/>
      <c r="EA320" s="1"/>
      <c r="EB320" s="1"/>
      <c r="EC320" s="1"/>
      <c r="ED320" s="1"/>
      <c r="EE320" s="1"/>
      <c r="EF320" s="1"/>
      <c r="EG320" s="1"/>
      <c r="EH320" s="1"/>
      <c r="EI320" s="1"/>
      <c r="EJ320" s="1"/>
    </row>
    <row r="321" spans="1:140" ht="25.15" customHeight="1">
      <c r="A321" s="382" t="s">
        <v>207</v>
      </c>
      <c r="B321" s="406" t="s">
        <v>504</v>
      </c>
      <c r="C321" s="406"/>
      <c r="D321" s="406"/>
      <c r="E321" s="406"/>
      <c r="F321" s="406"/>
      <c r="G321" s="406"/>
      <c r="H321" s="406"/>
      <c r="I321" s="406"/>
      <c r="J321" s="257"/>
      <c r="K321" s="64"/>
      <c r="L321" s="408" t="s">
        <v>504</v>
      </c>
      <c r="M321" s="408"/>
      <c r="N321" s="408"/>
      <c r="O321" s="408"/>
      <c r="P321" s="408"/>
      <c r="Q321" s="408"/>
      <c r="R321" s="408"/>
      <c r="S321" s="408"/>
      <c r="T321" s="408"/>
      <c r="U321" s="408"/>
      <c r="V321" s="408"/>
      <c r="W321" s="408"/>
      <c r="X321" s="408"/>
      <c r="Y321" s="408"/>
      <c r="DV321" s="1"/>
      <c r="DW321" s="1"/>
      <c r="DX321" s="1"/>
      <c r="DY321" s="1"/>
      <c r="DZ321" s="1"/>
      <c r="EA321" s="1"/>
      <c r="EB321" s="1"/>
      <c r="EC321" s="1"/>
      <c r="ED321" s="1"/>
      <c r="EE321" s="1"/>
      <c r="EF321" s="1"/>
      <c r="EG321" s="1"/>
      <c r="EH321" s="1"/>
      <c r="EI321" s="1"/>
      <c r="EJ321" s="1"/>
    </row>
    <row r="322" spans="1:140" ht="25.15" customHeight="1">
      <c r="A322" s="383"/>
      <c r="B322" s="406" t="s">
        <v>448</v>
      </c>
      <c r="C322" s="409" t="s">
        <v>199</v>
      </c>
      <c r="D322" s="406" t="s">
        <v>8</v>
      </c>
      <c r="E322" s="406"/>
      <c r="F322" s="406"/>
      <c r="G322" s="406"/>
      <c r="H322" s="406"/>
      <c r="I322" s="406"/>
      <c r="K322" s="410" t="s">
        <v>448</v>
      </c>
      <c r="L322" s="408" t="s">
        <v>8</v>
      </c>
      <c r="M322" s="408"/>
      <c r="N322" s="408"/>
      <c r="O322" s="408"/>
      <c r="P322" s="408"/>
      <c r="Q322" s="408"/>
      <c r="R322" s="408"/>
      <c r="S322" s="408"/>
      <c r="T322" s="408"/>
      <c r="U322" s="408"/>
      <c r="V322" s="408"/>
      <c r="W322" s="408"/>
      <c r="X322" s="408"/>
      <c r="Y322" s="408"/>
      <c r="DV322" s="1"/>
      <c r="DW322" s="1"/>
      <c r="DX322" s="1"/>
      <c r="DY322" s="1"/>
      <c r="DZ322" s="1"/>
      <c r="EA322" s="1"/>
      <c r="EB322" s="1"/>
      <c r="EC322" s="1"/>
      <c r="ED322" s="1"/>
      <c r="EE322" s="1"/>
      <c r="EF322" s="1"/>
      <c r="EG322" s="1"/>
      <c r="EH322" s="1"/>
      <c r="EI322" s="1"/>
      <c r="EJ322" s="1"/>
    </row>
    <row r="323" spans="1:140" ht="25.15" customHeight="1">
      <c r="A323" s="383"/>
      <c r="B323" s="406"/>
      <c r="C323" s="409">
        <v>43830</v>
      </c>
      <c r="D323" s="255" t="s">
        <v>9</v>
      </c>
      <c r="E323" s="255" t="s">
        <v>10</v>
      </c>
      <c r="F323" s="255" t="s">
        <v>1</v>
      </c>
      <c r="G323" s="255" t="s">
        <v>2</v>
      </c>
      <c r="H323" s="255" t="s">
        <v>3</v>
      </c>
      <c r="I323" s="255" t="s">
        <v>449</v>
      </c>
      <c r="K323" s="408"/>
      <c r="L323" s="248" t="s">
        <v>25</v>
      </c>
      <c r="M323" s="248" t="s">
        <v>26</v>
      </c>
      <c r="N323" s="248" t="s">
        <v>27</v>
      </c>
      <c r="O323" s="248" t="s">
        <v>28</v>
      </c>
      <c r="P323" s="248" t="s">
        <v>29</v>
      </c>
      <c r="Q323" s="248" t="s">
        <v>30</v>
      </c>
      <c r="R323" s="248" t="s">
        <v>31</v>
      </c>
      <c r="S323" s="248" t="s">
        <v>32</v>
      </c>
      <c r="T323" s="248" t="s">
        <v>33</v>
      </c>
      <c r="U323" s="248" t="s">
        <v>34</v>
      </c>
      <c r="V323" s="248" t="s">
        <v>35</v>
      </c>
      <c r="W323" s="248" t="s">
        <v>36</v>
      </c>
      <c r="X323" s="248" t="s">
        <v>37</v>
      </c>
      <c r="Y323" s="248" t="s">
        <v>38</v>
      </c>
      <c r="DV323" s="1"/>
      <c r="DW323" s="1"/>
      <c r="DX323" s="1"/>
      <c r="DY323" s="1"/>
      <c r="DZ323" s="1"/>
      <c r="EA323" s="1"/>
      <c r="EB323" s="1"/>
      <c r="EC323" s="1"/>
      <c r="ED323" s="1"/>
      <c r="EE323" s="1"/>
      <c r="EF323" s="1"/>
      <c r="EG323" s="1"/>
      <c r="EH323" s="1"/>
      <c r="EI323" s="1"/>
      <c r="EJ323" s="1"/>
    </row>
    <row r="324" spans="1:140" ht="25.15" customHeight="1">
      <c r="A324" s="383"/>
      <c r="B324" s="256">
        <v>2020</v>
      </c>
      <c r="C324" s="278">
        <v>43830</v>
      </c>
      <c r="D324" s="151">
        <f>AVERAGE(L324:N324)</f>
        <v>1.2282687955779199</v>
      </c>
      <c r="E324" s="151">
        <f t="shared" ref="E324:E365" si="50">AVERAGE(O324:P324)</f>
        <v>1.0253067143933672</v>
      </c>
      <c r="F324" s="151">
        <f t="shared" ref="F324:F365" si="51">AVERAGE(Q324:R324)</f>
        <v>0.97645759105944041</v>
      </c>
      <c r="G324" s="151">
        <f t="shared" ref="G324:G365" si="52">AVERAGE(S324:T324)</f>
        <v>0.95971370087812025</v>
      </c>
      <c r="H324" s="151">
        <f t="shared" ref="H324:H365" si="53">AVERAGE(U324:V324)</f>
        <v>0.96489227201607064</v>
      </c>
      <c r="I324" s="151">
        <f t="shared" ref="I324:I365" si="54">AVERAGE(W324:Y324)</f>
        <v>0.99607454000255446</v>
      </c>
      <c r="K324" s="104">
        <v>2020</v>
      </c>
      <c r="L324" s="26">
        <f>($C$246*$C$194*HLOOKUP(2019,$C$211:$AR$213,3,FALSE))*HLOOKUP($K324,$D$217:$AS$221,2,FALSE)+HLOOKUP($K324,$D$305:$AS$308,3,FALSE)*HLOOKUP($K324,$D$217:$AS$221,5,FALSE)</f>
        <v>1.4024734817481062</v>
      </c>
      <c r="M324" s="26">
        <f>($C$247*$C$194*HLOOKUP(2019,$C$211:$AR$213,3,FALSE))*HLOOKUP($K324,$D$217:$AS$221,2,FALSE)+HLOOKUP($K324,$D$305:$AS$308,3,FALSE)*HLOOKUP($K324,$D$217:$AS$221,5,FALSE)</f>
        <v>1.1857340974861921</v>
      </c>
      <c r="N324" s="26">
        <f>($C$248*$C$194*HLOOKUP(2019,$C$211:$AR$213,3,FALSE))*HLOOKUP($K324,$D$217:$AS$221,2,FALSE)+HLOOKUP($K324,$D$305:$AS$308,3,FALSE)*HLOOKUP($K324,$D$217:$AS$221,5,FALSE)</f>
        <v>1.0965988074994615</v>
      </c>
      <c r="O324" s="26">
        <f>($C$249*$C$194*HLOOKUP(2019,$C$211:$AR$213,3,FALSE))*HLOOKUP($K324,$D$217:$AS$221,2,FALSE)+HLOOKUP($K324,$D$305:$AS$308,3,FALSE)*HLOOKUP($K324,$D$217:$AS$221,5,FALSE)</f>
        <v>1.0430131014127209</v>
      </c>
      <c r="P324" s="26">
        <f>($C$250*$C$194*HLOOKUP(2019,$C$211:$AR$213,3,FALSE))*HLOOKUP($K324,$D$217:$AS$221,2,FALSE)+HLOOKUP($K324,$D$305:$AS$308,3,FALSE)*HLOOKUP($K324,$D$217:$AS$221,5,FALSE)</f>
        <v>1.0076003273740133</v>
      </c>
      <c r="Q324" s="26">
        <f>($C$251*$C$194*HLOOKUP(2019,$C$211:$AR$213,3,FALSE))*HLOOKUP($K324,$D$217:$AS$221,2,FALSE)+HLOOKUP($K324,$D$305:$AS$308,3,FALSE)*HLOOKUP($K324,$D$217:$AS$221,5,FALSE)</f>
        <v>0.98395245074446291</v>
      </c>
      <c r="R324" s="26">
        <f>($C$252*$C$194*HLOOKUP(2019,$C$211:$AR$213,3,FALSE))*HLOOKUP($K324,$D$217:$AS$221,2,FALSE)+HLOOKUP($K324,$D$305:$AS$308,3,FALSE)*HLOOKUP($K324,$D$217:$AS$221,5,FALSE)</f>
        <v>0.96896273137441791</v>
      </c>
      <c r="S324" s="26">
        <f>($C$253*$C$194*HLOOKUP(2019,$C$211:$AR$213,3,FALSE))*HLOOKUP($K324,$D$217:$AS$221,2,FALSE)+HLOOKUP($K324,$D$305:$AS$308,3,FALSE)*HLOOKUP($K324,$D$217:$AS$221,5,FALSE)</f>
        <v>0.96086823805271093</v>
      </c>
      <c r="T324" s="26">
        <f>($C$254*$C$194*HLOOKUP(2019,$C$211:$AR$213,3,FALSE))*HLOOKUP($K324,$D$217:$AS$221,2,FALSE)+HLOOKUP($K324,$D$305:$AS$308,3,FALSE)*HLOOKUP($K324,$D$217:$AS$221,5,FALSE)</f>
        <v>0.95855916370352945</v>
      </c>
      <c r="U324" s="26">
        <f>($C$255*$C$194*HLOOKUP(2019,$C$211:$AR$213,3,FALSE))*HLOOKUP($K324,$D$217:$AS$221,2,FALSE)+HLOOKUP($K324,$D$305:$AS$308,3,FALSE)*HLOOKUP($K324,$D$217:$AS$221,5,FALSE)</f>
        <v>0.96128320948762747</v>
      </c>
      <c r="V324" s="26">
        <f>($C$256*$C$194*HLOOKUP(2019,$C$211:$AR$213,3,FALSE))*HLOOKUP($K324,$D$217:$AS$221,2,FALSE)+HLOOKUP($K324,$D$305:$AS$308,3,FALSE)*HLOOKUP($K324,$D$217:$AS$221,5,FALSE)</f>
        <v>0.9685013345445137</v>
      </c>
      <c r="W324" s="26">
        <f>($C$257*$C$194*HLOOKUP(2019,$C$211:$AR$213,3,FALSE))*HLOOKUP($K324,$D$217:$AS$221,2,FALSE)+HLOOKUP($K324,$D$305:$AS$308,3,FALSE)*HLOOKUP($K324,$D$217:$AS$221,5,FALSE)</f>
        <v>0.97981029308481593</v>
      </c>
      <c r="X324" s="26">
        <f>($C$258*$C$194*HLOOKUP(2019,$C$211:$AR$213,3,FALSE))*HLOOKUP($K324,$D$217:$AS$221,2,FALSE)+HLOOKUP($K324,$D$305:$AS$308,3,FALSE)*HLOOKUP($K324,$D$217:$AS$221,5,FALSE)</f>
        <v>0.99489786926169388</v>
      </c>
      <c r="Y324" s="26">
        <f>($C$259*$C$194*HLOOKUP(2019,$C$211:$AR$213,3,FALSE))*HLOOKUP($K324,$D$217:$AS$221,2,FALSE)+HLOOKUP($K324,$D$305:$AS$308,3,FALSE)*HLOOKUP($K324,$D$217:$AS$221,5,FALSE)</f>
        <v>1.013515457661154</v>
      </c>
      <c r="DV324" s="1"/>
      <c r="DW324" s="1"/>
      <c r="DX324" s="1"/>
      <c r="DY324" s="1"/>
      <c r="DZ324" s="1"/>
      <c r="EA324" s="1"/>
      <c r="EB324" s="1"/>
      <c r="EC324" s="1"/>
      <c r="ED324" s="1"/>
      <c r="EE324" s="1"/>
      <c r="EF324" s="1"/>
      <c r="EG324" s="1"/>
      <c r="EH324" s="1"/>
      <c r="EI324" s="1"/>
      <c r="EJ324" s="1"/>
    </row>
    <row r="325" spans="1:140" ht="25.15" customHeight="1">
      <c r="A325" s="383"/>
      <c r="B325" s="256">
        <f>B324+1</f>
        <v>2021</v>
      </c>
      <c r="C325" s="278">
        <f>DATE(YEAR(C324+1),12,31)</f>
        <v>44196</v>
      </c>
      <c r="D325" s="151">
        <f t="shared" ref="D325:D365" si="55">AVERAGE(L325:N325)</f>
        <v>1.2673009269142523</v>
      </c>
      <c r="E325" s="151">
        <f t="shared" si="50"/>
        <v>1.0589368804163846</v>
      </c>
      <c r="F325" s="151">
        <f t="shared" si="51"/>
        <v>1.0087876064912951</v>
      </c>
      <c r="G325" s="151">
        <f t="shared" si="52"/>
        <v>0.99159806698749287</v>
      </c>
      <c r="H325" s="151">
        <f t="shared" si="53"/>
        <v>0.99691446910104453</v>
      </c>
      <c r="I325" s="151">
        <f t="shared" si="54"/>
        <v>1.0289266730493121</v>
      </c>
      <c r="K325" s="104">
        <f>K324+1</f>
        <v>2021</v>
      </c>
      <c r="L325" s="26">
        <f>($C$246*$C$194*HLOOKUP($K324,$C$211:$AR$213,3,FALSE))*HLOOKUP($K325,$D$217:$AS$221,2,FALSE)+HLOOKUP($K325,$D$305:$AS$308,3,FALSE)*HLOOKUP($K325,$D$217:$AS$221,5,FALSE)</f>
        <v>1.4461421819775833</v>
      </c>
      <c r="M325" s="26">
        <f>($C$247*$C$194*HLOOKUP($K324,$C$211:$AR$213,3,FALSE))*HLOOKUP($K325,$D$217:$AS$221,2,FALSE)+HLOOKUP($K325,$D$305:$AS$308,3,FALSE)*HLOOKUP($K325,$D$217:$AS$221,5,FALSE)</f>
        <v>1.2236341406888058</v>
      </c>
      <c r="N325" s="26">
        <f>($C$248*$C$194*HLOOKUP($K324,$C$211:$AR$213,3,FALSE))*HLOOKUP($K325,$D$217:$AS$221,2,FALSE)+HLOOKUP($K325,$D$305:$AS$308,3,FALSE)*HLOOKUP($K325,$D$217:$AS$221,5,FALSE)</f>
        <v>1.1321264580763672</v>
      </c>
      <c r="O325" s="26">
        <f>($C$249*$C$194*HLOOKUP($K324,$C$211:$AR$213,3,FALSE))*HLOOKUP($K325,$D$217:$AS$221,2,FALSE)+HLOOKUP($K325,$D$305:$AS$308,3,FALSE)*HLOOKUP($K325,$D$217:$AS$221,5,FALSE)</f>
        <v>1.0771145342257931</v>
      </c>
      <c r="P325" s="26">
        <f>($C$250*$C$194*HLOOKUP($K324,$C$211:$AR$213,3,FALSE))*HLOOKUP($K325,$D$217:$AS$221,2,FALSE)+HLOOKUP($K325,$D$305:$AS$308,3,FALSE)*HLOOKUP($K325,$D$217:$AS$221,5,FALSE)</f>
        <v>1.0407592266069761</v>
      </c>
      <c r="Q325" s="26">
        <f>($C$251*$C$194*HLOOKUP($K324,$C$211:$AR$213,3,FALSE))*HLOOKUP($K325,$D$217:$AS$221,2,FALSE)+HLOOKUP($K325,$D$305:$AS$308,3,FALSE)*HLOOKUP($K325,$D$217:$AS$221,5,FALSE)</f>
        <v>1.0164819466497654</v>
      </c>
      <c r="R325" s="26">
        <f>($C$252*$C$194*HLOOKUP($K324,$C$211:$AR$213,3,FALSE))*HLOOKUP($K325,$D$217:$AS$221,2,FALSE)+HLOOKUP($K325,$D$305:$AS$308,3,FALSE)*HLOOKUP($K325,$D$217:$AS$221,5,FALSE)</f>
        <v>1.0010932663328247</v>
      </c>
      <c r="S325" s="26">
        <f>($C$253*$C$194*HLOOKUP($K324,$C$211:$AR$213,3,FALSE))*HLOOKUP($K325,$D$217:$AS$221,2,FALSE)+HLOOKUP($K325,$D$305:$AS$308,3,FALSE)*HLOOKUP($K325,$D$217:$AS$221,5,FALSE)</f>
        <v>0.99278333290576659</v>
      </c>
      <c r="T325" s="26">
        <f>($C$254*$C$194*HLOOKUP($K324,$C$211:$AR$213,3,FALSE))*HLOOKUP($K325,$D$217:$AS$221,2,FALSE)+HLOOKUP($K325,$D$305:$AS$308,3,FALSE)*HLOOKUP($K325,$D$217:$AS$221,5,FALSE)</f>
        <v>0.99041280106921914</v>
      </c>
      <c r="U325" s="26">
        <f>($C$255*$C$194*HLOOKUP($K324,$C$211:$AR$213,3,FALSE))*HLOOKUP($K325,$D$217:$AS$221,2,FALSE)+HLOOKUP($K325,$D$305:$AS$308,3,FALSE)*HLOOKUP($K325,$D$217:$AS$221,5,FALSE)</f>
        <v>0.99320934907024216</v>
      </c>
      <c r="V325" s="26">
        <f>($C$256*$C$194*HLOOKUP($K324,$C$211:$AR$213,3,FALSE))*HLOOKUP($K325,$D$217:$AS$221,2,FALSE)+HLOOKUP($K325,$D$305:$AS$308,3,FALSE)*HLOOKUP($K325,$D$217:$AS$221,5,FALSE)</f>
        <v>1.000619589131847</v>
      </c>
      <c r="W325" s="26">
        <f>($C$257*$C$194*HLOOKUP($K324,$C$211:$AR$213,3,FALSE))*HLOOKUP($K325,$D$217:$AS$221,2,FALSE)+HLOOKUP($K325,$D$305:$AS$308,3,FALSE)*HLOOKUP($K325,$D$217:$AS$221,5,FALSE)</f>
        <v>1.0122295428206414</v>
      </c>
      <c r="X325" s="26">
        <f>($C$258*$C$194*HLOOKUP($K324,$C$211:$AR$213,3,FALSE))*HLOOKUP($K325,$D$217:$AS$221,2,FALSE)+HLOOKUP($K325,$D$305:$AS$308,3,FALSE)*HLOOKUP($K325,$D$217:$AS$221,5,FALSE)</f>
        <v>1.0277186844657773</v>
      </c>
      <c r="Y325" s="26">
        <f>($C$259*$C$194*HLOOKUP($K324,$C$211:$AR$213,3,FALSE))*HLOOKUP($K325,$D$217:$AS$221,2,FALSE)+HLOOKUP($K325,$D$305:$AS$308,3,FALSE)*HLOOKUP($K325,$D$217:$AS$221,5,FALSE)</f>
        <v>1.0468317918615173</v>
      </c>
      <c r="DV325" s="1"/>
      <c r="DW325" s="1"/>
      <c r="DX325" s="1"/>
      <c r="DY325" s="1"/>
      <c r="DZ325" s="1"/>
      <c r="EA325" s="1"/>
      <c r="EB325" s="1"/>
      <c r="EC325" s="1"/>
      <c r="ED325" s="1"/>
      <c r="EE325" s="1"/>
      <c r="EF325" s="1"/>
      <c r="EG325" s="1"/>
      <c r="EH325" s="1"/>
      <c r="EI325" s="1"/>
      <c r="EJ325" s="1"/>
    </row>
    <row r="326" spans="1:140" ht="25.15" customHeight="1">
      <c r="A326" s="383"/>
      <c r="B326" s="256">
        <f t="shared" ref="B326:B365" si="56">B325+1</f>
        <v>2022</v>
      </c>
      <c r="C326" s="278">
        <f t="shared" ref="C326:C365" si="57">DATE(YEAR(C325+1),12,31)</f>
        <v>44561</v>
      </c>
      <c r="D326" s="151">
        <f t="shared" si="55"/>
        <v>1.3290650870801823</v>
      </c>
      <c r="E326" s="151">
        <f t="shared" si="50"/>
        <v>1.1116496556756785</v>
      </c>
      <c r="F326" s="151">
        <f t="shared" si="51"/>
        <v>1.0593218850823121</v>
      </c>
      <c r="G326" s="151">
        <f t="shared" si="52"/>
        <v>1.0413856277976268</v>
      </c>
      <c r="H326" s="151">
        <f t="shared" si="53"/>
        <v>1.046932975713283</v>
      </c>
      <c r="I326" s="151">
        <f t="shared" si="54"/>
        <v>1.0803357975945176</v>
      </c>
      <c r="K326" s="104">
        <f t="shared" ref="K326:K365" si="58">K325+1</f>
        <v>2022</v>
      </c>
      <c r="L326" s="26">
        <f t="shared" ref="L326:L365" si="59">($C$246*$C$194*HLOOKUP($K325,$C$211:$AR$213,3,FALSE))*HLOOKUP($K326,$D$217:$AS$221,2,FALSE)+HLOOKUP($K326,$D$305:$AS$308,3,FALSE)*HLOOKUP($K326,$D$217:$AS$221,5,FALSE)</f>
        <v>1.5156752498028334</v>
      </c>
      <c r="M326" s="26">
        <f t="shared" ref="M326:M365" si="60">($C$247*$C$194*HLOOKUP($K325,$C$211:$AR$213,3,FALSE))*HLOOKUP($K326,$D$217:$AS$221,2,FALSE)+HLOOKUP($K326,$D$305:$AS$308,3,FALSE)*HLOOKUP($K326,$D$217:$AS$221,5,FALSE)</f>
        <v>1.2835014050303102</v>
      </c>
      <c r="N326" s="26">
        <f t="shared" ref="N326:N365" si="61">($C$248*$C$194*HLOOKUP($K325,$C$211:$AR$213,3,FALSE))*HLOOKUP($K326,$D$217:$AS$221,2,FALSE)+HLOOKUP($K326,$D$305:$AS$308,3,FALSE)*HLOOKUP($K326,$D$217:$AS$221,5,FALSE)</f>
        <v>1.1880186064074041</v>
      </c>
      <c r="O326" s="26">
        <f t="shared" ref="O326:O365" si="62">($C$249*$C$194*HLOOKUP($K325,$C$211:$AR$213,3,FALSE))*HLOOKUP($K326,$D$217:$AS$221,2,FALSE)+HLOOKUP($K326,$D$305:$AS$308,3,FALSE)*HLOOKUP($K326,$D$217:$AS$221,5,FALSE)</f>
        <v>1.130616951191965</v>
      </c>
      <c r="P326" s="26">
        <f t="shared" ref="P326:P365" si="63">($C$250*$C$194*HLOOKUP($K325,$C$211:$AR$213,3,FALSE))*HLOOKUP($K326,$D$217:$AS$221,2,FALSE)+HLOOKUP($K326,$D$305:$AS$308,3,FALSE)*HLOOKUP($K326,$D$217:$AS$221,5,FALSE)</f>
        <v>1.0926823601593922</v>
      </c>
      <c r="Q326" s="26">
        <f t="shared" ref="Q326:Q365" si="64">($C$251*$C$194*HLOOKUP($K325,$C$211:$AR$213,3,FALSE))*HLOOKUP($K326,$D$217:$AS$221,2,FALSE)+HLOOKUP($K326,$D$305:$AS$308,3,FALSE)*HLOOKUP($K326,$D$217:$AS$221,5,FALSE)</f>
        <v>1.0673504692504736</v>
      </c>
      <c r="R326" s="26">
        <f t="shared" ref="R326:R365" si="65">($C$252*$C$194*HLOOKUP($K325,$C$211:$AR$213,3,FALSE))*HLOOKUP($K326,$D$217:$AS$221,2,FALSE)+HLOOKUP($K326,$D$305:$AS$308,3,FALSE)*HLOOKUP($K326,$D$217:$AS$221,5,FALSE)</f>
        <v>1.0512933009141507</v>
      </c>
      <c r="S326" s="26">
        <f t="shared" ref="S326:S365" si="66">($C$253*$C$194*HLOOKUP($K325,$C$211:$AR$213,3,FALSE))*HLOOKUP($K326,$D$217:$AS$221,2,FALSE)+HLOOKUP($K326,$D$305:$AS$308,3,FALSE)*HLOOKUP($K326,$D$217:$AS$221,5,FALSE)</f>
        <v>1.0426223819559464</v>
      </c>
      <c r="T326" s="26">
        <f t="shared" ref="T326:T365" si="67">($C$254*$C$194*HLOOKUP($K325,$C$211:$AR$213,3,FALSE))*HLOOKUP($K326,$D$217:$AS$221,2,FALSE)+HLOOKUP($K326,$D$305:$AS$308,3,FALSE)*HLOOKUP($K326,$D$217:$AS$221,5,FALSE)</f>
        <v>1.0401488736393072</v>
      </c>
      <c r="U326" s="26">
        <f t="shared" ref="U326:U365" si="68">($C$255*$C$194*HLOOKUP($K325,$C$211:$AR$213,3,FALSE))*HLOOKUP($K326,$D$217:$AS$221,2,FALSE)+HLOOKUP($K326,$D$305:$AS$308,3,FALSE)*HLOOKUP($K326,$D$217:$AS$221,5,FALSE)</f>
        <v>1.0430669043663214</v>
      </c>
      <c r="V326" s="26">
        <f t="shared" ref="V326:V365" si="69">($C$256*$C$194*HLOOKUP($K325,$C$211:$AR$213,3,FALSE))*HLOOKUP($K326,$D$217:$AS$221,2,FALSE)+HLOOKUP($K326,$D$305:$AS$308,3,FALSE)*HLOOKUP($K326,$D$217:$AS$221,5,FALSE)</f>
        <v>1.0507990470602446</v>
      </c>
      <c r="W326" s="26">
        <f t="shared" ref="W326:W365" si="70">($C$257*$C$194*HLOOKUP($K325,$C$211:$AR$213,3,FALSE))*HLOOKUP($K326,$D$217:$AS$221,2,FALSE)+HLOOKUP($K326,$D$305:$AS$308,3,FALSE)*HLOOKUP($K326,$D$217:$AS$221,5,FALSE)</f>
        <v>1.0629133399637536</v>
      </c>
      <c r="X326" s="26">
        <f t="shared" ref="X326:X365" si="71">($C$258*$C$194*HLOOKUP($K325,$C$211:$AR$213,3,FALSE))*HLOOKUP($K326,$D$217:$AS$221,2,FALSE)+HLOOKUP($K326,$D$305:$AS$308,3,FALSE)*HLOOKUP($K326,$D$217:$AS$221,5,FALSE)</f>
        <v>1.079075333692826</v>
      </c>
      <c r="Y326" s="26">
        <f t="shared" ref="Y326:Y365" si="72">($C$259*$C$194*HLOOKUP($K325,$C$211:$AR$213,3,FALSE))*HLOOKUP($K326,$D$217:$AS$221,2,FALSE)+HLOOKUP($K326,$D$305:$AS$308,3,FALSE)*HLOOKUP($K326,$D$217:$AS$221,5,FALSE)</f>
        <v>1.0990187191269729</v>
      </c>
      <c r="DV326" s="1"/>
      <c r="DW326" s="1"/>
      <c r="DX326" s="1"/>
      <c r="DY326" s="1"/>
      <c r="DZ326" s="1"/>
      <c r="EA326" s="1"/>
      <c r="EB326" s="1"/>
      <c r="EC326" s="1"/>
      <c r="ED326" s="1"/>
      <c r="EE326" s="1"/>
      <c r="EF326" s="1"/>
      <c r="EG326" s="1"/>
      <c r="EH326" s="1"/>
      <c r="EI326" s="1"/>
      <c r="EJ326" s="1"/>
    </row>
    <row r="327" spans="1:140" ht="25.15" customHeight="1">
      <c r="A327" s="383"/>
      <c r="B327" s="256">
        <f t="shared" si="56"/>
        <v>2023</v>
      </c>
      <c r="C327" s="278">
        <f t="shared" si="57"/>
        <v>44926</v>
      </c>
      <c r="D327" s="151">
        <f t="shared" si="55"/>
        <v>1.5171692535696686</v>
      </c>
      <c r="E327" s="151">
        <f t="shared" si="50"/>
        <v>1.2702480076385956</v>
      </c>
      <c r="F327" s="151">
        <f t="shared" si="51"/>
        <v>1.2108187471291609</v>
      </c>
      <c r="G327" s="151">
        <f t="shared" si="52"/>
        <v>1.1904483301469599</v>
      </c>
      <c r="H327" s="151">
        <f t="shared" si="53"/>
        <v>1.1967485179951654</v>
      </c>
      <c r="I327" s="151">
        <f t="shared" si="54"/>
        <v>1.2346844931154541</v>
      </c>
      <c r="K327" s="104">
        <f t="shared" si="58"/>
        <v>2023</v>
      </c>
      <c r="L327" s="26">
        <f t="shared" si="59"/>
        <v>1.7291045959012279</v>
      </c>
      <c r="M327" s="26">
        <f t="shared" si="60"/>
        <v>1.4654220474570085</v>
      </c>
      <c r="N327" s="26">
        <f t="shared" si="61"/>
        <v>1.3569811173507689</v>
      </c>
      <c r="O327" s="26">
        <f t="shared" si="62"/>
        <v>1.2917893867880392</v>
      </c>
      <c r="P327" s="26">
        <f t="shared" si="63"/>
        <v>1.2487066284891519</v>
      </c>
      <c r="Q327" s="26">
        <f t="shared" si="64"/>
        <v>1.2199369039824182</v>
      </c>
      <c r="R327" s="26">
        <f t="shared" si="65"/>
        <v>1.2017005902759035</v>
      </c>
      <c r="S327" s="26">
        <f t="shared" si="66"/>
        <v>1.1918529262959543</v>
      </c>
      <c r="T327" s="26">
        <f t="shared" si="67"/>
        <v>1.1890437339979658</v>
      </c>
      <c r="U327" s="26">
        <f t="shared" si="68"/>
        <v>1.1923577755916324</v>
      </c>
      <c r="V327" s="26">
        <f t="shared" si="69"/>
        <v>1.2011392603986983</v>
      </c>
      <c r="W327" s="26">
        <f t="shared" si="70"/>
        <v>1.2148976044039272</v>
      </c>
      <c r="X327" s="26">
        <f t="shared" si="71"/>
        <v>1.2332529695338657</v>
      </c>
      <c r="Y327" s="26">
        <f t="shared" si="72"/>
        <v>1.2559029054085697</v>
      </c>
      <c r="DV327" s="1"/>
      <c r="DW327" s="1"/>
      <c r="DX327" s="1"/>
      <c r="DY327" s="1"/>
      <c r="DZ327" s="1"/>
      <c r="EA327" s="1"/>
      <c r="EB327" s="1"/>
      <c r="EC327" s="1"/>
      <c r="ED327" s="1"/>
      <c r="EE327" s="1"/>
      <c r="EF327" s="1"/>
      <c r="EG327" s="1"/>
      <c r="EH327" s="1"/>
      <c r="EI327" s="1"/>
      <c r="EJ327" s="1"/>
    </row>
    <row r="328" spans="1:140" ht="25.15" customHeight="1">
      <c r="A328" s="383"/>
      <c r="B328" s="256">
        <f t="shared" si="56"/>
        <v>2024</v>
      </c>
      <c r="C328" s="278">
        <f t="shared" si="57"/>
        <v>45291</v>
      </c>
      <c r="D328" s="151">
        <f t="shared" si="55"/>
        <v>1.6864712849368437</v>
      </c>
      <c r="E328" s="151">
        <f t="shared" si="50"/>
        <v>1.4134084534312152</v>
      </c>
      <c r="F328" s="151">
        <f t="shared" si="51"/>
        <v>1.3476874091047106</v>
      </c>
      <c r="G328" s="151">
        <f t="shared" si="52"/>
        <v>1.3251603733320867</v>
      </c>
      <c r="H328" s="151">
        <f t="shared" si="53"/>
        <v>1.3321275629166096</v>
      </c>
      <c r="I328" s="151">
        <f t="shared" si="54"/>
        <v>1.3740798248340174</v>
      </c>
      <c r="K328" s="104">
        <f t="shared" si="58"/>
        <v>2024</v>
      </c>
      <c r="L328" s="26">
        <f t="shared" si="59"/>
        <v>1.9208442505152079</v>
      </c>
      <c r="M328" s="26">
        <f t="shared" si="60"/>
        <v>1.6292455951411073</v>
      </c>
      <c r="N328" s="26">
        <f t="shared" si="61"/>
        <v>1.5093240091542153</v>
      </c>
      <c r="O328" s="26">
        <f t="shared" si="62"/>
        <v>1.4372304212934921</v>
      </c>
      <c r="P328" s="26">
        <f t="shared" si="63"/>
        <v>1.3895864855689384</v>
      </c>
      <c r="Q328" s="26">
        <f t="shared" si="64"/>
        <v>1.3577709064525165</v>
      </c>
      <c r="R328" s="26">
        <f t="shared" si="65"/>
        <v>1.3376039117569045</v>
      </c>
      <c r="S328" s="26">
        <f t="shared" si="66"/>
        <v>1.3267136742646171</v>
      </c>
      <c r="T328" s="26">
        <f t="shared" si="67"/>
        <v>1.3236070723995563</v>
      </c>
      <c r="U328" s="26">
        <f t="shared" si="68"/>
        <v>1.3272719720232473</v>
      </c>
      <c r="V328" s="26">
        <f t="shared" si="69"/>
        <v>1.3369831538099717</v>
      </c>
      <c r="W328" s="26">
        <f t="shared" si="70"/>
        <v>1.352198095548703</v>
      </c>
      <c r="X328" s="26">
        <f t="shared" si="71"/>
        <v>1.3724967456579762</v>
      </c>
      <c r="Y328" s="26">
        <f t="shared" si="72"/>
        <v>1.3975446332953732</v>
      </c>
      <c r="DV328" s="1"/>
      <c r="DW328" s="1"/>
      <c r="DX328" s="1"/>
      <c r="DY328" s="1"/>
      <c r="DZ328" s="1"/>
      <c r="EA328" s="1"/>
      <c r="EB328" s="1"/>
      <c r="EC328" s="1"/>
      <c r="ED328" s="1"/>
      <c r="EE328" s="1"/>
      <c r="EF328" s="1"/>
      <c r="EG328" s="1"/>
      <c r="EH328" s="1"/>
      <c r="EI328" s="1"/>
      <c r="EJ328" s="1"/>
    </row>
    <row r="329" spans="1:140" ht="25.15" customHeight="1">
      <c r="A329" s="383"/>
      <c r="B329" s="256">
        <f t="shared" si="56"/>
        <v>2025</v>
      </c>
      <c r="C329" s="278">
        <f t="shared" si="57"/>
        <v>45657</v>
      </c>
      <c r="D329" s="151">
        <f t="shared" si="55"/>
        <v>1.7433973981673709</v>
      </c>
      <c r="E329" s="151">
        <f t="shared" si="50"/>
        <v>1.4625840089017446</v>
      </c>
      <c r="F329" s="151">
        <f t="shared" si="51"/>
        <v>1.3949975523282072</v>
      </c>
      <c r="G329" s="151">
        <f t="shared" si="52"/>
        <v>1.3718311139281565</v>
      </c>
      <c r="H329" s="151">
        <f t="shared" si="53"/>
        <v>1.3789960587509225</v>
      </c>
      <c r="I329" s="151">
        <f t="shared" si="54"/>
        <v>1.4221390848135662</v>
      </c>
      <c r="K329" s="104">
        <f t="shared" si="58"/>
        <v>2025</v>
      </c>
      <c r="L329" s="26">
        <f t="shared" si="59"/>
        <v>1.9844227565195203</v>
      </c>
      <c r="M329" s="26">
        <f t="shared" si="60"/>
        <v>1.684547426474051</v>
      </c>
      <c r="N329" s="26">
        <f t="shared" si="61"/>
        <v>1.561222011508542</v>
      </c>
      <c r="O329" s="26">
        <f t="shared" si="62"/>
        <v>1.4870821344704928</v>
      </c>
      <c r="P329" s="26">
        <f t="shared" si="63"/>
        <v>1.4380858833329964</v>
      </c>
      <c r="Q329" s="26">
        <f t="shared" si="64"/>
        <v>1.4053672575358893</v>
      </c>
      <c r="R329" s="26">
        <f t="shared" si="65"/>
        <v>1.3846278471205249</v>
      </c>
      <c r="S329" s="26">
        <f t="shared" si="66"/>
        <v>1.3734285034264204</v>
      </c>
      <c r="T329" s="26">
        <f t="shared" si="67"/>
        <v>1.3702337244298926</v>
      </c>
      <c r="U329" s="26">
        <f t="shared" si="68"/>
        <v>1.3740026477907632</v>
      </c>
      <c r="V329" s="26">
        <f t="shared" si="69"/>
        <v>1.3839894697110817</v>
      </c>
      <c r="W329" s="26">
        <f t="shared" si="70"/>
        <v>1.3996362691439226</v>
      </c>
      <c r="X329" s="26">
        <f t="shared" si="71"/>
        <v>1.4205110718524143</v>
      </c>
      <c r="Y329" s="26">
        <f t="shared" si="72"/>
        <v>1.4462699134443617</v>
      </c>
      <c r="DV329" s="1"/>
      <c r="DW329" s="1"/>
      <c r="DX329" s="1"/>
      <c r="DY329" s="1"/>
      <c r="DZ329" s="1"/>
      <c r="EA329" s="1"/>
      <c r="EB329" s="1"/>
      <c r="EC329" s="1"/>
      <c r="ED329" s="1"/>
      <c r="EE329" s="1"/>
      <c r="EF329" s="1"/>
      <c r="EG329" s="1"/>
      <c r="EH329" s="1"/>
      <c r="EI329" s="1"/>
      <c r="EJ329" s="1"/>
    </row>
    <row r="330" spans="1:140" ht="25.15" customHeight="1">
      <c r="A330" s="383"/>
      <c r="B330" s="256">
        <f t="shared" si="56"/>
        <v>2026</v>
      </c>
      <c r="C330" s="278">
        <f t="shared" si="57"/>
        <v>46022</v>
      </c>
      <c r="D330" s="151">
        <f t="shared" si="55"/>
        <v>1.739610545140172</v>
      </c>
      <c r="E330" s="151">
        <f t="shared" si="50"/>
        <v>1.4608768600487498</v>
      </c>
      <c r="F330" s="151">
        <f t="shared" si="51"/>
        <v>1.3937909488239337</v>
      </c>
      <c r="G330" s="151">
        <f t="shared" si="52"/>
        <v>1.370796081084271</v>
      </c>
      <c r="H330" s="151">
        <f t="shared" si="53"/>
        <v>1.3779079623202368</v>
      </c>
      <c r="I330" s="151">
        <f t="shared" si="54"/>
        <v>1.4207314710990897</v>
      </c>
      <c r="K330" s="104">
        <f t="shared" si="58"/>
        <v>2026</v>
      </c>
      <c r="L330" s="26">
        <f t="shared" si="59"/>
        <v>1.9788508695052847</v>
      </c>
      <c r="M330" s="26">
        <f t="shared" si="60"/>
        <v>1.6811964163819144</v>
      </c>
      <c r="N330" s="26">
        <f t="shared" si="61"/>
        <v>1.5587843495333167</v>
      </c>
      <c r="O330" s="26">
        <f t="shared" si="62"/>
        <v>1.4851935524809272</v>
      </c>
      <c r="P330" s="26">
        <f t="shared" si="63"/>
        <v>1.4365601676165722</v>
      </c>
      <c r="Q330" s="26">
        <f t="shared" si="64"/>
        <v>1.4040838559869711</v>
      </c>
      <c r="R330" s="26">
        <f t="shared" si="65"/>
        <v>1.3834980416608964</v>
      </c>
      <c r="S330" s="26">
        <f t="shared" si="66"/>
        <v>1.3723816403146973</v>
      </c>
      <c r="T330" s="26">
        <f t="shared" si="67"/>
        <v>1.3692105218538446</v>
      </c>
      <c r="U330" s="26">
        <f t="shared" si="68"/>
        <v>1.3729515325654416</v>
      </c>
      <c r="V330" s="26">
        <f t="shared" si="69"/>
        <v>1.3828643920750323</v>
      </c>
      <c r="W330" s="26">
        <f t="shared" si="70"/>
        <v>1.3983953112993885</v>
      </c>
      <c r="X330" s="26">
        <f t="shared" si="71"/>
        <v>1.4191155152031649</v>
      </c>
      <c r="Y330" s="26">
        <f t="shared" si="72"/>
        <v>1.4446835867947161</v>
      </c>
      <c r="DV330" s="1"/>
      <c r="DW330" s="1"/>
      <c r="DX330" s="1"/>
      <c r="DY330" s="1"/>
      <c r="DZ330" s="1"/>
      <c r="EA330" s="1"/>
      <c r="EB330" s="1"/>
      <c r="EC330" s="1"/>
      <c r="ED330" s="1"/>
      <c r="EE330" s="1"/>
      <c r="EF330" s="1"/>
      <c r="EG330" s="1"/>
      <c r="EH330" s="1"/>
      <c r="EI330" s="1"/>
      <c r="EJ330" s="1"/>
    </row>
    <row r="331" spans="1:140" ht="25.15" customHeight="1">
      <c r="A331" s="383"/>
      <c r="B331" s="256">
        <f t="shared" si="56"/>
        <v>2027</v>
      </c>
      <c r="C331" s="278">
        <f t="shared" si="57"/>
        <v>46387</v>
      </c>
      <c r="D331" s="151">
        <f t="shared" si="55"/>
        <v>1.735823692112973</v>
      </c>
      <c r="E331" s="151">
        <f t="shared" si="50"/>
        <v>1.4591697111957549</v>
      </c>
      <c r="F331" s="151">
        <f t="shared" si="51"/>
        <v>1.3925843453196607</v>
      </c>
      <c r="G331" s="151">
        <f t="shared" si="52"/>
        <v>1.3697610482403855</v>
      </c>
      <c r="H331" s="151">
        <f t="shared" si="53"/>
        <v>1.3768198658895516</v>
      </c>
      <c r="I331" s="151">
        <f t="shared" si="54"/>
        <v>1.4193238573846136</v>
      </c>
      <c r="K331" s="104">
        <f t="shared" si="58"/>
        <v>2027</v>
      </c>
      <c r="L331" s="26">
        <f t="shared" si="59"/>
        <v>1.9732789824910493</v>
      </c>
      <c r="M331" s="26">
        <f t="shared" si="60"/>
        <v>1.6778454062897781</v>
      </c>
      <c r="N331" s="26">
        <f t="shared" si="61"/>
        <v>1.5563466875580914</v>
      </c>
      <c r="O331" s="26">
        <f t="shared" si="62"/>
        <v>1.4833049704913617</v>
      </c>
      <c r="P331" s="26">
        <f t="shared" si="63"/>
        <v>1.4350344519001481</v>
      </c>
      <c r="Q331" s="26">
        <f t="shared" si="64"/>
        <v>1.4028004544380532</v>
      </c>
      <c r="R331" s="26">
        <f t="shared" si="65"/>
        <v>1.3823682362012681</v>
      </c>
      <c r="S331" s="26">
        <f t="shared" si="66"/>
        <v>1.3713347772029745</v>
      </c>
      <c r="T331" s="26">
        <f t="shared" si="67"/>
        <v>1.3681873192777967</v>
      </c>
      <c r="U331" s="26">
        <f t="shared" si="68"/>
        <v>1.3719004173401201</v>
      </c>
      <c r="V331" s="26">
        <f t="shared" si="69"/>
        <v>1.3817393144389831</v>
      </c>
      <c r="W331" s="26">
        <f t="shared" si="70"/>
        <v>1.3971543534548545</v>
      </c>
      <c r="X331" s="26">
        <f t="shared" si="71"/>
        <v>1.4177199585539157</v>
      </c>
      <c r="Y331" s="26">
        <f t="shared" si="72"/>
        <v>1.4430972601450707</v>
      </c>
      <c r="DV331" s="1"/>
      <c r="DW331" s="1"/>
      <c r="DX331" s="1"/>
      <c r="DY331" s="1"/>
      <c r="DZ331" s="1"/>
      <c r="EA331" s="1"/>
      <c r="EB331" s="1"/>
      <c r="EC331" s="1"/>
      <c r="ED331" s="1"/>
      <c r="EE331" s="1"/>
      <c r="EF331" s="1"/>
      <c r="EG331" s="1"/>
      <c r="EH331" s="1"/>
      <c r="EI331" s="1"/>
      <c r="EJ331" s="1"/>
    </row>
    <row r="332" spans="1:140" ht="25.15" customHeight="1">
      <c r="A332" s="383"/>
      <c r="B332" s="256">
        <f t="shared" si="56"/>
        <v>2028</v>
      </c>
      <c r="C332" s="278">
        <f t="shared" si="57"/>
        <v>46752</v>
      </c>
      <c r="D332" s="151">
        <f t="shared" si="55"/>
        <v>1.7320368390857739</v>
      </c>
      <c r="E332" s="151">
        <f t="shared" si="50"/>
        <v>1.4574625623427599</v>
      </c>
      <c r="F332" s="151">
        <f t="shared" si="51"/>
        <v>1.3913777418153874</v>
      </c>
      <c r="G332" s="151">
        <f t="shared" si="52"/>
        <v>1.3687260153965002</v>
      </c>
      <c r="H332" s="151">
        <f t="shared" si="53"/>
        <v>1.3757317694588664</v>
      </c>
      <c r="I332" s="151">
        <f t="shared" si="54"/>
        <v>1.4179162436701374</v>
      </c>
      <c r="K332" s="104">
        <f t="shared" si="58"/>
        <v>2028</v>
      </c>
      <c r="L332" s="26">
        <f t="shared" si="59"/>
        <v>1.9677070954768137</v>
      </c>
      <c r="M332" s="26">
        <f t="shared" si="60"/>
        <v>1.6744943961976415</v>
      </c>
      <c r="N332" s="26">
        <f t="shared" si="61"/>
        <v>1.5539090255828663</v>
      </c>
      <c r="O332" s="26">
        <f t="shared" si="62"/>
        <v>1.4814163885017961</v>
      </c>
      <c r="P332" s="26">
        <f t="shared" si="63"/>
        <v>1.433508736183724</v>
      </c>
      <c r="Q332" s="26">
        <f t="shared" si="64"/>
        <v>1.4015170528891352</v>
      </c>
      <c r="R332" s="26">
        <f t="shared" si="65"/>
        <v>1.3812384307416397</v>
      </c>
      <c r="S332" s="26">
        <f t="shared" si="66"/>
        <v>1.3702879140912516</v>
      </c>
      <c r="T332" s="26">
        <f t="shared" si="67"/>
        <v>1.3671641167017488</v>
      </c>
      <c r="U332" s="26">
        <f t="shared" si="68"/>
        <v>1.3708493021147989</v>
      </c>
      <c r="V332" s="26">
        <f t="shared" si="69"/>
        <v>1.3806142368029342</v>
      </c>
      <c r="W332" s="26">
        <f t="shared" si="70"/>
        <v>1.3959133956103207</v>
      </c>
      <c r="X332" s="26">
        <f t="shared" si="71"/>
        <v>1.4163244019046664</v>
      </c>
      <c r="Y332" s="26">
        <f t="shared" si="72"/>
        <v>1.4415109334954253</v>
      </c>
      <c r="DV332" s="1"/>
      <c r="DW332" s="1"/>
      <c r="DX332" s="1"/>
      <c r="DY332" s="1"/>
      <c r="DZ332" s="1"/>
      <c r="EA332" s="1"/>
      <c r="EB332" s="1"/>
      <c r="EC332" s="1"/>
      <c r="ED332" s="1"/>
      <c r="EE332" s="1"/>
      <c r="EF332" s="1"/>
      <c r="EG332" s="1"/>
      <c r="EH332" s="1"/>
      <c r="EI332" s="1"/>
      <c r="EJ332" s="1"/>
    </row>
    <row r="333" spans="1:140" ht="25.15" customHeight="1">
      <c r="A333" s="383"/>
      <c r="B333" s="256">
        <f t="shared" si="56"/>
        <v>2029</v>
      </c>
      <c r="C333" s="278">
        <f t="shared" si="57"/>
        <v>47118</v>
      </c>
      <c r="D333" s="151">
        <f t="shared" si="55"/>
        <v>1.7282499860585752</v>
      </c>
      <c r="E333" s="151">
        <f t="shared" si="50"/>
        <v>1.4557554134897654</v>
      </c>
      <c r="F333" s="151">
        <f t="shared" si="51"/>
        <v>1.3901711383111144</v>
      </c>
      <c r="G333" s="151">
        <f t="shared" si="52"/>
        <v>1.3676909825526149</v>
      </c>
      <c r="H333" s="151">
        <f t="shared" si="53"/>
        <v>1.3746436730281815</v>
      </c>
      <c r="I333" s="151">
        <f t="shared" si="54"/>
        <v>1.4165086299556615</v>
      </c>
      <c r="K333" s="104">
        <f t="shared" si="58"/>
        <v>2029</v>
      </c>
      <c r="L333" s="26">
        <f t="shared" si="59"/>
        <v>1.9621352084625785</v>
      </c>
      <c r="M333" s="26">
        <f t="shared" si="60"/>
        <v>1.6711433861055054</v>
      </c>
      <c r="N333" s="26">
        <f t="shared" si="61"/>
        <v>1.5514713636076414</v>
      </c>
      <c r="O333" s="26">
        <f t="shared" si="62"/>
        <v>1.479527806512231</v>
      </c>
      <c r="P333" s="26">
        <f t="shared" si="63"/>
        <v>1.4319830204673001</v>
      </c>
      <c r="Q333" s="26">
        <f t="shared" si="64"/>
        <v>1.4002336513402174</v>
      </c>
      <c r="R333" s="26">
        <f t="shared" si="65"/>
        <v>1.3801086252820114</v>
      </c>
      <c r="S333" s="26">
        <f t="shared" si="66"/>
        <v>1.3692410509795288</v>
      </c>
      <c r="T333" s="26">
        <f t="shared" si="67"/>
        <v>1.366140914125701</v>
      </c>
      <c r="U333" s="26">
        <f t="shared" si="68"/>
        <v>1.3697981868894777</v>
      </c>
      <c r="V333" s="26">
        <f t="shared" si="69"/>
        <v>1.3794891591668852</v>
      </c>
      <c r="W333" s="26">
        <f t="shared" si="70"/>
        <v>1.3946724377657871</v>
      </c>
      <c r="X333" s="26">
        <f t="shared" si="71"/>
        <v>1.4149288452554174</v>
      </c>
      <c r="Y333" s="26">
        <f t="shared" si="72"/>
        <v>1.4399246068457801</v>
      </c>
      <c r="DV333" s="1"/>
      <c r="DW333" s="1"/>
      <c r="DX333" s="1"/>
      <c r="DY333" s="1"/>
      <c r="DZ333" s="1"/>
      <c r="EA333" s="1"/>
      <c r="EB333" s="1"/>
      <c r="EC333" s="1"/>
      <c r="ED333" s="1"/>
      <c r="EE333" s="1"/>
      <c r="EF333" s="1"/>
      <c r="EG333" s="1"/>
      <c r="EH333" s="1"/>
      <c r="EI333" s="1"/>
      <c r="EJ333" s="1"/>
    </row>
    <row r="334" spans="1:140" ht="25.15" customHeight="1">
      <c r="A334" s="383"/>
      <c r="B334" s="256">
        <f t="shared" si="56"/>
        <v>2030</v>
      </c>
      <c r="C334" s="278">
        <f t="shared" si="57"/>
        <v>47483</v>
      </c>
      <c r="D334" s="151">
        <f t="shared" si="55"/>
        <v>1.7244631330313756</v>
      </c>
      <c r="E334" s="151">
        <f t="shared" si="50"/>
        <v>1.4540482646367703</v>
      </c>
      <c r="F334" s="151">
        <f t="shared" si="51"/>
        <v>1.3889645348068407</v>
      </c>
      <c r="G334" s="151">
        <f t="shared" si="52"/>
        <v>1.3666559497087292</v>
      </c>
      <c r="H334" s="151">
        <f t="shared" si="53"/>
        <v>1.3735555765974961</v>
      </c>
      <c r="I334" s="151">
        <f t="shared" si="54"/>
        <v>1.415101016241185</v>
      </c>
      <c r="K334" s="104">
        <f t="shared" si="58"/>
        <v>2030</v>
      </c>
      <c r="L334" s="26">
        <f t="shared" si="59"/>
        <v>1.9565633214483427</v>
      </c>
      <c r="M334" s="26">
        <f t="shared" si="60"/>
        <v>1.6677923760133684</v>
      </c>
      <c r="N334" s="26">
        <f t="shared" si="61"/>
        <v>1.5490337016324158</v>
      </c>
      <c r="O334" s="26">
        <f t="shared" si="62"/>
        <v>1.4776392245226651</v>
      </c>
      <c r="P334" s="26">
        <f t="shared" si="63"/>
        <v>1.4304573047508755</v>
      </c>
      <c r="Q334" s="26">
        <f t="shared" si="64"/>
        <v>1.3989502497912989</v>
      </c>
      <c r="R334" s="26">
        <f t="shared" si="65"/>
        <v>1.3789788198223827</v>
      </c>
      <c r="S334" s="26">
        <f t="shared" si="66"/>
        <v>1.3681941878678054</v>
      </c>
      <c r="T334" s="26">
        <f t="shared" si="67"/>
        <v>1.3651177115496527</v>
      </c>
      <c r="U334" s="26">
        <f t="shared" si="68"/>
        <v>1.3687470716641561</v>
      </c>
      <c r="V334" s="26">
        <f t="shared" si="69"/>
        <v>1.3783640815308358</v>
      </c>
      <c r="W334" s="26">
        <f t="shared" si="70"/>
        <v>1.3934314799212528</v>
      </c>
      <c r="X334" s="26">
        <f t="shared" si="71"/>
        <v>1.4135332886061678</v>
      </c>
      <c r="Y334" s="26">
        <f t="shared" si="72"/>
        <v>1.4383382801961344</v>
      </c>
      <c r="DV334" s="1"/>
      <c r="DW334" s="1"/>
      <c r="DX334" s="1"/>
      <c r="DY334" s="1"/>
      <c r="DZ334" s="1"/>
      <c r="EA334" s="1"/>
      <c r="EB334" s="1"/>
      <c r="EC334" s="1"/>
      <c r="ED334" s="1"/>
      <c r="EE334" s="1"/>
      <c r="EF334" s="1"/>
      <c r="EG334" s="1"/>
      <c r="EH334" s="1"/>
      <c r="EI334" s="1"/>
      <c r="EJ334" s="1"/>
    </row>
    <row r="335" spans="1:140" ht="25.15" customHeight="1">
      <c r="A335" s="383"/>
      <c r="B335" s="256">
        <f t="shared" si="56"/>
        <v>2031</v>
      </c>
      <c r="C335" s="278">
        <f t="shared" si="57"/>
        <v>47848</v>
      </c>
      <c r="D335" s="151">
        <f t="shared" si="55"/>
        <v>1.7177074843296483</v>
      </c>
      <c r="E335" s="151">
        <f t="shared" si="50"/>
        <v>1.4510027548560753</v>
      </c>
      <c r="F335" s="151">
        <f t="shared" si="51"/>
        <v>1.386811985093769</v>
      </c>
      <c r="G335" s="151">
        <f t="shared" si="52"/>
        <v>1.3648094776545412</v>
      </c>
      <c r="H335" s="151">
        <f t="shared" si="53"/>
        <v>1.3716144404650619</v>
      </c>
      <c r="I335" s="151">
        <f t="shared" si="54"/>
        <v>1.4125898694672188</v>
      </c>
      <c r="K335" s="104">
        <f t="shared" si="58"/>
        <v>2031</v>
      </c>
      <c r="L335" s="26">
        <f t="shared" si="59"/>
        <v>1.9466232178838443</v>
      </c>
      <c r="M335" s="26">
        <f t="shared" si="60"/>
        <v>1.6618142599323327</v>
      </c>
      <c r="N335" s="26">
        <f t="shared" si="61"/>
        <v>1.5446849751727674</v>
      </c>
      <c r="O335" s="26">
        <f t="shared" si="62"/>
        <v>1.4742700426784596</v>
      </c>
      <c r="P335" s="26">
        <f t="shared" si="63"/>
        <v>1.4277354670336908</v>
      </c>
      <c r="Q335" s="26">
        <f t="shared" si="64"/>
        <v>1.3966606943357613</v>
      </c>
      <c r="R335" s="26">
        <f t="shared" si="65"/>
        <v>1.3769632758517765</v>
      </c>
      <c r="S335" s="26">
        <f t="shared" si="66"/>
        <v>1.3663266109191357</v>
      </c>
      <c r="T335" s="26">
        <f t="shared" si="67"/>
        <v>1.3632923443899467</v>
      </c>
      <c r="U335" s="26">
        <f t="shared" si="68"/>
        <v>1.366871909053855</v>
      </c>
      <c r="V335" s="26">
        <f t="shared" si="69"/>
        <v>1.3763569718762685</v>
      </c>
      <c r="W335" s="26">
        <f t="shared" si="70"/>
        <v>1.3912176429460361</v>
      </c>
      <c r="X335" s="26">
        <f t="shared" si="71"/>
        <v>1.4110436513274107</v>
      </c>
      <c r="Y335" s="26">
        <f t="shared" si="72"/>
        <v>1.4355083141282092</v>
      </c>
      <c r="DV335" s="1"/>
      <c r="DW335" s="1"/>
      <c r="DX335" s="1"/>
      <c r="DY335" s="1"/>
      <c r="DZ335" s="1"/>
      <c r="EA335" s="1"/>
      <c r="EB335" s="1"/>
      <c r="EC335" s="1"/>
      <c r="ED335" s="1"/>
      <c r="EE335" s="1"/>
      <c r="EF335" s="1"/>
      <c r="EG335" s="1"/>
      <c r="EH335" s="1"/>
      <c r="EI335" s="1"/>
      <c r="EJ335" s="1"/>
    </row>
    <row r="336" spans="1:140" ht="25.15" customHeight="1">
      <c r="A336" s="383"/>
      <c r="B336" s="256">
        <f t="shared" si="56"/>
        <v>2032</v>
      </c>
      <c r="C336" s="278">
        <f t="shared" si="57"/>
        <v>48213</v>
      </c>
      <c r="D336" s="151">
        <f t="shared" si="55"/>
        <v>1.710951835627921</v>
      </c>
      <c r="E336" s="151">
        <f t="shared" si="50"/>
        <v>1.4479572450753799</v>
      </c>
      <c r="F336" s="151">
        <f t="shared" si="51"/>
        <v>1.3846594353806969</v>
      </c>
      <c r="G336" s="151">
        <f t="shared" si="52"/>
        <v>1.3629630056003532</v>
      </c>
      <c r="H336" s="151">
        <f t="shared" si="53"/>
        <v>1.3696733043326277</v>
      </c>
      <c r="I336" s="151">
        <f t="shared" si="54"/>
        <v>1.4100787226932525</v>
      </c>
      <c r="K336" s="104">
        <f t="shared" si="58"/>
        <v>2032</v>
      </c>
      <c r="L336" s="26">
        <f t="shared" si="59"/>
        <v>1.9366831143193461</v>
      </c>
      <c r="M336" s="26">
        <f t="shared" si="60"/>
        <v>1.655836143851297</v>
      </c>
      <c r="N336" s="26">
        <f t="shared" si="61"/>
        <v>1.5403362487131189</v>
      </c>
      <c r="O336" s="26">
        <f t="shared" si="62"/>
        <v>1.470900860834254</v>
      </c>
      <c r="P336" s="26">
        <f t="shared" si="63"/>
        <v>1.4250136293165059</v>
      </c>
      <c r="Q336" s="26">
        <f t="shared" si="64"/>
        <v>1.3943711388802236</v>
      </c>
      <c r="R336" s="26">
        <f t="shared" si="65"/>
        <v>1.3749477318811703</v>
      </c>
      <c r="S336" s="26">
        <f t="shared" si="66"/>
        <v>1.3644590339704659</v>
      </c>
      <c r="T336" s="26">
        <f t="shared" si="67"/>
        <v>1.3614669772302408</v>
      </c>
      <c r="U336" s="26">
        <f t="shared" si="68"/>
        <v>1.3649967464435542</v>
      </c>
      <c r="V336" s="26">
        <f t="shared" si="69"/>
        <v>1.3743498622217014</v>
      </c>
      <c r="W336" s="26">
        <f t="shared" si="70"/>
        <v>1.3890038059708196</v>
      </c>
      <c r="X336" s="26">
        <f t="shared" si="71"/>
        <v>1.4085540140486539</v>
      </c>
      <c r="Y336" s="26">
        <f t="shared" si="72"/>
        <v>1.4326783480602843</v>
      </c>
      <c r="DV336" s="1"/>
      <c r="DW336" s="1"/>
      <c r="DX336" s="1"/>
      <c r="DY336" s="1"/>
      <c r="DZ336" s="1"/>
      <c r="EA336" s="1"/>
      <c r="EB336" s="1"/>
      <c r="EC336" s="1"/>
      <c r="ED336" s="1"/>
      <c r="EE336" s="1"/>
      <c r="EF336" s="1"/>
      <c r="EG336" s="1"/>
      <c r="EH336" s="1"/>
      <c r="EI336" s="1"/>
      <c r="EJ336" s="1"/>
    </row>
    <row r="337" spans="1:140" ht="25.15" customHeight="1">
      <c r="A337" s="383"/>
      <c r="B337" s="256">
        <f t="shared" si="56"/>
        <v>2033</v>
      </c>
      <c r="C337" s="278">
        <f t="shared" si="57"/>
        <v>48579</v>
      </c>
      <c r="D337" s="151">
        <f t="shared" si="55"/>
        <v>1.704196186926193</v>
      </c>
      <c r="E337" s="151">
        <f t="shared" si="50"/>
        <v>1.4449117352946845</v>
      </c>
      <c r="F337" s="151">
        <f t="shared" si="51"/>
        <v>1.3825068856676248</v>
      </c>
      <c r="G337" s="151">
        <f t="shared" si="52"/>
        <v>1.361116533546165</v>
      </c>
      <c r="H337" s="151">
        <f t="shared" si="53"/>
        <v>1.3677321682001935</v>
      </c>
      <c r="I337" s="151">
        <f t="shared" si="54"/>
        <v>1.4075675759192861</v>
      </c>
      <c r="K337" s="104">
        <f t="shared" si="58"/>
        <v>2033</v>
      </c>
      <c r="L337" s="26">
        <f t="shared" si="59"/>
        <v>1.9267430107548476</v>
      </c>
      <c r="M337" s="26">
        <f t="shared" si="60"/>
        <v>1.649858027770261</v>
      </c>
      <c r="N337" s="26">
        <f t="shared" si="61"/>
        <v>1.53598752225347</v>
      </c>
      <c r="O337" s="26">
        <f t="shared" si="62"/>
        <v>1.4675316789900481</v>
      </c>
      <c r="P337" s="26">
        <f t="shared" si="63"/>
        <v>1.4222917915993207</v>
      </c>
      <c r="Q337" s="26">
        <f t="shared" si="64"/>
        <v>1.3920815834246856</v>
      </c>
      <c r="R337" s="26">
        <f t="shared" si="65"/>
        <v>1.3729321879105638</v>
      </c>
      <c r="S337" s="26">
        <f t="shared" si="66"/>
        <v>1.3625914570217958</v>
      </c>
      <c r="T337" s="26">
        <f t="shared" si="67"/>
        <v>1.3596416100705344</v>
      </c>
      <c r="U337" s="26">
        <f t="shared" si="68"/>
        <v>1.3631215838332531</v>
      </c>
      <c r="V337" s="26">
        <f t="shared" si="69"/>
        <v>1.3723427525671339</v>
      </c>
      <c r="W337" s="26">
        <f t="shared" si="70"/>
        <v>1.3867899689956027</v>
      </c>
      <c r="X337" s="26">
        <f t="shared" si="71"/>
        <v>1.4060643767698968</v>
      </c>
      <c r="Y337" s="26">
        <f t="shared" si="72"/>
        <v>1.4298483819923589</v>
      </c>
      <c r="DV337" s="1"/>
      <c r="DW337" s="1"/>
      <c r="DX337" s="1"/>
      <c r="DY337" s="1"/>
      <c r="DZ337" s="1"/>
      <c r="EA337" s="1"/>
      <c r="EB337" s="1"/>
      <c r="EC337" s="1"/>
      <c r="ED337" s="1"/>
      <c r="EE337" s="1"/>
      <c r="EF337" s="1"/>
      <c r="EG337" s="1"/>
      <c r="EH337" s="1"/>
      <c r="EI337" s="1"/>
      <c r="EJ337" s="1"/>
    </row>
    <row r="338" spans="1:140" ht="25.15" customHeight="1">
      <c r="A338" s="383"/>
      <c r="B338" s="256">
        <f t="shared" si="56"/>
        <v>2034</v>
      </c>
      <c r="C338" s="278">
        <f t="shared" si="57"/>
        <v>48944</v>
      </c>
      <c r="D338" s="151">
        <f t="shared" si="55"/>
        <v>1.6974405382244655</v>
      </c>
      <c r="E338" s="151">
        <f t="shared" si="50"/>
        <v>1.4418662255139894</v>
      </c>
      <c r="F338" s="151">
        <f t="shared" si="51"/>
        <v>1.3803543359545527</v>
      </c>
      <c r="G338" s="151">
        <f t="shared" si="52"/>
        <v>1.3592700614919773</v>
      </c>
      <c r="H338" s="151">
        <f t="shared" si="53"/>
        <v>1.3657910320677595</v>
      </c>
      <c r="I338" s="151">
        <f t="shared" si="54"/>
        <v>1.40505642914532</v>
      </c>
      <c r="K338" s="104">
        <f t="shared" si="58"/>
        <v>2034</v>
      </c>
      <c r="L338" s="26">
        <f t="shared" si="59"/>
        <v>1.9168029071903494</v>
      </c>
      <c r="M338" s="26">
        <f t="shared" si="60"/>
        <v>1.6438799116892253</v>
      </c>
      <c r="N338" s="26">
        <f t="shared" si="61"/>
        <v>1.5316387957938216</v>
      </c>
      <c r="O338" s="26">
        <f t="shared" si="62"/>
        <v>1.4641624971458425</v>
      </c>
      <c r="P338" s="26">
        <f t="shared" si="63"/>
        <v>1.419569953882136</v>
      </c>
      <c r="Q338" s="26">
        <f t="shared" si="64"/>
        <v>1.3897920279691478</v>
      </c>
      <c r="R338" s="26">
        <f t="shared" si="65"/>
        <v>1.3709166439399574</v>
      </c>
      <c r="S338" s="26">
        <f t="shared" si="66"/>
        <v>1.3607238800731261</v>
      </c>
      <c r="T338" s="26">
        <f t="shared" si="67"/>
        <v>1.3578162429108285</v>
      </c>
      <c r="U338" s="26">
        <f t="shared" si="68"/>
        <v>1.3612464212229523</v>
      </c>
      <c r="V338" s="26">
        <f t="shared" si="69"/>
        <v>1.3703356429125668</v>
      </c>
      <c r="W338" s="26">
        <f t="shared" si="70"/>
        <v>1.3845761320203862</v>
      </c>
      <c r="X338" s="26">
        <f t="shared" si="71"/>
        <v>1.4035747394911398</v>
      </c>
      <c r="Y338" s="26">
        <f t="shared" si="72"/>
        <v>1.4270184159244337</v>
      </c>
      <c r="DV338" s="1"/>
      <c r="DW338" s="1"/>
      <c r="DX338" s="1"/>
      <c r="DY338" s="1"/>
      <c r="DZ338" s="1"/>
      <c r="EA338" s="1"/>
      <c r="EB338" s="1"/>
      <c r="EC338" s="1"/>
      <c r="ED338" s="1"/>
      <c r="EE338" s="1"/>
      <c r="EF338" s="1"/>
      <c r="EG338" s="1"/>
      <c r="EH338" s="1"/>
      <c r="EI338" s="1"/>
      <c r="EJ338" s="1"/>
    </row>
    <row r="339" spans="1:140" ht="25.15" customHeight="1">
      <c r="A339" s="383"/>
      <c r="B339" s="256">
        <f t="shared" si="56"/>
        <v>2035</v>
      </c>
      <c r="C339" s="278">
        <f t="shared" si="57"/>
        <v>49309</v>
      </c>
      <c r="D339" s="151">
        <f t="shared" si="55"/>
        <v>1.690684889522738</v>
      </c>
      <c r="E339" s="151">
        <f t="shared" si="50"/>
        <v>1.438820715733294</v>
      </c>
      <c r="F339" s="151">
        <f t="shared" si="51"/>
        <v>1.3782017862414806</v>
      </c>
      <c r="G339" s="151">
        <f t="shared" si="52"/>
        <v>1.3574235894377893</v>
      </c>
      <c r="H339" s="151">
        <f t="shared" si="53"/>
        <v>1.3638498959353256</v>
      </c>
      <c r="I339" s="151">
        <f t="shared" si="54"/>
        <v>1.4025452823713538</v>
      </c>
      <c r="K339" s="104">
        <f t="shared" si="58"/>
        <v>2035</v>
      </c>
      <c r="L339" s="26">
        <f t="shared" si="59"/>
        <v>1.906862803625851</v>
      </c>
      <c r="M339" s="26">
        <f t="shared" si="60"/>
        <v>1.6379017956081894</v>
      </c>
      <c r="N339" s="26">
        <f t="shared" si="61"/>
        <v>1.5272900693341731</v>
      </c>
      <c r="O339" s="26">
        <f t="shared" si="62"/>
        <v>1.4607933153016368</v>
      </c>
      <c r="P339" s="26">
        <f t="shared" si="63"/>
        <v>1.4168481161649511</v>
      </c>
      <c r="Q339" s="26">
        <f t="shared" si="64"/>
        <v>1.3875024725136103</v>
      </c>
      <c r="R339" s="26">
        <f t="shared" si="65"/>
        <v>1.3689010999693512</v>
      </c>
      <c r="S339" s="26">
        <f t="shared" si="66"/>
        <v>1.3588563031244563</v>
      </c>
      <c r="T339" s="26">
        <f t="shared" si="67"/>
        <v>1.3559908757511223</v>
      </c>
      <c r="U339" s="26">
        <f t="shared" si="68"/>
        <v>1.3593712586126514</v>
      </c>
      <c r="V339" s="26">
        <f t="shared" si="69"/>
        <v>1.3683285332579997</v>
      </c>
      <c r="W339" s="26">
        <f t="shared" si="70"/>
        <v>1.3823622950451697</v>
      </c>
      <c r="X339" s="26">
        <f t="shared" si="71"/>
        <v>1.4010851022123829</v>
      </c>
      <c r="Y339" s="26">
        <f t="shared" si="72"/>
        <v>1.4241884498565087</v>
      </c>
      <c r="DV339" s="1"/>
      <c r="DW339" s="1"/>
      <c r="DX339" s="1"/>
      <c r="DY339" s="1"/>
      <c r="DZ339" s="1"/>
      <c r="EA339" s="1"/>
      <c r="EB339" s="1"/>
      <c r="EC339" s="1"/>
      <c r="ED339" s="1"/>
      <c r="EE339" s="1"/>
      <c r="EF339" s="1"/>
      <c r="EG339" s="1"/>
      <c r="EH339" s="1"/>
      <c r="EI339" s="1"/>
      <c r="EJ339" s="1"/>
    </row>
    <row r="340" spans="1:140" ht="25.15" customHeight="1">
      <c r="A340" s="383"/>
      <c r="B340" s="256">
        <f t="shared" si="56"/>
        <v>2036</v>
      </c>
      <c r="C340" s="278">
        <f t="shared" si="57"/>
        <v>49674</v>
      </c>
      <c r="D340" s="151">
        <f t="shared" si="55"/>
        <v>1.6839292408210103</v>
      </c>
      <c r="E340" s="151">
        <f t="shared" si="50"/>
        <v>1.435775205952599</v>
      </c>
      <c r="F340" s="151">
        <f t="shared" si="51"/>
        <v>1.3760492365284087</v>
      </c>
      <c r="G340" s="151">
        <f t="shared" si="52"/>
        <v>1.3555771173836013</v>
      </c>
      <c r="H340" s="151">
        <f t="shared" si="53"/>
        <v>1.3619087598028914</v>
      </c>
      <c r="I340" s="151">
        <f t="shared" si="54"/>
        <v>1.4000341355973873</v>
      </c>
      <c r="K340" s="104">
        <f t="shared" si="58"/>
        <v>2036</v>
      </c>
      <c r="L340" s="26">
        <f t="shared" si="59"/>
        <v>1.8969227000613529</v>
      </c>
      <c r="M340" s="26">
        <f t="shared" si="60"/>
        <v>1.6319236795271537</v>
      </c>
      <c r="N340" s="26">
        <f t="shared" si="61"/>
        <v>1.5229413428745247</v>
      </c>
      <c r="O340" s="26">
        <f t="shared" si="62"/>
        <v>1.4574241334574314</v>
      </c>
      <c r="P340" s="26">
        <f t="shared" si="63"/>
        <v>1.4141262784477664</v>
      </c>
      <c r="Q340" s="26">
        <f t="shared" si="64"/>
        <v>1.3852129170580725</v>
      </c>
      <c r="R340" s="26">
        <f t="shared" si="65"/>
        <v>1.3668855559987449</v>
      </c>
      <c r="S340" s="26">
        <f t="shared" si="66"/>
        <v>1.3569887261757863</v>
      </c>
      <c r="T340" s="26">
        <f t="shared" si="67"/>
        <v>1.3541655085914164</v>
      </c>
      <c r="U340" s="26">
        <f t="shared" si="68"/>
        <v>1.3574960960023505</v>
      </c>
      <c r="V340" s="26">
        <f t="shared" si="69"/>
        <v>1.3663214236034325</v>
      </c>
      <c r="W340" s="26">
        <f t="shared" si="70"/>
        <v>1.380148458069953</v>
      </c>
      <c r="X340" s="26">
        <f t="shared" si="71"/>
        <v>1.3985954649336261</v>
      </c>
      <c r="Y340" s="26">
        <f t="shared" si="72"/>
        <v>1.4213584837885835</v>
      </c>
      <c r="DV340" s="1"/>
      <c r="DW340" s="1"/>
      <c r="DX340" s="1"/>
      <c r="DY340" s="1"/>
      <c r="DZ340" s="1"/>
      <c r="EA340" s="1"/>
      <c r="EB340" s="1"/>
      <c r="EC340" s="1"/>
      <c r="ED340" s="1"/>
      <c r="EE340" s="1"/>
      <c r="EF340" s="1"/>
      <c r="EG340" s="1"/>
      <c r="EH340" s="1"/>
      <c r="EI340" s="1"/>
      <c r="EJ340" s="1"/>
    </row>
    <row r="341" spans="1:140" ht="25.15" customHeight="1">
      <c r="A341" s="383"/>
      <c r="B341" s="256">
        <f t="shared" si="56"/>
        <v>2037</v>
      </c>
      <c r="C341" s="278">
        <f t="shared" si="57"/>
        <v>50040</v>
      </c>
      <c r="D341" s="151">
        <f t="shared" si="55"/>
        <v>1.6771735921192825</v>
      </c>
      <c r="E341" s="151">
        <f t="shared" si="50"/>
        <v>1.4327296961719036</v>
      </c>
      <c r="F341" s="151">
        <f t="shared" si="51"/>
        <v>1.3738966868153364</v>
      </c>
      <c r="G341" s="151">
        <f t="shared" si="52"/>
        <v>1.3537306453294133</v>
      </c>
      <c r="H341" s="151">
        <f t="shared" si="53"/>
        <v>1.3599676236704574</v>
      </c>
      <c r="I341" s="151">
        <f t="shared" si="54"/>
        <v>1.3975229888234211</v>
      </c>
      <c r="K341" s="104">
        <f t="shared" si="58"/>
        <v>2037</v>
      </c>
      <c r="L341" s="26">
        <f t="shared" si="59"/>
        <v>1.8869825964968543</v>
      </c>
      <c r="M341" s="26">
        <f t="shared" si="60"/>
        <v>1.625945563446118</v>
      </c>
      <c r="N341" s="26">
        <f t="shared" si="61"/>
        <v>1.518592616414876</v>
      </c>
      <c r="O341" s="26">
        <f t="shared" si="62"/>
        <v>1.4540549516132257</v>
      </c>
      <c r="P341" s="26">
        <f t="shared" si="63"/>
        <v>1.4114044407305815</v>
      </c>
      <c r="Q341" s="26">
        <f t="shared" si="64"/>
        <v>1.3829233616025345</v>
      </c>
      <c r="R341" s="26">
        <f t="shared" si="65"/>
        <v>1.3648700120281383</v>
      </c>
      <c r="S341" s="26">
        <f t="shared" si="66"/>
        <v>1.3551211492271165</v>
      </c>
      <c r="T341" s="26">
        <f t="shared" si="67"/>
        <v>1.3523401414317102</v>
      </c>
      <c r="U341" s="26">
        <f t="shared" si="68"/>
        <v>1.3556209333920495</v>
      </c>
      <c r="V341" s="26">
        <f t="shared" si="69"/>
        <v>1.3643143139488654</v>
      </c>
      <c r="W341" s="26">
        <f t="shared" si="70"/>
        <v>1.3779346210947363</v>
      </c>
      <c r="X341" s="26">
        <f t="shared" si="71"/>
        <v>1.396105827654869</v>
      </c>
      <c r="Y341" s="26">
        <f t="shared" si="72"/>
        <v>1.4185285177206581</v>
      </c>
      <c r="DV341" s="1"/>
      <c r="DW341" s="1"/>
      <c r="DX341" s="1"/>
      <c r="DY341" s="1"/>
      <c r="DZ341" s="1"/>
      <c r="EA341" s="1"/>
      <c r="EB341" s="1"/>
      <c r="EC341" s="1"/>
      <c r="ED341" s="1"/>
      <c r="EE341" s="1"/>
      <c r="EF341" s="1"/>
      <c r="EG341" s="1"/>
      <c r="EH341" s="1"/>
      <c r="EI341" s="1"/>
      <c r="EJ341" s="1"/>
    </row>
    <row r="342" spans="1:140" ht="25.15" customHeight="1">
      <c r="A342" s="383"/>
      <c r="B342" s="256">
        <f t="shared" si="56"/>
        <v>2038</v>
      </c>
      <c r="C342" s="278">
        <f t="shared" si="57"/>
        <v>50405</v>
      </c>
      <c r="D342" s="151">
        <f t="shared" si="55"/>
        <v>1.6704179434175552</v>
      </c>
      <c r="E342" s="151">
        <f t="shared" si="50"/>
        <v>1.4296841863912082</v>
      </c>
      <c r="F342" s="151">
        <f t="shared" si="51"/>
        <v>1.3717441371022643</v>
      </c>
      <c r="G342" s="151">
        <f t="shared" si="52"/>
        <v>1.3518841732752254</v>
      </c>
      <c r="H342" s="151">
        <f t="shared" si="53"/>
        <v>1.3580264875380232</v>
      </c>
      <c r="I342" s="151">
        <f t="shared" si="54"/>
        <v>1.3950118420494551</v>
      </c>
      <c r="K342" s="104">
        <f t="shared" si="58"/>
        <v>2038</v>
      </c>
      <c r="L342" s="26">
        <f t="shared" si="59"/>
        <v>1.8770424929323559</v>
      </c>
      <c r="M342" s="26">
        <f t="shared" si="60"/>
        <v>1.619967447365082</v>
      </c>
      <c r="N342" s="26">
        <f t="shared" si="61"/>
        <v>1.5142438899552275</v>
      </c>
      <c r="O342" s="26">
        <f t="shared" si="62"/>
        <v>1.4506857697690199</v>
      </c>
      <c r="P342" s="26">
        <f t="shared" si="63"/>
        <v>1.4086826030133963</v>
      </c>
      <c r="Q342" s="26">
        <f t="shared" si="64"/>
        <v>1.3806338061469967</v>
      </c>
      <c r="R342" s="26">
        <f t="shared" si="65"/>
        <v>1.3628544680575321</v>
      </c>
      <c r="S342" s="26">
        <f t="shared" si="66"/>
        <v>1.3532535722784464</v>
      </c>
      <c r="T342" s="26">
        <f t="shared" si="67"/>
        <v>1.3505147742720041</v>
      </c>
      <c r="U342" s="26">
        <f t="shared" si="68"/>
        <v>1.3537457707817484</v>
      </c>
      <c r="V342" s="26">
        <f t="shared" si="69"/>
        <v>1.3623072042942981</v>
      </c>
      <c r="W342" s="26">
        <f t="shared" si="70"/>
        <v>1.3757207841195196</v>
      </c>
      <c r="X342" s="26">
        <f t="shared" si="71"/>
        <v>1.393616190376112</v>
      </c>
      <c r="Y342" s="26">
        <f t="shared" si="72"/>
        <v>1.4156985516527332</v>
      </c>
      <c r="DV342" s="1"/>
      <c r="DW342" s="1"/>
      <c r="DX342" s="1"/>
      <c r="DY342" s="1"/>
      <c r="DZ342" s="1"/>
      <c r="EA342" s="1"/>
      <c r="EB342" s="1"/>
      <c r="EC342" s="1"/>
      <c r="ED342" s="1"/>
      <c r="EE342" s="1"/>
      <c r="EF342" s="1"/>
      <c r="EG342" s="1"/>
      <c r="EH342" s="1"/>
      <c r="EI342" s="1"/>
      <c r="EJ342" s="1"/>
    </row>
    <row r="343" spans="1:140" ht="25.15" customHeight="1">
      <c r="A343" s="383"/>
      <c r="B343" s="256">
        <f t="shared" si="56"/>
        <v>2039</v>
      </c>
      <c r="C343" s="278">
        <f t="shared" si="57"/>
        <v>50770</v>
      </c>
      <c r="D343" s="151">
        <f t="shared" si="55"/>
        <v>1.6636622947158275</v>
      </c>
      <c r="E343" s="151">
        <f t="shared" si="50"/>
        <v>1.426638676610513</v>
      </c>
      <c r="F343" s="151">
        <f t="shared" si="51"/>
        <v>1.3695915873891926</v>
      </c>
      <c r="G343" s="151">
        <f t="shared" si="52"/>
        <v>1.3500377012210374</v>
      </c>
      <c r="H343" s="151">
        <f t="shared" si="53"/>
        <v>1.3560853514055893</v>
      </c>
      <c r="I343" s="151">
        <f t="shared" si="54"/>
        <v>1.3925006952754888</v>
      </c>
      <c r="K343" s="104">
        <f t="shared" si="58"/>
        <v>2039</v>
      </c>
      <c r="L343" s="26">
        <f t="shared" si="59"/>
        <v>1.8671023893678578</v>
      </c>
      <c r="M343" s="26">
        <f t="shared" si="60"/>
        <v>1.6139893312840463</v>
      </c>
      <c r="N343" s="26">
        <f t="shared" si="61"/>
        <v>1.5098951634955788</v>
      </c>
      <c r="O343" s="26">
        <f t="shared" si="62"/>
        <v>1.4473165879248142</v>
      </c>
      <c r="P343" s="26">
        <f t="shared" si="63"/>
        <v>1.4059607652962116</v>
      </c>
      <c r="Q343" s="26">
        <f t="shared" si="64"/>
        <v>1.3783442506914592</v>
      </c>
      <c r="R343" s="26">
        <f t="shared" si="65"/>
        <v>1.3608389240869259</v>
      </c>
      <c r="S343" s="26">
        <f t="shared" si="66"/>
        <v>1.3513859953297767</v>
      </c>
      <c r="T343" s="26">
        <f t="shared" si="67"/>
        <v>1.3486894071122981</v>
      </c>
      <c r="U343" s="26">
        <f t="shared" si="68"/>
        <v>1.3518706081714476</v>
      </c>
      <c r="V343" s="26">
        <f t="shared" si="69"/>
        <v>1.3603000946397308</v>
      </c>
      <c r="W343" s="26">
        <f t="shared" si="70"/>
        <v>1.3735069471443031</v>
      </c>
      <c r="X343" s="26">
        <f t="shared" si="71"/>
        <v>1.3911265530973551</v>
      </c>
      <c r="Y343" s="26">
        <f t="shared" si="72"/>
        <v>1.412868585584808</v>
      </c>
      <c r="DV343" s="1"/>
      <c r="DW343" s="1"/>
      <c r="DX343" s="1"/>
      <c r="DY343" s="1"/>
      <c r="DZ343" s="1"/>
      <c r="EA343" s="1"/>
      <c r="EB343" s="1"/>
      <c r="EC343" s="1"/>
      <c r="ED343" s="1"/>
      <c r="EE343" s="1"/>
      <c r="EF343" s="1"/>
      <c r="EG343" s="1"/>
      <c r="EH343" s="1"/>
      <c r="EI343" s="1"/>
      <c r="EJ343" s="1"/>
    </row>
    <row r="344" spans="1:140" ht="25.15" customHeight="1">
      <c r="A344" s="383"/>
      <c r="B344" s="256">
        <f t="shared" si="56"/>
        <v>2040</v>
      </c>
      <c r="C344" s="278">
        <f t="shared" si="57"/>
        <v>51135</v>
      </c>
      <c r="D344" s="151">
        <f t="shared" si="55"/>
        <v>1.6569066460141002</v>
      </c>
      <c r="E344" s="151">
        <f t="shared" si="50"/>
        <v>1.4235931668298178</v>
      </c>
      <c r="F344" s="151">
        <f t="shared" si="51"/>
        <v>1.3674390376761205</v>
      </c>
      <c r="G344" s="151">
        <f t="shared" si="52"/>
        <v>1.3481912291668494</v>
      </c>
      <c r="H344" s="151">
        <f t="shared" si="53"/>
        <v>1.3541442152731551</v>
      </c>
      <c r="I344" s="151">
        <f t="shared" si="54"/>
        <v>1.3899895485015226</v>
      </c>
      <c r="K344" s="104">
        <f t="shared" si="58"/>
        <v>2040</v>
      </c>
      <c r="L344" s="26">
        <f t="shared" si="59"/>
        <v>1.8571622858033594</v>
      </c>
      <c r="M344" s="26">
        <f t="shared" si="60"/>
        <v>1.6080112152030104</v>
      </c>
      <c r="N344" s="26">
        <f t="shared" si="61"/>
        <v>1.5055464370359304</v>
      </c>
      <c r="O344" s="26">
        <f t="shared" si="62"/>
        <v>1.4439474060806088</v>
      </c>
      <c r="P344" s="26">
        <f t="shared" si="63"/>
        <v>1.4032389275790267</v>
      </c>
      <c r="Q344" s="26">
        <f t="shared" si="64"/>
        <v>1.3760546952359214</v>
      </c>
      <c r="R344" s="26">
        <f t="shared" si="65"/>
        <v>1.3588233801163196</v>
      </c>
      <c r="S344" s="26">
        <f t="shared" si="66"/>
        <v>1.3495184183811069</v>
      </c>
      <c r="T344" s="26">
        <f t="shared" si="67"/>
        <v>1.3468640399525922</v>
      </c>
      <c r="U344" s="26">
        <f t="shared" si="68"/>
        <v>1.3499954455611467</v>
      </c>
      <c r="V344" s="26">
        <f t="shared" si="69"/>
        <v>1.3582929849851637</v>
      </c>
      <c r="W344" s="26">
        <f t="shared" si="70"/>
        <v>1.3712931101690864</v>
      </c>
      <c r="X344" s="26">
        <f t="shared" si="71"/>
        <v>1.3886369158185983</v>
      </c>
      <c r="Y344" s="26">
        <f t="shared" si="72"/>
        <v>1.4100386195168828</v>
      </c>
      <c r="DV344" s="1"/>
      <c r="DW344" s="1"/>
      <c r="DX344" s="1"/>
      <c r="DY344" s="1"/>
      <c r="DZ344" s="1"/>
      <c r="EA344" s="1"/>
      <c r="EB344" s="1"/>
      <c r="EC344" s="1"/>
      <c r="ED344" s="1"/>
      <c r="EE344" s="1"/>
      <c r="EF344" s="1"/>
      <c r="EG344" s="1"/>
      <c r="EH344" s="1"/>
      <c r="EI344" s="1"/>
      <c r="EJ344" s="1"/>
    </row>
    <row r="345" spans="1:140" ht="25.15" customHeight="1">
      <c r="A345" s="383"/>
      <c r="B345" s="256">
        <f t="shared" si="56"/>
        <v>2041</v>
      </c>
      <c r="C345" s="278">
        <f t="shared" si="57"/>
        <v>51501</v>
      </c>
      <c r="D345" s="151">
        <f t="shared" si="55"/>
        <v>1.6501509973123725</v>
      </c>
      <c r="E345" s="151">
        <f t="shared" si="50"/>
        <v>1.4205476570491224</v>
      </c>
      <c r="F345" s="151">
        <f t="shared" si="51"/>
        <v>1.3652864879630482</v>
      </c>
      <c r="G345" s="151">
        <f t="shared" si="52"/>
        <v>1.3463447571126614</v>
      </c>
      <c r="H345" s="151">
        <f t="shared" si="53"/>
        <v>1.3522030791407211</v>
      </c>
      <c r="I345" s="151">
        <f t="shared" si="54"/>
        <v>1.3874784017275565</v>
      </c>
      <c r="K345" s="104">
        <f t="shared" si="58"/>
        <v>2041</v>
      </c>
      <c r="L345" s="26">
        <f t="shared" si="59"/>
        <v>1.8472221822388613</v>
      </c>
      <c r="M345" s="26">
        <f t="shared" si="60"/>
        <v>1.6020330991219747</v>
      </c>
      <c r="N345" s="26">
        <f t="shared" si="61"/>
        <v>1.5011977105762817</v>
      </c>
      <c r="O345" s="26">
        <f t="shared" si="62"/>
        <v>1.4405782242364031</v>
      </c>
      <c r="P345" s="26">
        <f t="shared" si="63"/>
        <v>1.4005170898618418</v>
      </c>
      <c r="Q345" s="26">
        <f t="shared" si="64"/>
        <v>1.3737651397803834</v>
      </c>
      <c r="R345" s="26">
        <f t="shared" si="65"/>
        <v>1.356807836145713</v>
      </c>
      <c r="S345" s="26">
        <f t="shared" si="66"/>
        <v>1.3476508414324369</v>
      </c>
      <c r="T345" s="26">
        <f t="shared" si="67"/>
        <v>1.345038672792886</v>
      </c>
      <c r="U345" s="26">
        <f t="shared" si="68"/>
        <v>1.3481202829508456</v>
      </c>
      <c r="V345" s="26">
        <f t="shared" si="69"/>
        <v>1.3562858753305966</v>
      </c>
      <c r="W345" s="26">
        <f t="shared" si="70"/>
        <v>1.3690792731938699</v>
      </c>
      <c r="X345" s="26">
        <f t="shared" si="71"/>
        <v>1.3861472785398412</v>
      </c>
      <c r="Y345" s="26">
        <f t="shared" si="72"/>
        <v>1.4072086534489578</v>
      </c>
      <c r="DV345" s="1"/>
      <c r="DW345" s="1"/>
      <c r="DX345" s="1"/>
      <c r="DY345" s="1"/>
      <c r="DZ345" s="1"/>
      <c r="EA345" s="1"/>
      <c r="EB345" s="1"/>
      <c r="EC345" s="1"/>
      <c r="ED345" s="1"/>
      <c r="EE345" s="1"/>
      <c r="EF345" s="1"/>
      <c r="EG345" s="1"/>
      <c r="EH345" s="1"/>
      <c r="EI345" s="1"/>
      <c r="EJ345" s="1"/>
    </row>
    <row r="346" spans="1:140" ht="25.15" customHeight="1">
      <c r="A346" s="383"/>
      <c r="B346" s="256">
        <f>B345+1</f>
        <v>2042</v>
      </c>
      <c r="C346" s="278">
        <f t="shared" si="57"/>
        <v>51866</v>
      </c>
      <c r="D346" s="151">
        <f t="shared" si="55"/>
        <v>1.643395348610645</v>
      </c>
      <c r="E346" s="151">
        <f t="shared" si="50"/>
        <v>1.4175021472684273</v>
      </c>
      <c r="F346" s="151">
        <f t="shared" si="51"/>
        <v>1.3631339382499763</v>
      </c>
      <c r="G346" s="151">
        <f t="shared" si="52"/>
        <v>1.3444982850584735</v>
      </c>
      <c r="H346" s="151">
        <f t="shared" si="53"/>
        <v>1.3502619430082869</v>
      </c>
      <c r="I346" s="151">
        <f t="shared" si="54"/>
        <v>1.3849672549535896</v>
      </c>
      <c r="K346" s="104">
        <f>K345+1</f>
        <v>2042</v>
      </c>
      <c r="L346" s="26">
        <f t="shared" si="59"/>
        <v>1.8372820786743627</v>
      </c>
      <c r="M346" s="26">
        <f t="shared" si="60"/>
        <v>1.596054983040939</v>
      </c>
      <c r="N346" s="26">
        <f t="shared" si="61"/>
        <v>1.4968489841166335</v>
      </c>
      <c r="O346" s="26">
        <f t="shared" si="62"/>
        <v>1.4372090423921975</v>
      </c>
      <c r="P346" s="26">
        <f t="shared" si="63"/>
        <v>1.3977952521446571</v>
      </c>
      <c r="Q346" s="26">
        <f t="shared" si="64"/>
        <v>1.3714755843248456</v>
      </c>
      <c r="R346" s="26">
        <f t="shared" si="65"/>
        <v>1.354792292175107</v>
      </c>
      <c r="S346" s="26">
        <f t="shared" si="66"/>
        <v>1.3457832644837668</v>
      </c>
      <c r="T346" s="26">
        <f t="shared" si="67"/>
        <v>1.3432133056331801</v>
      </c>
      <c r="U346" s="26">
        <f t="shared" si="68"/>
        <v>1.3462451203405448</v>
      </c>
      <c r="V346" s="26">
        <f t="shared" si="69"/>
        <v>1.3542787656760291</v>
      </c>
      <c r="W346" s="26">
        <f t="shared" si="70"/>
        <v>1.366865436218653</v>
      </c>
      <c r="X346" s="26">
        <f t="shared" si="71"/>
        <v>1.3836576412610841</v>
      </c>
      <c r="Y346" s="26">
        <f t="shared" si="72"/>
        <v>1.4043786873810324</v>
      </c>
      <c r="DV346" s="1"/>
      <c r="DW346" s="1"/>
      <c r="DX346" s="1"/>
      <c r="DY346" s="1"/>
      <c r="DZ346" s="1"/>
      <c r="EA346" s="1"/>
      <c r="EB346" s="1"/>
      <c r="EC346" s="1"/>
      <c r="ED346" s="1"/>
      <c r="EE346" s="1"/>
      <c r="EF346" s="1"/>
      <c r="EG346" s="1"/>
      <c r="EH346" s="1"/>
      <c r="EI346" s="1"/>
      <c r="EJ346" s="1"/>
    </row>
    <row r="347" spans="1:140" ht="25.15" customHeight="1">
      <c r="A347" s="383"/>
      <c r="B347" s="256">
        <f t="shared" si="56"/>
        <v>2043</v>
      </c>
      <c r="C347" s="278">
        <f t="shared" si="57"/>
        <v>52231</v>
      </c>
      <c r="D347" s="151">
        <f t="shared" si="55"/>
        <v>1.6366396999089172</v>
      </c>
      <c r="E347" s="151">
        <f t="shared" si="50"/>
        <v>1.4144566374877319</v>
      </c>
      <c r="F347" s="151">
        <f t="shared" si="51"/>
        <v>1.3609813885369042</v>
      </c>
      <c r="G347" s="151">
        <f t="shared" si="52"/>
        <v>1.3426518130042855</v>
      </c>
      <c r="H347" s="151">
        <f t="shared" si="53"/>
        <v>1.348320806875853</v>
      </c>
      <c r="I347" s="151">
        <f t="shared" si="54"/>
        <v>1.3824561081796236</v>
      </c>
      <c r="K347" s="104">
        <f t="shared" si="58"/>
        <v>2043</v>
      </c>
      <c r="L347" s="26">
        <f t="shared" si="59"/>
        <v>1.8273419751098645</v>
      </c>
      <c r="M347" s="26">
        <f t="shared" si="60"/>
        <v>1.590076866959903</v>
      </c>
      <c r="N347" s="26">
        <f t="shared" si="61"/>
        <v>1.4925002576569848</v>
      </c>
      <c r="O347" s="26">
        <f t="shared" si="62"/>
        <v>1.4338398605479916</v>
      </c>
      <c r="P347" s="26">
        <f t="shared" si="63"/>
        <v>1.3950734144274719</v>
      </c>
      <c r="Q347" s="26">
        <f t="shared" si="64"/>
        <v>1.3691860288693081</v>
      </c>
      <c r="R347" s="26">
        <f t="shared" si="65"/>
        <v>1.3527767482045006</v>
      </c>
      <c r="S347" s="26">
        <f t="shared" si="66"/>
        <v>1.343915687535097</v>
      </c>
      <c r="T347" s="26">
        <f t="shared" si="67"/>
        <v>1.3413879384734739</v>
      </c>
      <c r="U347" s="26">
        <f t="shared" si="68"/>
        <v>1.3443699577302439</v>
      </c>
      <c r="V347" s="26">
        <f t="shared" si="69"/>
        <v>1.352271656021462</v>
      </c>
      <c r="W347" s="26">
        <f t="shared" si="70"/>
        <v>1.3646515992434365</v>
      </c>
      <c r="X347" s="26">
        <f t="shared" si="71"/>
        <v>1.3811680039823273</v>
      </c>
      <c r="Y347" s="26">
        <f t="shared" si="72"/>
        <v>1.4015487213131075</v>
      </c>
      <c r="DV347" s="1"/>
      <c r="DW347" s="1"/>
      <c r="DX347" s="1"/>
      <c r="DY347" s="1"/>
      <c r="DZ347" s="1"/>
      <c r="EA347" s="1"/>
      <c r="EB347" s="1"/>
      <c r="EC347" s="1"/>
      <c r="ED347" s="1"/>
      <c r="EE347" s="1"/>
      <c r="EF347" s="1"/>
      <c r="EG347" s="1"/>
      <c r="EH347" s="1"/>
      <c r="EI347" s="1"/>
      <c r="EJ347" s="1"/>
    </row>
    <row r="348" spans="1:140" ht="25.15" customHeight="1">
      <c r="A348" s="383"/>
      <c r="B348" s="256">
        <f t="shared" si="56"/>
        <v>2044</v>
      </c>
      <c r="C348" s="278">
        <f t="shared" si="57"/>
        <v>52596</v>
      </c>
      <c r="D348" s="151">
        <f t="shared" si="55"/>
        <v>1.6298840512071899</v>
      </c>
      <c r="E348" s="151">
        <f t="shared" si="50"/>
        <v>1.4114111277070367</v>
      </c>
      <c r="F348" s="151">
        <f t="shared" si="51"/>
        <v>1.3588288388238323</v>
      </c>
      <c r="G348" s="151">
        <f t="shared" si="52"/>
        <v>1.3408053409500975</v>
      </c>
      <c r="H348" s="151">
        <f t="shared" si="53"/>
        <v>1.3463796707434188</v>
      </c>
      <c r="I348" s="151">
        <f t="shared" si="54"/>
        <v>1.3799449614056576</v>
      </c>
      <c r="K348" s="104">
        <f t="shared" si="58"/>
        <v>2044</v>
      </c>
      <c r="L348" s="26">
        <f t="shared" si="59"/>
        <v>1.8174018715453661</v>
      </c>
      <c r="M348" s="26">
        <f t="shared" si="60"/>
        <v>1.5840987508788671</v>
      </c>
      <c r="N348" s="26">
        <f t="shared" si="61"/>
        <v>1.4881515311973363</v>
      </c>
      <c r="O348" s="26">
        <f t="shared" si="62"/>
        <v>1.430470678703786</v>
      </c>
      <c r="P348" s="26">
        <f t="shared" si="63"/>
        <v>1.3923515767102872</v>
      </c>
      <c r="Q348" s="26">
        <f t="shared" si="64"/>
        <v>1.3668964734137703</v>
      </c>
      <c r="R348" s="26">
        <f t="shared" si="65"/>
        <v>1.3507612042338943</v>
      </c>
      <c r="S348" s="26">
        <f t="shared" si="66"/>
        <v>1.3420481105864273</v>
      </c>
      <c r="T348" s="26">
        <f t="shared" si="67"/>
        <v>1.3395625713137678</v>
      </c>
      <c r="U348" s="26">
        <f t="shared" si="68"/>
        <v>1.3424947951199429</v>
      </c>
      <c r="V348" s="26">
        <f t="shared" si="69"/>
        <v>1.350264546366895</v>
      </c>
      <c r="W348" s="26">
        <f t="shared" si="70"/>
        <v>1.36243776226822</v>
      </c>
      <c r="X348" s="26">
        <f t="shared" si="71"/>
        <v>1.3786783667035702</v>
      </c>
      <c r="Y348" s="26">
        <f t="shared" si="72"/>
        <v>1.3987187552451823</v>
      </c>
      <c r="DV348" s="1"/>
      <c r="DW348" s="1"/>
      <c r="DX348" s="1"/>
      <c r="DY348" s="1"/>
      <c r="DZ348" s="1"/>
      <c r="EA348" s="1"/>
      <c r="EB348" s="1"/>
      <c r="EC348" s="1"/>
      <c r="ED348" s="1"/>
      <c r="EE348" s="1"/>
      <c r="EF348" s="1"/>
      <c r="EG348" s="1"/>
      <c r="EH348" s="1"/>
      <c r="EI348" s="1"/>
      <c r="EJ348" s="1"/>
    </row>
    <row r="349" spans="1:140" ht="25.15" customHeight="1">
      <c r="A349" s="383"/>
      <c r="B349" s="256">
        <f t="shared" si="56"/>
        <v>2045</v>
      </c>
      <c r="C349" s="278">
        <f t="shared" si="57"/>
        <v>52962</v>
      </c>
      <c r="D349" s="151">
        <f t="shared" si="55"/>
        <v>1.6231284025054624</v>
      </c>
      <c r="E349" s="151">
        <f t="shared" si="50"/>
        <v>1.4083656179263415</v>
      </c>
      <c r="F349" s="151">
        <f t="shared" si="51"/>
        <v>1.3566762891107602</v>
      </c>
      <c r="G349" s="151">
        <f t="shared" si="52"/>
        <v>1.3389588688959098</v>
      </c>
      <c r="H349" s="151">
        <f t="shared" si="53"/>
        <v>1.3444385346109848</v>
      </c>
      <c r="I349" s="151">
        <f t="shared" si="54"/>
        <v>1.3774338146316911</v>
      </c>
      <c r="K349" s="104">
        <f t="shared" si="58"/>
        <v>2045</v>
      </c>
      <c r="L349" s="26">
        <f t="shared" si="59"/>
        <v>1.807461767980868</v>
      </c>
      <c r="M349" s="26">
        <f t="shared" si="60"/>
        <v>1.5781206347978314</v>
      </c>
      <c r="N349" s="26">
        <f t="shared" si="61"/>
        <v>1.4838028047376877</v>
      </c>
      <c r="O349" s="26">
        <f t="shared" si="62"/>
        <v>1.4271014968595805</v>
      </c>
      <c r="P349" s="26">
        <f t="shared" si="63"/>
        <v>1.3896297389931023</v>
      </c>
      <c r="Q349" s="26">
        <f t="shared" si="64"/>
        <v>1.3646069179582325</v>
      </c>
      <c r="R349" s="26">
        <f t="shared" si="65"/>
        <v>1.3487456602632879</v>
      </c>
      <c r="S349" s="26">
        <f t="shared" si="66"/>
        <v>1.3401805336377575</v>
      </c>
      <c r="T349" s="26">
        <f t="shared" si="67"/>
        <v>1.3377372041540618</v>
      </c>
      <c r="U349" s="26">
        <f t="shared" si="68"/>
        <v>1.340619632509642</v>
      </c>
      <c r="V349" s="26">
        <f t="shared" si="69"/>
        <v>1.3482574367123277</v>
      </c>
      <c r="W349" s="26">
        <f t="shared" si="70"/>
        <v>1.3602239252930033</v>
      </c>
      <c r="X349" s="26">
        <f t="shared" si="71"/>
        <v>1.3761887294248134</v>
      </c>
      <c r="Y349" s="26">
        <f t="shared" si="72"/>
        <v>1.3958887891772571</v>
      </c>
      <c r="DV349" s="1"/>
      <c r="DW349" s="1"/>
      <c r="DX349" s="1"/>
      <c r="DY349" s="1"/>
      <c r="DZ349" s="1"/>
      <c r="EA349" s="1"/>
      <c r="EB349" s="1"/>
      <c r="EC349" s="1"/>
      <c r="ED349" s="1"/>
      <c r="EE349" s="1"/>
      <c r="EF349" s="1"/>
      <c r="EG349" s="1"/>
      <c r="EH349" s="1"/>
      <c r="EI349" s="1"/>
      <c r="EJ349" s="1"/>
    </row>
    <row r="350" spans="1:140" ht="25.15" customHeight="1">
      <c r="A350" s="383"/>
      <c r="B350" s="256">
        <f t="shared" si="56"/>
        <v>2046</v>
      </c>
      <c r="C350" s="278">
        <f t="shared" si="57"/>
        <v>53327</v>
      </c>
      <c r="D350" s="151">
        <f t="shared" si="55"/>
        <v>1.6163727538037349</v>
      </c>
      <c r="E350" s="151">
        <f t="shared" si="50"/>
        <v>1.4053201081456461</v>
      </c>
      <c r="F350" s="151">
        <f t="shared" si="51"/>
        <v>1.3545237393976881</v>
      </c>
      <c r="G350" s="151">
        <f t="shared" si="52"/>
        <v>1.3371123968417216</v>
      </c>
      <c r="H350" s="151">
        <f t="shared" si="53"/>
        <v>1.3424973984785507</v>
      </c>
      <c r="I350" s="151">
        <f t="shared" si="54"/>
        <v>1.3749226678577251</v>
      </c>
      <c r="K350" s="104">
        <f t="shared" si="58"/>
        <v>2046</v>
      </c>
      <c r="L350" s="26">
        <f t="shared" si="59"/>
        <v>1.7975216644163696</v>
      </c>
      <c r="M350" s="26">
        <f t="shared" si="60"/>
        <v>1.5721425187167957</v>
      </c>
      <c r="N350" s="26">
        <f t="shared" si="61"/>
        <v>1.4794540782780392</v>
      </c>
      <c r="O350" s="26">
        <f t="shared" si="62"/>
        <v>1.4237323150153749</v>
      </c>
      <c r="P350" s="26">
        <f t="shared" si="63"/>
        <v>1.3869079012759173</v>
      </c>
      <c r="Q350" s="26">
        <f t="shared" si="64"/>
        <v>1.3623173625026945</v>
      </c>
      <c r="R350" s="26">
        <f t="shared" si="65"/>
        <v>1.3467301162926817</v>
      </c>
      <c r="S350" s="26">
        <f t="shared" si="66"/>
        <v>1.3383129566890875</v>
      </c>
      <c r="T350" s="26">
        <f t="shared" si="67"/>
        <v>1.3359118369943557</v>
      </c>
      <c r="U350" s="26">
        <f t="shared" si="68"/>
        <v>1.3387444698993409</v>
      </c>
      <c r="V350" s="26">
        <f t="shared" si="69"/>
        <v>1.3462503270577604</v>
      </c>
      <c r="W350" s="26">
        <f t="shared" si="70"/>
        <v>1.3580100883177866</v>
      </c>
      <c r="X350" s="26">
        <f t="shared" si="71"/>
        <v>1.3736990921460563</v>
      </c>
      <c r="Y350" s="26">
        <f t="shared" si="72"/>
        <v>1.3930588231093322</v>
      </c>
      <c r="DV350" s="1"/>
      <c r="DW350" s="1"/>
      <c r="DX350" s="1"/>
      <c r="DY350" s="1"/>
      <c r="DZ350" s="1"/>
      <c r="EA350" s="1"/>
      <c r="EB350" s="1"/>
      <c r="EC350" s="1"/>
      <c r="ED350" s="1"/>
      <c r="EE350" s="1"/>
      <c r="EF350" s="1"/>
      <c r="EG350" s="1"/>
      <c r="EH350" s="1"/>
      <c r="EI350" s="1"/>
      <c r="EJ350" s="1"/>
    </row>
    <row r="351" spans="1:140" ht="25.15" customHeight="1">
      <c r="A351" s="383"/>
      <c r="B351" s="256">
        <f t="shared" si="56"/>
        <v>2047</v>
      </c>
      <c r="C351" s="278">
        <f t="shared" si="57"/>
        <v>53692</v>
      </c>
      <c r="D351" s="151">
        <f t="shared" si="55"/>
        <v>1.6096171051020072</v>
      </c>
      <c r="E351" s="151">
        <f t="shared" si="50"/>
        <v>1.4022745983649507</v>
      </c>
      <c r="F351" s="151">
        <f t="shared" si="51"/>
        <v>1.3523711896846162</v>
      </c>
      <c r="G351" s="151">
        <f t="shared" si="52"/>
        <v>1.3352659247875336</v>
      </c>
      <c r="H351" s="151">
        <f t="shared" si="53"/>
        <v>1.3405562623461167</v>
      </c>
      <c r="I351" s="151">
        <f t="shared" si="54"/>
        <v>1.3724115210837589</v>
      </c>
      <c r="K351" s="104">
        <f t="shared" si="58"/>
        <v>2047</v>
      </c>
      <c r="L351" s="26">
        <f t="shared" si="59"/>
        <v>1.787581560851871</v>
      </c>
      <c r="M351" s="26">
        <f t="shared" si="60"/>
        <v>1.5661644026357597</v>
      </c>
      <c r="N351" s="26">
        <f t="shared" si="61"/>
        <v>1.4751053518183905</v>
      </c>
      <c r="O351" s="26">
        <f t="shared" si="62"/>
        <v>1.420363133171169</v>
      </c>
      <c r="P351" s="26">
        <f t="shared" si="63"/>
        <v>1.3841860635587324</v>
      </c>
      <c r="Q351" s="26">
        <f t="shared" si="64"/>
        <v>1.360027807047157</v>
      </c>
      <c r="R351" s="26">
        <f t="shared" si="65"/>
        <v>1.3447145723220753</v>
      </c>
      <c r="S351" s="26">
        <f t="shared" si="66"/>
        <v>1.3364453797404177</v>
      </c>
      <c r="T351" s="26">
        <f t="shared" si="67"/>
        <v>1.3340864698346495</v>
      </c>
      <c r="U351" s="26">
        <f t="shared" si="68"/>
        <v>1.3368693072890401</v>
      </c>
      <c r="V351" s="26">
        <f t="shared" si="69"/>
        <v>1.3442432174031933</v>
      </c>
      <c r="W351" s="26">
        <f t="shared" si="70"/>
        <v>1.3557962513425699</v>
      </c>
      <c r="X351" s="26">
        <f t="shared" si="71"/>
        <v>1.3712094548672995</v>
      </c>
      <c r="Y351" s="26">
        <f t="shared" si="72"/>
        <v>1.3902288570414068</v>
      </c>
      <c r="DV351" s="1"/>
      <c r="DW351" s="1"/>
      <c r="DX351" s="1"/>
      <c r="DY351" s="1"/>
      <c r="DZ351" s="1"/>
      <c r="EA351" s="1"/>
      <c r="EB351" s="1"/>
      <c r="EC351" s="1"/>
      <c r="ED351" s="1"/>
      <c r="EE351" s="1"/>
      <c r="EF351" s="1"/>
      <c r="EG351" s="1"/>
      <c r="EH351" s="1"/>
      <c r="EI351" s="1"/>
      <c r="EJ351" s="1"/>
    </row>
    <row r="352" spans="1:140" ht="25.15" customHeight="1">
      <c r="A352" s="383"/>
      <c r="B352" s="256">
        <f t="shared" si="56"/>
        <v>2048</v>
      </c>
      <c r="C352" s="278">
        <f t="shared" si="57"/>
        <v>54057</v>
      </c>
      <c r="D352" s="151">
        <f t="shared" si="55"/>
        <v>1.6028614564002799</v>
      </c>
      <c r="E352" s="151">
        <f t="shared" si="50"/>
        <v>1.3992290885842555</v>
      </c>
      <c r="F352" s="151">
        <f t="shared" si="51"/>
        <v>1.3502186399715441</v>
      </c>
      <c r="G352" s="151">
        <f t="shared" si="52"/>
        <v>1.3334194527333456</v>
      </c>
      <c r="H352" s="151">
        <f t="shared" si="53"/>
        <v>1.3386151262136825</v>
      </c>
      <c r="I352" s="151">
        <f t="shared" si="54"/>
        <v>1.3699003743097926</v>
      </c>
      <c r="K352" s="104">
        <f t="shared" si="58"/>
        <v>2048</v>
      </c>
      <c r="L352" s="26">
        <f t="shared" si="59"/>
        <v>1.7776414572873729</v>
      </c>
      <c r="M352" s="26">
        <f t="shared" si="60"/>
        <v>1.560186286554724</v>
      </c>
      <c r="N352" s="26">
        <f t="shared" si="61"/>
        <v>1.4707566253587421</v>
      </c>
      <c r="O352" s="26">
        <f t="shared" si="62"/>
        <v>1.4169939513269634</v>
      </c>
      <c r="P352" s="26">
        <f t="shared" si="63"/>
        <v>1.3814642258415475</v>
      </c>
      <c r="Q352" s="26">
        <f t="shared" si="64"/>
        <v>1.3577382515916192</v>
      </c>
      <c r="R352" s="26">
        <f t="shared" si="65"/>
        <v>1.3426990283514688</v>
      </c>
      <c r="S352" s="26">
        <f t="shared" si="66"/>
        <v>1.3345778027917476</v>
      </c>
      <c r="T352" s="26">
        <f t="shared" si="67"/>
        <v>1.3322611026749436</v>
      </c>
      <c r="U352" s="26">
        <f t="shared" si="68"/>
        <v>1.3349941446787392</v>
      </c>
      <c r="V352" s="26">
        <f t="shared" si="69"/>
        <v>1.342236107748626</v>
      </c>
      <c r="W352" s="26">
        <f t="shared" si="70"/>
        <v>1.3535824143673534</v>
      </c>
      <c r="X352" s="26">
        <f t="shared" si="71"/>
        <v>1.3687198175885427</v>
      </c>
      <c r="Y352" s="26">
        <f t="shared" si="72"/>
        <v>1.3873988909734816</v>
      </c>
      <c r="DV352" s="1"/>
      <c r="DW352" s="1"/>
      <c r="DX352" s="1"/>
      <c r="DY352" s="1"/>
      <c r="DZ352" s="1"/>
      <c r="EA352" s="1"/>
      <c r="EB352" s="1"/>
      <c r="EC352" s="1"/>
      <c r="ED352" s="1"/>
      <c r="EE352" s="1"/>
      <c r="EF352" s="1"/>
      <c r="EG352" s="1"/>
      <c r="EH352" s="1"/>
      <c r="EI352" s="1"/>
      <c r="EJ352" s="1"/>
    </row>
    <row r="353" spans="1:140" ht="25.15" customHeight="1">
      <c r="A353" s="383"/>
      <c r="B353" s="256">
        <f t="shared" si="56"/>
        <v>2049</v>
      </c>
      <c r="C353" s="278">
        <f t="shared" si="57"/>
        <v>54423</v>
      </c>
      <c r="D353" s="151">
        <f t="shared" si="55"/>
        <v>1.5961058076985519</v>
      </c>
      <c r="E353" s="151">
        <f t="shared" si="50"/>
        <v>1.3961835788035604</v>
      </c>
      <c r="F353" s="151">
        <f t="shared" si="51"/>
        <v>1.348066090258472</v>
      </c>
      <c r="G353" s="151">
        <f t="shared" si="52"/>
        <v>1.3315729806791576</v>
      </c>
      <c r="H353" s="151">
        <f t="shared" si="53"/>
        <v>1.3366739900812485</v>
      </c>
      <c r="I353" s="151">
        <f t="shared" si="54"/>
        <v>1.3673892275358261</v>
      </c>
      <c r="K353" s="104">
        <f t="shared" si="58"/>
        <v>2049</v>
      </c>
      <c r="L353" s="26">
        <f t="shared" si="59"/>
        <v>1.7677013537228745</v>
      </c>
      <c r="M353" s="26">
        <f t="shared" si="60"/>
        <v>1.5542081704736881</v>
      </c>
      <c r="N353" s="26">
        <f t="shared" si="61"/>
        <v>1.4664078988990936</v>
      </c>
      <c r="O353" s="26">
        <f t="shared" si="62"/>
        <v>1.4136247694827579</v>
      </c>
      <c r="P353" s="26">
        <f t="shared" si="63"/>
        <v>1.3787423881243626</v>
      </c>
      <c r="Q353" s="26">
        <f t="shared" si="64"/>
        <v>1.3554486961360814</v>
      </c>
      <c r="R353" s="26">
        <f t="shared" si="65"/>
        <v>1.3406834843808626</v>
      </c>
      <c r="S353" s="26">
        <f t="shared" si="66"/>
        <v>1.3327102258430779</v>
      </c>
      <c r="T353" s="26">
        <f t="shared" si="67"/>
        <v>1.3304357355152374</v>
      </c>
      <c r="U353" s="26">
        <f t="shared" si="68"/>
        <v>1.3331189820684382</v>
      </c>
      <c r="V353" s="26">
        <f t="shared" si="69"/>
        <v>1.3402289980940589</v>
      </c>
      <c r="W353" s="26">
        <f t="shared" si="70"/>
        <v>1.3513685773921367</v>
      </c>
      <c r="X353" s="26">
        <f t="shared" si="71"/>
        <v>1.3662301803097856</v>
      </c>
      <c r="Y353" s="26">
        <f t="shared" si="72"/>
        <v>1.3845689249055564</v>
      </c>
      <c r="DV353" s="1"/>
      <c r="DW353" s="1"/>
      <c r="DX353" s="1"/>
      <c r="DY353" s="1"/>
      <c r="DZ353" s="1"/>
      <c r="EA353" s="1"/>
      <c r="EB353" s="1"/>
      <c r="EC353" s="1"/>
      <c r="ED353" s="1"/>
      <c r="EE353" s="1"/>
      <c r="EF353" s="1"/>
      <c r="EG353" s="1"/>
      <c r="EH353" s="1"/>
      <c r="EI353" s="1"/>
      <c r="EJ353" s="1"/>
    </row>
    <row r="354" spans="1:140" ht="25.15" customHeight="1">
      <c r="A354" s="383"/>
      <c r="B354" s="256">
        <f t="shared" si="56"/>
        <v>2050</v>
      </c>
      <c r="C354" s="278">
        <f t="shared" si="57"/>
        <v>54788</v>
      </c>
      <c r="D354" s="151">
        <f t="shared" si="55"/>
        <v>1.5893501589968266</v>
      </c>
      <c r="E354" s="151">
        <f t="shared" si="50"/>
        <v>1.3931380690228667</v>
      </c>
      <c r="F354" s="151">
        <f t="shared" si="51"/>
        <v>1.3459135405454017</v>
      </c>
      <c r="G354" s="151">
        <f t="shared" si="52"/>
        <v>1.3297265086249714</v>
      </c>
      <c r="H354" s="151">
        <f t="shared" si="53"/>
        <v>1.3347328539488164</v>
      </c>
      <c r="I354" s="151">
        <f t="shared" si="54"/>
        <v>1.3648780807618615</v>
      </c>
      <c r="K354" s="104">
        <f t="shared" si="58"/>
        <v>2050</v>
      </c>
      <c r="L354" s="26">
        <f t="shared" si="59"/>
        <v>1.7577612501583786</v>
      </c>
      <c r="M354" s="26">
        <f t="shared" si="60"/>
        <v>1.5482300543926544</v>
      </c>
      <c r="N354" s="26">
        <f t="shared" si="61"/>
        <v>1.4620591724394467</v>
      </c>
      <c r="O354" s="26">
        <f t="shared" si="62"/>
        <v>1.4102555876385539</v>
      </c>
      <c r="P354" s="26">
        <f t="shared" si="63"/>
        <v>1.3760205504071796</v>
      </c>
      <c r="Q354" s="26">
        <f t="shared" si="64"/>
        <v>1.3531591406805454</v>
      </c>
      <c r="R354" s="26">
        <f t="shared" si="65"/>
        <v>1.3386679404102579</v>
      </c>
      <c r="S354" s="26">
        <f t="shared" si="66"/>
        <v>1.3308426488944096</v>
      </c>
      <c r="T354" s="26">
        <f t="shared" si="67"/>
        <v>1.328610368355533</v>
      </c>
      <c r="U354" s="26">
        <f t="shared" si="68"/>
        <v>1.3312438194581391</v>
      </c>
      <c r="V354" s="26">
        <f t="shared" si="69"/>
        <v>1.3382218884394934</v>
      </c>
      <c r="W354" s="26">
        <f t="shared" si="70"/>
        <v>1.3491547404169217</v>
      </c>
      <c r="X354" s="26">
        <f t="shared" si="71"/>
        <v>1.3637405430310303</v>
      </c>
      <c r="Y354" s="26">
        <f t="shared" si="72"/>
        <v>1.3817389588376332</v>
      </c>
      <c r="DV354" s="1"/>
      <c r="DW354" s="1"/>
      <c r="DX354" s="1"/>
      <c r="DY354" s="1"/>
      <c r="DZ354" s="1"/>
      <c r="EA354" s="1"/>
      <c r="EB354" s="1"/>
      <c r="EC354" s="1"/>
      <c r="ED354" s="1"/>
      <c r="EE354" s="1"/>
      <c r="EF354" s="1"/>
      <c r="EG354" s="1"/>
      <c r="EH354" s="1"/>
      <c r="EI354" s="1"/>
      <c r="EJ354" s="1"/>
    </row>
    <row r="355" spans="1:140" ht="25.15" customHeight="1">
      <c r="A355" s="383"/>
      <c r="B355" s="256">
        <f t="shared" si="56"/>
        <v>2051</v>
      </c>
      <c r="C355" s="278">
        <f t="shared" si="57"/>
        <v>55153</v>
      </c>
      <c r="D355" s="151">
        <f t="shared" si="55"/>
        <v>1.5893501589968266</v>
      </c>
      <c r="E355" s="151">
        <f t="shared" si="50"/>
        <v>1.3931380690228667</v>
      </c>
      <c r="F355" s="151">
        <f t="shared" si="51"/>
        <v>1.3459135405454017</v>
      </c>
      <c r="G355" s="151">
        <f t="shared" si="52"/>
        <v>1.3297265086249714</v>
      </c>
      <c r="H355" s="151">
        <f t="shared" si="53"/>
        <v>1.3347328539488164</v>
      </c>
      <c r="I355" s="151">
        <f t="shared" si="54"/>
        <v>1.3648780807618615</v>
      </c>
      <c r="K355" s="104">
        <f t="shared" si="58"/>
        <v>2051</v>
      </c>
      <c r="L355" s="26">
        <f t="shared" si="59"/>
        <v>1.7577612501583786</v>
      </c>
      <c r="M355" s="26">
        <f t="shared" si="60"/>
        <v>1.5482300543926544</v>
      </c>
      <c r="N355" s="26">
        <f t="shared" si="61"/>
        <v>1.4620591724394467</v>
      </c>
      <c r="O355" s="26">
        <f t="shared" si="62"/>
        <v>1.4102555876385539</v>
      </c>
      <c r="P355" s="26">
        <f t="shared" si="63"/>
        <v>1.3760205504071796</v>
      </c>
      <c r="Q355" s="26">
        <f t="shared" si="64"/>
        <v>1.3531591406805454</v>
      </c>
      <c r="R355" s="26">
        <f t="shared" si="65"/>
        <v>1.3386679404102579</v>
      </c>
      <c r="S355" s="26">
        <f t="shared" si="66"/>
        <v>1.3308426488944096</v>
      </c>
      <c r="T355" s="26">
        <f t="shared" si="67"/>
        <v>1.328610368355533</v>
      </c>
      <c r="U355" s="26">
        <f t="shared" si="68"/>
        <v>1.3312438194581391</v>
      </c>
      <c r="V355" s="26">
        <f t="shared" si="69"/>
        <v>1.3382218884394934</v>
      </c>
      <c r="W355" s="26">
        <f t="shared" si="70"/>
        <v>1.3491547404169217</v>
      </c>
      <c r="X355" s="26">
        <f t="shared" si="71"/>
        <v>1.3637405430310303</v>
      </c>
      <c r="Y355" s="26">
        <f t="shared" si="72"/>
        <v>1.3817389588376332</v>
      </c>
      <c r="DV355" s="1"/>
      <c r="DW355" s="1"/>
      <c r="DX355" s="1"/>
      <c r="DY355" s="1"/>
      <c r="DZ355" s="1"/>
      <c r="EA355" s="1"/>
      <c r="EB355" s="1"/>
      <c r="EC355" s="1"/>
      <c r="ED355" s="1"/>
      <c r="EE355" s="1"/>
      <c r="EF355" s="1"/>
      <c r="EG355" s="1"/>
      <c r="EH355" s="1"/>
      <c r="EI355" s="1"/>
      <c r="EJ355" s="1"/>
    </row>
    <row r="356" spans="1:140" ht="25.15" customHeight="1">
      <c r="A356" s="383"/>
      <c r="B356" s="256">
        <f t="shared" si="56"/>
        <v>2052</v>
      </c>
      <c r="C356" s="278">
        <f t="shared" si="57"/>
        <v>55518</v>
      </c>
      <c r="D356" s="151">
        <f t="shared" si="55"/>
        <v>1.5893501589968266</v>
      </c>
      <c r="E356" s="151">
        <f t="shared" si="50"/>
        <v>1.3931380690228667</v>
      </c>
      <c r="F356" s="151">
        <f t="shared" si="51"/>
        <v>1.3459135405454017</v>
      </c>
      <c r="G356" s="151">
        <f t="shared" si="52"/>
        <v>1.3297265086249714</v>
      </c>
      <c r="H356" s="151">
        <f t="shared" si="53"/>
        <v>1.3347328539488164</v>
      </c>
      <c r="I356" s="151">
        <f t="shared" si="54"/>
        <v>1.3648780807618615</v>
      </c>
      <c r="K356" s="104">
        <f t="shared" si="58"/>
        <v>2052</v>
      </c>
      <c r="L356" s="26">
        <f t="shared" si="59"/>
        <v>1.7577612501583786</v>
      </c>
      <c r="M356" s="26">
        <f t="shared" si="60"/>
        <v>1.5482300543926544</v>
      </c>
      <c r="N356" s="26">
        <f t="shared" si="61"/>
        <v>1.4620591724394467</v>
      </c>
      <c r="O356" s="26">
        <f t="shared" si="62"/>
        <v>1.4102555876385539</v>
      </c>
      <c r="P356" s="26">
        <f t="shared" si="63"/>
        <v>1.3760205504071796</v>
      </c>
      <c r="Q356" s="26">
        <f t="shared" si="64"/>
        <v>1.3531591406805454</v>
      </c>
      <c r="R356" s="26">
        <f t="shared" si="65"/>
        <v>1.3386679404102579</v>
      </c>
      <c r="S356" s="26">
        <f t="shared" si="66"/>
        <v>1.3308426488944096</v>
      </c>
      <c r="T356" s="26">
        <f t="shared" si="67"/>
        <v>1.328610368355533</v>
      </c>
      <c r="U356" s="26">
        <f t="shared" si="68"/>
        <v>1.3312438194581391</v>
      </c>
      <c r="V356" s="26">
        <f t="shared" si="69"/>
        <v>1.3382218884394934</v>
      </c>
      <c r="W356" s="26">
        <f t="shared" si="70"/>
        <v>1.3491547404169217</v>
      </c>
      <c r="X356" s="26">
        <f t="shared" si="71"/>
        <v>1.3637405430310303</v>
      </c>
      <c r="Y356" s="26">
        <f t="shared" si="72"/>
        <v>1.3817389588376332</v>
      </c>
      <c r="DV356" s="1"/>
      <c r="DW356" s="1"/>
      <c r="DX356" s="1"/>
      <c r="DY356" s="1"/>
      <c r="DZ356" s="1"/>
      <c r="EA356" s="1"/>
      <c r="EB356" s="1"/>
      <c r="EC356" s="1"/>
      <c r="ED356" s="1"/>
      <c r="EE356" s="1"/>
      <c r="EF356" s="1"/>
      <c r="EG356" s="1"/>
      <c r="EH356" s="1"/>
      <c r="EI356" s="1"/>
      <c r="EJ356" s="1"/>
    </row>
    <row r="357" spans="1:140" ht="25.15" customHeight="1">
      <c r="A357" s="383"/>
      <c r="B357" s="256">
        <f t="shared" si="56"/>
        <v>2053</v>
      </c>
      <c r="C357" s="278">
        <f t="shared" si="57"/>
        <v>55884</v>
      </c>
      <c r="D357" s="151">
        <f t="shared" si="55"/>
        <v>1.5893501589968266</v>
      </c>
      <c r="E357" s="151">
        <f t="shared" si="50"/>
        <v>1.3931380690228667</v>
      </c>
      <c r="F357" s="151">
        <f t="shared" si="51"/>
        <v>1.3459135405454017</v>
      </c>
      <c r="G357" s="151">
        <f t="shared" si="52"/>
        <v>1.3297265086249714</v>
      </c>
      <c r="H357" s="151">
        <f t="shared" si="53"/>
        <v>1.3347328539488164</v>
      </c>
      <c r="I357" s="151">
        <f t="shared" si="54"/>
        <v>1.3648780807618615</v>
      </c>
      <c r="K357" s="104">
        <f t="shared" si="58"/>
        <v>2053</v>
      </c>
      <c r="L357" s="26">
        <f t="shared" si="59"/>
        <v>1.7577612501583786</v>
      </c>
      <c r="M357" s="26">
        <f t="shared" si="60"/>
        <v>1.5482300543926544</v>
      </c>
      <c r="N357" s="26">
        <f t="shared" si="61"/>
        <v>1.4620591724394467</v>
      </c>
      <c r="O357" s="26">
        <f t="shared" si="62"/>
        <v>1.4102555876385539</v>
      </c>
      <c r="P357" s="26">
        <f t="shared" si="63"/>
        <v>1.3760205504071796</v>
      </c>
      <c r="Q357" s="26">
        <f t="shared" si="64"/>
        <v>1.3531591406805454</v>
      </c>
      <c r="R357" s="26">
        <f t="shared" si="65"/>
        <v>1.3386679404102579</v>
      </c>
      <c r="S357" s="26">
        <f t="shared" si="66"/>
        <v>1.3308426488944096</v>
      </c>
      <c r="T357" s="26">
        <f t="shared" si="67"/>
        <v>1.328610368355533</v>
      </c>
      <c r="U357" s="26">
        <f t="shared" si="68"/>
        <v>1.3312438194581391</v>
      </c>
      <c r="V357" s="26">
        <f t="shared" si="69"/>
        <v>1.3382218884394934</v>
      </c>
      <c r="W357" s="26">
        <f t="shared" si="70"/>
        <v>1.3491547404169217</v>
      </c>
      <c r="X357" s="26">
        <f t="shared" si="71"/>
        <v>1.3637405430310303</v>
      </c>
      <c r="Y357" s="26">
        <f t="shared" si="72"/>
        <v>1.3817389588376332</v>
      </c>
      <c r="DV357" s="1"/>
      <c r="DW357" s="1"/>
      <c r="DX357" s="1"/>
      <c r="DY357" s="1"/>
      <c r="DZ357" s="1"/>
      <c r="EA357" s="1"/>
      <c r="EB357" s="1"/>
      <c r="EC357" s="1"/>
      <c r="ED357" s="1"/>
      <c r="EE357" s="1"/>
      <c r="EF357" s="1"/>
      <c r="EG357" s="1"/>
      <c r="EH357" s="1"/>
      <c r="EI357" s="1"/>
      <c r="EJ357" s="1"/>
    </row>
    <row r="358" spans="1:140" ht="25.15" customHeight="1">
      <c r="A358" s="383"/>
      <c r="B358" s="256">
        <f t="shared" si="56"/>
        <v>2054</v>
      </c>
      <c r="C358" s="278">
        <f t="shared" si="57"/>
        <v>56249</v>
      </c>
      <c r="D358" s="151">
        <f t="shared" si="55"/>
        <v>1.5893501589968266</v>
      </c>
      <c r="E358" s="151">
        <f t="shared" si="50"/>
        <v>1.3931380690228667</v>
      </c>
      <c r="F358" s="151">
        <f t="shared" si="51"/>
        <v>1.3459135405454017</v>
      </c>
      <c r="G358" s="151">
        <f t="shared" si="52"/>
        <v>1.3297265086249714</v>
      </c>
      <c r="H358" s="151">
        <f t="shared" si="53"/>
        <v>1.3347328539488164</v>
      </c>
      <c r="I358" s="151">
        <f t="shared" si="54"/>
        <v>1.3648780807618615</v>
      </c>
      <c r="K358" s="104">
        <f t="shared" si="58"/>
        <v>2054</v>
      </c>
      <c r="L358" s="26">
        <f t="shared" si="59"/>
        <v>1.7577612501583786</v>
      </c>
      <c r="M358" s="26">
        <f t="shared" si="60"/>
        <v>1.5482300543926544</v>
      </c>
      <c r="N358" s="26">
        <f t="shared" si="61"/>
        <v>1.4620591724394467</v>
      </c>
      <c r="O358" s="26">
        <f t="shared" si="62"/>
        <v>1.4102555876385539</v>
      </c>
      <c r="P358" s="26">
        <f t="shared" si="63"/>
        <v>1.3760205504071796</v>
      </c>
      <c r="Q358" s="26">
        <f t="shared" si="64"/>
        <v>1.3531591406805454</v>
      </c>
      <c r="R358" s="26">
        <f t="shared" si="65"/>
        <v>1.3386679404102579</v>
      </c>
      <c r="S358" s="26">
        <f t="shared" si="66"/>
        <v>1.3308426488944096</v>
      </c>
      <c r="T358" s="26">
        <f t="shared" si="67"/>
        <v>1.328610368355533</v>
      </c>
      <c r="U358" s="26">
        <f t="shared" si="68"/>
        <v>1.3312438194581391</v>
      </c>
      <c r="V358" s="26">
        <f t="shared" si="69"/>
        <v>1.3382218884394934</v>
      </c>
      <c r="W358" s="26">
        <f t="shared" si="70"/>
        <v>1.3491547404169217</v>
      </c>
      <c r="X358" s="26">
        <f t="shared" si="71"/>
        <v>1.3637405430310303</v>
      </c>
      <c r="Y358" s="26">
        <f t="shared" si="72"/>
        <v>1.3817389588376332</v>
      </c>
      <c r="DV358" s="1"/>
      <c r="DW358" s="1"/>
      <c r="DX358" s="1"/>
      <c r="DY358" s="1"/>
      <c r="DZ358" s="1"/>
      <c r="EA358" s="1"/>
      <c r="EB358" s="1"/>
      <c r="EC358" s="1"/>
      <c r="ED358" s="1"/>
      <c r="EE358" s="1"/>
      <c r="EF358" s="1"/>
      <c r="EG358" s="1"/>
      <c r="EH358" s="1"/>
      <c r="EI358" s="1"/>
      <c r="EJ358" s="1"/>
    </row>
    <row r="359" spans="1:140" ht="25.15" customHeight="1">
      <c r="A359" s="383"/>
      <c r="B359" s="256">
        <f t="shared" si="56"/>
        <v>2055</v>
      </c>
      <c r="C359" s="278">
        <f t="shared" si="57"/>
        <v>56614</v>
      </c>
      <c r="D359" s="151">
        <f t="shared" si="55"/>
        <v>1.5893501589968266</v>
      </c>
      <c r="E359" s="151">
        <f t="shared" si="50"/>
        <v>1.3931380690228667</v>
      </c>
      <c r="F359" s="151">
        <f t="shared" si="51"/>
        <v>1.3459135405454017</v>
      </c>
      <c r="G359" s="151">
        <f t="shared" si="52"/>
        <v>1.3297265086249714</v>
      </c>
      <c r="H359" s="151">
        <f t="shared" si="53"/>
        <v>1.3347328539488164</v>
      </c>
      <c r="I359" s="151">
        <f t="shared" si="54"/>
        <v>1.3648780807618615</v>
      </c>
      <c r="K359" s="104">
        <f t="shared" si="58"/>
        <v>2055</v>
      </c>
      <c r="L359" s="26">
        <f t="shared" si="59"/>
        <v>1.7577612501583786</v>
      </c>
      <c r="M359" s="26">
        <f t="shared" si="60"/>
        <v>1.5482300543926544</v>
      </c>
      <c r="N359" s="26">
        <f t="shared" si="61"/>
        <v>1.4620591724394467</v>
      </c>
      <c r="O359" s="26">
        <f t="shared" si="62"/>
        <v>1.4102555876385539</v>
      </c>
      <c r="P359" s="26">
        <f t="shared" si="63"/>
        <v>1.3760205504071796</v>
      </c>
      <c r="Q359" s="26">
        <f t="shared" si="64"/>
        <v>1.3531591406805454</v>
      </c>
      <c r="R359" s="26">
        <f t="shared" si="65"/>
        <v>1.3386679404102579</v>
      </c>
      <c r="S359" s="26">
        <f t="shared" si="66"/>
        <v>1.3308426488944096</v>
      </c>
      <c r="T359" s="26">
        <f t="shared" si="67"/>
        <v>1.328610368355533</v>
      </c>
      <c r="U359" s="26">
        <f t="shared" si="68"/>
        <v>1.3312438194581391</v>
      </c>
      <c r="V359" s="26">
        <f t="shared" si="69"/>
        <v>1.3382218884394934</v>
      </c>
      <c r="W359" s="26">
        <f t="shared" si="70"/>
        <v>1.3491547404169217</v>
      </c>
      <c r="X359" s="26">
        <f t="shared" si="71"/>
        <v>1.3637405430310303</v>
      </c>
      <c r="Y359" s="26">
        <f t="shared" si="72"/>
        <v>1.3817389588376332</v>
      </c>
      <c r="DV359" s="1"/>
      <c r="DW359" s="1"/>
      <c r="DX359" s="1"/>
      <c r="DY359" s="1"/>
      <c r="DZ359" s="1"/>
      <c r="EA359" s="1"/>
      <c r="EB359" s="1"/>
      <c r="EC359" s="1"/>
      <c r="ED359" s="1"/>
      <c r="EE359" s="1"/>
      <c r="EF359" s="1"/>
      <c r="EG359" s="1"/>
      <c r="EH359" s="1"/>
      <c r="EI359" s="1"/>
      <c r="EJ359" s="1"/>
    </row>
    <row r="360" spans="1:140" ht="25.15" customHeight="1">
      <c r="A360" s="383"/>
      <c r="B360" s="256">
        <f t="shared" si="56"/>
        <v>2056</v>
      </c>
      <c r="C360" s="278">
        <f t="shared" si="57"/>
        <v>56979</v>
      </c>
      <c r="D360" s="151">
        <f t="shared" si="55"/>
        <v>1.5893501589968266</v>
      </c>
      <c r="E360" s="151">
        <f t="shared" si="50"/>
        <v>1.3931380690228667</v>
      </c>
      <c r="F360" s="151">
        <f t="shared" si="51"/>
        <v>1.3459135405454017</v>
      </c>
      <c r="G360" s="151">
        <f t="shared" si="52"/>
        <v>1.3297265086249714</v>
      </c>
      <c r="H360" s="151">
        <f t="shared" si="53"/>
        <v>1.3347328539488164</v>
      </c>
      <c r="I360" s="151">
        <f t="shared" si="54"/>
        <v>1.3648780807618615</v>
      </c>
      <c r="K360" s="104">
        <f t="shared" si="58"/>
        <v>2056</v>
      </c>
      <c r="L360" s="26">
        <f t="shared" si="59"/>
        <v>1.7577612501583786</v>
      </c>
      <c r="M360" s="26">
        <f t="shared" si="60"/>
        <v>1.5482300543926544</v>
      </c>
      <c r="N360" s="26">
        <f t="shared" si="61"/>
        <v>1.4620591724394467</v>
      </c>
      <c r="O360" s="26">
        <f t="shared" si="62"/>
        <v>1.4102555876385539</v>
      </c>
      <c r="P360" s="26">
        <f t="shared" si="63"/>
        <v>1.3760205504071796</v>
      </c>
      <c r="Q360" s="26">
        <f t="shared" si="64"/>
        <v>1.3531591406805454</v>
      </c>
      <c r="R360" s="26">
        <f t="shared" si="65"/>
        <v>1.3386679404102579</v>
      </c>
      <c r="S360" s="26">
        <f t="shared" si="66"/>
        <v>1.3308426488944096</v>
      </c>
      <c r="T360" s="26">
        <f t="shared" si="67"/>
        <v>1.328610368355533</v>
      </c>
      <c r="U360" s="26">
        <f t="shared" si="68"/>
        <v>1.3312438194581391</v>
      </c>
      <c r="V360" s="26">
        <f t="shared" si="69"/>
        <v>1.3382218884394934</v>
      </c>
      <c r="W360" s="26">
        <f t="shared" si="70"/>
        <v>1.3491547404169217</v>
      </c>
      <c r="X360" s="26">
        <f t="shared" si="71"/>
        <v>1.3637405430310303</v>
      </c>
      <c r="Y360" s="26">
        <f t="shared" si="72"/>
        <v>1.3817389588376332</v>
      </c>
      <c r="DV360" s="1"/>
      <c r="DW360" s="1"/>
      <c r="DX360" s="1"/>
      <c r="DY360" s="1"/>
      <c r="DZ360" s="1"/>
      <c r="EA360" s="1"/>
      <c r="EB360" s="1"/>
      <c r="EC360" s="1"/>
      <c r="ED360" s="1"/>
      <c r="EE360" s="1"/>
      <c r="EF360" s="1"/>
      <c r="EG360" s="1"/>
      <c r="EH360" s="1"/>
      <c r="EI360" s="1"/>
      <c r="EJ360" s="1"/>
    </row>
    <row r="361" spans="1:140" ht="25.15" customHeight="1">
      <c r="A361" s="383"/>
      <c r="B361" s="256">
        <f t="shared" si="56"/>
        <v>2057</v>
      </c>
      <c r="C361" s="278">
        <f t="shared" si="57"/>
        <v>57345</v>
      </c>
      <c r="D361" s="151">
        <f t="shared" si="55"/>
        <v>1.5893501589968266</v>
      </c>
      <c r="E361" s="151">
        <f t="shared" si="50"/>
        <v>1.3931380690228667</v>
      </c>
      <c r="F361" s="151">
        <f t="shared" si="51"/>
        <v>1.3459135405454017</v>
      </c>
      <c r="G361" s="151">
        <f t="shared" si="52"/>
        <v>1.3297265086249714</v>
      </c>
      <c r="H361" s="151">
        <f t="shared" si="53"/>
        <v>1.3347328539488164</v>
      </c>
      <c r="I361" s="151">
        <f t="shared" si="54"/>
        <v>1.3648780807618615</v>
      </c>
      <c r="K361" s="104">
        <f t="shared" si="58"/>
        <v>2057</v>
      </c>
      <c r="L361" s="26">
        <f t="shared" si="59"/>
        <v>1.7577612501583786</v>
      </c>
      <c r="M361" s="26">
        <f t="shared" si="60"/>
        <v>1.5482300543926544</v>
      </c>
      <c r="N361" s="26">
        <f t="shared" si="61"/>
        <v>1.4620591724394467</v>
      </c>
      <c r="O361" s="26">
        <f t="shared" si="62"/>
        <v>1.4102555876385539</v>
      </c>
      <c r="P361" s="26">
        <f t="shared" si="63"/>
        <v>1.3760205504071796</v>
      </c>
      <c r="Q361" s="26">
        <f t="shared" si="64"/>
        <v>1.3531591406805454</v>
      </c>
      <c r="R361" s="26">
        <f t="shared" si="65"/>
        <v>1.3386679404102579</v>
      </c>
      <c r="S361" s="26">
        <f t="shared" si="66"/>
        <v>1.3308426488944096</v>
      </c>
      <c r="T361" s="26">
        <f t="shared" si="67"/>
        <v>1.328610368355533</v>
      </c>
      <c r="U361" s="26">
        <f t="shared" si="68"/>
        <v>1.3312438194581391</v>
      </c>
      <c r="V361" s="26">
        <f t="shared" si="69"/>
        <v>1.3382218884394934</v>
      </c>
      <c r="W361" s="26">
        <f t="shared" si="70"/>
        <v>1.3491547404169217</v>
      </c>
      <c r="X361" s="26">
        <f t="shared" si="71"/>
        <v>1.3637405430310303</v>
      </c>
      <c r="Y361" s="26">
        <f t="shared" si="72"/>
        <v>1.3817389588376332</v>
      </c>
      <c r="DV361" s="1"/>
      <c r="DW361" s="1"/>
      <c r="DX361" s="1"/>
      <c r="DY361" s="1"/>
      <c r="DZ361" s="1"/>
      <c r="EA361" s="1"/>
      <c r="EB361" s="1"/>
      <c r="EC361" s="1"/>
      <c r="ED361" s="1"/>
      <c r="EE361" s="1"/>
      <c r="EF361" s="1"/>
      <c r="EG361" s="1"/>
      <c r="EH361" s="1"/>
      <c r="EI361" s="1"/>
      <c r="EJ361" s="1"/>
    </row>
    <row r="362" spans="1:140" ht="25.15" customHeight="1">
      <c r="A362" s="383"/>
      <c r="B362" s="256">
        <f t="shared" si="56"/>
        <v>2058</v>
      </c>
      <c r="C362" s="278">
        <f t="shared" si="57"/>
        <v>57710</v>
      </c>
      <c r="D362" s="151">
        <f t="shared" si="55"/>
        <v>1.5893501589968266</v>
      </c>
      <c r="E362" s="151">
        <f t="shared" si="50"/>
        <v>1.3931380690228667</v>
      </c>
      <c r="F362" s="151">
        <f t="shared" si="51"/>
        <v>1.3459135405454017</v>
      </c>
      <c r="G362" s="151">
        <f t="shared" si="52"/>
        <v>1.3297265086249714</v>
      </c>
      <c r="H362" s="151">
        <f t="shared" si="53"/>
        <v>1.3347328539488164</v>
      </c>
      <c r="I362" s="151">
        <f t="shared" si="54"/>
        <v>1.3648780807618615</v>
      </c>
      <c r="K362" s="104">
        <f t="shared" si="58"/>
        <v>2058</v>
      </c>
      <c r="L362" s="26">
        <f t="shared" si="59"/>
        <v>1.7577612501583786</v>
      </c>
      <c r="M362" s="26">
        <f t="shared" si="60"/>
        <v>1.5482300543926544</v>
      </c>
      <c r="N362" s="26">
        <f t="shared" si="61"/>
        <v>1.4620591724394467</v>
      </c>
      <c r="O362" s="26">
        <f t="shared" si="62"/>
        <v>1.4102555876385539</v>
      </c>
      <c r="P362" s="26">
        <f t="shared" si="63"/>
        <v>1.3760205504071796</v>
      </c>
      <c r="Q362" s="26">
        <f t="shared" si="64"/>
        <v>1.3531591406805454</v>
      </c>
      <c r="R362" s="26">
        <f t="shared" si="65"/>
        <v>1.3386679404102579</v>
      </c>
      <c r="S362" s="26">
        <f t="shared" si="66"/>
        <v>1.3308426488944096</v>
      </c>
      <c r="T362" s="26">
        <f t="shared" si="67"/>
        <v>1.328610368355533</v>
      </c>
      <c r="U362" s="26">
        <f t="shared" si="68"/>
        <v>1.3312438194581391</v>
      </c>
      <c r="V362" s="26">
        <f t="shared" si="69"/>
        <v>1.3382218884394934</v>
      </c>
      <c r="W362" s="26">
        <f t="shared" si="70"/>
        <v>1.3491547404169217</v>
      </c>
      <c r="X362" s="26">
        <f t="shared" si="71"/>
        <v>1.3637405430310303</v>
      </c>
      <c r="Y362" s="26">
        <f t="shared" si="72"/>
        <v>1.3817389588376332</v>
      </c>
      <c r="DV362" s="1"/>
      <c r="DW362" s="1"/>
      <c r="DX362" s="1"/>
      <c r="DY362" s="1"/>
      <c r="DZ362" s="1"/>
      <c r="EA362" s="1"/>
      <c r="EB362" s="1"/>
      <c r="EC362" s="1"/>
      <c r="ED362" s="1"/>
      <c r="EE362" s="1"/>
      <c r="EF362" s="1"/>
      <c r="EG362" s="1"/>
      <c r="EH362" s="1"/>
      <c r="EI362" s="1"/>
      <c r="EJ362" s="1"/>
    </row>
    <row r="363" spans="1:140" ht="25.15" customHeight="1">
      <c r="A363" s="383"/>
      <c r="B363" s="256">
        <f t="shared" si="56"/>
        <v>2059</v>
      </c>
      <c r="C363" s="278">
        <f t="shared" si="57"/>
        <v>58075</v>
      </c>
      <c r="D363" s="151">
        <f t="shared" si="55"/>
        <v>1.5893501589968266</v>
      </c>
      <c r="E363" s="151">
        <f t="shared" si="50"/>
        <v>1.3931380690228667</v>
      </c>
      <c r="F363" s="151">
        <f t="shared" si="51"/>
        <v>1.3459135405454017</v>
      </c>
      <c r="G363" s="151">
        <f t="shared" si="52"/>
        <v>1.3297265086249714</v>
      </c>
      <c r="H363" s="151">
        <f t="shared" si="53"/>
        <v>1.3347328539488164</v>
      </c>
      <c r="I363" s="151">
        <f t="shared" si="54"/>
        <v>1.3648780807618615</v>
      </c>
      <c r="K363" s="104">
        <f t="shared" si="58"/>
        <v>2059</v>
      </c>
      <c r="L363" s="26">
        <f t="shared" si="59"/>
        <v>1.7577612501583786</v>
      </c>
      <c r="M363" s="26">
        <f t="shared" si="60"/>
        <v>1.5482300543926544</v>
      </c>
      <c r="N363" s="26">
        <f t="shared" si="61"/>
        <v>1.4620591724394467</v>
      </c>
      <c r="O363" s="26">
        <f t="shared" si="62"/>
        <v>1.4102555876385539</v>
      </c>
      <c r="P363" s="26">
        <f t="shared" si="63"/>
        <v>1.3760205504071796</v>
      </c>
      <c r="Q363" s="26">
        <f t="shared" si="64"/>
        <v>1.3531591406805454</v>
      </c>
      <c r="R363" s="26">
        <f t="shared" si="65"/>
        <v>1.3386679404102579</v>
      </c>
      <c r="S363" s="26">
        <f t="shared" si="66"/>
        <v>1.3308426488944096</v>
      </c>
      <c r="T363" s="26">
        <f t="shared" si="67"/>
        <v>1.328610368355533</v>
      </c>
      <c r="U363" s="26">
        <f t="shared" si="68"/>
        <v>1.3312438194581391</v>
      </c>
      <c r="V363" s="26">
        <f t="shared" si="69"/>
        <v>1.3382218884394934</v>
      </c>
      <c r="W363" s="26">
        <f t="shared" si="70"/>
        <v>1.3491547404169217</v>
      </c>
      <c r="X363" s="26">
        <f t="shared" si="71"/>
        <v>1.3637405430310303</v>
      </c>
      <c r="Y363" s="26">
        <f t="shared" si="72"/>
        <v>1.3817389588376332</v>
      </c>
      <c r="DV363" s="1"/>
      <c r="DW363" s="1"/>
      <c r="DX363" s="1"/>
      <c r="DY363" s="1"/>
      <c r="DZ363" s="1"/>
      <c r="EA363" s="1"/>
      <c r="EB363" s="1"/>
      <c r="EC363" s="1"/>
      <c r="ED363" s="1"/>
      <c r="EE363" s="1"/>
      <c r="EF363" s="1"/>
      <c r="EG363" s="1"/>
      <c r="EH363" s="1"/>
      <c r="EI363" s="1"/>
      <c r="EJ363" s="1"/>
    </row>
    <row r="364" spans="1:140" ht="25.15" customHeight="1">
      <c r="A364" s="383"/>
      <c r="B364" s="256">
        <f t="shared" si="56"/>
        <v>2060</v>
      </c>
      <c r="C364" s="278">
        <f t="shared" si="57"/>
        <v>58440</v>
      </c>
      <c r="D364" s="151">
        <f t="shared" si="55"/>
        <v>1.5893501589968266</v>
      </c>
      <c r="E364" s="151">
        <f t="shared" si="50"/>
        <v>1.3931380690228667</v>
      </c>
      <c r="F364" s="151">
        <f t="shared" si="51"/>
        <v>1.3459135405454017</v>
      </c>
      <c r="G364" s="151">
        <f t="shared" si="52"/>
        <v>1.3297265086249714</v>
      </c>
      <c r="H364" s="151">
        <f t="shared" si="53"/>
        <v>1.3347328539488164</v>
      </c>
      <c r="I364" s="151">
        <f t="shared" si="54"/>
        <v>1.3648780807618615</v>
      </c>
      <c r="K364" s="104">
        <f t="shared" si="58"/>
        <v>2060</v>
      </c>
      <c r="L364" s="26">
        <f t="shared" si="59"/>
        <v>1.7577612501583786</v>
      </c>
      <c r="M364" s="26">
        <f t="shared" si="60"/>
        <v>1.5482300543926544</v>
      </c>
      <c r="N364" s="26">
        <f t="shared" si="61"/>
        <v>1.4620591724394467</v>
      </c>
      <c r="O364" s="26">
        <f t="shared" si="62"/>
        <v>1.4102555876385539</v>
      </c>
      <c r="P364" s="26">
        <f t="shared" si="63"/>
        <v>1.3760205504071796</v>
      </c>
      <c r="Q364" s="26">
        <f t="shared" si="64"/>
        <v>1.3531591406805454</v>
      </c>
      <c r="R364" s="26">
        <f t="shared" si="65"/>
        <v>1.3386679404102579</v>
      </c>
      <c r="S364" s="26">
        <f t="shared" si="66"/>
        <v>1.3308426488944096</v>
      </c>
      <c r="T364" s="26">
        <f t="shared" si="67"/>
        <v>1.328610368355533</v>
      </c>
      <c r="U364" s="26">
        <f t="shared" si="68"/>
        <v>1.3312438194581391</v>
      </c>
      <c r="V364" s="26">
        <f t="shared" si="69"/>
        <v>1.3382218884394934</v>
      </c>
      <c r="W364" s="26">
        <f t="shared" si="70"/>
        <v>1.3491547404169217</v>
      </c>
      <c r="X364" s="26">
        <f t="shared" si="71"/>
        <v>1.3637405430310303</v>
      </c>
      <c r="Y364" s="26">
        <f t="shared" si="72"/>
        <v>1.3817389588376332</v>
      </c>
      <c r="DV364" s="1"/>
      <c r="DW364" s="1"/>
      <c r="DX364" s="1"/>
      <c r="DY364" s="1"/>
      <c r="DZ364" s="1"/>
      <c r="EA364" s="1"/>
      <c r="EB364" s="1"/>
      <c r="EC364" s="1"/>
      <c r="ED364" s="1"/>
      <c r="EE364" s="1"/>
      <c r="EF364" s="1"/>
      <c r="EG364" s="1"/>
      <c r="EH364" s="1"/>
      <c r="EI364" s="1"/>
      <c r="EJ364" s="1"/>
    </row>
    <row r="365" spans="1:140" ht="25.15" customHeight="1">
      <c r="A365" s="383"/>
      <c r="B365" s="256">
        <f t="shared" si="56"/>
        <v>2061</v>
      </c>
      <c r="C365" s="278">
        <f t="shared" si="57"/>
        <v>58806</v>
      </c>
      <c r="D365" s="151">
        <f t="shared" si="55"/>
        <v>1.5893501589968266</v>
      </c>
      <c r="E365" s="151">
        <f t="shared" si="50"/>
        <v>1.3931380690228667</v>
      </c>
      <c r="F365" s="151">
        <f t="shared" si="51"/>
        <v>1.3459135405454017</v>
      </c>
      <c r="G365" s="151">
        <f t="shared" si="52"/>
        <v>1.3297265086249714</v>
      </c>
      <c r="H365" s="151">
        <f t="shared" si="53"/>
        <v>1.3347328539488164</v>
      </c>
      <c r="I365" s="151">
        <f t="shared" si="54"/>
        <v>1.3648780807618615</v>
      </c>
      <c r="K365" s="104">
        <f t="shared" si="58"/>
        <v>2061</v>
      </c>
      <c r="L365" s="26">
        <f t="shared" si="59"/>
        <v>1.7577612501583786</v>
      </c>
      <c r="M365" s="26">
        <f t="shared" si="60"/>
        <v>1.5482300543926544</v>
      </c>
      <c r="N365" s="26">
        <f t="shared" si="61"/>
        <v>1.4620591724394467</v>
      </c>
      <c r="O365" s="26">
        <f t="shared" si="62"/>
        <v>1.4102555876385539</v>
      </c>
      <c r="P365" s="26">
        <f t="shared" si="63"/>
        <v>1.3760205504071796</v>
      </c>
      <c r="Q365" s="26">
        <f t="shared" si="64"/>
        <v>1.3531591406805454</v>
      </c>
      <c r="R365" s="26">
        <f t="shared" si="65"/>
        <v>1.3386679404102579</v>
      </c>
      <c r="S365" s="26">
        <f t="shared" si="66"/>
        <v>1.3308426488944096</v>
      </c>
      <c r="T365" s="26">
        <f t="shared" si="67"/>
        <v>1.328610368355533</v>
      </c>
      <c r="U365" s="26">
        <f t="shared" si="68"/>
        <v>1.3312438194581391</v>
      </c>
      <c r="V365" s="26">
        <f t="shared" si="69"/>
        <v>1.3382218884394934</v>
      </c>
      <c r="W365" s="26">
        <f t="shared" si="70"/>
        <v>1.3491547404169217</v>
      </c>
      <c r="X365" s="26">
        <f t="shared" si="71"/>
        <v>1.3637405430310303</v>
      </c>
      <c r="Y365" s="26">
        <f t="shared" si="72"/>
        <v>1.3817389588376332</v>
      </c>
      <c r="DV365" s="1"/>
      <c r="DW365" s="1"/>
      <c r="DX365" s="1"/>
      <c r="DY365" s="1"/>
      <c r="DZ365" s="1"/>
      <c r="EA365" s="1"/>
      <c r="EB365" s="1"/>
      <c r="EC365" s="1"/>
      <c r="ED365" s="1"/>
      <c r="EE365" s="1"/>
      <c r="EF365" s="1"/>
      <c r="EG365" s="1"/>
      <c r="EH365" s="1"/>
      <c r="EI365" s="1"/>
      <c r="EJ365" s="1"/>
    </row>
    <row r="366" spans="1:140" ht="25.15" customHeight="1">
      <c r="A366" s="383"/>
      <c r="B366" s="296"/>
      <c r="C366" s="64"/>
      <c r="D366" s="64"/>
      <c r="E366" s="64"/>
      <c r="F366" s="64"/>
      <c r="G366" s="64"/>
      <c r="H366" s="64"/>
      <c r="I366" s="64"/>
      <c r="J366" s="14"/>
      <c r="K366" s="14"/>
      <c r="L366" s="14"/>
      <c r="M366" s="14"/>
      <c r="N366" s="64"/>
      <c r="O366" s="64"/>
      <c r="P366" s="64"/>
      <c r="Q366" s="64"/>
      <c r="R366" s="64"/>
      <c r="S366" s="64"/>
      <c r="T366" s="64"/>
      <c r="U366" s="64"/>
      <c r="V366" s="64"/>
      <c r="W366" s="64"/>
      <c r="X366" s="64"/>
      <c r="Y366" s="64"/>
      <c r="DV366" s="1"/>
      <c r="DW366" s="1"/>
      <c r="DX366" s="1"/>
      <c r="DY366" s="1"/>
      <c r="DZ366" s="1"/>
      <c r="EA366" s="1"/>
      <c r="EB366" s="1"/>
      <c r="EC366" s="1"/>
      <c r="ED366" s="1"/>
      <c r="EE366" s="1"/>
      <c r="EF366" s="1"/>
      <c r="EG366" s="1"/>
      <c r="EH366" s="1"/>
      <c r="EI366" s="1"/>
      <c r="EJ366" s="1"/>
    </row>
    <row r="367" spans="1:140" ht="25.15" customHeight="1">
      <c r="A367" s="383"/>
      <c r="B367" s="150" t="s">
        <v>361</v>
      </c>
      <c r="C367" s="64"/>
      <c r="D367" s="64"/>
      <c r="E367" s="64"/>
      <c r="F367" s="64"/>
      <c r="G367" s="64"/>
      <c r="H367" s="64"/>
      <c r="I367" s="64"/>
      <c r="J367" s="14"/>
      <c r="K367" s="14"/>
      <c r="L367" s="14"/>
      <c r="M367" s="14"/>
      <c r="N367" s="64"/>
      <c r="O367" s="64"/>
      <c r="P367" s="64"/>
      <c r="Q367" s="64"/>
      <c r="R367" s="64"/>
      <c r="S367" s="64"/>
      <c r="T367" s="64"/>
      <c r="U367" s="64"/>
      <c r="V367" s="64"/>
      <c r="W367" s="64"/>
      <c r="X367" s="64"/>
      <c r="Y367" s="64"/>
      <c r="DV367" s="1"/>
      <c r="DW367" s="1"/>
      <c r="DX367" s="1"/>
      <c r="DY367" s="1"/>
      <c r="DZ367" s="1"/>
      <c r="EA367" s="1"/>
      <c r="EB367" s="1"/>
      <c r="EC367" s="1"/>
      <c r="ED367" s="1"/>
      <c r="EE367" s="1"/>
      <c r="EF367" s="1"/>
      <c r="EG367" s="1"/>
      <c r="EH367" s="1"/>
      <c r="EI367" s="1"/>
      <c r="EJ367" s="1"/>
    </row>
    <row r="368" spans="1:140" ht="25.15" customHeight="1">
      <c r="A368" s="383"/>
      <c r="B368" s="406" t="s">
        <v>503</v>
      </c>
      <c r="C368" s="406"/>
      <c r="D368" s="406"/>
      <c r="E368" s="406"/>
      <c r="F368" s="406"/>
      <c r="G368" s="406"/>
      <c r="H368" s="406"/>
      <c r="I368" s="406"/>
      <c r="J368" s="257"/>
      <c r="K368" s="64"/>
      <c r="L368" s="408" t="s">
        <v>503</v>
      </c>
      <c r="M368" s="408"/>
      <c r="N368" s="408"/>
      <c r="O368" s="408"/>
      <c r="P368" s="408"/>
      <c r="Q368" s="408"/>
      <c r="R368" s="408"/>
      <c r="S368" s="408"/>
      <c r="T368" s="408"/>
      <c r="U368" s="408"/>
      <c r="V368" s="408"/>
      <c r="W368" s="408"/>
      <c r="X368" s="408"/>
      <c r="Y368" s="408"/>
      <c r="DV368" s="1"/>
      <c r="DW368" s="1"/>
      <c r="DX368" s="1"/>
      <c r="DY368" s="1"/>
      <c r="DZ368" s="1"/>
      <c r="EA368" s="1"/>
      <c r="EB368" s="1"/>
      <c r="EC368" s="1"/>
      <c r="ED368" s="1"/>
      <c r="EE368" s="1"/>
      <c r="EF368" s="1"/>
      <c r="EG368" s="1"/>
      <c r="EH368" s="1"/>
      <c r="EI368" s="1"/>
      <c r="EJ368" s="1"/>
    </row>
    <row r="369" spans="1:140" ht="25.15" customHeight="1">
      <c r="A369" s="383"/>
      <c r="B369" s="406" t="s">
        <v>448</v>
      </c>
      <c r="C369" s="409" t="s">
        <v>199</v>
      </c>
      <c r="D369" s="406" t="s">
        <v>8</v>
      </c>
      <c r="E369" s="406"/>
      <c r="F369" s="406"/>
      <c r="G369" s="406"/>
      <c r="H369" s="406"/>
      <c r="I369" s="406"/>
      <c r="K369" s="410" t="s">
        <v>448</v>
      </c>
      <c r="L369" s="408" t="s">
        <v>8</v>
      </c>
      <c r="M369" s="408"/>
      <c r="N369" s="408"/>
      <c r="O369" s="408"/>
      <c r="P369" s="408"/>
      <c r="Q369" s="408"/>
      <c r="R369" s="408"/>
      <c r="S369" s="408"/>
      <c r="T369" s="408"/>
      <c r="U369" s="408"/>
      <c r="V369" s="408"/>
      <c r="W369" s="408"/>
      <c r="X369" s="408"/>
      <c r="Y369" s="408"/>
      <c r="DV369" s="1"/>
      <c r="DW369" s="1"/>
      <c r="DX369" s="1"/>
      <c r="DY369" s="1"/>
      <c r="DZ369" s="1"/>
      <c r="EA369" s="1"/>
      <c r="EB369" s="1"/>
      <c r="EC369" s="1"/>
      <c r="ED369" s="1"/>
      <c r="EE369" s="1"/>
      <c r="EF369" s="1"/>
      <c r="EG369" s="1"/>
      <c r="EH369" s="1"/>
      <c r="EI369" s="1"/>
      <c r="EJ369" s="1"/>
    </row>
    <row r="370" spans="1:140" ht="25.15" customHeight="1">
      <c r="A370" s="383"/>
      <c r="B370" s="406"/>
      <c r="C370" s="409">
        <v>43830</v>
      </c>
      <c r="D370" s="255" t="s">
        <v>9</v>
      </c>
      <c r="E370" s="255" t="s">
        <v>10</v>
      </c>
      <c r="F370" s="255" t="s">
        <v>1</v>
      </c>
      <c r="G370" s="255" t="s">
        <v>2</v>
      </c>
      <c r="H370" s="255" t="s">
        <v>3</v>
      </c>
      <c r="I370" s="255" t="s">
        <v>449</v>
      </c>
      <c r="K370" s="408"/>
      <c r="L370" s="248" t="s">
        <v>25</v>
      </c>
      <c r="M370" s="248" t="s">
        <v>26</v>
      </c>
      <c r="N370" s="248" t="s">
        <v>27</v>
      </c>
      <c r="O370" s="248" t="s">
        <v>28</v>
      </c>
      <c r="P370" s="248" t="s">
        <v>29</v>
      </c>
      <c r="Q370" s="248" t="s">
        <v>30</v>
      </c>
      <c r="R370" s="248" t="s">
        <v>31</v>
      </c>
      <c r="S370" s="248" t="s">
        <v>32</v>
      </c>
      <c r="T370" s="248" t="s">
        <v>33</v>
      </c>
      <c r="U370" s="248" t="s">
        <v>34</v>
      </c>
      <c r="V370" s="248" t="s">
        <v>35</v>
      </c>
      <c r="W370" s="248" t="s">
        <v>36</v>
      </c>
      <c r="X370" s="248" t="s">
        <v>37</v>
      </c>
      <c r="Y370" s="248" t="s">
        <v>38</v>
      </c>
      <c r="DV370" s="1"/>
      <c r="DW370" s="1"/>
      <c r="DX370" s="1"/>
      <c r="DY370" s="1"/>
      <c r="DZ370" s="1"/>
      <c r="EA370" s="1"/>
      <c r="EB370" s="1"/>
      <c r="EC370" s="1"/>
      <c r="ED370" s="1"/>
      <c r="EE370" s="1"/>
      <c r="EF370" s="1"/>
      <c r="EG370" s="1"/>
      <c r="EH370" s="1"/>
      <c r="EI370" s="1"/>
      <c r="EJ370" s="1"/>
    </row>
    <row r="371" spans="1:140" ht="25.15" customHeight="1">
      <c r="A371" s="383"/>
      <c r="B371" s="256">
        <v>2020</v>
      </c>
      <c r="C371" s="278">
        <v>43830</v>
      </c>
      <c r="D371" s="151">
        <f t="shared" ref="D371:D412" si="73">AVERAGE(L371:N371)</f>
        <v>2.4602725426075338</v>
      </c>
      <c r="E371" s="151">
        <f t="shared" ref="E371:E412" si="74">AVERAGE(O371:P371)</f>
        <v>1.9682046490776834</v>
      </c>
      <c r="F371" s="151">
        <f t="shared" ref="F371:F412" si="75">AVERAGE(Q371:R371)</f>
        <v>1.9026925623669753</v>
      </c>
      <c r="G371" s="151">
        <f t="shared" ref="G371:G412" si="76">AVERAGE(S371:T371)</f>
        <v>1.8939255949606555</v>
      </c>
      <c r="H371" s="151">
        <f t="shared" ref="H371:H412" si="77">AVERAGE(U371:V371)</f>
        <v>1.94709150679428</v>
      </c>
      <c r="I371" s="151">
        <f t="shared" ref="I371:I412" si="78">AVERAGE(W371:Y371)</f>
        <v>2.1202076073937581</v>
      </c>
      <c r="K371" s="104">
        <v>2020</v>
      </c>
      <c r="L371" s="258">
        <f>($D$246*$C$194*HLOOKUP(2019,$C$211:$AR$213,3,FALSE))*HLOOKUP($K371,$C$222:$AS$224,2,FALSE)+(0)*HLOOKUP($K371,$C$222:$AS$224,3,FALSE)</f>
        <v>2.9781794511564383</v>
      </c>
      <c r="M371" s="258">
        <f>($D$247*$C$194*HLOOKUP(2019,$C$211:$AR$213,3,FALSE))*HLOOKUP($K371,$C$222:$AS$224,2,FALSE)+(0)*HLOOKUP($K371,$C$222:$AS$224,3,FALSE)</f>
        <v>2.3029407221610732</v>
      </c>
      <c r="N371" s="258">
        <f>($D$248*$C$194*HLOOKUP(2019,$C$211:$AR$213,3,FALSE))*HLOOKUP($K371,$C$222:$AS$224,2,FALSE)+(0)*HLOOKUP($K371,$C$222:$AS$224,3,FALSE)</f>
        <v>2.0996974545050899</v>
      </c>
      <c r="O371" s="258">
        <f>($D$249*$C$194*HLOOKUP(2019,$C$211:$AR$213,3,FALSE))*HLOOKUP($K371,$C$222:$AS$224,2,FALSE)+(0)*HLOOKUP($K371,$C$222:$AS$224,3,FALSE)</f>
        <v>1.9965228984518499</v>
      </c>
      <c r="P371" s="258">
        <f>($D$250*$C$194*HLOOKUP(2019,$C$211:$AR$213,3,FALSE))*HLOOKUP($K371,$C$222:$AS$224,2,FALSE)+(0)*HLOOKUP($K371,$C$222:$AS$224,3,FALSE)</f>
        <v>1.939886399703517</v>
      </c>
      <c r="Q371" s="258">
        <f>($D$251*$C$194*HLOOKUP(2019,$C$211:$AR$213,3,FALSE))*HLOOKUP($K371,$C$222:$AS$224,2,FALSE)+(0)*HLOOKUP($K371,$C$222:$AS$224,3,FALSE)</f>
        <v>1.9097575991734939</v>
      </c>
      <c r="R371" s="258">
        <f>($D$252*$C$194*HLOOKUP(2019,$C$211:$AR$213,3,FALSE))*HLOOKUP($K371,$C$222:$AS$224,2,FALSE)+(0)*HLOOKUP($K371,$C$222:$AS$224,3,FALSE)</f>
        <v>1.8956275255604569</v>
      </c>
      <c r="S371" s="258">
        <f>($D$253*$C$194*HLOOKUP(2019,$C$211:$AR$213,3,FALSE))*HLOOKUP($K371,$C$222:$AS$224,2,FALSE)+(0)*HLOOKUP($K371,$C$222:$AS$224,3,FALSE)</f>
        <v>1.8917762673720642</v>
      </c>
      <c r="T371" s="258">
        <f>($D$254*$C$194*HLOOKUP(2019,$C$211:$AR$213,3,FALSE))*HLOOKUP($K371,$C$222:$AS$224,2,FALSE)+(0)*HLOOKUP($K371,$C$222:$AS$224,3,FALSE)</f>
        <v>1.8960749225492468</v>
      </c>
      <c r="U371" s="258">
        <f>($D$255*$C$194*HLOOKUP(2019,$C$211:$AR$213,3,FALSE))*HLOOKUP($K371,$C$222:$AS$224,2,FALSE)+(0)*HLOOKUP($K371,$C$222:$AS$224,3,FALSE)</f>
        <v>1.9124682866743843</v>
      </c>
      <c r="V371" s="258">
        <f>($D$256*$C$194*HLOOKUP(2019,$C$211:$AR$213,3,FALSE))*HLOOKUP($K371,$C$222:$AS$224,2,FALSE)+(0)*HLOOKUP($K371,$C$222:$AS$224,3,FALSE)</f>
        <v>1.9817147269141757</v>
      </c>
      <c r="W371" s="258">
        <f>($D$257*$C$194*HLOOKUP(2019,$C$211:$AR$213,3,FALSE))*HLOOKUP($K371,$C$222:$AS$224,2,FALSE)+(0)*HLOOKUP($K371,$C$222:$AS$224,3,FALSE)</f>
        <v>2.0509611671539671</v>
      </c>
      <c r="X371" s="258">
        <f>($D$258*$C$194*HLOOKUP(2019,$C$211:$AR$213,3,FALSE))*HLOOKUP($K371,$C$222:$AS$224,2,FALSE)+(0)*HLOOKUP($K371,$C$222:$AS$224,3,FALSE)</f>
        <v>2.1202076073937581</v>
      </c>
      <c r="Y371" s="258">
        <f>($D$259*$C$194*HLOOKUP(2019,$C$211:$AR$213,3,FALSE))*HLOOKUP($K371,$C$222:$AS$224,2,FALSE)+(0)*HLOOKUP($K371,$C$222:$AS$224,3,FALSE)</f>
        <v>2.1894540476335491</v>
      </c>
      <c r="DV371" s="1"/>
      <c r="DW371" s="1"/>
      <c r="DX371" s="1"/>
      <c r="DY371" s="1"/>
      <c r="DZ371" s="1"/>
      <c r="EA371" s="1"/>
      <c r="EB371" s="1"/>
      <c r="EC371" s="1"/>
      <c r="ED371" s="1"/>
      <c r="EE371" s="1"/>
      <c r="EF371" s="1"/>
      <c r="EG371" s="1"/>
      <c r="EH371" s="1"/>
      <c r="EI371" s="1"/>
      <c r="EJ371" s="1"/>
    </row>
    <row r="372" spans="1:140" ht="25.15" customHeight="1">
      <c r="A372" s="383"/>
      <c r="B372" s="256">
        <f>B371+1</f>
        <v>2021</v>
      </c>
      <c r="C372" s="278">
        <f>DATE(YEAR(C371+1),12,31)</f>
        <v>44196</v>
      </c>
      <c r="D372" s="151">
        <f t="shared" si="73"/>
        <v>2.5439218090561897</v>
      </c>
      <c r="E372" s="151">
        <f t="shared" si="74"/>
        <v>2.0351236071463248</v>
      </c>
      <c r="F372" s="151">
        <f t="shared" si="75"/>
        <v>1.9673841094874525</v>
      </c>
      <c r="G372" s="151">
        <f t="shared" si="76"/>
        <v>1.9583190651893179</v>
      </c>
      <c r="H372" s="151">
        <f t="shared" si="77"/>
        <v>2.0132926180252855</v>
      </c>
      <c r="I372" s="151">
        <f t="shared" si="78"/>
        <v>2.1922946660451461</v>
      </c>
      <c r="K372" s="104">
        <f>K371+1</f>
        <v>2021</v>
      </c>
      <c r="L372" s="258">
        <f>($D$246*$C$194*HLOOKUP($K371,$C$211:$AR$213,3,FALSE))*HLOOKUP($K372,$C$222:$AS$224,2,FALSE)+(0)*HLOOKUP($K372,$C$222:$AS$224,3,FALSE)</f>
        <v>3.0794375524957571</v>
      </c>
      <c r="M372" s="258">
        <f>($D$247*$C$194*HLOOKUP($K371,$C$211:$AR$213,3,FALSE))*HLOOKUP($K372,$C$222:$AS$224,2,FALSE)+(0)*HLOOKUP($K372,$C$222:$AS$224,3,FALSE)</f>
        <v>2.3812407067145496</v>
      </c>
      <c r="N372" s="258">
        <f>($D$248*$C$194*HLOOKUP($K371,$C$211:$AR$213,3,FALSE))*HLOOKUP($K372,$C$222:$AS$224,2,FALSE)+(0)*HLOOKUP($K372,$C$222:$AS$224,3,FALSE)</f>
        <v>2.1710871679582628</v>
      </c>
      <c r="O372" s="258">
        <f>($D$249*$C$194*HLOOKUP($K371,$C$211:$AR$213,3,FALSE))*HLOOKUP($K372,$C$222:$AS$224,2,FALSE)+(0)*HLOOKUP($K372,$C$222:$AS$224,3,FALSE)</f>
        <v>2.0644046769992128</v>
      </c>
      <c r="P372" s="258">
        <f>($D$250*$C$194*HLOOKUP($K371,$C$211:$AR$213,3,FALSE))*HLOOKUP($K372,$C$222:$AS$224,2,FALSE)+(0)*HLOOKUP($K372,$C$222:$AS$224,3,FALSE)</f>
        <v>2.0058425372934368</v>
      </c>
      <c r="Q372" s="258">
        <f>($D$251*$C$194*HLOOKUP($K371,$C$211:$AR$213,3,FALSE))*HLOOKUP($K372,$C$222:$AS$224,2,FALSE)+(0)*HLOOKUP($K372,$C$222:$AS$224,3,FALSE)</f>
        <v>1.9746893575453928</v>
      </c>
      <c r="R372" s="258">
        <f>($D$252*$C$194*HLOOKUP($K371,$C$211:$AR$213,3,FALSE))*HLOOKUP($K372,$C$222:$AS$224,2,FALSE)+(0)*HLOOKUP($K372,$C$222:$AS$224,3,FALSE)</f>
        <v>1.9600788614295124</v>
      </c>
      <c r="S372" s="258">
        <f>($D$253*$C$194*HLOOKUP($K371,$C$211:$AR$213,3,FALSE))*HLOOKUP($K372,$C$222:$AS$224,2,FALSE)+(0)*HLOOKUP($K372,$C$222:$AS$224,3,FALSE)</f>
        <v>1.9560966604627144</v>
      </c>
      <c r="T372" s="258">
        <f>($D$254*$C$194*HLOOKUP($K371,$C$211:$AR$213,3,FALSE))*HLOOKUP($K372,$C$222:$AS$224,2,FALSE)+(0)*HLOOKUP($K372,$C$222:$AS$224,3,FALSE)</f>
        <v>1.9605414699159212</v>
      </c>
      <c r="U372" s="258">
        <f>($D$255*$C$194*HLOOKUP($K371,$C$211:$AR$213,3,FALSE))*HLOOKUP($K372,$C$222:$AS$224,2,FALSE)+(0)*HLOOKUP($K372,$C$222:$AS$224,3,FALSE)</f>
        <v>1.9774922084213133</v>
      </c>
      <c r="V372" s="258">
        <f>($D$256*$C$194*HLOOKUP($K371,$C$211:$AR$213,3,FALSE))*HLOOKUP($K372,$C$222:$AS$224,2,FALSE)+(0)*HLOOKUP($K372,$C$222:$AS$224,3,FALSE)</f>
        <v>2.0490930276292576</v>
      </c>
      <c r="W372" s="258">
        <f>($D$257*$C$194*HLOOKUP($K371,$C$211:$AR$213,3,FALSE))*HLOOKUP($K372,$C$222:$AS$224,2,FALSE)+(0)*HLOOKUP($K372,$C$222:$AS$224,3,FALSE)</f>
        <v>2.1206938468372023</v>
      </c>
      <c r="X372" s="258">
        <f>($D$258*$C$194*HLOOKUP($K371,$C$211:$AR$213,3,FALSE))*HLOOKUP($K372,$C$222:$AS$224,2,FALSE)+(0)*HLOOKUP($K372,$C$222:$AS$224,3,FALSE)</f>
        <v>2.1922946660451461</v>
      </c>
      <c r="Y372" s="258">
        <f>($D$259*$C$194*HLOOKUP($K371,$C$211:$AR$213,3,FALSE))*HLOOKUP($K372,$C$222:$AS$224,2,FALSE)+(0)*HLOOKUP($K372,$C$222:$AS$224,3,FALSE)</f>
        <v>2.2638954852530899</v>
      </c>
      <c r="DV372" s="1"/>
      <c r="DW372" s="1"/>
      <c r="DX372" s="1"/>
      <c r="DY372" s="1"/>
      <c r="DZ372" s="1"/>
      <c r="EA372" s="1"/>
      <c r="EB372" s="1"/>
      <c r="EC372" s="1"/>
      <c r="ED372" s="1"/>
      <c r="EE372" s="1"/>
      <c r="EF372" s="1"/>
      <c r="EG372" s="1"/>
      <c r="EH372" s="1"/>
      <c r="EI372" s="1"/>
      <c r="EJ372" s="1"/>
    </row>
    <row r="373" spans="1:140" ht="25.15" customHeight="1">
      <c r="A373" s="383"/>
      <c r="B373" s="256">
        <f t="shared" ref="B373:B412" si="79">B372+1</f>
        <v>2022</v>
      </c>
      <c r="C373" s="278">
        <f t="shared" ref="C373:C412" si="80">DATE(YEAR(C372+1),12,31)</f>
        <v>44561</v>
      </c>
      <c r="D373" s="151">
        <f t="shared" si="73"/>
        <v>2.673661821318055</v>
      </c>
      <c r="E373" s="151">
        <f t="shared" si="74"/>
        <v>2.1389149111107866</v>
      </c>
      <c r="F373" s="151">
        <f t="shared" si="75"/>
        <v>2.0677206990713124</v>
      </c>
      <c r="G373" s="151">
        <f t="shared" si="76"/>
        <v>2.0581933375139729</v>
      </c>
      <c r="H373" s="151">
        <f t="shared" si="77"/>
        <v>2.1159705415445749</v>
      </c>
      <c r="I373" s="151">
        <f t="shared" si="78"/>
        <v>2.3041016940134482</v>
      </c>
      <c r="K373" s="104">
        <f t="shared" ref="K373:K412" si="81">K372+1</f>
        <v>2022</v>
      </c>
      <c r="L373" s="258">
        <f t="shared" ref="L373:L412" si="82">($D$246*$C$194*HLOOKUP($K372,$C$211:$AR$213,3,FALSE))*HLOOKUP($K373,$C$222:$AS$224,2,FALSE)+(0)*HLOOKUP($K373,$C$222:$AS$224,3,FALSE)</f>
        <v>3.2364888676730406</v>
      </c>
      <c r="M373" s="258">
        <f t="shared" ref="M373:M412" si="83">($D$247*$C$194*HLOOKUP($K372,$C$211:$AR$213,3,FALSE))*HLOOKUP($K373,$C$222:$AS$224,2,FALSE)+(0)*HLOOKUP($K373,$C$222:$AS$224,3,FALSE)</f>
        <v>2.5026839827569916</v>
      </c>
      <c r="N373" s="258">
        <f t="shared" ref="N373:N412" si="84">($D$248*$C$194*HLOOKUP($K372,$C$211:$AR$213,3,FALSE))*HLOOKUP($K373,$C$222:$AS$224,2,FALSE)+(0)*HLOOKUP($K373,$C$222:$AS$224,3,FALSE)</f>
        <v>2.2818126135241341</v>
      </c>
      <c r="O373" s="258">
        <f t="shared" ref="O373:O412" si="85">($D$249*$C$194*HLOOKUP($K372,$C$211:$AR$213,3,FALSE))*HLOOKUP($K373,$C$222:$AS$224,2,FALSE)+(0)*HLOOKUP($K373,$C$222:$AS$224,3,FALSE)</f>
        <v>2.1696893155261723</v>
      </c>
      <c r="P373" s="258">
        <f t="shared" ref="P373:P412" si="86">($D$250*$C$194*HLOOKUP($K372,$C$211:$AR$213,3,FALSE))*HLOOKUP($K373,$C$222:$AS$224,2,FALSE)+(0)*HLOOKUP($K373,$C$222:$AS$224,3,FALSE)</f>
        <v>2.1081405066954013</v>
      </c>
      <c r="Q373" s="258">
        <f t="shared" ref="Q373:Q412" si="87">($D$251*$C$194*HLOOKUP($K372,$C$211:$AR$213,3,FALSE))*HLOOKUP($K373,$C$222:$AS$224,2,FALSE)+(0)*HLOOKUP($K373,$C$222:$AS$224,3,FALSE)</f>
        <v>2.0753985147802072</v>
      </c>
      <c r="R373" s="258">
        <f t="shared" ref="R373:R412" si="88">($D$252*$C$194*HLOOKUP($K372,$C$211:$AR$213,3,FALSE))*HLOOKUP($K373,$C$222:$AS$224,2,FALSE)+(0)*HLOOKUP($K373,$C$222:$AS$224,3,FALSE)</f>
        <v>2.0600428833624171</v>
      </c>
      <c r="S373" s="258">
        <f t="shared" ref="S373:S412" si="89">($D$253*$C$194*HLOOKUP($K372,$C$211:$AR$213,3,FALSE))*HLOOKUP($K373,$C$222:$AS$224,2,FALSE)+(0)*HLOOKUP($K373,$C$222:$AS$224,3,FALSE)</f>
        <v>2.0558575901463128</v>
      </c>
      <c r="T373" s="258">
        <f t="shared" ref="T373:T412" si="90">($D$254*$C$194*HLOOKUP($K372,$C$211:$AR$213,3,FALSE))*HLOOKUP($K373,$C$222:$AS$224,2,FALSE)+(0)*HLOOKUP($K373,$C$222:$AS$224,3,FALSE)</f>
        <v>2.0605290848816331</v>
      </c>
      <c r="U373" s="258">
        <f t="shared" ref="U373:U412" si="91">($D$255*$C$194*HLOOKUP($K372,$C$211:$AR$213,3,FALSE))*HLOOKUP($K373,$C$222:$AS$224,2,FALSE)+(0)*HLOOKUP($K373,$C$222:$AS$224,3,FALSE)</f>
        <v>2.0783443110508002</v>
      </c>
      <c r="V373" s="258">
        <f t="shared" ref="V373:V412" si="92">($D$256*$C$194*HLOOKUP($K372,$C$211:$AR$213,3,FALSE))*HLOOKUP($K373,$C$222:$AS$224,2,FALSE)+(0)*HLOOKUP($K373,$C$222:$AS$224,3,FALSE)</f>
        <v>2.1535967720383495</v>
      </c>
      <c r="W373" s="258">
        <f t="shared" ref="W373:W412" si="93">($D$257*$C$194*HLOOKUP($K372,$C$211:$AR$213,3,FALSE))*HLOOKUP($K373,$C$222:$AS$224,2,FALSE)+(0)*HLOOKUP($K373,$C$222:$AS$224,3,FALSE)</f>
        <v>2.2288492330258989</v>
      </c>
      <c r="X373" s="258">
        <f t="shared" ref="X373:X412" si="94">($D$258*$C$194*HLOOKUP($K372,$C$211:$AR$213,3,FALSE))*HLOOKUP($K373,$C$222:$AS$224,2,FALSE)+(0)*HLOOKUP($K373,$C$222:$AS$224,3,FALSE)</f>
        <v>2.3041016940134482</v>
      </c>
      <c r="Y373" s="258">
        <f t="shared" ref="Y373:Y412" si="95">($D$259*$C$194*HLOOKUP($K372,$C$211:$AR$213,3,FALSE))*HLOOKUP($K373,$C$222:$AS$224,2,FALSE)+(0)*HLOOKUP($K373,$C$222:$AS$224,3,FALSE)</f>
        <v>2.3793541550009971</v>
      </c>
      <c r="DV373" s="1"/>
      <c r="DW373" s="1"/>
      <c r="DX373" s="1"/>
      <c r="DY373" s="1"/>
      <c r="DZ373" s="1"/>
      <c r="EA373" s="1"/>
      <c r="EB373" s="1"/>
      <c r="EC373" s="1"/>
      <c r="ED373" s="1"/>
      <c r="EE373" s="1"/>
      <c r="EF373" s="1"/>
      <c r="EG373" s="1"/>
      <c r="EH373" s="1"/>
      <c r="EI373" s="1"/>
      <c r="EJ373" s="1"/>
    </row>
    <row r="374" spans="1:140" ht="25.15" customHeight="1">
      <c r="A374" s="383"/>
      <c r="B374" s="256">
        <f t="shared" si="79"/>
        <v>2023</v>
      </c>
      <c r="C374" s="278">
        <f t="shared" si="80"/>
        <v>44926</v>
      </c>
      <c r="D374" s="151">
        <f t="shared" si="73"/>
        <v>3.058669123587856</v>
      </c>
      <c r="E374" s="151">
        <f t="shared" si="74"/>
        <v>2.4469186583107407</v>
      </c>
      <c r="F374" s="151">
        <f t="shared" si="75"/>
        <v>2.3654724797375817</v>
      </c>
      <c r="G374" s="151">
        <f t="shared" si="76"/>
        <v>2.3545731781159853</v>
      </c>
      <c r="H374" s="151">
        <f t="shared" si="77"/>
        <v>2.4206702995269938</v>
      </c>
      <c r="I374" s="151">
        <f t="shared" si="78"/>
        <v>2.6358923379513852</v>
      </c>
      <c r="K374" s="104">
        <f t="shared" si="81"/>
        <v>2023</v>
      </c>
      <c r="L374" s="258">
        <f t="shared" si="82"/>
        <v>3.702543264617959</v>
      </c>
      <c r="M374" s="258">
        <f t="shared" si="83"/>
        <v>2.8630704762739985</v>
      </c>
      <c r="N374" s="258">
        <f t="shared" si="84"/>
        <v>2.6103936298716097</v>
      </c>
      <c r="O374" s="258">
        <f t="shared" si="85"/>
        <v>2.4821245769619416</v>
      </c>
      <c r="P374" s="258">
        <f t="shared" si="86"/>
        <v>2.4117127396595399</v>
      </c>
      <c r="Q374" s="258">
        <f t="shared" si="87"/>
        <v>2.3742559009085578</v>
      </c>
      <c r="R374" s="258">
        <f t="shared" si="88"/>
        <v>2.3566890585666056</v>
      </c>
      <c r="S374" s="258">
        <f t="shared" si="89"/>
        <v>2.3519010831273821</v>
      </c>
      <c r="T374" s="258">
        <f t="shared" si="90"/>
        <v>2.3572452731045885</v>
      </c>
      <c r="U374" s="258">
        <f t="shared" si="91"/>
        <v>2.3776258918421158</v>
      </c>
      <c r="V374" s="258">
        <f t="shared" si="92"/>
        <v>2.4637147072118721</v>
      </c>
      <c r="W374" s="258">
        <f t="shared" si="93"/>
        <v>2.5498035225816289</v>
      </c>
      <c r="X374" s="258">
        <f t="shared" si="94"/>
        <v>2.6358923379513852</v>
      </c>
      <c r="Y374" s="258">
        <f t="shared" si="95"/>
        <v>2.7219811533211411</v>
      </c>
      <c r="DV374" s="1"/>
      <c r="DW374" s="1"/>
      <c r="DX374" s="1"/>
      <c r="DY374" s="1"/>
      <c r="DZ374" s="1"/>
      <c r="EA374" s="1"/>
      <c r="EB374" s="1"/>
      <c r="EC374" s="1"/>
      <c r="ED374" s="1"/>
      <c r="EE374" s="1"/>
      <c r="EF374" s="1"/>
      <c r="EG374" s="1"/>
      <c r="EH374" s="1"/>
      <c r="EI374" s="1"/>
      <c r="EJ374" s="1"/>
    </row>
    <row r="375" spans="1:140" ht="25.15" customHeight="1">
      <c r="A375" s="383"/>
      <c r="B375" s="256">
        <f t="shared" si="79"/>
        <v>2024</v>
      </c>
      <c r="C375" s="278">
        <f t="shared" si="80"/>
        <v>45291</v>
      </c>
      <c r="D375" s="151">
        <f t="shared" si="73"/>
        <v>3.4073574036768712</v>
      </c>
      <c r="E375" s="151">
        <f t="shared" si="74"/>
        <v>2.725867385358165</v>
      </c>
      <c r="F375" s="151">
        <f t="shared" si="75"/>
        <v>2.6351363424276659</v>
      </c>
      <c r="G375" s="151">
        <f t="shared" si="76"/>
        <v>2.6229945204212077</v>
      </c>
      <c r="H375" s="151">
        <f t="shared" si="77"/>
        <v>2.6966267136730715</v>
      </c>
      <c r="I375" s="151">
        <f t="shared" si="78"/>
        <v>2.9363840644778434</v>
      </c>
      <c r="K375" s="104">
        <f t="shared" si="81"/>
        <v>2024</v>
      </c>
      <c r="L375" s="258">
        <f t="shared" si="82"/>
        <v>4.1246331967844059</v>
      </c>
      <c r="M375" s="258">
        <f t="shared" si="83"/>
        <v>3.1894605105692344</v>
      </c>
      <c r="N375" s="258">
        <f t="shared" si="84"/>
        <v>2.9079785036769734</v>
      </c>
      <c r="O375" s="258">
        <f t="shared" si="85"/>
        <v>2.7650867787356028</v>
      </c>
      <c r="P375" s="258">
        <f t="shared" si="86"/>
        <v>2.6866479919807271</v>
      </c>
      <c r="Q375" s="258">
        <f t="shared" si="87"/>
        <v>2.6449210736121334</v>
      </c>
      <c r="R375" s="258">
        <f t="shared" si="88"/>
        <v>2.6253516112431989</v>
      </c>
      <c r="S375" s="258">
        <f t="shared" si="89"/>
        <v>2.6200178066039035</v>
      </c>
      <c r="T375" s="258">
        <f t="shared" si="90"/>
        <v>2.6259712342385115</v>
      </c>
      <c r="U375" s="258">
        <f t="shared" si="91"/>
        <v>2.648675243512117</v>
      </c>
      <c r="V375" s="258">
        <f t="shared" si="92"/>
        <v>2.744578183834026</v>
      </c>
      <c r="W375" s="258">
        <f t="shared" si="93"/>
        <v>2.8404811241559345</v>
      </c>
      <c r="X375" s="258">
        <f t="shared" si="94"/>
        <v>2.9363840644778429</v>
      </c>
      <c r="Y375" s="258">
        <f t="shared" si="95"/>
        <v>3.0322870047997514</v>
      </c>
      <c r="DV375" s="1"/>
      <c r="DW375" s="1"/>
      <c r="DX375" s="1"/>
      <c r="DY375" s="1"/>
      <c r="DZ375" s="1"/>
      <c r="EA375" s="1"/>
      <c r="EB375" s="1"/>
      <c r="EC375" s="1"/>
      <c r="ED375" s="1"/>
      <c r="EE375" s="1"/>
      <c r="EF375" s="1"/>
      <c r="EG375" s="1"/>
      <c r="EH375" s="1"/>
      <c r="EI375" s="1"/>
      <c r="EJ375" s="1"/>
    </row>
    <row r="376" spans="1:140" ht="25.15" customHeight="1">
      <c r="A376" s="383"/>
      <c r="B376" s="256">
        <f t="shared" si="79"/>
        <v>2025</v>
      </c>
      <c r="C376" s="278">
        <f t="shared" si="80"/>
        <v>45657</v>
      </c>
      <c r="D376" s="151">
        <f t="shared" si="73"/>
        <v>3.5300222702092392</v>
      </c>
      <c r="E376" s="151">
        <f t="shared" si="74"/>
        <v>2.8239986112310596</v>
      </c>
      <c r="F376" s="151">
        <f t="shared" si="75"/>
        <v>2.7300012507550626</v>
      </c>
      <c r="G376" s="151">
        <f t="shared" si="76"/>
        <v>2.717422323156371</v>
      </c>
      <c r="H376" s="151">
        <f t="shared" si="77"/>
        <v>2.7937052753653022</v>
      </c>
      <c r="I376" s="151">
        <f t="shared" si="78"/>
        <v>3.0420938907990451</v>
      </c>
      <c r="K376" s="104">
        <f t="shared" si="81"/>
        <v>2025</v>
      </c>
      <c r="L376" s="258">
        <f t="shared" si="82"/>
        <v>4.2731199918686453</v>
      </c>
      <c r="M376" s="258">
        <f t="shared" si="83"/>
        <v>3.3042810889497272</v>
      </c>
      <c r="N376" s="258">
        <f t="shared" si="84"/>
        <v>3.0126657298093447</v>
      </c>
      <c r="O376" s="258">
        <f t="shared" si="85"/>
        <v>2.8646299027700852</v>
      </c>
      <c r="P376" s="258">
        <f t="shared" si="86"/>
        <v>2.7833673196920339</v>
      </c>
      <c r="Q376" s="258">
        <f t="shared" si="87"/>
        <v>2.7401382322621703</v>
      </c>
      <c r="R376" s="258">
        <f t="shared" si="88"/>
        <v>2.7198642692479544</v>
      </c>
      <c r="S376" s="258">
        <f t="shared" si="89"/>
        <v>2.7143384476416443</v>
      </c>
      <c r="T376" s="258">
        <f t="shared" si="90"/>
        <v>2.7205061986710981</v>
      </c>
      <c r="U376" s="258">
        <f t="shared" si="91"/>
        <v>2.7440275522785536</v>
      </c>
      <c r="V376" s="258">
        <f t="shared" si="92"/>
        <v>2.8433829984520509</v>
      </c>
      <c r="W376" s="258">
        <f t="shared" si="93"/>
        <v>2.9427384446255487</v>
      </c>
      <c r="X376" s="258">
        <f t="shared" si="94"/>
        <v>3.0420938907990456</v>
      </c>
      <c r="Y376" s="258">
        <f t="shared" si="95"/>
        <v>3.1414493369725425</v>
      </c>
      <c r="DV376" s="1"/>
      <c r="DW376" s="1"/>
      <c r="DX376" s="1"/>
      <c r="DY376" s="1"/>
      <c r="DZ376" s="1"/>
      <c r="EA376" s="1"/>
      <c r="EB376" s="1"/>
      <c r="EC376" s="1"/>
      <c r="ED376" s="1"/>
      <c r="EE376" s="1"/>
      <c r="EF376" s="1"/>
      <c r="EG376" s="1"/>
      <c r="EH376" s="1"/>
      <c r="EI376" s="1"/>
      <c r="EJ376" s="1"/>
    </row>
    <row r="377" spans="1:140" ht="25.15" customHeight="1">
      <c r="A377" s="383"/>
      <c r="B377" s="256">
        <f t="shared" si="79"/>
        <v>2026</v>
      </c>
      <c r="C377" s="278">
        <f t="shared" si="80"/>
        <v>46022</v>
      </c>
      <c r="D377" s="151">
        <f t="shared" si="73"/>
        <v>3.5300222702092392</v>
      </c>
      <c r="E377" s="151">
        <f t="shared" si="74"/>
        <v>2.8239986112310596</v>
      </c>
      <c r="F377" s="151">
        <f t="shared" si="75"/>
        <v>2.7300012507550626</v>
      </c>
      <c r="G377" s="151">
        <f t="shared" si="76"/>
        <v>2.717422323156371</v>
      </c>
      <c r="H377" s="151">
        <f t="shared" si="77"/>
        <v>2.7937052753653022</v>
      </c>
      <c r="I377" s="151">
        <f t="shared" si="78"/>
        <v>3.0420938907990451</v>
      </c>
      <c r="K377" s="104">
        <f t="shared" si="81"/>
        <v>2026</v>
      </c>
      <c r="L377" s="258">
        <f t="shared" si="82"/>
        <v>4.2731199918686453</v>
      </c>
      <c r="M377" s="258">
        <f t="shared" si="83"/>
        <v>3.3042810889497272</v>
      </c>
      <c r="N377" s="258">
        <f t="shared" si="84"/>
        <v>3.0126657298093447</v>
      </c>
      <c r="O377" s="258">
        <f t="shared" si="85"/>
        <v>2.8646299027700852</v>
      </c>
      <c r="P377" s="258">
        <f t="shared" si="86"/>
        <v>2.7833673196920339</v>
      </c>
      <c r="Q377" s="258">
        <f t="shared" si="87"/>
        <v>2.7401382322621703</v>
      </c>
      <c r="R377" s="258">
        <f t="shared" si="88"/>
        <v>2.7198642692479544</v>
      </c>
      <c r="S377" s="258">
        <f t="shared" si="89"/>
        <v>2.7143384476416443</v>
      </c>
      <c r="T377" s="258">
        <f t="shared" si="90"/>
        <v>2.7205061986710981</v>
      </c>
      <c r="U377" s="258">
        <f t="shared" si="91"/>
        <v>2.7440275522785536</v>
      </c>
      <c r="V377" s="258">
        <f t="shared" si="92"/>
        <v>2.8433829984520509</v>
      </c>
      <c r="W377" s="258">
        <f t="shared" si="93"/>
        <v>2.9427384446255487</v>
      </c>
      <c r="X377" s="258">
        <f t="shared" si="94"/>
        <v>3.0420938907990456</v>
      </c>
      <c r="Y377" s="258">
        <f t="shared" si="95"/>
        <v>3.1414493369725425</v>
      </c>
      <c r="DV377" s="1"/>
      <c r="DW377" s="1"/>
      <c r="DX377" s="1"/>
      <c r="DY377" s="1"/>
      <c r="DZ377" s="1"/>
      <c r="EA377" s="1"/>
      <c r="EB377" s="1"/>
      <c r="EC377" s="1"/>
      <c r="ED377" s="1"/>
      <c r="EE377" s="1"/>
      <c r="EF377" s="1"/>
      <c r="EG377" s="1"/>
      <c r="EH377" s="1"/>
      <c r="EI377" s="1"/>
      <c r="EJ377" s="1"/>
    </row>
    <row r="378" spans="1:140" ht="25.15" customHeight="1">
      <c r="A378" s="383"/>
      <c r="B378" s="256">
        <f t="shared" si="79"/>
        <v>2027</v>
      </c>
      <c r="C378" s="278">
        <f t="shared" si="80"/>
        <v>46387</v>
      </c>
      <c r="D378" s="151">
        <f t="shared" si="73"/>
        <v>3.5300222702092392</v>
      </c>
      <c r="E378" s="151">
        <f t="shared" si="74"/>
        <v>2.8239986112310596</v>
      </c>
      <c r="F378" s="151">
        <f t="shared" si="75"/>
        <v>2.7300012507550626</v>
      </c>
      <c r="G378" s="151">
        <f t="shared" si="76"/>
        <v>2.717422323156371</v>
      </c>
      <c r="H378" s="151">
        <f t="shared" si="77"/>
        <v>2.7937052753653022</v>
      </c>
      <c r="I378" s="151">
        <f t="shared" si="78"/>
        <v>3.0420938907990451</v>
      </c>
      <c r="K378" s="104">
        <f t="shared" si="81"/>
        <v>2027</v>
      </c>
      <c r="L378" s="258">
        <f t="shared" si="82"/>
        <v>4.2731199918686453</v>
      </c>
      <c r="M378" s="258">
        <f t="shared" si="83"/>
        <v>3.3042810889497272</v>
      </c>
      <c r="N378" s="258">
        <f t="shared" si="84"/>
        <v>3.0126657298093447</v>
      </c>
      <c r="O378" s="258">
        <f t="shared" si="85"/>
        <v>2.8646299027700852</v>
      </c>
      <c r="P378" s="258">
        <f t="shared" si="86"/>
        <v>2.7833673196920339</v>
      </c>
      <c r="Q378" s="258">
        <f t="shared" si="87"/>
        <v>2.7401382322621703</v>
      </c>
      <c r="R378" s="258">
        <f t="shared" si="88"/>
        <v>2.7198642692479544</v>
      </c>
      <c r="S378" s="258">
        <f t="shared" si="89"/>
        <v>2.7143384476416443</v>
      </c>
      <c r="T378" s="258">
        <f t="shared" si="90"/>
        <v>2.7205061986710981</v>
      </c>
      <c r="U378" s="258">
        <f t="shared" si="91"/>
        <v>2.7440275522785536</v>
      </c>
      <c r="V378" s="258">
        <f t="shared" si="92"/>
        <v>2.8433829984520509</v>
      </c>
      <c r="W378" s="258">
        <f t="shared" si="93"/>
        <v>2.9427384446255487</v>
      </c>
      <c r="X378" s="258">
        <f t="shared" si="94"/>
        <v>3.0420938907990456</v>
      </c>
      <c r="Y378" s="258">
        <f t="shared" si="95"/>
        <v>3.1414493369725425</v>
      </c>
      <c r="DV378" s="1"/>
      <c r="DW378" s="1"/>
      <c r="DX378" s="1"/>
      <c r="DY378" s="1"/>
      <c r="DZ378" s="1"/>
      <c r="EA378" s="1"/>
      <c r="EB378" s="1"/>
      <c r="EC378" s="1"/>
      <c r="ED378" s="1"/>
      <c r="EE378" s="1"/>
      <c r="EF378" s="1"/>
      <c r="EG378" s="1"/>
      <c r="EH378" s="1"/>
      <c r="EI378" s="1"/>
      <c r="EJ378" s="1"/>
    </row>
    <row r="379" spans="1:140" ht="25.15" customHeight="1">
      <c r="A379" s="383"/>
      <c r="B379" s="256">
        <f t="shared" si="79"/>
        <v>2028</v>
      </c>
      <c r="C379" s="278">
        <f t="shared" si="80"/>
        <v>46752</v>
      </c>
      <c r="D379" s="151">
        <f t="shared" si="73"/>
        <v>3.5300222702092392</v>
      </c>
      <c r="E379" s="151">
        <f t="shared" si="74"/>
        <v>2.8239986112310596</v>
      </c>
      <c r="F379" s="151">
        <f t="shared" si="75"/>
        <v>2.7300012507550626</v>
      </c>
      <c r="G379" s="151">
        <f t="shared" si="76"/>
        <v>2.717422323156371</v>
      </c>
      <c r="H379" s="151">
        <f t="shared" si="77"/>
        <v>2.7937052753653022</v>
      </c>
      <c r="I379" s="151">
        <f t="shared" si="78"/>
        <v>3.0420938907990451</v>
      </c>
      <c r="K379" s="104">
        <f t="shared" si="81"/>
        <v>2028</v>
      </c>
      <c r="L379" s="258">
        <f t="shared" si="82"/>
        <v>4.2731199918686453</v>
      </c>
      <c r="M379" s="258">
        <f t="shared" si="83"/>
        <v>3.3042810889497272</v>
      </c>
      <c r="N379" s="258">
        <f t="shared" si="84"/>
        <v>3.0126657298093447</v>
      </c>
      <c r="O379" s="258">
        <f t="shared" si="85"/>
        <v>2.8646299027700852</v>
      </c>
      <c r="P379" s="258">
        <f t="shared" si="86"/>
        <v>2.7833673196920339</v>
      </c>
      <c r="Q379" s="258">
        <f t="shared" si="87"/>
        <v>2.7401382322621703</v>
      </c>
      <c r="R379" s="258">
        <f t="shared" si="88"/>
        <v>2.7198642692479544</v>
      </c>
      <c r="S379" s="258">
        <f t="shared" si="89"/>
        <v>2.7143384476416443</v>
      </c>
      <c r="T379" s="258">
        <f t="shared" si="90"/>
        <v>2.7205061986710981</v>
      </c>
      <c r="U379" s="258">
        <f t="shared" si="91"/>
        <v>2.7440275522785536</v>
      </c>
      <c r="V379" s="258">
        <f t="shared" si="92"/>
        <v>2.8433829984520509</v>
      </c>
      <c r="W379" s="258">
        <f t="shared" si="93"/>
        <v>2.9427384446255487</v>
      </c>
      <c r="X379" s="258">
        <f t="shared" si="94"/>
        <v>3.0420938907990456</v>
      </c>
      <c r="Y379" s="258">
        <f t="shared" si="95"/>
        <v>3.1414493369725425</v>
      </c>
      <c r="DV379" s="1"/>
      <c r="DW379" s="1"/>
      <c r="DX379" s="1"/>
      <c r="DY379" s="1"/>
      <c r="DZ379" s="1"/>
      <c r="EA379" s="1"/>
      <c r="EB379" s="1"/>
      <c r="EC379" s="1"/>
      <c r="ED379" s="1"/>
      <c r="EE379" s="1"/>
      <c r="EF379" s="1"/>
      <c r="EG379" s="1"/>
      <c r="EH379" s="1"/>
      <c r="EI379" s="1"/>
      <c r="EJ379" s="1"/>
    </row>
    <row r="380" spans="1:140" ht="25.15" customHeight="1">
      <c r="A380" s="383"/>
      <c r="B380" s="256">
        <f t="shared" si="79"/>
        <v>2029</v>
      </c>
      <c r="C380" s="278">
        <f t="shared" si="80"/>
        <v>47118</v>
      </c>
      <c r="D380" s="151">
        <f t="shared" si="73"/>
        <v>3.5300222702092392</v>
      </c>
      <c r="E380" s="151">
        <f t="shared" si="74"/>
        <v>2.8239986112310596</v>
      </c>
      <c r="F380" s="151">
        <f t="shared" si="75"/>
        <v>2.7300012507550626</v>
      </c>
      <c r="G380" s="151">
        <f t="shared" si="76"/>
        <v>2.717422323156371</v>
      </c>
      <c r="H380" s="151">
        <f t="shared" si="77"/>
        <v>2.7937052753653022</v>
      </c>
      <c r="I380" s="151">
        <f t="shared" si="78"/>
        <v>3.0420938907990451</v>
      </c>
      <c r="K380" s="104">
        <f t="shared" si="81"/>
        <v>2029</v>
      </c>
      <c r="L380" s="258">
        <f t="shared" si="82"/>
        <v>4.2731199918686453</v>
      </c>
      <c r="M380" s="258">
        <f t="shared" si="83"/>
        <v>3.3042810889497272</v>
      </c>
      <c r="N380" s="258">
        <f t="shared" si="84"/>
        <v>3.0126657298093447</v>
      </c>
      <c r="O380" s="258">
        <f t="shared" si="85"/>
        <v>2.8646299027700852</v>
      </c>
      <c r="P380" s="258">
        <f t="shared" si="86"/>
        <v>2.7833673196920339</v>
      </c>
      <c r="Q380" s="258">
        <f t="shared" si="87"/>
        <v>2.7401382322621703</v>
      </c>
      <c r="R380" s="258">
        <f t="shared" si="88"/>
        <v>2.7198642692479544</v>
      </c>
      <c r="S380" s="258">
        <f t="shared" si="89"/>
        <v>2.7143384476416443</v>
      </c>
      <c r="T380" s="258">
        <f t="shared" si="90"/>
        <v>2.7205061986710981</v>
      </c>
      <c r="U380" s="258">
        <f t="shared" si="91"/>
        <v>2.7440275522785536</v>
      </c>
      <c r="V380" s="258">
        <f t="shared" si="92"/>
        <v>2.8433829984520509</v>
      </c>
      <c r="W380" s="258">
        <f t="shared" si="93"/>
        <v>2.9427384446255487</v>
      </c>
      <c r="X380" s="258">
        <f t="shared" si="94"/>
        <v>3.0420938907990456</v>
      </c>
      <c r="Y380" s="258">
        <f t="shared" si="95"/>
        <v>3.1414493369725425</v>
      </c>
      <c r="DV380" s="1"/>
      <c r="DW380" s="1"/>
      <c r="DX380" s="1"/>
      <c r="DY380" s="1"/>
      <c r="DZ380" s="1"/>
      <c r="EA380" s="1"/>
      <c r="EB380" s="1"/>
      <c r="EC380" s="1"/>
      <c r="ED380" s="1"/>
      <c r="EE380" s="1"/>
      <c r="EF380" s="1"/>
      <c r="EG380" s="1"/>
      <c r="EH380" s="1"/>
      <c r="EI380" s="1"/>
      <c r="EJ380" s="1"/>
    </row>
    <row r="381" spans="1:140" ht="25.15" customHeight="1">
      <c r="A381" s="383"/>
      <c r="B381" s="256">
        <f t="shared" si="79"/>
        <v>2030</v>
      </c>
      <c r="C381" s="278">
        <f t="shared" si="80"/>
        <v>47483</v>
      </c>
      <c r="D381" s="151">
        <f t="shared" si="73"/>
        <v>3.5300222702092392</v>
      </c>
      <c r="E381" s="151">
        <f t="shared" si="74"/>
        <v>2.8239986112310596</v>
      </c>
      <c r="F381" s="151">
        <f t="shared" si="75"/>
        <v>2.7300012507550626</v>
      </c>
      <c r="G381" s="151">
        <f t="shared" si="76"/>
        <v>2.717422323156371</v>
      </c>
      <c r="H381" s="151">
        <f t="shared" si="77"/>
        <v>2.7937052753653022</v>
      </c>
      <c r="I381" s="151">
        <f t="shared" si="78"/>
        <v>3.0420938907990451</v>
      </c>
      <c r="K381" s="104">
        <f t="shared" si="81"/>
        <v>2030</v>
      </c>
      <c r="L381" s="258">
        <f t="shared" si="82"/>
        <v>4.2731199918686453</v>
      </c>
      <c r="M381" s="258">
        <f t="shared" si="83"/>
        <v>3.3042810889497272</v>
      </c>
      <c r="N381" s="258">
        <f t="shared" si="84"/>
        <v>3.0126657298093447</v>
      </c>
      <c r="O381" s="258">
        <f t="shared" si="85"/>
        <v>2.8646299027700852</v>
      </c>
      <c r="P381" s="258">
        <f t="shared" si="86"/>
        <v>2.7833673196920339</v>
      </c>
      <c r="Q381" s="258">
        <f t="shared" si="87"/>
        <v>2.7401382322621703</v>
      </c>
      <c r="R381" s="258">
        <f t="shared" si="88"/>
        <v>2.7198642692479544</v>
      </c>
      <c r="S381" s="258">
        <f t="shared" si="89"/>
        <v>2.7143384476416443</v>
      </c>
      <c r="T381" s="258">
        <f t="shared" si="90"/>
        <v>2.7205061986710981</v>
      </c>
      <c r="U381" s="258">
        <f t="shared" si="91"/>
        <v>2.7440275522785536</v>
      </c>
      <c r="V381" s="258">
        <f t="shared" si="92"/>
        <v>2.8433829984520509</v>
      </c>
      <c r="W381" s="258">
        <f t="shared" si="93"/>
        <v>2.9427384446255487</v>
      </c>
      <c r="X381" s="258">
        <f t="shared" si="94"/>
        <v>3.0420938907990456</v>
      </c>
      <c r="Y381" s="258">
        <f t="shared" si="95"/>
        <v>3.1414493369725425</v>
      </c>
      <c r="DV381" s="1"/>
      <c r="DW381" s="1"/>
      <c r="DX381" s="1"/>
      <c r="DY381" s="1"/>
      <c r="DZ381" s="1"/>
      <c r="EA381" s="1"/>
      <c r="EB381" s="1"/>
      <c r="EC381" s="1"/>
      <c r="ED381" s="1"/>
      <c r="EE381" s="1"/>
      <c r="EF381" s="1"/>
      <c r="EG381" s="1"/>
      <c r="EH381" s="1"/>
      <c r="EI381" s="1"/>
      <c r="EJ381" s="1"/>
    </row>
    <row r="382" spans="1:140" ht="25.15" customHeight="1">
      <c r="A382" s="383"/>
      <c r="B382" s="256">
        <f t="shared" si="79"/>
        <v>2031</v>
      </c>
      <c r="C382" s="278">
        <f t="shared" si="80"/>
        <v>47848</v>
      </c>
      <c r="D382" s="151">
        <f t="shared" si="73"/>
        <v>3.5300222702092392</v>
      </c>
      <c r="E382" s="151">
        <f t="shared" si="74"/>
        <v>2.8239986112310596</v>
      </c>
      <c r="F382" s="151">
        <f t="shared" si="75"/>
        <v>2.7300012507550626</v>
      </c>
      <c r="G382" s="151">
        <f t="shared" si="76"/>
        <v>2.717422323156371</v>
      </c>
      <c r="H382" s="151">
        <f t="shared" si="77"/>
        <v>2.7937052753653022</v>
      </c>
      <c r="I382" s="151">
        <f t="shared" si="78"/>
        <v>3.0420938907990451</v>
      </c>
      <c r="K382" s="104">
        <f t="shared" si="81"/>
        <v>2031</v>
      </c>
      <c r="L382" s="258">
        <f t="shared" si="82"/>
        <v>4.2731199918686453</v>
      </c>
      <c r="M382" s="258">
        <f t="shared" si="83"/>
        <v>3.3042810889497272</v>
      </c>
      <c r="N382" s="258">
        <f t="shared" si="84"/>
        <v>3.0126657298093447</v>
      </c>
      <c r="O382" s="258">
        <f t="shared" si="85"/>
        <v>2.8646299027700852</v>
      </c>
      <c r="P382" s="258">
        <f t="shared" si="86"/>
        <v>2.7833673196920339</v>
      </c>
      <c r="Q382" s="258">
        <f t="shared" si="87"/>
        <v>2.7401382322621703</v>
      </c>
      <c r="R382" s="258">
        <f t="shared" si="88"/>
        <v>2.7198642692479544</v>
      </c>
      <c r="S382" s="258">
        <f t="shared" si="89"/>
        <v>2.7143384476416443</v>
      </c>
      <c r="T382" s="258">
        <f t="shared" si="90"/>
        <v>2.7205061986710981</v>
      </c>
      <c r="U382" s="258">
        <f t="shared" si="91"/>
        <v>2.7440275522785536</v>
      </c>
      <c r="V382" s="258">
        <f t="shared" si="92"/>
        <v>2.8433829984520509</v>
      </c>
      <c r="W382" s="258">
        <f t="shared" si="93"/>
        <v>2.9427384446255487</v>
      </c>
      <c r="X382" s="258">
        <f t="shared" si="94"/>
        <v>3.0420938907990456</v>
      </c>
      <c r="Y382" s="258">
        <f t="shared" si="95"/>
        <v>3.1414493369725425</v>
      </c>
      <c r="DV382" s="1"/>
      <c r="DW382" s="1"/>
      <c r="DX382" s="1"/>
      <c r="DY382" s="1"/>
      <c r="DZ382" s="1"/>
      <c r="EA382" s="1"/>
      <c r="EB382" s="1"/>
      <c r="EC382" s="1"/>
      <c r="ED382" s="1"/>
      <c r="EE382" s="1"/>
      <c r="EF382" s="1"/>
      <c r="EG382" s="1"/>
      <c r="EH382" s="1"/>
      <c r="EI382" s="1"/>
      <c r="EJ382" s="1"/>
    </row>
    <row r="383" spans="1:140" ht="25.15" customHeight="1">
      <c r="A383" s="383"/>
      <c r="B383" s="256">
        <f t="shared" si="79"/>
        <v>2032</v>
      </c>
      <c r="C383" s="278">
        <f t="shared" si="80"/>
        <v>48213</v>
      </c>
      <c r="D383" s="151">
        <f t="shared" si="73"/>
        <v>3.5300222702092392</v>
      </c>
      <c r="E383" s="151">
        <f t="shared" si="74"/>
        <v>2.8239986112310596</v>
      </c>
      <c r="F383" s="151">
        <f t="shared" si="75"/>
        <v>2.7300012507550626</v>
      </c>
      <c r="G383" s="151">
        <f t="shared" si="76"/>
        <v>2.717422323156371</v>
      </c>
      <c r="H383" s="151">
        <f t="shared" si="77"/>
        <v>2.7937052753653022</v>
      </c>
      <c r="I383" s="151">
        <f t="shared" si="78"/>
        <v>3.0420938907990451</v>
      </c>
      <c r="K383" s="104">
        <f t="shared" si="81"/>
        <v>2032</v>
      </c>
      <c r="L383" s="258">
        <f t="shared" si="82"/>
        <v>4.2731199918686453</v>
      </c>
      <c r="M383" s="258">
        <f t="shared" si="83"/>
        <v>3.3042810889497272</v>
      </c>
      <c r="N383" s="258">
        <f t="shared" si="84"/>
        <v>3.0126657298093447</v>
      </c>
      <c r="O383" s="258">
        <f t="shared" si="85"/>
        <v>2.8646299027700852</v>
      </c>
      <c r="P383" s="258">
        <f t="shared" si="86"/>
        <v>2.7833673196920339</v>
      </c>
      <c r="Q383" s="258">
        <f t="shared" si="87"/>
        <v>2.7401382322621703</v>
      </c>
      <c r="R383" s="258">
        <f t="shared" si="88"/>
        <v>2.7198642692479544</v>
      </c>
      <c r="S383" s="258">
        <f t="shared" si="89"/>
        <v>2.7143384476416443</v>
      </c>
      <c r="T383" s="258">
        <f t="shared" si="90"/>
        <v>2.7205061986710981</v>
      </c>
      <c r="U383" s="258">
        <f t="shared" si="91"/>
        <v>2.7440275522785536</v>
      </c>
      <c r="V383" s="258">
        <f t="shared" si="92"/>
        <v>2.8433829984520509</v>
      </c>
      <c r="W383" s="258">
        <f t="shared" si="93"/>
        <v>2.9427384446255487</v>
      </c>
      <c r="X383" s="258">
        <f t="shared" si="94"/>
        <v>3.0420938907990456</v>
      </c>
      <c r="Y383" s="258">
        <f t="shared" si="95"/>
        <v>3.1414493369725425</v>
      </c>
      <c r="DV383" s="1"/>
      <c r="DW383" s="1"/>
      <c r="DX383" s="1"/>
      <c r="DY383" s="1"/>
      <c r="DZ383" s="1"/>
      <c r="EA383" s="1"/>
      <c r="EB383" s="1"/>
      <c r="EC383" s="1"/>
      <c r="ED383" s="1"/>
      <c r="EE383" s="1"/>
      <c r="EF383" s="1"/>
      <c r="EG383" s="1"/>
      <c r="EH383" s="1"/>
      <c r="EI383" s="1"/>
      <c r="EJ383" s="1"/>
    </row>
    <row r="384" spans="1:140" ht="25.15" customHeight="1">
      <c r="A384" s="383"/>
      <c r="B384" s="256">
        <f t="shared" si="79"/>
        <v>2033</v>
      </c>
      <c r="C384" s="278">
        <f t="shared" si="80"/>
        <v>48579</v>
      </c>
      <c r="D384" s="151">
        <f t="shared" si="73"/>
        <v>3.5300222702092392</v>
      </c>
      <c r="E384" s="151">
        <f t="shared" si="74"/>
        <v>2.8239986112310596</v>
      </c>
      <c r="F384" s="151">
        <f t="shared" si="75"/>
        <v>2.7300012507550626</v>
      </c>
      <c r="G384" s="151">
        <f t="shared" si="76"/>
        <v>2.717422323156371</v>
      </c>
      <c r="H384" s="151">
        <f t="shared" si="77"/>
        <v>2.7937052753653022</v>
      </c>
      <c r="I384" s="151">
        <f t="shared" si="78"/>
        <v>3.0420938907990451</v>
      </c>
      <c r="K384" s="104">
        <f t="shared" si="81"/>
        <v>2033</v>
      </c>
      <c r="L384" s="258">
        <f t="shared" si="82"/>
        <v>4.2731199918686453</v>
      </c>
      <c r="M384" s="258">
        <f t="shared" si="83"/>
        <v>3.3042810889497272</v>
      </c>
      <c r="N384" s="258">
        <f t="shared" si="84"/>
        <v>3.0126657298093447</v>
      </c>
      <c r="O384" s="258">
        <f t="shared" si="85"/>
        <v>2.8646299027700852</v>
      </c>
      <c r="P384" s="258">
        <f t="shared" si="86"/>
        <v>2.7833673196920339</v>
      </c>
      <c r="Q384" s="258">
        <f t="shared" si="87"/>
        <v>2.7401382322621703</v>
      </c>
      <c r="R384" s="258">
        <f t="shared" si="88"/>
        <v>2.7198642692479544</v>
      </c>
      <c r="S384" s="258">
        <f t="shared" si="89"/>
        <v>2.7143384476416443</v>
      </c>
      <c r="T384" s="258">
        <f t="shared" si="90"/>
        <v>2.7205061986710981</v>
      </c>
      <c r="U384" s="258">
        <f t="shared" si="91"/>
        <v>2.7440275522785536</v>
      </c>
      <c r="V384" s="258">
        <f t="shared" si="92"/>
        <v>2.8433829984520509</v>
      </c>
      <c r="W384" s="258">
        <f t="shared" si="93"/>
        <v>2.9427384446255487</v>
      </c>
      <c r="X384" s="258">
        <f t="shared" si="94"/>
        <v>3.0420938907990456</v>
      </c>
      <c r="Y384" s="258">
        <f t="shared" si="95"/>
        <v>3.1414493369725425</v>
      </c>
      <c r="DV384" s="1"/>
      <c r="DW384" s="1"/>
      <c r="DX384" s="1"/>
      <c r="DY384" s="1"/>
      <c r="DZ384" s="1"/>
      <c r="EA384" s="1"/>
      <c r="EB384" s="1"/>
      <c r="EC384" s="1"/>
      <c r="ED384" s="1"/>
      <c r="EE384" s="1"/>
      <c r="EF384" s="1"/>
      <c r="EG384" s="1"/>
      <c r="EH384" s="1"/>
      <c r="EI384" s="1"/>
      <c r="EJ384" s="1"/>
    </row>
    <row r="385" spans="1:140" ht="25.15" customHeight="1">
      <c r="A385" s="383"/>
      <c r="B385" s="256">
        <f t="shared" si="79"/>
        <v>2034</v>
      </c>
      <c r="C385" s="278">
        <f t="shared" si="80"/>
        <v>48944</v>
      </c>
      <c r="D385" s="151">
        <f t="shared" si="73"/>
        <v>3.5300222702092392</v>
      </c>
      <c r="E385" s="151">
        <f t="shared" si="74"/>
        <v>2.8239986112310596</v>
      </c>
      <c r="F385" s="151">
        <f t="shared" si="75"/>
        <v>2.7300012507550626</v>
      </c>
      <c r="G385" s="151">
        <f t="shared" si="76"/>
        <v>2.717422323156371</v>
      </c>
      <c r="H385" s="151">
        <f t="shared" si="77"/>
        <v>2.7937052753653022</v>
      </c>
      <c r="I385" s="151">
        <f t="shared" si="78"/>
        <v>3.0420938907990451</v>
      </c>
      <c r="K385" s="104">
        <f t="shared" si="81"/>
        <v>2034</v>
      </c>
      <c r="L385" s="258">
        <f t="shared" si="82"/>
        <v>4.2731199918686453</v>
      </c>
      <c r="M385" s="258">
        <f t="shared" si="83"/>
        <v>3.3042810889497272</v>
      </c>
      <c r="N385" s="258">
        <f t="shared" si="84"/>
        <v>3.0126657298093447</v>
      </c>
      <c r="O385" s="258">
        <f t="shared" si="85"/>
        <v>2.8646299027700852</v>
      </c>
      <c r="P385" s="258">
        <f t="shared" si="86"/>
        <v>2.7833673196920339</v>
      </c>
      <c r="Q385" s="258">
        <f t="shared" si="87"/>
        <v>2.7401382322621703</v>
      </c>
      <c r="R385" s="258">
        <f t="shared" si="88"/>
        <v>2.7198642692479544</v>
      </c>
      <c r="S385" s="258">
        <f t="shared" si="89"/>
        <v>2.7143384476416443</v>
      </c>
      <c r="T385" s="258">
        <f t="shared" si="90"/>
        <v>2.7205061986710981</v>
      </c>
      <c r="U385" s="258">
        <f t="shared" si="91"/>
        <v>2.7440275522785536</v>
      </c>
      <c r="V385" s="258">
        <f t="shared" si="92"/>
        <v>2.8433829984520509</v>
      </c>
      <c r="W385" s="258">
        <f t="shared" si="93"/>
        <v>2.9427384446255487</v>
      </c>
      <c r="X385" s="258">
        <f t="shared" si="94"/>
        <v>3.0420938907990456</v>
      </c>
      <c r="Y385" s="258">
        <f t="shared" si="95"/>
        <v>3.1414493369725425</v>
      </c>
      <c r="DV385" s="1"/>
      <c r="DW385" s="1"/>
      <c r="DX385" s="1"/>
      <c r="DY385" s="1"/>
      <c r="DZ385" s="1"/>
      <c r="EA385" s="1"/>
      <c r="EB385" s="1"/>
      <c r="EC385" s="1"/>
      <c r="ED385" s="1"/>
      <c r="EE385" s="1"/>
      <c r="EF385" s="1"/>
      <c r="EG385" s="1"/>
      <c r="EH385" s="1"/>
      <c r="EI385" s="1"/>
      <c r="EJ385" s="1"/>
    </row>
    <row r="386" spans="1:140" ht="25.15" customHeight="1">
      <c r="A386" s="383"/>
      <c r="B386" s="256">
        <f t="shared" si="79"/>
        <v>2035</v>
      </c>
      <c r="C386" s="278">
        <f t="shared" si="80"/>
        <v>49309</v>
      </c>
      <c r="D386" s="151">
        <f t="shared" si="73"/>
        <v>3.5300222702092392</v>
      </c>
      <c r="E386" s="151">
        <f t="shared" si="74"/>
        <v>2.8239986112310596</v>
      </c>
      <c r="F386" s="151">
        <f t="shared" si="75"/>
        <v>2.7300012507550626</v>
      </c>
      <c r="G386" s="151">
        <f t="shared" si="76"/>
        <v>2.717422323156371</v>
      </c>
      <c r="H386" s="151">
        <f t="shared" si="77"/>
        <v>2.7937052753653022</v>
      </c>
      <c r="I386" s="151">
        <f t="shared" si="78"/>
        <v>3.0420938907990451</v>
      </c>
      <c r="K386" s="104">
        <f t="shared" si="81"/>
        <v>2035</v>
      </c>
      <c r="L386" s="258">
        <f t="shared" si="82"/>
        <v>4.2731199918686453</v>
      </c>
      <c r="M386" s="258">
        <f t="shared" si="83"/>
        <v>3.3042810889497272</v>
      </c>
      <c r="N386" s="258">
        <f t="shared" si="84"/>
        <v>3.0126657298093447</v>
      </c>
      <c r="O386" s="258">
        <f t="shared" si="85"/>
        <v>2.8646299027700852</v>
      </c>
      <c r="P386" s="258">
        <f t="shared" si="86"/>
        <v>2.7833673196920339</v>
      </c>
      <c r="Q386" s="258">
        <f t="shared" si="87"/>
        <v>2.7401382322621703</v>
      </c>
      <c r="R386" s="258">
        <f t="shared" si="88"/>
        <v>2.7198642692479544</v>
      </c>
      <c r="S386" s="258">
        <f t="shared" si="89"/>
        <v>2.7143384476416443</v>
      </c>
      <c r="T386" s="258">
        <f t="shared" si="90"/>
        <v>2.7205061986710981</v>
      </c>
      <c r="U386" s="258">
        <f t="shared" si="91"/>
        <v>2.7440275522785536</v>
      </c>
      <c r="V386" s="258">
        <f t="shared" si="92"/>
        <v>2.8433829984520509</v>
      </c>
      <c r="W386" s="258">
        <f t="shared" si="93"/>
        <v>2.9427384446255487</v>
      </c>
      <c r="X386" s="258">
        <f t="shared" si="94"/>
        <v>3.0420938907990456</v>
      </c>
      <c r="Y386" s="258">
        <f t="shared" si="95"/>
        <v>3.1414493369725425</v>
      </c>
      <c r="DV386" s="1"/>
      <c r="DW386" s="1"/>
      <c r="DX386" s="1"/>
      <c r="DY386" s="1"/>
      <c r="DZ386" s="1"/>
      <c r="EA386" s="1"/>
      <c r="EB386" s="1"/>
      <c r="EC386" s="1"/>
      <c r="ED386" s="1"/>
      <c r="EE386" s="1"/>
      <c r="EF386" s="1"/>
      <c r="EG386" s="1"/>
      <c r="EH386" s="1"/>
      <c r="EI386" s="1"/>
      <c r="EJ386" s="1"/>
    </row>
    <row r="387" spans="1:140" ht="25.15" customHeight="1">
      <c r="A387" s="383"/>
      <c r="B387" s="256">
        <f t="shared" si="79"/>
        <v>2036</v>
      </c>
      <c r="C387" s="278">
        <f t="shared" si="80"/>
        <v>49674</v>
      </c>
      <c r="D387" s="151">
        <f t="shared" si="73"/>
        <v>3.5300222702092392</v>
      </c>
      <c r="E387" s="151">
        <f t="shared" si="74"/>
        <v>2.8239986112310596</v>
      </c>
      <c r="F387" s="151">
        <f t="shared" si="75"/>
        <v>2.7300012507550626</v>
      </c>
      <c r="G387" s="151">
        <f t="shared" si="76"/>
        <v>2.717422323156371</v>
      </c>
      <c r="H387" s="151">
        <f t="shared" si="77"/>
        <v>2.7937052753653022</v>
      </c>
      <c r="I387" s="151">
        <f t="shared" si="78"/>
        <v>3.0420938907990451</v>
      </c>
      <c r="K387" s="104">
        <f t="shared" si="81"/>
        <v>2036</v>
      </c>
      <c r="L387" s="258">
        <f t="shared" si="82"/>
        <v>4.2731199918686453</v>
      </c>
      <c r="M387" s="258">
        <f t="shared" si="83"/>
        <v>3.3042810889497272</v>
      </c>
      <c r="N387" s="258">
        <f t="shared" si="84"/>
        <v>3.0126657298093447</v>
      </c>
      <c r="O387" s="258">
        <f t="shared" si="85"/>
        <v>2.8646299027700852</v>
      </c>
      <c r="P387" s="258">
        <f t="shared" si="86"/>
        <v>2.7833673196920339</v>
      </c>
      <c r="Q387" s="258">
        <f t="shared" si="87"/>
        <v>2.7401382322621703</v>
      </c>
      <c r="R387" s="258">
        <f t="shared" si="88"/>
        <v>2.7198642692479544</v>
      </c>
      <c r="S387" s="258">
        <f t="shared" si="89"/>
        <v>2.7143384476416443</v>
      </c>
      <c r="T387" s="258">
        <f t="shared" si="90"/>
        <v>2.7205061986710981</v>
      </c>
      <c r="U387" s="258">
        <f t="shared" si="91"/>
        <v>2.7440275522785536</v>
      </c>
      <c r="V387" s="258">
        <f t="shared" si="92"/>
        <v>2.8433829984520509</v>
      </c>
      <c r="W387" s="258">
        <f t="shared" si="93"/>
        <v>2.9427384446255487</v>
      </c>
      <c r="X387" s="258">
        <f t="shared" si="94"/>
        <v>3.0420938907990456</v>
      </c>
      <c r="Y387" s="258">
        <f t="shared" si="95"/>
        <v>3.1414493369725425</v>
      </c>
      <c r="DV387" s="1"/>
      <c r="DW387" s="1"/>
      <c r="DX387" s="1"/>
      <c r="DY387" s="1"/>
      <c r="DZ387" s="1"/>
      <c r="EA387" s="1"/>
      <c r="EB387" s="1"/>
      <c r="EC387" s="1"/>
      <c r="ED387" s="1"/>
      <c r="EE387" s="1"/>
      <c r="EF387" s="1"/>
      <c r="EG387" s="1"/>
      <c r="EH387" s="1"/>
      <c r="EI387" s="1"/>
      <c r="EJ387" s="1"/>
    </row>
    <row r="388" spans="1:140" ht="25.15" customHeight="1">
      <c r="A388" s="383"/>
      <c r="B388" s="256">
        <f t="shared" si="79"/>
        <v>2037</v>
      </c>
      <c r="C388" s="278">
        <f t="shared" si="80"/>
        <v>50040</v>
      </c>
      <c r="D388" s="151">
        <f t="shared" si="73"/>
        <v>3.5300222702092392</v>
      </c>
      <c r="E388" s="151">
        <f t="shared" si="74"/>
        <v>2.8239986112310596</v>
      </c>
      <c r="F388" s="151">
        <f t="shared" si="75"/>
        <v>2.7300012507550626</v>
      </c>
      <c r="G388" s="151">
        <f t="shared" si="76"/>
        <v>2.717422323156371</v>
      </c>
      <c r="H388" s="151">
        <f t="shared" si="77"/>
        <v>2.7937052753653022</v>
      </c>
      <c r="I388" s="151">
        <f t="shared" si="78"/>
        <v>3.0420938907990451</v>
      </c>
      <c r="K388" s="104">
        <f t="shared" si="81"/>
        <v>2037</v>
      </c>
      <c r="L388" s="258">
        <f t="shared" si="82"/>
        <v>4.2731199918686453</v>
      </c>
      <c r="M388" s="258">
        <f t="shared" si="83"/>
        <v>3.3042810889497272</v>
      </c>
      <c r="N388" s="258">
        <f t="shared" si="84"/>
        <v>3.0126657298093447</v>
      </c>
      <c r="O388" s="258">
        <f t="shared" si="85"/>
        <v>2.8646299027700852</v>
      </c>
      <c r="P388" s="258">
        <f t="shared" si="86"/>
        <v>2.7833673196920339</v>
      </c>
      <c r="Q388" s="258">
        <f t="shared" si="87"/>
        <v>2.7401382322621703</v>
      </c>
      <c r="R388" s="258">
        <f t="shared" si="88"/>
        <v>2.7198642692479544</v>
      </c>
      <c r="S388" s="258">
        <f t="shared" si="89"/>
        <v>2.7143384476416443</v>
      </c>
      <c r="T388" s="258">
        <f t="shared" si="90"/>
        <v>2.7205061986710981</v>
      </c>
      <c r="U388" s="258">
        <f t="shared" si="91"/>
        <v>2.7440275522785536</v>
      </c>
      <c r="V388" s="258">
        <f t="shared" si="92"/>
        <v>2.8433829984520509</v>
      </c>
      <c r="W388" s="258">
        <f t="shared" si="93"/>
        <v>2.9427384446255487</v>
      </c>
      <c r="X388" s="258">
        <f t="shared" si="94"/>
        <v>3.0420938907990456</v>
      </c>
      <c r="Y388" s="258">
        <f t="shared" si="95"/>
        <v>3.1414493369725425</v>
      </c>
      <c r="DV388" s="1"/>
      <c r="DW388" s="1"/>
      <c r="DX388" s="1"/>
      <c r="DY388" s="1"/>
      <c r="DZ388" s="1"/>
      <c r="EA388" s="1"/>
      <c r="EB388" s="1"/>
      <c r="EC388" s="1"/>
      <c r="ED388" s="1"/>
      <c r="EE388" s="1"/>
      <c r="EF388" s="1"/>
      <c r="EG388" s="1"/>
      <c r="EH388" s="1"/>
      <c r="EI388" s="1"/>
      <c r="EJ388" s="1"/>
    </row>
    <row r="389" spans="1:140" ht="25.15" customHeight="1">
      <c r="A389" s="383"/>
      <c r="B389" s="256">
        <f t="shared" si="79"/>
        <v>2038</v>
      </c>
      <c r="C389" s="278">
        <f t="shared" si="80"/>
        <v>50405</v>
      </c>
      <c r="D389" s="151">
        <f t="shared" si="73"/>
        <v>3.5300222702092392</v>
      </c>
      <c r="E389" s="151">
        <f t="shared" si="74"/>
        <v>2.8239986112310596</v>
      </c>
      <c r="F389" s="151">
        <f t="shared" si="75"/>
        <v>2.7300012507550626</v>
      </c>
      <c r="G389" s="151">
        <f t="shared" si="76"/>
        <v>2.717422323156371</v>
      </c>
      <c r="H389" s="151">
        <f t="shared" si="77"/>
        <v>2.7937052753653022</v>
      </c>
      <c r="I389" s="151">
        <f t="shared" si="78"/>
        <v>3.0420938907990451</v>
      </c>
      <c r="K389" s="104">
        <f t="shared" si="81"/>
        <v>2038</v>
      </c>
      <c r="L389" s="258">
        <f t="shared" si="82"/>
        <v>4.2731199918686453</v>
      </c>
      <c r="M389" s="258">
        <f t="shared" si="83"/>
        <v>3.3042810889497272</v>
      </c>
      <c r="N389" s="258">
        <f t="shared" si="84"/>
        <v>3.0126657298093447</v>
      </c>
      <c r="O389" s="258">
        <f t="shared" si="85"/>
        <v>2.8646299027700852</v>
      </c>
      <c r="P389" s="258">
        <f t="shared" si="86"/>
        <v>2.7833673196920339</v>
      </c>
      <c r="Q389" s="258">
        <f t="shared" si="87"/>
        <v>2.7401382322621703</v>
      </c>
      <c r="R389" s="258">
        <f t="shared" si="88"/>
        <v>2.7198642692479544</v>
      </c>
      <c r="S389" s="258">
        <f t="shared" si="89"/>
        <v>2.7143384476416443</v>
      </c>
      <c r="T389" s="258">
        <f t="shared" si="90"/>
        <v>2.7205061986710981</v>
      </c>
      <c r="U389" s="258">
        <f t="shared" si="91"/>
        <v>2.7440275522785536</v>
      </c>
      <c r="V389" s="258">
        <f t="shared" si="92"/>
        <v>2.8433829984520509</v>
      </c>
      <c r="W389" s="258">
        <f t="shared" si="93"/>
        <v>2.9427384446255487</v>
      </c>
      <c r="X389" s="258">
        <f t="shared" si="94"/>
        <v>3.0420938907990456</v>
      </c>
      <c r="Y389" s="258">
        <f t="shared" si="95"/>
        <v>3.1414493369725425</v>
      </c>
      <c r="DV389" s="1"/>
      <c r="DW389" s="1"/>
      <c r="DX389" s="1"/>
      <c r="DY389" s="1"/>
      <c r="DZ389" s="1"/>
      <c r="EA389" s="1"/>
      <c r="EB389" s="1"/>
      <c r="EC389" s="1"/>
      <c r="ED389" s="1"/>
      <c r="EE389" s="1"/>
      <c r="EF389" s="1"/>
      <c r="EG389" s="1"/>
      <c r="EH389" s="1"/>
      <c r="EI389" s="1"/>
      <c r="EJ389" s="1"/>
    </row>
    <row r="390" spans="1:140" ht="25.15" customHeight="1">
      <c r="A390" s="383"/>
      <c r="B390" s="256">
        <f t="shared" si="79"/>
        <v>2039</v>
      </c>
      <c r="C390" s="278">
        <f t="shared" si="80"/>
        <v>50770</v>
      </c>
      <c r="D390" s="151">
        <f t="shared" si="73"/>
        <v>3.5300222702092392</v>
      </c>
      <c r="E390" s="151">
        <f t="shared" si="74"/>
        <v>2.8239986112310596</v>
      </c>
      <c r="F390" s="151">
        <f t="shared" si="75"/>
        <v>2.7300012507550626</v>
      </c>
      <c r="G390" s="151">
        <f t="shared" si="76"/>
        <v>2.717422323156371</v>
      </c>
      <c r="H390" s="151">
        <f t="shared" si="77"/>
        <v>2.7937052753653022</v>
      </c>
      <c r="I390" s="151">
        <f t="shared" si="78"/>
        <v>3.0420938907990451</v>
      </c>
      <c r="K390" s="104">
        <f t="shared" si="81"/>
        <v>2039</v>
      </c>
      <c r="L390" s="258">
        <f t="shared" si="82"/>
        <v>4.2731199918686453</v>
      </c>
      <c r="M390" s="258">
        <f t="shared" si="83"/>
        <v>3.3042810889497272</v>
      </c>
      <c r="N390" s="258">
        <f t="shared" si="84"/>
        <v>3.0126657298093447</v>
      </c>
      <c r="O390" s="258">
        <f t="shared" si="85"/>
        <v>2.8646299027700852</v>
      </c>
      <c r="P390" s="258">
        <f t="shared" si="86"/>
        <v>2.7833673196920339</v>
      </c>
      <c r="Q390" s="258">
        <f t="shared" si="87"/>
        <v>2.7401382322621703</v>
      </c>
      <c r="R390" s="258">
        <f t="shared" si="88"/>
        <v>2.7198642692479544</v>
      </c>
      <c r="S390" s="258">
        <f t="shared" si="89"/>
        <v>2.7143384476416443</v>
      </c>
      <c r="T390" s="258">
        <f t="shared" si="90"/>
        <v>2.7205061986710981</v>
      </c>
      <c r="U390" s="258">
        <f t="shared" si="91"/>
        <v>2.7440275522785536</v>
      </c>
      <c r="V390" s="258">
        <f t="shared" si="92"/>
        <v>2.8433829984520509</v>
      </c>
      <c r="W390" s="258">
        <f t="shared" si="93"/>
        <v>2.9427384446255487</v>
      </c>
      <c r="X390" s="258">
        <f t="shared" si="94"/>
        <v>3.0420938907990456</v>
      </c>
      <c r="Y390" s="258">
        <f t="shared" si="95"/>
        <v>3.1414493369725425</v>
      </c>
      <c r="DV390" s="1"/>
      <c r="DW390" s="1"/>
      <c r="DX390" s="1"/>
      <c r="DY390" s="1"/>
      <c r="DZ390" s="1"/>
      <c r="EA390" s="1"/>
      <c r="EB390" s="1"/>
      <c r="EC390" s="1"/>
      <c r="ED390" s="1"/>
      <c r="EE390" s="1"/>
      <c r="EF390" s="1"/>
      <c r="EG390" s="1"/>
      <c r="EH390" s="1"/>
      <c r="EI390" s="1"/>
      <c r="EJ390" s="1"/>
    </row>
    <row r="391" spans="1:140" ht="25.15" customHeight="1">
      <c r="A391" s="383"/>
      <c r="B391" s="256">
        <f t="shared" si="79"/>
        <v>2040</v>
      </c>
      <c r="C391" s="278">
        <f t="shared" si="80"/>
        <v>51135</v>
      </c>
      <c r="D391" s="151">
        <f t="shared" si="73"/>
        <v>3.5300222702092392</v>
      </c>
      <c r="E391" s="151">
        <f t="shared" si="74"/>
        <v>2.8239986112310596</v>
      </c>
      <c r="F391" s="151">
        <f t="shared" si="75"/>
        <v>2.7300012507550626</v>
      </c>
      <c r="G391" s="151">
        <f t="shared" si="76"/>
        <v>2.717422323156371</v>
      </c>
      <c r="H391" s="151">
        <f t="shared" si="77"/>
        <v>2.7937052753653022</v>
      </c>
      <c r="I391" s="151">
        <f t="shared" si="78"/>
        <v>3.0420938907990451</v>
      </c>
      <c r="K391" s="104">
        <f t="shared" si="81"/>
        <v>2040</v>
      </c>
      <c r="L391" s="258">
        <f t="shared" si="82"/>
        <v>4.2731199918686453</v>
      </c>
      <c r="M391" s="258">
        <f t="shared" si="83"/>
        <v>3.3042810889497272</v>
      </c>
      <c r="N391" s="258">
        <f t="shared" si="84"/>
        <v>3.0126657298093447</v>
      </c>
      <c r="O391" s="258">
        <f t="shared" si="85"/>
        <v>2.8646299027700852</v>
      </c>
      <c r="P391" s="258">
        <f t="shared" si="86"/>
        <v>2.7833673196920339</v>
      </c>
      <c r="Q391" s="258">
        <f t="shared" si="87"/>
        <v>2.7401382322621703</v>
      </c>
      <c r="R391" s="258">
        <f t="shared" si="88"/>
        <v>2.7198642692479544</v>
      </c>
      <c r="S391" s="258">
        <f t="shared" si="89"/>
        <v>2.7143384476416443</v>
      </c>
      <c r="T391" s="258">
        <f t="shared" si="90"/>
        <v>2.7205061986710981</v>
      </c>
      <c r="U391" s="258">
        <f t="shared" si="91"/>
        <v>2.7440275522785536</v>
      </c>
      <c r="V391" s="258">
        <f t="shared" si="92"/>
        <v>2.8433829984520509</v>
      </c>
      <c r="W391" s="258">
        <f t="shared" si="93"/>
        <v>2.9427384446255487</v>
      </c>
      <c r="X391" s="258">
        <f t="shared" si="94"/>
        <v>3.0420938907990456</v>
      </c>
      <c r="Y391" s="258">
        <f t="shared" si="95"/>
        <v>3.1414493369725425</v>
      </c>
      <c r="DV391" s="1"/>
      <c r="DW391" s="1"/>
      <c r="DX391" s="1"/>
      <c r="DY391" s="1"/>
      <c r="DZ391" s="1"/>
      <c r="EA391" s="1"/>
      <c r="EB391" s="1"/>
      <c r="EC391" s="1"/>
      <c r="ED391" s="1"/>
      <c r="EE391" s="1"/>
      <c r="EF391" s="1"/>
      <c r="EG391" s="1"/>
      <c r="EH391" s="1"/>
      <c r="EI391" s="1"/>
      <c r="EJ391" s="1"/>
    </row>
    <row r="392" spans="1:140" ht="25.15" customHeight="1">
      <c r="A392" s="383"/>
      <c r="B392" s="256">
        <f t="shared" si="79"/>
        <v>2041</v>
      </c>
      <c r="C392" s="278">
        <f t="shared" si="80"/>
        <v>51501</v>
      </c>
      <c r="D392" s="151">
        <f t="shared" si="73"/>
        <v>3.5300222702092392</v>
      </c>
      <c r="E392" s="151">
        <f t="shared" si="74"/>
        <v>2.8239986112310596</v>
      </c>
      <c r="F392" s="151">
        <f t="shared" si="75"/>
        <v>2.7300012507550626</v>
      </c>
      <c r="G392" s="151">
        <f t="shared" si="76"/>
        <v>2.717422323156371</v>
      </c>
      <c r="H392" s="151">
        <f t="shared" si="77"/>
        <v>2.7937052753653022</v>
      </c>
      <c r="I392" s="151">
        <f t="shared" si="78"/>
        <v>3.0420938907990451</v>
      </c>
      <c r="K392" s="104">
        <f t="shared" si="81"/>
        <v>2041</v>
      </c>
      <c r="L392" s="258">
        <f t="shared" si="82"/>
        <v>4.2731199918686453</v>
      </c>
      <c r="M392" s="258">
        <f t="shared" si="83"/>
        <v>3.3042810889497272</v>
      </c>
      <c r="N392" s="258">
        <f t="shared" si="84"/>
        <v>3.0126657298093447</v>
      </c>
      <c r="O392" s="258">
        <f t="shared" si="85"/>
        <v>2.8646299027700852</v>
      </c>
      <c r="P392" s="258">
        <f t="shared" si="86"/>
        <v>2.7833673196920339</v>
      </c>
      <c r="Q392" s="258">
        <f t="shared" si="87"/>
        <v>2.7401382322621703</v>
      </c>
      <c r="R392" s="258">
        <f t="shared" si="88"/>
        <v>2.7198642692479544</v>
      </c>
      <c r="S392" s="258">
        <f t="shared" si="89"/>
        <v>2.7143384476416443</v>
      </c>
      <c r="T392" s="258">
        <f t="shared" si="90"/>
        <v>2.7205061986710981</v>
      </c>
      <c r="U392" s="258">
        <f t="shared" si="91"/>
        <v>2.7440275522785536</v>
      </c>
      <c r="V392" s="258">
        <f t="shared" si="92"/>
        <v>2.8433829984520509</v>
      </c>
      <c r="W392" s="258">
        <f t="shared" si="93"/>
        <v>2.9427384446255487</v>
      </c>
      <c r="X392" s="258">
        <f t="shared" si="94"/>
        <v>3.0420938907990456</v>
      </c>
      <c r="Y392" s="258">
        <f t="shared" si="95"/>
        <v>3.1414493369725425</v>
      </c>
      <c r="DV392" s="1"/>
      <c r="DW392" s="1"/>
      <c r="DX392" s="1"/>
      <c r="DY392" s="1"/>
      <c r="DZ392" s="1"/>
      <c r="EA392" s="1"/>
      <c r="EB392" s="1"/>
      <c r="EC392" s="1"/>
      <c r="ED392" s="1"/>
      <c r="EE392" s="1"/>
      <c r="EF392" s="1"/>
      <c r="EG392" s="1"/>
      <c r="EH392" s="1"/>
      <c r="EI392" s="1"/>
      <c r="EJ392" s="1"/>
    </row>
    <row r="393" spans="1:140" ht="25.15" customHeight="1">
      <c r="A393" s="383"/>
      <c r="B393" s="256">
        <f>B392+1</f>
        <v>2042</v>
      </c>
      <c r="C393" s="278">
        <f t="shared" si="80"/>
        <v>51866</v>
      </c>
      <c r="D393" s="151">
        <f t="shared" si="73"/>
        <v>3.5300222702092392</v>
      </c>
      <c r="E393" s="151">
        <f t="shared" si="74"/>
        <v>2.8239986112310596</v>
      </c>
      <c r="F393" s="151">
        <f t="shared" si="75"/>
        <v>2.7300012507550626</v>
      </c>
      <c r="G393" s="151">
        <f t="shared" si="76"/>
        <v>2.717422323156371</v>
      </c>
      <c r="H393" s="151">
        <f t="shared" si="77"/>
        <v>2.7937052753653022</v>
      </c>
      <c r="I393" s="151">
        <f t="shared" si="78"/>
        <v>3.0420938907990451</v>
      </c>
      <c r="K393" s="104">
        <f>K392+1</f>
        <v>2042</v>
      </c>
      <c r="L393" s="258">
        <f t="shared" si="82"/>
        <v>4.2731199918686453</v>
      </c>
      <c r="M393" s="258">
        <f t="shared" si="83"/>
        <v>3.3042810889497272</v>
      </c>
      <c r="N393" s="258">
        <f t="shared" si="84"/>
        <v>3.0126657298093447</v>
      </c>
      <c r="O393" s="258">
        <f t="shared" si="85"/>
        <v>2.8646299027700852</v>
      </c>
      <c r="P393" s="258">
        <f t="shared" si="86"/>
        <v>2.7833673196920339</v>
      </c>
      <c r="Q393" s="258">
        <f t="shared" si="87"/>
        <v>2.7401382322621703</v>
      </c>
      <c r="R393" s="258">
        <f t="shared" si="88"/>
        <v>2.7198642692479544</v>
      </c>
      <c r="S393" s="258">
        <f t="shared" si="89"/>
        <v>2.7143384476416443</v>
      </c>
      <c r="T393" s="258">
        <f t="shared" si="90"/>
        <v>2.7205061986710981</v>
      </c>
      <c r="U393" s="258">
        <f t="shared" si="91"/>
        <v>2.7440275522785536</v>
      </c>
      <c r="V393" s="258">
        <f t="shared" si="92"/>
        <v>2.8433829984520509</v>
      </c>
      <c r="W393" s="258">
        <f t="shared" si="93"/>
        <v>2.9427384446255487</v>
      </c>
      <c r="X393" s="258">
        <f t="shared" si="94"/>
        <v>3.0420938907990456</v>
      </c>
      <c r="Y393" s="258">
        <f t="shared" si="95"/>
        <v>3.1414493369725425</v>
      </c>
      <c r="DV393" s="1"/>
      <c r="DW393" s="1"/>
      <c r="DX393" s="1"/>
      <c r="DY393" s="1"/>
      <c r="DZ393" s="1"/>
      <c r="EA393" s="1"/>
      <c r="EB393" s="1"/>
      <c r="EC393" s="1"/>
      <c r="ED393" s="1"/>
      <c r="EE393" s="1"/>
      <c r="EF393" s="1"/>
      <c r="EG393" s="1"/>
      <c r="EH393" s="1"/>
      <c r="EI393" s="1"/>
      <c r="EJ393" s="1"/>
    </row>
    <row r="394" spans="1:140" ht="25.15" customHeight="1">
      <c r="A394" s="383"/>
      <c r="B394" s="256">
        <f t="shared" si="79"/>
        <v>2043</v>
      </c>
      <c r="C394" s="278">
        <f t="shared" si="80"/>
        <v>52231</v>
      </c>
      <c r="D394" s="151">
        <f t="shared" si="73"/>
        <v>3.5300222702092392</v>
      </c>
      <c r="E394" s="151">
        <f t="shared" si="74"/>
        <v>2.8239986112310596</v>
      </c>
      <c r="F394" s="151">
        <f t="shared" si="75"/>
        <v>2.7300012507550626</v>
      </c>
      <c r="G394" s="151">
        <f t="shared" si="76"/>
        <v>2.717422323156371</v>
      </c>
      <c r="H394" s="151">
        <f t="shared" si="77"/>
        <v>2.7937052753653022</v>
      </c>
      <c r="I394" s="151">
        <f t="shared" si="78"/>
        <v>3.0420938907990451</v>
      </c>
      <c r="K394" s="104">
        <f t="shared" si="81"/>
        <v>2043</v>
      </c>
      <c r="L394" s="258">
        <f t="shared" si="82"/>
        <v>4.2731199918686453</v>
      </c>
      <c r="M394" s="258">
        <f t="shared" si="83"/>
        <v>3.3042810889497272</v>
      </c>
      <c r="N394" s="258">
        <f t="shared" si="84"/>
        <v>3.0126657298093447</v>
      </c>
      <c r="O394" s="258">
        <f t="shared" si="85"/>
        <v>2.8646299027700852</v>
      </c>
      <c r="P394" s="258">
        <f t="shared" si="86"/>
        <v>2.7833673196920339</v>
      </c>
      <c r="Q394" s="258">
        <f t="shared" si="87"/>
        <v>2.7401382322621703</v>
      </c>
      <c r="R394" s="258">
        <f t="shared" si="88"/>
        <v>2.7198642692479544</v>
      </c>
      <c r="S394" s="258">
        <f t="shared" si="89"/>
        <v>2.7143384476416443</v>
      </c>
      <c r="T394" s="258">
        <f t="shared" si="90"/>
        <v>2.7205061986710981</v>
      </c>
      <c r="U394" s="258">
        <f t="shared" si="91"/>
        <v>2.7440275522785536</v>
      </c>
      <c r="V394" s="258">
        <f t="shared" si="92"/>
        <v>2.8433829984520509</v>
      </c>
      <c r="W394" s="258">
        <f t="shared" si="93"/>
        <v>2.9427384446255487</v>
      </c>
      <c r="X394" s="258">
        <f t="shared" si="94"/>
        <v>3.0420938907990456</v>
      </c>
      <c r="Y394" s="258">
        <f t="shared" si="95"/>
        <v>3.1414493369725425</v>
      </c>
      <c r="DV394" s="1"/>
      <c r="DW394" s="1"/>
      <c r="DX394" s="1"/>
      <c r="DY394" s="1"/>
      <c r="DZ394" s="1"/>
      <c r="EA394" s="1"/>
      <c r="EB394" s="1"/>
      <c r="EC394" s="1"/>
      <c r="ED394" s="1"/>
      <c r="EE394" s="1"/>
      <c r="EF394" s="1"/>
      <c r="EG394" s="1"/>
      <c r="EH394" s="1"/>
      <c r="EI394" s="1"/>
      <c r="EJ394" s="1"/>
    </row>
    <row r="395" spans="1:140" ht="25.15" customHeight="1">
      <c r="A395" s="383"/>
      <c r="B395" s="256">
        <f t="shared" si="79"/>
        <v>2044</v>
      </c>
      <c r="C395" s="278">
        <f t="shared" si="80"/>
        <v>52596</v>
      </c>
      <c r="D395" s="151">
        <f t="shared" si="73"/>
        <v>3.5300222702092392</v>
      </c>
      <c r="E395" s="151">
        <f t="shared" si="74"/>
        <v>2.8239986112310596</v>
      </c>
      <c r="F395" s="151">
        <f t="shared" si="75"/>
        <v>2.7300012507550626</v>
      </c>
      <c r="G395" s="151">
        <f t="shared" si="76"/>
        <v>2.717422323156371</v>
      </c>
      <c r="H395" s="151">
        <f t="shared" si="77"/>
        <v>2.7937052753653022</v>
      </c>
      <c r="I395" s="151">
        <f t="shared" si="78"/>
        <v>3.0420938907990451</v>
      </c>
      <c r="K395" s="104">
        <f t="shared" si="81"/>
        <v>2044</v>
      </c>
      <c r="L395" s="258">
        <f t="shared" si="82"/>
        <v>4.2731199918686453</v>
      </c>
      <c r="M395" s="258">
        <f t="shared" si="83"/>
        <v>3.3042810889497272</v>
      </c>
      <c r="N395" s="258">
        <f t="shared" si="84"/>
        <v>3.0126657298093447</v>
      </c>
      <c r="O395" s="258">
        <f t="shared" si="85"/>
        <v>2.8646299027700852</v>
      </c>
      <c r="P395" s="258">
        <f t="shared" si="86"/>
        <v>2.7833673196920339</v>
      </c>
      <c r="Q395" s="258">
        <f t="shared" si="87"/>
        <v>2.7401382322621703</v>
      </c>
      <c r="R395" s="258">
        <f t="shared" si="88"/>
        <v>2.7198642692479544</v>
      </c>
      <c r="S395" s="258">
        <f t="shared" si="89"/>
        <v>2.7143384476416443</v>
      </c>
      <c r="T395" s="258">
        <f t="shared" si="90"/>
        <v>2.7205061986710981</v>
      </c>
      <c r="U395" s="258">
        <f t="shared" si="91"/>
        <v>2.7440275522785536</v>
      </c>
      <c r="V395" s="258">
        <f t="shared" si="92"/>
        <v>2.8433829984520509</v>
      </c>
      <c r="W395" s="258">
        <f t="shared" si="93"/>
        <v>2.9427384446255487</v>
      </c>
      <c r="X395" s="258">
        <f t="shared" si="94"/>
        <v>3.0420938907990456</v>
      </c>
      <c r="Y395" s="258">
        <f t="shared" si="95"/>
        <v>3.1414493369725425</v>
      </c>
      <c r="DV395" s="1"/>
      <c r="DW395" s="1"/>
      <c r="DX395" s="1"/>
      <c r="DY395" s="1"/>
      <c r="DZ395" s="1"/>
      <c r="EA395" s="1"/>
      <c r="EB395" s="1"/>
      <c r="EC395" s="1"/>
      <c r="ED395" s="1"/>
      <c r="EE395" s="1"/>
      <c r="EF395" s="1"/>
      <c r="EG395" s="1"/>
      <c r="EH395" s="1"/>
      <c r="EI395" s="1"/>
      <c r="EJ395" s="1"/>
    </row>
    <row r="396" spans="1:140" ht="25.15" customHeight="1">
      <c r="A396" s="383"/>
      <c r="B396" s="256">
        <f t="shared" si="79"/>
        <v>2045</v>
      </c>
      <c r="C396" s="278">
        <f t="shared" si="80"/>
        <v>52962</v>
      </c>
      <c r="D396" s="151">
        <f t="shared" si="73"/>
        <v>3.5300222702092392</v>
      </c>
      <c r="E396" s="151">
        <f t="shared" si="74"/>
        <v>2.8239986112310596</v>
      </c>
      <c r="F396" s="151">
        <f t="shared" si="75"/>
        <v>2.7300012507550626</v>
      </c>
      <c r="G396" s="151">
        <f t="shared" si="76"/>
        <v>2.717422323156371</v>
      </c>
      <c r="H396" s="151">
        <f t="shared" si="77"/>
        <v>2.7937052753653022</v>
      </c>
      <c r="I396" s="151">
        <f t="shared" si="78"/>
        <v>3.0420938907990451</v>
      </c>
      <c r="K396" s="104">
        <f t="shared" si="81"/>
        <v>2045</v>
      </c>
      <c r="L396" s="258">
        <f t="shared" si="82"/>
        <v>4.2731199918686453</v>
      </c>
      <c r="M396" s="258">
        <f t="shared" si="83"/>
        <v>3.3042810889497272</v>
      </c>
      <c r="N396" s="258">
        <f t="shared" si="84"/>
        <v>3.0126657298093447</v>
      </c>
      <c r="O396" s="258">
        <f t="shared" si="85"/>
        <v>2.8646299027700852</v>
      </c>
      <c r="P396" s="258">
        <f t="shared" si="86"/>
        <v>2.7833673196920339</v>
      </c>
      <c r="Q396" s="258">
        <f t="shared" si="87"/>
        <v>2.7401382322621703</v>
      </c>
      <c r="R396" s="258">
        <f t="shared" si="88"/>
        <v>2.7198642692479544</v>
      </c>
      <c r="S396" s="258">
        <f t="shared" si="89"/>
        <v>2.7143384476416443</v>
      </c>
      <c r="T396" s="258">
        <f t="shared" si="90"/>
        <v>2.7205061986710981</v>
      </c>
      <c r="U396" s="258">
        <f t="shared" si="91"/>
        <v>2.7440275522785536</v>
      </c>
      <c r="V396" s="258">
        <f t="shared" si="92"/>
        <v>2.8433829984520509</v>
      </c>
      <c r="W396" s="258">
        <f t="shared" si="93"/>
        <v>2.9427384446255487</v>
      </c>
      <c r="X396" s="258">
        <f t="shared" si="94"/>
        <v>3.0420938907990456</v>
      </c>
      <c r="Y396" s="258">
        <f t="shared" si="95"/>
        <v>3.1414493369725425</v>
      </c>
      <c r="DV396" s="1"/>
      <c r="DW396" s="1"/>
      <c r="DX396" s="1"/>
      <c r="DY396" s="1"/>
      <c r="DZ396" s="1"/>
      <c r="EA396" s="1"/>
      <c r="EB396" s="1"/>
      <c r="EC396" s="1"/>
      <c r="ED396" s="1"/>
      <c r="EE396" s="1"/>
      <c r="EF396" s="1"/>
      <c r="EG396" s="1"/>
      <c r="EH396" s="1"/>
      <c r="EI396" s="1"/>
      <c r="EJ396" s="1"/>
    </row>
    <row r="397" spans="1:140" ht="25.15" customHeight="1">
      <c r="A397" s="383"/>
      <c r="B397" s="256">
        <f t="shared" si="79"/>
        <v>2046</v>
      </c>
      <c r="C397" s="278">
        <f t="shared" si="80"/>
        <v>53327</v>
      </c>
      <c r="D397" s="151">
        <f t="shared" si="73"/>
        <v>3.5300222702092392</v>
      </c>
      <c r="E397" s="151">
        <f t="shared" si="74"/>
        <v>2.8239986112310596</v>
      </c>
      <c r="F397" s="151">
        <f t="shared" si="75"/>
        <v>2.7300012507550626</v>
      </c>
      <c r="G397" s="151">
        <f t="shared" si="76"/>
        <v>2.717422323156371</v>
      </c>
      <c r="H397" s="151">
        <f t="shared" si="77"/>
        <v>2.7937052753653022</v>
      </c>
      <c r="I397" s="151">
        <f t="shared" si="78"/>
        <v>3.0420938907990451</v>
      </c>
      <c r="K397" s="104">
        <f t="shared" si="81"/>
        <v>2046</v>
      </c>
      <c r="L397" s="258">
        <f t="shared" si="82"/>
        <v>4.2731199918686453</v>
      </c>
      <c r="M397" s="258">
        <f t="shared" si="83"/>
        <v>3.3042810889497272</v>
      </c>
      <c r="N397" s="258">
        <f t="shared" si="84"/>
        <v>3.0126657298093447</v>
      </c>
      <c r="O397" s="258">
        <f t="shared" si="85"/>
        <v>2.8646299027700852</v>
      </c>
      <c r="P397" s="258">
        <f t="shared" si="86"/>
        <v>2.7833673196920339</v>
      </c>
      <c r="Q397" s="258">
        <f t="shared" si="87"/>
        <v>2.7401382322621703</v>
      </c>
      <c r="R397" s="258">
        <f t="shared" si="88"/>
        <v>2.7198642692479544</v>
      </c>
      <c r="S397" s="258">
        <f t="shared" si="89"/>
        <v>2.7143384476416443</v>
      </c>
      <c r="T397" s="258">
        <f t="shared" si="90"/>
        <v>2.7205061986710981</v>
      </c>
      <c r="U397" s="258">
        <f t="shared" si="91"/>
        <v>2.7440275522785536</v>
      </c>
      <c r="V397" s="258">
        <f t="shared" si="92"/>
        <v>2.8433829984520509</v>
      </c>
      <c r="W397" s="258">
        <f t="shared" si="93"/>
        <v>2.9427384446255487</v>
      </c>
      <c r="X397" s="258">
        <f t="shared" si="94"/>
        <v>3.0420938907990456</v>
      </c>
      <c r="Y397" s="258">
        <f t="shared" si="95"/>
        <v>3.1414493369725425</v>
      </c>
      <c r="DV397" s="1"/>
      <c r="DW397" s="1"/>
      <c r="DX397" s="1"/>
      <c r="DY397" s="1"/>
      <c r="DZ397" s="1"/>
      <c r="EA397" s="1"/>
      <c r="EB397" s="1"/>
      <c r="EC397" s="1"/>
      <c r="ED397" s="1"/>
      <c r="EE397" s="1"/>
      <c r="EF397" s="1"/>
      <c r="EG397" s="1"/>
      <c r="EH397" s="1"/>
      <c r="EI397" s="1"/>
      <c r="EJ397" s="1"/>
    </row>
    <row r="398" spans="1:140" ht="25.15" customHeight="1">
      <c r="A398" s="383"/>
      <c r="B398" s="256">
        <f t="shared" si="79"/>
        <v>2047</v>
      </c>
      <c r="C398" s="278">
        <f t="shared" si="80"/>
        <v>53692</v>
      </c>
      <c r="D398" s="151">
        <f t="shared" si="73"/>
        <v>3.5300222702092392</v>
      </c>
      <c r="E398" s="151">
        <f t="shared" si="74"/>
        <v>2.8239986112310596</v>
      </c>
      <c r="F398" s="151">
        <f t="shared" si="75"/>
        <v>2.7300012507550626</v>
      </c>
      <c r="G398" s="151">
        <f t="shared" si="76"/>
        <v>2.717422323156371</v>
      </c>
      <c r="H398" s="151">
        <f t="shared" si="77"/>
        <v>2.7937052753653022</v>
      </c>
      <c r="I398" s="151">
        <f t="shared" si="78"/>
        <v>3.0420938907990451</v>
      </c>
      <c r="K398" s="104">
        <f t="shared" si="81"/>
        <v>2047</v>
      </c>
      <c r="L398" s="258">
        <f t="shared" si="82"/>
        <v>4.2731199918686453</v>
      </c>
      <c r="M398" s="258">
        <f t="shared" si="83"/>
        <v>3.3042810889497272</v>
      </c>
      <c r="N398" s="258">
        <f t="shared" si="84"/>
        <v>3.0126657298093447</v>
      </c>
      <c r="O398" s="258">
        <f t="shared" si="85"/>
        <v>2.8646299027700852</v>
      </c>
      <c r="P398" s="258">
        <f t="shared" si="86"/>
        <v>2.7833673196920339</v>
      </c>
      <c r="Q398" s="258">
        <f t="shared" si="87"/>
        <v>2.7401382322621703</v>
      </c>
      <c r="R398" s="258">
        <f t="shared" si="88"/>
        <v>2.7198642692479544</v>
      </c>
      <c r="S398" s="258">
        <f t="shared" si="89"/>
        <v>2.7143384476416443</v>
      </c>
      <c r="T398" s="258">
        <f t="shared" si="90"/>
        <v>2.7205061986710981</v>
      </c>
      <c r="U398" s="258">
        <f t="shared" si="91"/>
        <v>2.7440275522785536</v>
      </c>
      <c r="V398" s="258">
        <f t="shared" si="92"/>
        <v>2.8433829984520509</v>
      </c>
      <c r="W398" s="258">
        <f t="shared" si="93"/>
        <v>2.9427384446255487</v>
      </c>
      <c r="X398" s="258">
        <f t="shared" si="94"/>
        <v>3.0420938907990456</v>
      </c>
      <c r="Y398" s="258">
        <f t="shared" si="95"/>
        <v>3.1414493369725425</v>
      </c>
      <c r="DV398" s="1"/>
      <c r="DW398" s="1"/>
      <c r="DX398" s="1"/>
      <c r="DY398" s="1"/>
      <c r="DZ398" s="1"/>
      <c r="EA398" s="1"/>
      <c r="EB398" s="1"/>
      <c r="EC398" s="1"/>
      <c r="ED398" s="1"/>
      <c r="EE398" s="1"/>
      <c r="EF398" s="1"/>
      <c r="EG398" s="1"/>
      <c r="EH398" s="1"/>
      <c r="EI398" s="1"/>
      <c r="EJ398" s="1"/>
    </row>
    <row r="399" spans="1:140" ht="25.15" customHeight="1">
      <c r="A399" s="383"/>
      <c r="B399" s="256">
        <f t="shared" si="79"/>
        <v>2048</v>
      </c>
      <c r="C399" s="278">
        <f t="shared" si="80"/>
        <v>54057</v>
      </c>
      <c r="D399" s="151">
        <f t="shared" si="73"/>
        <v>3.5300222702092392</v>
      </c>
      <c r="E399" s="151">
        <f t="shared" si="74"/>
        <v>2.8239986112310596</v>
      </c>
      <c r="F399" s="151">
        <f t="shared" si="75"/>
        <v>2.7300012507550626</v>
      </c>
      <c r="G399" s="151">
        <f t="shared" si="76"/>
        <v>2.717422323156371</v>
      </c>
      <c r="H399" s="151">
        <f t="shared" si="77"/>
        <v>2.7937052753653022</v>
      </c>
      <c r="I399" s="151">
        <f t="shared" si="78"/>
        <v>3.0420938907990451</v>
      </c>
      <c r="K399" s="104">
        <f t="shared" si="81"/>
        <v>2048</v>
      </c>
      <c r="L399" s="258">
        <f t="shared" si="82"/>
        <v>4.2731199918686453</v>
      </c>
      <c r="M399" s="258">
        <f t="shared" si="83"/>
        <v>3.3042810889497272</v>
      </c>
      <c r="N399" s="258">
        <f t="shared" si="84"/>
        <v>3.0126657298093447</v>
      </c>
      <c r="O399" s="258">
        <f t="shared" si="85"/>
        <v>2.8646299027700852</v>
      </c>
      <c r="P399" s="258">
        <f t="shared" si="86"/>
        <v>2.7833673196920339</v>
      </c>
      <c r="Q399" s="258">
        <f t="shared" si="87"/>
        <v>2.7401382322621703</v>
      </c>
      <c r="R399" s="258">
        <f t="shared" si="88"/>
        <v>2.7198642692479544</v>
      </c>
      <c r="S399" s="258">
        <f t="shared" si="89"/>
        <v>2.7143384476416443</v>
      </c>
      <c r="T399" s="258">
        <f t="shared" si="90"/>
        <v>2.7205061986710981</v>
      </c>
      <c r="U399" s="258">
        <f t="shared" si="91"/>
        <v>2.7440275522785536</v>
      </c>
      <c r="V399" s="258">
        <f t="shared" si="92"/>
        <v>2.8433829984520509</v>
      </c>
      <c r="W399" s="258">
        <f t="shared" si="93"/>
        <v>2.9427384446255487</v>
      </c>
      <c r="X399" s="258">
        <f t="shared" si="94"/>
        <v>3.0420938907990456</v>
      </c>
      <c r="Y399" s="258">
        <f t="shared" si="95"/>
        <v>3.1414493369725425</v>
      </c>
      <c r="DV399" s="1"/>
      <c r="DW399" s="1"/>
      <c r="DX399" s="1"/>
      <c r="DY399" s="1"/>
      <c r="DZ399" s="1"/>
      <c r="EA399" s="1"/>
      <c r="EB399" s="1"/>
      <c r="EC399" s="1"/>
      <c r="ED399" s="1"/>
      <c r="EE399" s="1"/>
      <c r="EF399" s="1"/>
      <c r="EG399" s="1"/>
      <c r="EH399" s="1"/>
      <c r="EI399" s="1"/>
      <c r="EJ399" s="1"/>
    </row>
    <row r="400" spans="1:140" ht="25.15" customHeight="1">
      <c r="A400" s="383"/>
      <c r="B400" s="256">
        <f t="shared" si="79"/>
        <v>2049</v>
      </c>
      <c r="C400" s="278">
        <f t="shared" si="80"/>
        <v>54423</v>
      </c>
      <c r="D400" s="151">
        <f t="shared" si="73"/>
        <v>3.5300222702092392</v>
      </c>
      <c r="E400" s="151">
        <f t="shared" si="74"/>
        <v>2.8239986112310596</v>
      </c>
      <c r="F400" s="151">
        <f t="shared" si="75"/>
        <v>2.7300012507550626</v>
      </c>
      <c r="G400" s="151">
        <f t="shared" si="76"/>
        <v>2.717422323156371</v>
      </c>
      <c r="H400" s="151">
        <f t="shared" si="77"/>
        <v>2.7937052753653022</v>
      </c>
      <c r="I400" s="151">
        <f t="shared" si="78"/>
        <v>3.0420938907990451</v>
      </c>
      <c r="K400" s="104">
        <f t="shared" si="81"/>
        <v>2049</v>
      </c>
      <c r="L400" s="258">
        <f t="shared" si="82"/>
        <v>4.2731199918686453</v>
      </c>
      <c r="M400" s="258">
        <f t="shared" si="83"/>
        <v>3.3042810889497272</v>
      </c>
      <c r="N400" s="258">
        <f t="shared" si="84"/>
        <v>3.0126657298093447</v>
      </c>
      <c r="O400" s="258">
        <f t="shared" si="85"/>
        <v>2.8646299027700852</v>
      </c>
      <c r="P400" s="258">
        <f t="shared" si="86"/>
        <v>2.7833673196920339</v>
      </c>
      <c r="Q400" s="258">
        <f t="shared" si="87"/>
        <v>2.7401382322621703</v>
      </c>
      <c r="R400" s="258">
        <f t="shared" si="88"/>
        <v>2.7198642692479544</v>
      </c>
      <c r="S400" s="258">
        <f t="shared" si="89"/>
        <v>2.7143384476416443</v>
      </c>
      <c r="T400" s="258">
        <f t="shared" si="90"/>
        <v>2.7205061986710981</v>
      </c>
      <c r="U400" s="258">
        <f t="shared" si="91"/>
        <v>2.7440275522785536</v>
      </c>
      <c r="V400" s="258">
        <f t="shared" si="92"/>
        <v>2.8433829984520509</v>
      </c>
      <c r="W400" s="258">
        <f t="shared" si="93"/>
        <v>2.9427384446255487</v>
      </c>
      <c r="X400" s="258">
        <f t="shared" si="94"/>
        <v>3.0420938907990456</v>
      </c>
      <c r="Y400" s="258">
        <f t="shared" si="95"/>
        <v>3.1414493369725425</v>
      </c>
      <c r="DV400" s="1"/>
      <c r="DW400" s="1"/>
      <c r="DX400" s="1"/>
      <c r="DY400" s="1"/>
      <c r="DZ400" s="1"/>
      <c r="EA400" s="1"/>
      <c r="EB400" s="1"/>
      <c r="EC400" s="1"/>
      <c r="ED400" s="1"/>
      <c r="EE400" s="1"/>
      <c r="EF400" s="1"/>
      <c r="EG400" s="1"/>
      <c r="EH400" s="1"/>
      <c r="EI400" s="1"/>
      <c r="EJ400" s="1"/>
    </row>
    <row r="401" spans="1:140" ht="25.15" customHeight="1">
      <c r="A401" s="383"/>
      <c r="B401" s="256">
        <f t="shared" si="79"/>
        <v>2050</v>
      </c>
      <c r="C401" s="278">
        <f t="shared" si="80"/>
        <v>54788</v>
      </c>
      <c r="D401" s="151">
        <f t="shared" si="73"/>
        <v>3.5300222702092392</v>
      </c>
      <c r="E401" s="151">
        <f t="shared" si="74"/>
        <v>2.8239986112310596</v>
      </c>
      <c r="F401" s="151">
        <f t="shared" si="75"/>
        <v>2.7300012507550626</v>
      </c>
      <c r="G401" s="151">
        <f t="shared" si="76"/>
        <v>2.717422323156371</v>
      </c>
      <c r="H401" s="151">
        <f t="shared" si="77"/>
        <v>2.7937052753653022</v>
      </c>
      <c r="I401" s="151">
        <f t="shared" si="78"/>
        <v>3.0420938907990451</v>
      </c>
      <c r="K401" s="104">
        <f t="shared" si="81"/>
        <v>2050</v>
      </c>
      <c r="L401" s="258">
        <f t="shared" si="82"/>
        <v>4.2731199918686453</v>
      </c>
      <c r="M401" s="258">
        <f t="shared" si="83"/>
        <v>3.3042810889497272</v>
      </c>
      <c r="N401" s="258">
        <f t="shared" si="84"/>
        <v>3.0126657298093447</v>
      </c>
      <c r="O401" s="258">
        <f t="shared" si="85"/>
        <v>2.8646299027700852</v>
      </c>
      <c r="P401" s="258">
        <f t="shared" si="86"/>
        <v>2.7833673196920339</v>
      </c>
      <c r="Q401" s="258">
        <f t="shared" si="87"/>
        <v>2.7401382322621703</v>
      </c>
      <c r="R401" s="258">
        <f t="shared" si="88"/>
        <v>2.7198642692479544</v>
      </c>
      <c r="S401" s="258">
        <f t="shared" si="89"/>
        <v>2.7143384476416443</v>
      </c>
      <c r="T401" s="258">
        <f t="shared" si="90"/>
        <v>2.7205061986710981</v>
      </c>
      <c r="U401" s="258">
        <f t="shared" si="91"/>
        <v>2.7440275522785536</v>
      </c>
      <c r="V401" s="258">
        <f t="shared" si="92"/>
        <v>2.8433829984520509</v>
      </c>
      <c r="W401" s="258">
        <f t="shared" si="93"/>
        <v>2.9427384446255487</v>
      </c>
      <c r="X401" s="258">
        <f t="shared" si="94"/>
        <v>3.0420938907990456</v>
      </c>
      <c r="Y401" s="258">
        <f t="shared" si="95"/>
        <v>3.1414493369725425</v>
      </c>
      <c r="DV401" s="1"/>
      <c r="DW401" s="1"/>
      <c r="DX401" s="1"/>
      <c r="DY401" s="1"/>
      <c r="DZ401" s="1"/>
      <c r="EA401" s="1"/>
      <c r="EB401" s="1"/>
      <c r="EC401" s="1"/>
      <c r="ED401" s="1"/>
      <c r="EE401" s="1"/>
      <c r="EF401" s="1"/>
      <c r="EG401" s="1"/>
      <c r="EH401" s="1"/>
      <c r="EI401" s="1"/>
      <c r="EJ401" s="1"/>
    </row>
    <row r="402" spans="1:140" ht="25.15" customHeight="1">
      <c r="A402" s="383"/>
      <c r="B402" s="256">
        <f t="shared" si="79"/>
        <v>2051</v>
      </c>
      <c r="C402" s="278">
        <f t="shared" si="80"/>
        <v>55153</v>
      </c>
      <c r="D402" s="151">
        <f t="shared" si="73"/>
        <v>3.5300222702092392</v>
      </c>
      <c r="E402" s="151">
        <f t="shared" si="74"/>
        <v>2.8239986112310596</v>
      </c>
      <c r="F402" s="151">
        <f t="shared" si="75"/>
        <v>2.7300012507550626</v>
      </c>
      <c r="G402" s="151">
        <f t="shared" si="76"/>
        <v>2.717422323156371</v>
      </c>
      <c r="H402" s="151">
        <f t="shared" si="77"/>
        <v>2.7937052753653022</v>
      </c>
      <c r="I402" s="151">
        <f t="shared" si="78"/>
        <v>3.0420938907990451</v>
      </c>
      <c r="K402" s="104">
        <f t="shared" si="81"/>
        <v>2051</v>
      </c>
      <c r="L402" s="258">
        <f t="shared" si="82"/>
        <v>4.2731199918686453</v>
      </c>
      <c r="M402" s="258">
        <f t="shared" si="83"/>
        <v>3.3042810889497272</v>
      </c>
      <c r="N402" s="258">
        <f t="shared" si="84"/>
        <v>3.0126657298093447</v>
      </c>
      <c r="O402" s="258">
        <f t="shared" si="85"/>
        <v>2.8646299027700852</v>
      </c>
      <c r="P402" s="258">
        <f t="shared" si="86"/>
        <v>2.7833673196920339</v>
      </c>
      <c r="Q402" s="258">
        <f t="shared" si="87"/>
        <v>2.7401382322621703</v>
      </c>
      <c r="R402" s="258">
        <f t="shared" si="88"/>
        <v>2.7198642692479544</v>
      </c>
      <c r="S402" s="258">
        <f t="shared" si="89"/>
        <v>2.7143384476416443</v>
      </c>
      <c r="T402" s="258">
        <f t="shared" si="90"/>
        <v>2.7205061986710981</v>
      </c>
      <c r="U402" s="258">
        <f t="shared" si="91"/>
        <v>2.7440275522785536</v>
      </c>
      <c r="V402" s="258">
        <f t="shared" si="92"/>
        <v>2.8433829984520509</v>
      </c>
      <c r="W402" s="258">
        <f t="shared" si="93"/>
        <v>2.9427384446255487</v>
      </c>
      <c r="X402" s="258">
        <f t="shared" si="94"/>
        <v>3.0420938907990456</v>
      </c>
      <c r="Y402" s="258">
        <f t="shared" si="95"/>
        <v>3.1414493369725425</v>
      </c>
      <c r="DV402" s="1"/>
      <c r="DW402" s="1"/>
      <c r="DX402" s="1"/>
      <c r="DY402" s="1"/>
      <c r="DZ402" s="1"/>
      <c r="EA402" s="1"/>
      <c r="EB402" s="1"/>
      <c r="EC402" s="1"/>
      <c r="ED402" s="1"/>
      <c r="EE402" s="1"/>
      <c r="EF402" s="1"/>
      <c r="EG402" s="1"/>
      <c r="EH402" s="1"/>
      <c r="EI402" s="1"/>
      <c r="EJ402" s="1"/>
    </row>
    <row r="403" spans="1:140" ht="25.15" customHeight="1">
      <c r="A403" s="383"/>
      <c r="B403" s="256">
        <f t="shared" si="79"/>
        <v>2052</v>
      </c>
      <c r="C403" s="278">
        <f t="shared" si="80"/>
        <v>55518</v>
      </c>
      <c r="D403" s="151">
        <f t="shared" si="73"/>
        <v>3.5300222702092392</v>
      </c>
      <c r="E403" s="151">
        <f t="shared" si="74"/>
        <v>2.8239986112310596</v>
      </c>
      <c r="F403" s="151">
        <f t="shared" si="75"/>
        <v>2.7300012507550626</v>
      </c>
      <c r="G403" s="151">
        <f t="shared" si="76"/>
        <v>2.717422323156371</v>
      </c>
      <c r="H403" s="151">
        <f t="shared" si="77"/>
        <v>2.7937052753653022</v>
      </c>
      <c r="I403" s="151">
        <f t="shared" si="78"/>
        <v>3.0420938907990451</v>
      </c>
      <c r="K403" s="104">
        <f t="shared" si="81"/>
        <v>2052</v>
      </c>
      <c r="L403" s="258">
        <f t="shared" si="82"/>
        <v>4.2731199918686453</v>
      </c>
      <c r="M403" s="258">
        <f t="shared" si="83"/>
        <v>3.3042810889497272</v>
      </c>
      <c r="N403" s="258">
        <f t="shared" si="84"/>
        <v>3.0126657298093447</v>
      </c>
      <c r="O403" s="258">
        <f t="shared" si="85"/>
        <v>2.8646299027700852</v>
      </c>
      <c r="P403" s="258">
        <f t="shared" si="86"/>
        <v>2.7833673196920339</v>
      </c>
      <c r="Q403" s="258">
        <f t="shared" si="87"/>
        <v>2.7401382322621703</v>
      </c>
      <c r="R403" s="258">
        <f t="shared" si="88"/>
        <v>2.7198642692479544</v>
      </c>
      <c r="S403" s="258">
        <f t="shared" si="89"/>
        <v>2.7143384476416443</v>
      </c>
      <c r="T403" s="258">
        <f t="shared" si="90"/>
        <v>2.7205061986710981</v>
      </c>
      <c r="U403" s="258">
        <f t="shared" si="91"/>
        <v>2.7440275522785536</v>
      </c>
      <c r="V403" s="258">
        <f t="shared" si="92"/>
        <v>2.8433829984520509</v>
      </c>
      <c r="W403" s="258">
        <f t="shared" si="93"/>
        <v>2.9427384446255487</v>
      </c>
      <c r="X403" s="258">
        <f t="shared" si="94"/>
        <v>3.0420938907990456</v>
      </c>
      <c r="Y403" s="258">
        <f t="shared" si="95"/>
        <v>3.1414493369725425</v>
      </c>
      <c r="DV403" s="1"/>
      <c r="DW403" s="1"/>
      <c r="DX403" s="1"/>
      <c r="DY403" s="1"/>
      <c r="DZ403" s="1"/>
      <c r="EA403" s="1"/>
      <c r="EB403" s="1"/>
      <c r="EC403" s="1"/>
      <c r="ED403" s="1"/>
      <c r="EE403" s="1"/>
      <c r="EF403" s="1"/>
      <c r="EG403" s="1"/>
      <c r="EH403" s="1"/>
      <c r="EI403" s="1"/>
      <c r="EJ403" s="1"/>
    </row>
    <row r="404" spans="1:140" ht="25.15" customHeight="1">
      <c r="A404" s="383"/>
      <c r="B404" s="256">
        <f t="shared" si="79"/>
        <v>2053</v>
      </c>
      <c r="C404" s="278">
        <f t="shared" si="80"/>
        <v>55884</v>
      </c>
      <c r="D404" s="151">
        <f t="shared" si="73"/>
        <v>3.5300222702092392</v>
      </c>
      <c r="E404" s="151">
        <f t="shared" si="74"/>
        <v>2.8239986112310596</v>
      </c>
      <c r="F404" s="151">
        <f t="shared" si="75"/>
        <v>2.7300012507550626</v>
      </c>
      <c r="G404" s="151">
        <f t="shared" si="76"/>
        <v>2.717422323156371</v>
      </c>
      <c r="H404" s="151">
        <f t="shared" si="77"/>
        <v>2.7937052753653022</v>
      </c>
      <c r="I404" s="151">
        <f t="shared" si="78"/>
        <v>3.0420938907990451</v>
      </c>
      <c r="K404" s="104">
        <f t="shared" si="81"/>
        <v>2053</v>
      </c>
      <c r="L404" s="258">
        <f t="shared" si="82"/>
        <v>4.2731199918686453</v>
      </c>
      <c r="M404" s="258">
        <f t="shared" si="83"/>
        <v>3.3042810889497272</v>
      </c>
      <c r="N404" s="258">
        <f t="shared" si="84"/>
        <v>3.0126657298093447</v>
      </c>
      <c r="O404" s="258">
        <f t="shared" si="85"/>
        <v>2.8646299027700852</v>
      </c>
      <c r="P404" s="258">
        <f t="shared" si="86"/>
        <v>2.7833673196920339</v>
      </c>
      <c r="Q404" s="258">
        <f t="shared" si="87"/>
        <v>2.7401382322621703</v>
      </c>
      <c r="R404" s="258">
        <f t="shared" si="88"/>
        <v>2.7198642692479544</v>
      </c>
      <c r="S404" s="258">
        <f t="shared" si="89"/>
        <v>2.7143384476416443</v>
      </c>
      <c r="T404" s="258">
        <f t="shared" si="90"/>
        <v>2.7205061986710981</v>
      </c>
      <c r="U404" s="258">
        <f t="shared" si="91"/>
        <v>2.7440275522785536</v>
      </c>
      <c r="V404" s="258">
        <f t="shared" si="92"/>
        <v>2.8433829984520509</v>
      </c>
      <c r="W404" s="258">
        <f t="shared" si="93"/>
        <v>2.9427384446255487</v>
      </c>
      <c r="X404" s="258">
        <f t="shared" si="94"/>
        <v>3.0420938907990456</v>
      </c>
      <c r="Y404" s="258">
        <f t="shared" si="95"/>
        <v>3.1414493369725425</v>
      </c>
      <c r="DV404" s="1"/>
      <c r="DW404" s="1"/>
      <c r="DX404" s="1"/>
      <c r="DY404" s="1"/>
      <c r="DZ404" s="1"/>
      <c r="EA404" s="1"/>
      <c r="EB404" s="1"/>
      <c r="EC404" s="1"/>
      <c r="ED404" s="1"/>
      <c r="EE404" s="1"/>
      <c r="EF404" s="1"/>
      <c r="EG404" s="1"/>
      <c r="EH404" s="1"/>
      <c r="EI404" s="1"/>
      <c r="EJ404" s="1"/>
    </row>
    <row r="405" spans="1:140" ht="25.15" customHeight="1">
      <c r="A405" s="383"/>
      <c r="B405" s="256">
        <f t="shared" si="79"/>
        <v>2054</v>
      </c>
      <c r="C405" s="278">
        <f t="shared" si="80"/>
        <v>56249</v>
      </c>
      <c r="D405" s="151">
        <f t="shared" si="73"/>
        <v>3.5300222702092392</v>
      </c>
      <c r="E405" s="151">
        <f t="shared" si="74"/>
        <v>2.8239986112310596</v>
      </c>
      <c r="F405" s="151">
        <f t="shared" si="75"/>
        <v>2.7300012507550626</v>
      </c>
      <c r="G405" s="151">
        <f t="shared" si="76"/>
        <v>2.717422323156371</v>
      </c>
      <c r="H405" s="151">
        <f t="shared" si="77"/>
        <v>2.7937052753653022</v>
      </c>
      <c r="I405" s="151">
        <f t="shared" si="78"/>
        <v>3.0420938907990451</v>
      </c>
      <c r="K405" s="104">
        <f t="shared" si="81"/>
        <v>2054</v>
      </c>
      <c r="L405" s="258">
        <f t="shared" si="82"/>
        <v>4.2731199918686453</v>
      </c>
      <c r="M405" s="258">
        <f t="shared" si="83"/>
        <v>3.3042810889497272</v>
      </c>
      <c r="N405" s="258">
        <f t="shared" si="84"/>
        <v>3.0126657298093447</v>
      </c>
      <c r="O405" s="258">
        <f t="shared" si="85"/>
        <v>2.8646299027700852</v>
      </c>
      <c r="P405" s="258">
        <f t="shared" si="86"/>
        <v>2.7833673196920339</v>
      </c>
      <c r="Q405" s="258">
        <f t="shared" si="87"/>
        <v>2.7401382322621703</v>
      </c>
      <c r="R405" s="258">
        <f t="shared" si="88"/>
        <v>2.7198642692479544</v>
      </c>
      <c r="S405" s="258">
        <f t="shared" si="89"/>
        <v>2.7143384476416443</v>
      </c>
      <c r="T405" s="258">
        <f t="shared" si="90"/>
        <v>2.7205061986710981</v>
      </c>
      <c r="U405" s="258">
        <f t="shared" si="91"/>
        <v>2.7440275522785536</v>
      </c>
      <c r="V405" s="258">
        <f t="shared" si="92"/>
        <v>2.8433829984520509</v>
      </c>
      <c r="W405" s="258">
        <f t="shared" si="93"/>
        <v>2.9427384446255487</v>
      </c>
      <c r="X405" s="258">
        <f t="shared" si="94"/>
        <v>3.0420938907990456</v>
      </c>
      <c r="Y405" s="258">
        <f t="shared" si="95"/>
        <v>3.1414493369725425</v>
      </c>
      <c r="DV405" s="1"/>
      <c r="DW405" s="1"/>
      <c r="DX405" s="1"/>
      <c r="DY405" s="1"/>
      <c r="DZ405" s="1"/>
      <c r="EA405" s="1"/>
      <c r="EB405" s="1"/>
      <c r="EC405" s="1"/>
      <c r="ED405" s="1"/>
      <c r="EE405" s="1"/>
      <c r="EF405" s="1"/>
      <c r="EG405" s="1"/>
      <c r="EH405" s="1"/>
      <c r="EI405" s="1"/>
      <c r="EJ405" s="1"/>
    </row>
    <row r="406" spans="1:140" ht="25.15" customHeight="1">
      <c r="A406" s="383"/>
      <c r="B406" s="256">
        <f t="shared" si="79"/>
        <v>2055</v>
      </c>
      <c r="C406" s="278">
        <f t="shared" si="80"/>
        <v>56614</v>
      </c>
      <c r="D406" s="151">
        <f t="shared" si="73"/>
        <v>3.5300222702092392</v>
      </c>
      <c r="E406" s="151">
        <f t="shared" si="74"/>
        <v>2.8239986112310596</v>
      </c>
      <c r="F406" s="151">
        <f t="shared" si="75"/>
        <v>2.7300012507550626</v>
      </c>
      <c r="G406" s="151">
        <f t="shared" si="76"/>
        <v>2.717422323156371</v>
      </c>
      <c r="H406" s="151">
        <f t="shared" si="77"/>
        <v>2.7937052753653022</v>
      </c>
      <c r="I406" s="151">
        <f t="shared" si="78"/>
        <v>3.0420938907990451</v>
      </c>
      <c r="K406" s="104">
        <f t="shared" si="81"/>
        <v>2055</v>
      </c>
      <c r="L406" s="258">
        <f t="shared" si="82"/>
        <v>4.2731199918686453</v>
      </c>
      <c r="M406" s="258">
        <f t="shared" si="83"/>
        <v>3.3042810889497272</v>
      </c>
      <c r="N406" s="258">
        <f t="shared" si="84"/>
        <v>3.0126657298093447</v>
      </c>
      <c r="O406" s="258">
        <f t="shared" si="85"/>
        <v>2.8646299027700852</v>
      </c>
      <c r="P406" s="258">
        <f t="shared" si="86"/>
        <v>2.7833673196920339</v>
      </c>
      <c r="Q406" s="258">
        <f t="shared" si="87"/>
        <v>2.7401382322621703</v>
      </c>
      <c r="R406" s="258">
        <f t="shared" si="88"/>
        <v>2.7198642692479544</v>
      </c>
      <c r="S406" s="258">
        <f t="shared" si="89"/>
        <v>2.7143384476416443</v>
      </c>
      <c r="T406" s="258">
        <f t="shared" si="90"/>
        <v>2.7205061986710981</v>
      </c>
      <c r="U406" s="258">
        <f t="shared" si="91"/>
        <v>2.7440275522785536</v>
      </c>
      <c r="V406" s="258">
        <f t="shared" si="92"/>
        <v>2.8433829984520509</v>
      </c>
      <c r="W406" s="258">
        <f t="shared" si="93"/>
        <v>2.9427384446255487</v>
      </c>
      <c r="X406" s="258">
        <f t="shared" si="94"/>
        <v>3.0420938907990456</v>
      </c>
      <c r="Y406" s="258">
        <f t="shared" si="95"/>
        <v>3.1414493369725425</v>
      </c>
      <c r="DV406" s="1"/>
      <c r="DW406" s="1"/>
      <c r="DX406" s="1"/>
      <c r="DY406" s="1"/>
      <c r="DZ406" s="1"/>
      <c r="EA406" s="1"/>
      <c r="EB406" s="1"/>
      <c r="EC406" s="1"/>
      <c r="ED406" s="1"/>
      <c r="EE406" s="1"/>
      <c r="EF406" s="1"/>
      <c r="EG406" s="1"/>
      <c r="EH406" s="1"/>
      <c r="EI406" s="1"/>
      <c r="EJ406" s="1"/>
    </row>
    <row r="407" spans="1:140" ht="25.15" customHeight="1">
      <c r="A407" s="383"/>
      <c r="B407" s="256">
        <f t="shared" si="79"/>
        <v>2056</v>
      </c>
      <c r="C407" s="278">
        <f t="shared" si="80"/>
        <v>56979</v>
      </c>
      <c r="D407" s="151">
        <f t="shared" si="73"/>
        <v>3.5300222702092392</v>
      </c>
      <c r="E407" s="151">
        <f t="shared" si="74"/>
        <v>2.8239986112310596</v>
      </c>
      <c r="F407" s="151">
        <f t="shared" si="75"/>
        <v>2.7300012507550626</v>
      </c>
      <c r="G407" s="151">
        <f t="shared" si="76"/>
        <v>2.717422323156371</v>
      </c>
      <c r="H407" s="151">
        <f t="shared" si="77"/>
        <v>2.7937052753653022</v>
      </c>
      <c r="I407" s="151">
        <f t="shared" si="78"/>
        <v>3.0420938907990451</v>
      </c>
      <c r="K407" s="104">
        <f t="shared" si="81"/>
        <v>2056</v>
      </c>
      <c r="L407" s="258">
        <f t="shared" si="82"/>
        <v>4.2731199918686453</v>
      </c>
      <c r="M407" s="258">
        <f t="shared" si="83"/>
        <v>3.3042810889497272</v>
      </c>
      <c r="N407" s="258">
        <f t="shared" si="84"/>
        <v>3.0126657298093447</v>
      </c>
      <c r="O407" s="258">
        <f t="shared" si="85"/>
        <v>2.8646299027700852</v>
      </c>
      <c r="P407" s="258">
        <f t="shared" si="86"/>
        <v>2.7833673196920339</v>
      </c>
      <c r="Q407" s="258">
        <f t="shared" si="87"/>
        <v>2.7401382322621703</v>
      </c>
      <c r="R407" s="258">
        <f t="shared" si="88"/>
        <v>2.7198642692479544</v>
      </c>
      <c r="S407" s="258">
        <f t="shared" si="89"/>
        <v>2.7143384476416443</v>
      </c>
      <c r="T407" s="258">
        <f t="shared" si="90"/>
        <v>2.7205061986710981</v>
      </c>
      <c r="U407" s="258">
        <f t="shared" si="91"/>
        <v>2.7440275522785536</v>
      </c>
      <c r="V407" s="258">
        <f t="shared" si="92"/>
        <v>2.8433829984520509</v>
      </c>
      <c r="W407" s="258">
        <f t="shared" si="93"/>
        <v>2.9427384446255487</v>
      </c>
      <c r="X407" s="258">
        <f t="shared" si="94"/>
        <v>3.0420938907990456</v>
      </c>
      <c r="Y407" s="258">
        <f t="shared" si="95"/>
        <v>3.1414493369725425</v>
      </c>
      <c r="DV407" s="1"/>
      <c r="DW407" s="1"/>
      <c r="DX407" s="1"/>
      <c r="DY407" s="1"/>
      <c r="DZ407" s="1"/>
      <c r="EA407" s="1"/>
      <c r="EB407" s="1"/>
      <c r="EC407" s="1"/>
      <c r="ED407" s="1"/>
      <c r="EE407" s="1"/>
      <c r="EF407" s="1"/>
      <c r="EG407" s="1"/>
      <c r="EH407" s="1"/>
      <c r="EI407" s="1"/>
      <c r="EJ407" s="1"/>
    </row>
    <row r="408" spans="1:140" ht="25.15" customHeight="1">
      <c r="A408" s="383"/>
      <c r="B408" s="256">
        <f t="shared" si="79"/>
        <v>2057</v>
      </c>
      <c r="C408" s="278">
        <f t="shared" si="80"/>
        <v>57345</v>
      </c>
      <c r="D408" s="151">
        <f t="shared" si="73"/>
        <v>3.5300222702092392</v>
      </c>
      <c r="E408" s="151">
        <f t="shared" si="74"/>
        <v>2.8239986112310596</v>
      </c>
      <c r="F408" s="151">
        <f t="shared" si="75"/>
        <v>2.7300012507550626</v>
      </c>
      <c r="G408" s="151">
        <f t="shared" si="76"/>
        <v>2.717422323156371</v>
      </c>
      <c r="H408" s="151">
        <f t="shared" si="77"/>
        <v>2.7937052753653022</v>
      </c>
      <c r="I408" s="151">
        <f t="shared" si="78"/>
        <v>3.0420938907990451</v>
      </c>
      <c r="K408" s="104">
        <f t="shared" si="81"/>
        <v>2057</v>
      </c>
      <c r="L408" s="258">
        <f t="shared" si="82"/>
        <v>4.2731199918686453</v>
      </c>
      <c r="M408" s="258">
        <f t="shared" si="83"/>
        <v>3.3042810889497272</v>
      </c>
      <c r="N408" s="258">
        <f t="shared" si="84"/>
        <v>3.0126657298093447</v>
      </c>
      <c r="O408" s="258">
        <f t="shared" si="85"/>
        <v>2.8646299027700852</v>
      </c>
      <c r="P408" s="258">
        <f t="shared" si="86"/>
        <v>2.7833673196920339</v>
      </c>
      <c r="Q408" s="258">
        <f t="shared" si="87"/>
        <v>2.7401382322621703</v>
      </c>
      <c r="R408" s="258">
        <f t="shared" si="88"/>
        <v>2.7198642692479544</v>
      </c>
      <c r="S408" s="258">
        <f t="shared" si="89"/>
        <v>2.7143384476416443</v>
      </c>
      <c r="T408" s="258">
        <f t="shared" si="90"/>
        <v>2.7205061986710981</v>
      </c>
      <c r="U408" s="258">
        <f t="shared" si="91"/>
        <v>2.7440275522785536</v>
      </c>
      <c r="V408" s="258">
        <f t="shared" si="92"/>
        <v>2.8433829984520509</v>
      </c>
      <c r="W408" s="258">
        <f t="shared" si="93"/>
        <v>2.9427384446255487</v>
      </c>
      <c r="X408" s="258">
        <f t="shared" si="94"/>
        <v>3.0420938907990456</v>
      </c>
      <c r="Y408" s="258">
        <f t="shared" si="95"/>
        <v>3.1414493369725425</v>
      </c>
      <c r="DV408" s="1"/>
      <c r="DW408" s="1"/>
      <c r="DX408" s="1"/>
      <c r="DY408" s="1"/>
      <c r="DZ408" s="1"/>
      <c r="EA408" s="1"/>
      <c r="EB408" s="1"/>
      <c r="EC408" s="1"/>
      <c r="ED408" s="1"/>
      <c r="EE408" s="1"/>
      <c r="EF408" s="1"/>
      <c r="EG408" s="1"/>
      <c r="EH408" s="1"/>
      <c r="EI408" s="1"/>
      <c r="EJ408" s="1"/>
    </row>
    <row r="409" spans="1:140" ht="25.15" customHeight="1">
      <c r="A409" s="383"/>
      <c r="B409" s="256">
        <f t="shared" si="79"/>
        <v>2058</v>
      </c>
      <c r="C409" s="278">
        <f t="shared" si="80"/>
        <v>57710</v>
      </c>
      <c r="D409" s="151">
        <f t="shared" si="73"/>
        <v>3.5300222702092392</v>
      </c>
      <c r="E409" s="151">
        <f t="shared" si="74"/>
        <v>2.8239986112310596</v>
      </c>
      <c r="F409" s="151">
        <f t="shared" si="75"/>
        <v>2.7300012507550626</v>
      </c>
      <c r="G409" s="151">
        <f t="shared" si="76"/>
        <v>2.717422323156371</v>
      </c>
      <c r="H409" s="151">
        <f t="shared" si="77"/>
        <v>2.7937052753653022</v>
      </c>
      <c r="I409" s="151">
        <f t="shared" si="78"/>
        <v>3.0420938907990451</v>
      </c>
      <c r="K409" s="104">
        <f t="shared" si="81"/>
        <v>2058</v>
      </c>
      <c r="L409" s="258">
        <f t="shared" si="82"/>
        <v>4.2731199918686453</v>
      </c>
      <c r="M409" s="258">
        <f t="shared" si="83"/>
        <v>3.3042810889497272</v>
      </c>
      <c r="N409" s="258">
        <f t="shared" si="84"/>
        <v>3.0126657298093447</v>
      </c>
      <c r="O409" s="258">
        <f t="shared" si="85"/>
        <v>2.8646299027700852</v>
      </c>
      <c r="P409" s="258">
        <f t="shared" si="86"/>
        <v>2.7833673196920339</v>
      </c>
      <c r="Q409" s="258">
        <f t="shared" si="87"/>
        <v>2.7401382322621703</v>
      </c>
      <c r="R409" s="258">
        <f t="shared" si="88"/>
        <v>2.7198642692479544</v>
      </c>
      <c r="S409" s="258">
        <f t="shared" si="89"/>
        <v>2.7143384476416443</v>
      </c>
      <c r="T409" s="258">
        <f t="shared" si="90"/>
        <v>2.7205061986710981</v>
      </c>
      <c r="U409" s="258">
        <f t="shared" si="91"/>
        <v>2.7440275522785536</v>
      </c>
      <c r="V409" s="258">
        <f t="shared" si="92"/>
        <v>2.8433829984520509</v>
      </c>
      <c r="W409" s="258">
        <f t="shared" si="93"/>
        <v>2.9427384446255487</v>
      </c>
      <c r="X409" s="258">
        <f t="shared" si="94"/>
        <v>3.0420938907990456</v>
      </c>
      <c r="Y409" s="258">
        <f t="shared" si="95"/>
        <v>3.1414493369725425</v>
      </c>
      <c r="DV409" s="1"/>
      <c r="DW409" s="1"/>
      <c r="DX409" s="1"/>
      <c r="DY409" s="1"/>
      <c r="DZ409" s="1"/>
      <c r="EA409" s="1"/>
      <c r="EB409" s="1"/>
      <c r="EC409" s="1"/>
      <c r="ED409" s="1"/>
      <c r="EE409" s="1"/>
      <c r="EF409" s="1"/>
      <c r="EG409" s="1"/>
      <c r="EH409" s="1"/>
      <c r="EI409" s="1"/>
      <c r="EJ409" s="1"/>
    </row>
    <row r="410" spans="1:140" ht="25.15" customHeight="1">
      <c r="A410" s="383"/>
      <c r="B410" s="256">
        <f t="shared" si="79"/>
        <v>2059</v>
      </c>
      <c r="C410" s="278">
        <f t="shared" si="80"/>
        <v>58075</v>
      </c>
      <c r="D410" s="151">
        <f t="shared" si="73"/>
        <v>3.5300222702092392</v>
      </c>
      <c r="E410" s="151">
        <f t="shared" si="74"/>
        <v>2.8239986112310596</v>
      </c>
      <c r="F410" s="151">
        <f t="shared" si="75"/>
        <v>2.7300012507550626</v>
      </c>
      <c r="G410" s="151">
        <f t="shared" si="76"/>
        <v>2.717422323156371</v>
      </c>
      <c r="H410" s="151">
        <f t="shared" si="77"/>
        <v>2.7937052753653022</v>
      </c>
      <c r="I410" s="151">
        <f t="shared" si="78"/>
        <v>3.0420938907990451</v>
      </c>
      <c r="K410" s="104">
        <f t="shared" si="81"/>
        <v>2059</v>
      </c>
      <c r="L410" s="258">
        <f t="shared" si="82"/>
        <v>4.2731199918686453</v>
      </c>
      <c r="M410" s="258">
        <f t="shared" si="83"/>
        <v>3.3042810889497272</v>
      </c>
      <c r="N410" s="258">
        <f t="shared" si="84"/>
        <v>3.0126657298093447</v>
      </c>
      <c r="O410" s="258">
        <f t="shared" si="85"/>
        <v>2.8646299027700852</v>
      </c>
      <c r="P410" s="258">
        <f t="shared" si="86"/>
        <v>2.7833673196920339</v>
      </c>
      <c r="Q410" s="258">
        <f t="shared" si="87"/>
        <v>2.7401382322621703</v>
      </c>
      <c r="R410" s="258">
        <f t="shared" si="88"/>
        <v>2.7198642692479544</v>
      </c>
      <c r="S410" s="258">
        <f t="shared" si="89"/>
        <v>2.7143384476416443</v>
      </c>
      <c r="T410" s="258">
        <f t="shared" si="90"/>
        <v>2.7205061986710981</v>
      </c>
      <c r="U410" s="258">
        <f t="shared" si="91"/>
        <v>2.7440275522785536</v>
      </c>
      <c r="V410" s="258">
        <f t="shared" si="92"/>
        <v>2.8433829984520509</v>
      </c>
      <c r="W410" s="258">
        <f t="shared" si="93"/>
        <v>2.9427384446255487</v>
      </c>
      <c r="X410" s="258">
        <f t="shared" si="94"/>
        <v>3.0420938907990456</v>
      </c>
      <c r="Y410" s="258">
        <f t="shared" si="95"/>
        <v>3.1414493369725425</v>
      </c>
      <c r="DV410" s="1"/>
      <c r="DW410" s="1"/>
      <c r="DX410" s="1"/>
      <c r="DY410" s="1"/>
      <c r="DZ410" s="1"/>
      <c r="EA410" s="1"/>
      <c r="EB410" s="1"/>
      <c r="EC410" s="1"/>
      <c r="ED410" s="1"/>
      <c r="EE410" s="1"/>
      <c r="EF410" s="1"/>
      <c r="EG410" s="1"/>
      <c r="EH410" s="1"/>
      <c r="EI410" s="1"/>
      <c r="EJ410" s="1"/>
    </row>
    <row r="411" spans="1:140" ht="25.15" customHeight="1">
      <c r="A411" s="383"/>
      <c r="B411" s="256">
        <f t="shared" si="79"/>
        <v>2060</v>
      </c>
      <c r="C411" s="278">
        <f t="shared" si="80"/>
        <v>58440</v>
      </c>
      <c r="D411" s="151">
        <f t="shared" si="73"/>
        <v>3.5300222702092392</v>
      </c>
      <c r="E411" s="151">
        <f t="shared" si="74"/>
        <v>2.8239986112310596</v>
      </c>
      <c r="F411" s="151">
        <f t="shared" si="75"/>
        <v>2.7300012507550626</v>
      </c>
      <c r="G411" s="151">
        <f t="shared" si="76"/>
        <v>2.717422323156371</v>
      </c>
      <c r="H411" s="151">
        <f t="shared" si="77"/>
        <v>2.7937052753653022</v>
      </c>
      <c r="I411" s="151">
        <f t="shared" si="78"/>
        <v>3.0420938907990451</v>
      </c>
      <c r="K411" s="104">
        <f t="shared" si="81"/>
        <v>2060</v>
      </c>
      <c r="L411" s="258">
        <f t="shared" si="82"/>
        <v>4.2731199918686453</v>
      </c>
      <c r="M411" s="258">
        <f t="shared" si="83"/>
        <v>3.3042810889497272</v>
      </c>
      <c r="N411" s="258">
        <f t="shared" si="84"/>
        <v>3.0126657298093447</v>
      </c>
      <c r="O411" s="258">
        <f t="shared" si="85"/>
        <v>2.8646299027700852</v>
      </c>
      <c r="P411" s="258">
        <f t="shared" si="86"/>
        <v>2.7833673196920339</v>
      </c>
      <c r="Q411" s="258">
        <f t="shared" si="87"/>
        <v>2.7401382322621703</v>
      </c>
      <c r="R411" s="258">
        <f t="shared" si="88"/>
        <v>2.7198642692479544</v>
      </c>
      <c r="S411" s="258">
        <f t="shared" si="89"/>
        <v>2.7143384476416443</v>
      </c>
      <c r="T411" s="258">
        <f t="shared" si="90"/>
        <v>2.7205061986710981</v>
      </c>
      <c r="U411" s="258">
        <f t="shared" si="91"/>
        <v>2.7440275522785536</v>
      </c>
      <c r="V411" s="258">
        <f t="shared" si="92"/>
        <v>2.8433829984520509</v>
      </c>
      <c r="W411" s="258">
        <f t="shared" si="93"/>
        <v>2.9427384446255487</v>
      </c>
      <c r="X411" s="258">
        <f t="shared" si="94"/>
        <v>3.0420938907990456</v>
      </c>
      <c r="Y411" s="258">
        <f t="shared" si="95"/>
        <v>3.1414493369725425</v>
      </c>
      <c r="DV411" s="1"/>
      <c r="DW411" s="1"/>
      <c r="DX411" s="1"/>
      <c r="DY411" s="1"/>
      <c r="DZ411" s="1"/>
      <c r="EA411" s="1"/>
      <c r="EB411" s="1"/>
      <c r="EC411" s="1"/>
      <c r="ED411" s="1"/>
      <c r="EE411" s="1"/>
      <c r="EF411" s="1"/>
      <c r="EG411" s="1"/>
      <c r="EH411" s="1"/>
      <c r="EI411" s="1"/>
      <c r="EJ411" s="1"/>
    </row>
    <row r="412" spans="1:140" ht="25.15" customHeight="1">
      <c r="A412" s="383"/>
      <c r="B412" s="256">
        <f t="shared" si="79"/>
        <v>2061</v>
      </c>
      <c r="C412" s="278">
        <f t="shared" si="80"/>
        <v>58806</v>
      </c>
      <c r="D412" s="151">
        <f t="shared" si="73"/>
        <v>3.5300222702092392</v>
      </c>
      <c r="E412" s="151">
        <f t="shared" si="74"/>
        <v>2.8239986112310596</v>
      </c>
      <c r="F412" s="151">
        <f t="shared" si="75"/>
        <v>2.7300012507550626</v>
      </c>
      <c r="G412" s="151">
        <f t="shared" si="76"/>
        <v>2.717422323156371</v>
      </c>
      <c r="H412" s="151">
        <f t="shared" si="77"/>
        <v>2.7937052753653022</v>
      </c>
      <c r="I412" s="151">
        <f t="shared" si="78"/>
        <v>3.0420938907990451</v>
      </c>
      <c r="K412" s="104">
        <f t="shared" si="81"/>
        <v>2061</v>
      </c>
      <c r="L412" s="258">
        <f t="shared" si="82"/>
        <v>4.2731199918686453</v>
      </c>
      <c r="M412" s="258">
        <f t="shared" si="83"/>
        <v>3.3042810889497272</v>
      </c>
      <c r="N412" s="258">
        <f t="shared" si="84"/>
        <v>3.0126657298093447</v>
      </c>
      <c r="O412" s="258">
        <f t="shared" si="85"/>
        <v>2.8646299027700852</v>
      </c>
      <c r="P412" s="258">
        <f t="shared" si="86"/>
        <v>2.7833673196920339</v>
      </c>
      <c r="Q412" s="258">
        <f t="shared" si="87"/>
        <v>2.7401382322621703</v>
      </c>
      <c r="R412" s="258">
        <f t="shared" si="88"/>
        <v>2.7198642692479544</v>
      </c>
      <c r="S412" s="258">
        <f t="shared" si="89"/>
        <v>2.7143384476416443</v>
      </c>
      <c r="T412" s="258">
        <f t="shared" si="90"/>
        <v>2.7205061986710981</v>
      </c>
      <c r="U412" s="258">
        <f t="shared" si="91"/>
        <v>2.7440275522785536</v>
      </c>
      <c r="V412" s="258">
        <f t="shared" si="92"/>
        <v>2.8433829984520509</v>
      </c>
      <c r="W412" s="258">
        <f t="shared" si="93"/>
        <v>2.9427384446255487</v>
      </c>
      <c r="X412" s="258">
        <f t="shared" si="94"/>
        <v>3.0420938907990456</v>
      </c>
      <c r="Y412" s="258">
        <f t="shared" si="95"/>
        <v>3.1414493369725425</v>
      </c>
      <c r="DV412" s="1"/>
      <c r="DW412" s="1"/>
      <c r="DX412" s="1"/>
      <c r="DY412" s="1"/>
      <c r="DZ412" s="1"/>
      <c r="EA412" s="1"/>
      <c r="EB412" s="1"/>
      <c r="EC412" s="1"/>
      <c r="ED412" s="1"/>
      <c r="EE412" s="1"/>
      <c r="EF412" s="1"/>
      <c r="EG412" s="1"/>
      <c r="EH412" s="1"/>
      <c r="EI412" s="1"/>
      <c r="EJ412" s="1"/>
    </row>
    <row r="413" spans="1:140" ht="25.15" customHeight="1">
      <c r="A413" s="383"/>
      <c r="B413" s="296"/>
      <c r="C413" s="64"/>
      <c r="D413" s="64"/>
      <c r="E413" s="64"/>
      <c r="F413" s="64"/>
      <c r="G413" s="64"/>
      <c r="H413" s="64"/>
      <c r="I413" s="64"/>
      <c r="J413" s="14"/>
      <c r="K413" s="14"/>
      <c r="L413" s="14"/>
      <c r="M413" s="14"/>
      <c r="N413" s="64"/>
      <c r="O413" s="64"/>
      <c r="P413" s="64"/>
      <c r="Q413" s="64"/>
      <c r="R413" s="64"/>
      <c r="S413" s="64"/>
      <c r="T413" s="64"/>
      <c r="U413" s="64"/>
      <c r="V413" s="64"/>
      <c r="W413" s="64"/>
      <c r="X413" s="64"/>
      <c r="Y413" s="64"/>
      <c r="Z413" s="64"/>
      <c r="DV413" s="1"/>
      <c r="DW413" s="1"/>
      <c r="DX413" s="1"/>
      <c r="DY413" s="1"/>
      <c r="DZ413" s="1"/>
      <c r="EA413" s="1"/>
      <c r="EB413" s="1"/>
      <c r="EC413" s="1"/>
      <c r="ED413" s="1"/>
      <c r="EE413" s="1"/>
      <c r="EF413" s="1"/>
      <c r="EG413" s="1"/>
      <c r="EH413" s="1"/>
      <c r="EI413" s="1"/>
      <c r="EJ413" s="1"/>
    </row>
    <row r="414" spans="1:140" ht="25.15" customHeight="1">
      <c r="A414" s="383"/>
      <c r="B414" s="150" t="s">
        <v>362</v>
      </c>
      <c r="C414" s="64"/>
      <c r="D414" s="64"/>
      <c r="E414" s="64"/>
      <c r="F414" s="64"/>
      <c r="G414" s="64"/>
      <c r="H414" s="64"/>
      <c r="I414" s="64"/>
      <c r="J414" s="14"/>
      <c r="K414" s="14"/>
      <c r="L414" s="14"/>
      <c r="M414" s="14"/>
      <c r="N414" s="64"/>
      <c r="O414" s="64"/>
      <c r="P414" s="64"/>
      <c r="Q414" s="64"/>
      <c r="R414" s="64"/>
      <c r="S414" s="64"/>
      <c r="T414" s="64"/>
      <c r="U414" s="64"/>
      <c r="V414" s="64"/>
      <c r="W414" s="64"/>
      <c r="X414" s="64"/>
      <c r="Y414" s="64"/>
      <c r="Z414" s="64"/>
      <c r="DV414" s="1"/>
      <c r="DW414" s="1"/>
      <c r="DX414" s="1"/>
      <c r="DY414" s="1"/>
      <c r="DZ414" s="1"/>
      <c r="EA414" s="1"/>
      <c r="EB414" s="1"/>
      <c r="EC414" s="1"/>
      <c r="ED414" s="1"/>
      <c r="EE414" s="1"/>
      <c r="EF414" s="1"/>
      <c r="EG414" s="1"/>
      <c r="EH414" s="1"/>
      <c r="EI414" s="1"/>
      <c r="EJ414" s="1"/>
    </row>
    <row r="415" spans="1:140" ht="25.15" customHeight="1">
      <c r="A415" s="383"/>
      <c r="B415" s="406" t="s">
        <v>502</v>
      </c>
      <c r="C415" s="406"/>
      <c r="D415" s="406"/>
      <c r="E415" s="406"/>
      <c r="F415" s="406"/>
      <c r="G415" s="406"/>
      <c r="H415" s="406"/>
      <c r="I415" s="406"/>
      <c r="J415" s="257"/>
      <c r="K415" s="64"/>
      <c r="L415" s="408" t="s">
        <v>502</v>
      </c>
      <c r="M415" s="408"/>
      <c r="N415" s="408"/>
      <c r="O415" s="408"/>
      <c r="P415" s="408"/>
      <c r="Q415" s="408"/>
      <c r="R415" s="408"/>
      <c r="S415" s="408"/>
      <c r="T415" s="408"/>
      <c r="U415" s="408"/>
      <c r="V415" s="408"/>
      <c r="W415" s="408"/>
      <c r="X415" s="408"/>
      <c r="Y415" s="408"/>
      <c r="DV415" s="1"/>
      <c r="DW415" s="1"/>
      <c r="DX415" s="1"/>
      <c r="DY415" s="1"/>
      <c r="DZ415" s="1"/>
      <c r="EA415" s="1"/>
      <c r="EB415" s="1"/>
      <c r="EC415" s="1"/>
      <c r="ED415" s="1"/>
      <c r="EE415" s="1"/>
      <c r="EF415" s="1"/>
      <c r="EG415" s="1"/>
      <c r="EH415" s="1"/>
      <c r="EI415" s="1"/>
      <c r="EJ415" s="1"/>
    </row>
    <row r="416" spans="1:140" ht="25.15" customHeight="1">
      <c r="A416" s="383"/>
      <c r="B416" s="406" t="s">
        <v>448</v>
      </c>
      <c r="C416" s="409" t="s">
        <v>199</v>
      </c>
      <c r="D416" s="406" t="s">
        <v>8</v>
      </c>
      <c r="E416" s="406"/>
      <c r="F416" s="406"/>
      <c r="G416" s="406"/>
      <c r="H416" s="406"/>
      <c r="I416" s="406"/>
      <c r="K416" s="410" t="s">
        <v>448</v>
      </c>
      <c r="L416" s="408" t="s">
        <v>8</v>
      </c>
      <c r="M416" s="408"/>
      <c r="N416" s="408"/>
      <c r="O416" s="408"/>
      <c r="P416" s="408"/>
      <c r="Q416" s="408"/>
      <c r="R416" s="408"/>
      <c r="S416" s="408"/>
      <c r="T416" s="408"/>
      <c r="U416" s="408"/>
      <c r="V416" s="408"/>
      <c r="W416" s="408"/>
      <c r="X416" s="408"/>
      <c r="Y416" s="408"/>
      <c r="DV416" s="1"/>
      <c r="DW416" s="1"/>
      <c r="DX416" s="1"/>
      <c r="DY416" s="1"/>
      <c r="DZ416" s="1"/>
      <c r="EA416" s="1"/>
      <c r="EB416" s="1"/>
      <c r="EC416" s="1"/>
      <c r="ED416" s="1"/>
      <c r="EE416" s="1"/>
      <c r="EF416" s="1"/>
      <c r="EG416" s="1"/>
      <c r="EH416" s="1"/>
      <c r="EI416" s="1"/>
      <c r="EJ416" s="1"/>
    </row>
    <row r="417" spans="1:140" ht="25.15" customHeight="1">
      <c r="A417" s="383"/>
      <c r="B417" s="406"/>
      <c r="C417" s="409">
        <v>43830</v>
      </c>
      <c r="D417" s="255" t="s">
        <v>9</v>
      </c>
      <c r="E417" s="255" t="s">
        <v>10</v>
      </c>
      <c r="F417" s="255" t="s">
        <v>1</v>
      </c>
      <c r="G417" s="255" t="s">
        <v>2</v>
      </c>
      <c r="H417" s="255" t="s">
        <v>3</v>
      </c>
      <c r="I417" s="255" t="s">
        <v>449</v>
      </c>
      <c r="K417" s="408"/>
      <c r="L417" s="248" t="s">
        <v>25</v>
      </c>
      <c r="M417" s="248" t="s">
        <v>26</v>
      </c>
      <c r="N417" s="248" t="s">
        <v>27</v>
      </c>
      <c r="O417" s="248" t="s">
        <v>28</v>
      </c>
      <c r="P417" s="248" t="s">
        <v>29</v>
      </c>
      <c r="Q417" s="248" t="s">
        <v>30</v>
      </c>
      <c r="R417" s="248" t="s">
        <v>31</v>
      </c>
      <c r="S417" s="248" t="s">
        <v>32</v>
      </c>
      <c r="T417" s="248" t="s">
        <v>33</v>
      </c>
      <c r="U417" s="248" t="s">
        <v>34</v>
      </c>
      <c r="V417" s="248" t="s">
        <v>35</v>
      </c>
      <c r="W417" s="248" t="s">
        <v>36</v>
      </c>
      <c r="X417" s="248" t="s">
        <v>37</v>
      </c>
      <c r="Y417" s="248" t="s">
        <v>38</v>
      </c>
      <c r="DV417" s="1"/>
      <c r="DW417" s="1"/>
      <c r="DX417" s="1"/>
      <c r="DY417" s="1"/>
      <c r="DZ417" s="1"/>
      <c r="EA417" s="1"/>
      <c r="EB417" s="1"/>
      <c r="EC417" s="1"/>
      <c r="ED417" s="1"/>
      <c r="EE417" s="1"/>
      <c r="EF417" s="1"/>
      <c r="EG417" s="1"/>
      <c r="EH417" s="1"/>
      <c r="EI417" s="1"/>
      <c r="EJ417" s="1"/>
    </row>
    <row r="418" spans="1:140" ht="25.15" customHeight="1">
      <c r="A418" s="383"/>
      <c r="B418" s="256">
        <v>2020</v>
      </c>
      <c r="C418" s="278">
        <v>43830</v>
      </c>
      <c r="D418" s="151">
        <f>AVERAGE(L418:N418)</f>
        <v>1.3667915404731652</v>
      </c>
      <c r="E418" s="151">
        <f t="shared" ref="E418:E459" si="96">AVERAGE(O418:P418)</f>
        <v>1.1409962251553505</v>
      </c>
      <c r="F418" s="151">
        <f t="shared" ref="F418:F459" si="97">AVERAGE(Q418:R418)</f>
        <v>1.1138729281889919</v>
      </c>
      <c r="G418" s="151">
        <f t="shared" ref="G418:G459" si="98">AVERAGE(S418:T418)</f>
        <v>1.130594795828902</v>
      </c>
      <c r="H418" s="151">
        <f t="shared" ref="H418:H459" si="99">AVERAGE(U418:V418)</f>
        <v>1.1726955819701321</v>
      </c>
      <c r="I418" s="151">
        <f t="shared" ref="I418:I459" si="100">AVERAGE(W418:Y418)</f>
        <v>1.2198488061103998</v>
      </c>
      <c r="K418" s="104">
        <v>2020</v>
      </c>
      <c r="L418" s="26">
        <f>($G$246*$C$194*HLOOKUP(2019,$C$211:$AR$213,3,FALSE))*HLOOKUP($K418,$D$217:$AS$221,2,FALSE)+HLOOKUP($K418,$D$305:$AS$308,4,FALSE)*HLOOKUP($K418,$D$217:$AS$221,5,FALSE)</f>
        <v>1.5605942538374977</v>
      </c>
      <c r="M418" s="26">
        <f>($G$247*$C$194*HLOOKUP(2019,$C$211:$AR$213,3,FALSE))*HLOOKUP($K418,$D$217:$AS$221,2,FALSE)+HLOOKUP($K418,$D$305:$AS$308,4,FALSE)*HLOOKUP($K418,$D$217:$AS$221,5,FALSE)</f>
        <v>1.3194716888461182</v>
      </c>
      <c r="N418" s="26">
        <f>($G$248*$C$194*HLOOKUP(2019,$C$211:$AR$213,3,FALSE))*HLOOKUP($K418,$D$217:$AS$221,2,FALSE)+HLOOKUP($K418,$D$305:$AS$308,4,FALSE)*HLOOKUP($K418,$D$217:$AS$221,5,FALSE)</f>
        <v>1.2203086787358803</v>
      </c>
      <c r="O418" s="26">
        <f>($G$249*$C$194*HLOOKUP(2019,$C$211:$AR$213,3,FALSE))*HLOOKUP($K418,$D$217:$AS$221,2,FALSE)+HLOOKUP($K418,$D$305:$AS$308,4,FALSE)*HLOOKUP($K418,$D$217:$AS$221,5,FALSE)</f>
        <v>1.1606945807143816</v>
      </c>
      <c r="P418" s="26">
        <f>($G$250*$C$194*HLOOKUP(2019,$C$211:$AR$213,3,FALSE))*HLOOKUP($K418,$D$217:$AS$221,2,FALSE)+HLOOKUP($K418,$D$305:$AS$308,4,FALSE)*HLOOKUP($K418,$D$217:$AS$221,5,FALSE)</f>
        <v>1.1212978695963194</v>
      </c>
      <c r="Q418" s="26">
        <f>($G$251*$C$194*HLOOKUP(2019,$C$211:$AR$213,3,FALSE))*HLOOKUP($K418,$D$217:$AS$221,2,FALSE)+HLOOKUP($K418,$D$305:$AS$308,4,FALSE)*HLOOKUP($K418,$D$217:$AS$221,5,FALSE)</f>
        <v>1.1133245468331601</v>
      </c>
      <c r="R418" s="26">
        <f>($G$252*$C$194*HLOOKUP(2019,$C$211:$AR$213,3,FALSE))*HLOOKUP($K418,$D$217:$AS$221,2,FALSE)+HLOOKUP($K418,$D$305:$AS$308,4,FALSE)*HLOOKUP($K418,$D$217:$AS$221,5,FALSE)</f>
        <v>1.1144213095448237</v>
      </c>
      <c r="S418" s="26">
        <f>($G$253*$C$194*HLOOKUP(2019,$C$211:$AR$213,3,FALSE))*HLOOKUP($K418,$D$217:$AS$221,2,FALSE)+HLOOKUP($K418,$D$305:$AS$308,4,FALSE)*HLOOKUP($K418,$D$217:$AS$221,5,FALSE)</f>
        <v>1.1230147532241059</v>
      </c>
      <c r="T418" s="26">
        <f>($G$254*$C$194*HLOOKUP(2019,$C$211:$AR$213,3,FALSE))*HLOOKUP($K418,$D$217:$AS$221,2,FALSE)+HLOOKUP($K418,$D$305:$AS$308,4,FALSE)*HLOOKUP($K418,$D$217:$AS$221,5,FALSE)</f>
        <v>1.138174838433698</v>
      </c>
      <c r="U418" s="26">
        <f>($G$255*$C$194*HLOOKUP(2019,$C$211:$AR$213,3,FALSE))*HLOOKUP($K418,$D$217:$AS$221,2,FALSE)+HLOOKUP($K418,$D$305:$AS$308,4,FALSE)*HLOOKUP($K418,$D$217:$AS$221,5,FALSE)</f>
        <v>1.1593195345159644</v>
      </c>
      <c r="V418" s="26">
        <f>($G$256*$C$194*HLOOKUP(2019,$C$211:$AR$213,3,FALSE))*HLOOKUP($K418,$D$217:$AS$221,2,FALSE)+HLOOKUP($K418,$D$305:$AS$308,4,FALSE)*HLOOKUP($K418,$D$217:$AS$221,5,FALSE)</f>
        <v>1.1860716294242999</v>
      </c>
      <c r="W418" s="26">
        <f>($G$257*$C$194*HLOOKUP(2019,$C$211:$AR$213,3,FALSE))*HLOOKUP($K418,$D$217:$AS$221,2,FALSE)+HLOOKUP($K418,$D$305:$AS$308,4,FALSE)*HLOOKUP($K418,$D$217:$AS$221,5,FALSE)</f>
        <v>1.19992510363617</v>
      </c>
      <c r="X418" s="26">
        <f>($G$258*$C$194*HLOOKUP(2019,$C$211:$AR$213,3,FALSE))*HLOOKUP($K418,$D$217:$AS$221,2,FALSE)+HLOOKUP($K418,$D$305:$AS$308,4,FALSE)*HLOOKUP($K418,$D$217:$AS$221,5,FALSE)</f>
        <v>1.2184073844528454</v>
      </c>
      <c r="Y418" s="26">
        <f>($G$259*$C$194*HLOOKUP(2019,$C$211:$AR$213,3,FALSE))*HLOOKUP($K418,$D$217:$AS$221,2,FALSE)+HLOOKUP($K418,$D$305:$AS$308,4,FALSE)*HLOOKUP($K418,$D$217:$AS$221,5,FALSE)</f>
        <v>1.2412139302421843</v>
      </c>
      <c r="DV418" s="1"/>
      <c r="DW418" s="1"/>
      <c r="DX418" s="1"/>
      <c r="DY418" s="1"/>
      <c r="DZ418" s="1"/>
      <c r="EA418" s="1"/>
      <c r="EB418" s="1"/>
      <c r="EC418" s="1"/>
      <c r="ED418" s="1"/>
      <c r="EE418" s="1"/>
      <c r="EF418" s="1"/>
      <c r="EG418" s="1"/>
      <c r="EH418" s="1"/>
      <c r="EI418" s="1"/>
      <c r="EJ418" s="1"/>
    </row>
    <row r="419" spans="1:140" ht="25.15" customHeight="1">
      <c r="A419" s="383"/>
      <c r="B419" s="256">
        <f>B418+1</f>
        <v>2021</v>
      </c>
      <c r="C419" s="278">
        <f>DATE(YEAR(C418+1),12,31)</f>
        <v>44196</v>
      </c>
      <c r="D419" s="151">
        <f t="shared" ref="D419:D459" si="101">AVERAGE(L419:N419)</f>
        <v>1.4105805823442703</v>
      </c>
      <c r="E419" s="151">
        <f t="shared" si="96"/>
        <v>1.1787755806153926</v>
      </c>
      <c r="F419" s="151">
        <f t="shared" si="97"/>
        <v>1.1509303797912303</v>
      </c>
      <c r="G419" s="151">
        <f t="shared" si="98"/>
        <v>1.1680973106096291</v>
      </c>
      <c r="H419" s="151">
        <f t="shared" si="99"/>
        <v>1.211318636041109</v>
      </c>
      <c r="I419" s="151">
        <f t="shared" si="100"/>
        <v>1.2597268733332425</v>
      </c>
      <c r="K419" s="104">
        <f>K418+1</f>
        <v>2021</v>
      </c>
      <c r="L419" s="26">
        <f>($G$246*$C$194*HLOOKUP($K418,$C$211:$AR$213,3,FALSE))*HLOOKUP($K419,$D$217:$AS$221,2,FALSE)+HLOOKUP($K419,$D$305:$AS$308,4,FALSE)*HLOOKUP($K419,$D$217:$AS$221,5,FALSE)</f>
        <v>1.6095414786022262</v>
      </c>
      <c r="M419" s="26">
        <f>($G$247*$C$194*HLOOKUP($K418,$C$211:$AR$213,3,FALSE))*HLOOKUP($K419,$D$217:$AS$221,2,FALSE)+HLOOKUP($K419,$D$305:$AS$308,4,FALSE)*HLOOKUP($K419,$D$217:$AS$221,5,FALSE)</f>
        <v>1.3620012826684613</v>
      </c>
      <c r="N419" s="26">
        <f>($G$248*$C$194*HLOOKUP($K418,$C$211:$AR$213,3,FALSE))*HLOOKUP($K419,$D$217:$AS$221,2,FALSE)+HLOOKUP($K419,$D$305:$AS$308,4,FALSE)*HLOOKUP($K419,$D$217:$AS$221,5,FALSE)</f>
        <v>1.2601989857621234</v>
      </c>
      <c r="O419" s="26">
        <f>($G$249*$C$194*HLOOKUP($K418,$C$211:$AR$213,3,FALSE))*HLOOKUP($K419,$D$217:$AS$221,2,FALSE)+HLOOKUP($K419,$D$305:$AS$308,4,FALSE)*HLOOKUP($K419,$D$217:$AS$221,5,FALSE)</f>
        <v>1.1989982204783596</v>
      </c>
      <c r="P419" s="26">
        <f>($G$250*$C$194*HLOOKUP($K418,$C$211:$AR$213,3,FALSE))*HLOOKUP($K419,$D$217:$AS$221,2,FALSE)+HLOOKUP($K419,$D$305:$AS$308,4,FALSE)*HLOOKUP($K419,$D$217:$AS$221,5,FALSE)</f>
        <v>1.1585529407524255</v>
      </c>
      <c r="Q419" s="26">
        <f>($G$251*$C$194*HLOOKUP($K418,$C$211:$AR$213,3,FALSE))*HLOOKUP($K419,$D$217:$AS$221,2,FALSE)+HLOOKUP($K419,$D$305:$AS$308,4,FALSE)*HLOOKUP($K419,$D$217:$AS$221,5,FALSE)</f>
        <v>1.1503674029156572</v>
      </c>
      <c r="R419" s="26">
        <f>($G$252*$C$194*HLOOKUP($K418,$C$211:$AR$213,3,FALSE))*HLOOKUP($K419,$D$217:$AS$221,2,FALSE)+HLOOKUP($K419,$D$305:$AS$308,4,FALSE)*HLOOKUP($K419,$D$217:$AS$221,5,FALSE)</f>
        <v>1.1514933566668035</v>
      </c>
      <c r="S419" s="26">
        <f>($G$253*$C$194*HLOOKUP($K418,$C$211:$AR$213,3,FALSE))*HLOOKUP($K419,$D$217:$AS$221,2,FALSE)+HLOOKUP($K419,$D$305:$AS$308,4,FALSE)*HLOOKUP($K419,$D$217:$AS$221,5,FALSE)</f>
        <v>1.1603155203336148</v>
      </c>
      <c r="T419" s="26">
        <f>($G$254*$C$194*HLOOKUP($K418,$C$211:$AR$213,3,FALSE))*HLOOKUP($K419,$D$217:$AS$221,2,FALSE)+HLOOKUP($K419,$D$305:$AS$308,4,FALSE)*HLOOKUP($K419,$D$217:$AS$221,5,FALSE)</f>
        <v>1.1758791008856431</v>
      </c>
      <c r="U419" s="26">
        <f>($G$255*$C$194*HLOOKUP($K418,$C$211:$AR$213,3,FALSE))*HLOOKUP($K419,$D$217:$AS$221,2,FALSE)+HLOOKUP($K419,$D$305:$AS$308,4,FALSE)*HLOOKUP($K419,$D$217:$AS$221,5,FALSE)</f>
        <v>1.1975865765478699</v>
      </c>
      <c r="V419" s="26">
        <f>($G$256*$C$194*HLOOKUP($K418,$C$211:$AR$213,3,FALSE))*HLOOKUP($K419,$D$217:$AS$221,2,FALSE)+HLOOKUP($K419,$D$305:$AS$308,4,FALSE)*HLOOKUP($K419,$D$217:$AS$221,5,FALSE)</f>
        <v>1.2250506955343481</v>
      </c>
      <c r="W419" s="26">
        <f>($G$257*$C$194*HLOOKUP($K418,$C$211:$AR$213,3,FALSE))*HLOOKUP($K419,$D$217:$AS$221,2,FALSE)+HLOOKUP($K419,$D$305:$AS$308,4,FALSE)*HLOOKUP($K419,$D$217:$AS$221,5,FALSE)</f>
        <v>1.239272888803121</v>
      </c>
      <c r="X419" s="26">
        <f>($G$258*$C$194*HLOOKUP($K418,$C$211:$AR$213,3,FALSE))*HLOOKUP($K419,$D$217:$AS$221,2,FALSE)+HLOOKUP($K419,$D$305:$AS$308,4,FALSE)*HLOOKUP($K419,$D$217:$AS$221,5,FALSE)</f>
        <v>1.2582470873184126</v>
      </c>
      <c r="Y419" s="26">
        <f>($G$259*$C$194*HLOOKUP($K418,$C$211:$AR$213,3,FALSE))*HLOOKUP($K419,$D$217:$AS$221,2,FALSE)+HLOOKUP($K419,$D$305:$AS$308,4,FALSE)*HLOOKUP($K419,$D$217:$AS$221,5,FALSE)</f>
        <v>1.2816606438781943</v>
      </c>
      <c r="DV419" s="1"/>
      <c r="DW419" s="1"/>
      <c r="DX419" s="1"/>
      <c r="DY419" s="1"/>
      <c r="DZ419" s="1"/>
      <c r="EA419" s="1"/>
      <c r="EB419" s="1"/>
      <c r="EC419" s="1"/>
      <c r="ED419" s="1"/>
      <c r="EE419" s="1"/>
      <c r="EF419" s="1"/>
      <c r="EG419" s="1"/>
      <c r="EH419" s="1"/>
      <c r="EI419" s="1"/>
      <c r="EJ419" s="1"/>
    </row>
    <row r="420" spans="1:140" ht="25.15" customHeight="1">
      <c r="A420" s="383"/>
      <c r="B420" s="256">
        <f t="shared" ref="B420:B459" si="102">B419+1</f>
        <v>2022</v>
      </c>
      <c r="C420" s="278">
        <f t="shared" ref="C420:C459" si="103">DATE(YEAR(C419+1),12,31)</f>
        <v>44561</v>
      </c>
      <c r="D420" s="151">
        <f t="shared" si="101"/>
        <v>1.4797015461430909</v>
      </c>
      <c r="E420" s="151">
        <f t="shared" si="96"/>
        <v>1.2378268787055802</v>
      </c>
      <c r="F420" s="151">
        <f t="shared" si="97"/>
        <v>1.2087720755786295</v>
      </c>
      <c r="G420" s="151">
        <f t="shared" si="98"/>
        <v>1.2266847420511136</v>
      </c>
      <c r="H420" s="151">
        <f t="shared" si="99"/>
        <v>1.271783612381681</v>
      </c>
      <c r="I420" s="151">
        <f t="shared" si="100"/>
        <v>1.3222947152868965</v>
      </c>
      <c r="K420" s="104">
        <f t="shared" ref="K420:K459" si="104">K419+1</f>
        <v>2022</v>
      </c>
      <c r="L420" s="26">
        <f t="shared" ref="L420:L459" si="105">($G$246*$C$194*HLOOKUP($K419,$C$211:$AR$213,3,FALSE))*HLOOKUP($K420,$D$217:$AS$221,2,FALSE)+HLOOKUP($K420,$D$305:$AS$308,4,FALSE)*HLOOKUP($K420,$D$217:$AS$221,5,FALSE)</f>
        <v>1.6873053521720398</v>
      </c>
      <c r="M420" s="26">
        <f t="shared" ref="M420:M459" si="106">($G$247*$C$194*HLOOKUP($K419,$C$211:$AR$213,3,FALSE))*HLOOKUP($K420,$D$217:$AS$221,2,FALSE)+HLOOKUP($K420,$D$305:$AS$308,4,FALSE)*HLOOKUP($K420,$D$217:$AS$221,5,FALSE)</f>
        <v>1.4290119498626077</v>
      </c>
      <c r="N420" s="26">
        <f t="shared" ref="N420:N459" si="107">($G$248*$C$194*HLOOKUP($K419,$C$211:$AR$213,3,FALSE))*HLOOKUP($K420,$D$217:$AS$221,2,FALSE)+HLOOKUP($K420,$D$305:$AS$308,4,FALSE)*HLOOKUP($K420,$D$217:$AS$221,5,FALSE)</f>
        <v>1.3227873363946248</v>
      </c>
      <c r="O420" s="26">
        <f t="shared" ref="O420:O459" si="108">($G$249*$C$194*HLOOKUP($K419,$C$211:$AR$213,3,FALSE))*HLOOKUP($K420,$D$217:$AS$221,2,FALSE)+HLOOKUP($K420,$D$305:$AS$308,4,FALSE)*HLOOKUP($K420,$D$217:$AS$221,5,FALSE)</f>
        <v>1.2589279949674488</v>
      </c>
      <c r="P420" s="26">
        <f t="shared" ref="P420:P459" si="109">($G$250*$C$194*HLOOKUP($K419,$C$211:$AR$213,3,FALSE))*HLOOKUP($K420,$D$217:$AS$221,2,FALSE)+HLOOKUP($K420,$D$305:$AS$308,4,FALSE)*HLOOKUP($K420,$D$217:$AS$221,5,FALSE)</f>
        <v>1.2167257624437116</v>
      </c>
      <c r="Q420" s="26">
        <f t="shared" ref="Q420:Q459" si="110">($G$251*$C$194*HLOOKUP($K419,$C$211:$AR$213,3,FALSE))*HLOOKUP($K420,$D$217:$AS$221,2,FALSE)+HLOOKUP($K420,$D$305:$AS$308,4,FALSE)*HLOOKUP($K420,$D$217:$AS$221,5,FALSE)</f>
        <v>1.2081846428505232</v>
      </c>
      <c r="R420" s="26">
        <f t="shared" ref="R420:R459" si="111">($G$252*$C$194*HLOOKUP($K419,$C$211:$AR$213,3,FALSE))*HLOOKUP($K420,$D$217:$AS$221,2,FALSE)+HLOOKUP($K420,$D$305:$AS$308,4,FALSE)*HLOOKUP($K420,$D$217:$AS$221,5,FALSE)</f>
        <v>1.2093595083067359</v>
      </c>
      <c r="S420" s="26">
        <f t="shared" ref="S420:S459" si="112">($G$253*$C$194*HLOOKUP($K419,$C$211:$AR$213,3,FALSE))*HLOOKUP($K420,$D$217:$AS$221,2,FALSE)+HLOOKUP($K420,$D$305:$AS$308,4,FALSE)*HLOOKUP($K420,$D$217:$AS$221,5,FALSE)</f>
        <v>1.2185649089110122</v>
      </c>
      <c r="T420" s="26">
        <f t="shared" ref="T420:T459" si="113">($G$254*$C$194*HLOOKUP($K419,$C$211:$AR$213,3,FALSE))*HLOOKUP($K420,$D$217:$AS$221,2,FALSE)+HLOOKUP($K420,$D$305:$AS$308,4,FALSE)*HLOOKUP($K420,$D$217:$AS$221,5,FALSE)</f>
        <v>1.2348045751912147</v>
      </c>
      <c r="U420" s="26">
        <f t="shared" ref="U420:U459" si="114">($G$255*$C$194*HLOOKUP($K419,$C$211:$AR$213,3,FALSE))*HLOOKUP($K420,$D$217:$AS$221,2,FALSE)+HLOOKUP($K420,$D$305:$AS$308,4,FALSE)*HLOOKUP($K420,$D$217:$AS$221,5,FALSE)</f>
        <v>1.2574550288809503</v>
      </c>
      <c r="V420" s="26">
        <f t="shared" ref="V420:V459" si="115">($G$256*$C$194*HLOOKUP($K419,$C$211:$AR$213,3,FALSE))*HLOOKUP($K420,$D$217:$AS$221,2,FALSE)+HLOOKUP($K420,$D$305:$AS$308,4,FALSE)*HLOOKUP($K420,$D$217:$AS$221,5,FALSE)</f>
        <v>1.286112195882412</v>
      </c>
      <c r="W420" s="26">
        <f t="shared" ref="W420:W459" si="116">($G$257*$C$194*HLOOKUP($K419,$C$211:$AR$213,3,FALSE))*HLOOKUP($K420,$D$217:$AS$221,2,FALSE)+HLOOKUP($K420,$D$305:$AS$308,4,FALSE)*HLOOKUP($K420,$D$217:$AS$221,5,FALSE)</f>
        <v>1.3009522046892106</v>
      </c>
      <c r="X420" s="26">
        <f t="shared" ref="X420:X459" si="117">($G$258*$C$194*HLOOKUP($K419,$C$211:$AR$213,3,FALSE))*HLOOKUP($K420,$D$217:$AS$221,2,FALSE)+HLOOKUP($K420,$D$305:$AS$308,4,FALSE)*HLOOKUP($K420,$D$217:$AS$221,5,FALSE)</f>
        <v>1.3207506470073243</v>
      </c>
      <c r="Y420" s="26">
        <f t="shared" ref="Y420:Y459" si="118">($G$259*$C$194*HLOOKUP($K419,$C$211:$AR$213,3,FALSE))*HLOOKUP($K420,$D$217:$AS$221,2,FALSE)+HLOOKUP($K420,$D$305:$AS$308,4,FALSE)*HLOOKUP($K420,$D$217:$AS$221,5,FALSE)</f>
        <v>1.3451812941641543</v>
      </c>
      <c r="DV420" s="1"/>
      <c r="DW420" s="1"/>
      <c r="DX420" s="1"/>
      <c r="DY420" s="1"/>
      <c r="DZ420" s="1"/>
      <c r="EA420" s="1"/>
      <c r="EB420" s="1"/>
      <c r="EC420" s="1"/>
      <c r="ED420" s="1"/>
      <c r="EE420" s="1"/>
      <c r="EF420" s="1"/>
      <c r="EG420" s="1"/>
      <c r="EH420" s="1"/>
      <c r="EI420" s="1"/>
      <c r="EJ420" s="1"/>
    </row>
    <row r="421" spans="1:140" ht="25.15" customHeight="1">
      <c r="A421" s="383"/>
      <c r="B421" s="256">
        <f t="shared" si="102"/>
        <v>2023</v>
      </c>
      <c r="C421" s="278">
        <f t="shared" si="103"/>
        <v>44926</v>
      </c>
      <c r="D421" s="151">
        <f t="shared" si="101"/>
        <v>1.6895540378772527</v>
      </c>
      <c r="E421" s="151">
        <f t="shared" si="96"/>
        <v>1.4148541517789344</v>
      </c>
      <c r="F421" s="151">
        <f t="shared" si="97"/>
        <v>1.3818562723641983</v>
      </c>
      <c r="G421" s="151">
        <f t="shared" si="98"/>
        <v>1.4021998969853244</v>
      </c>
      <c r="H421" s="151">
        <f t="shared" si="99"/>
        <v>1.4534192109970758</v>
      </c>
      <c r="I421" s="151">
        <f t="shared" si="100"/>
        <v>1.5107852607854351</v>
      </c>
      <c r="K421" s="104">
        <f t="shared" si="104"/>
        <v>2023</v>
      </c>
      <c r="L421" s="26">
        <f t="shared" si="105"/>
        <v>1.9253321062211128</v>
      </c>
      <c r="M421" s="26">
        <f t="shared" si="106"/>
        <v>1.6319852710769185</v>
      </c>
      <c r="N421" s="26">
        <f t="shared" si="107"/>
        <v>1.5113447363337271</v>
      </c>
      <c r="O421" s="26">
        <f t="shared" si="108"/>
        <v>1.4388189360826904</v>
      </c>
      <c r="P421" s="26">
        <f t="shared" si="109"/>
        <v>1.3908893674751783</v>
      </c>
      <c r="Q421" s="26">
        <f t="shared" si="110"/>
        <v>1.3811891181507754</v>
      </c>
      <c r="R421" s="26">
        <f t="shared" si="111"/>
        <v>1.3825234265776212</v>
      </c>
      <c r="S421" s="26">
        <f t="shared" si="112"/>
        <v>1.3929781076083967</v>
      </c>
      <c r="T421" s="26">
        <f t="shared" si="113"/>
        <v>1.4114216863622522</v>
      </c>
      <c r="U421" s="26">
        <f t="shared" si="114"/>
        <v>1.4371460712867425</v>
      </c>
      <c r="V421" s="26">
        <f t="shared" si="115"/>
        <v>1.4696923507074091</v>
      </c>
      <c r="W421" s="26">
        <f t="shared" si="116"/>
        <v>1.4865463221138144</v>
      </c>
      <c r="X421" s="26">
        <f t="shared" si="117"/>
        <v>1.509031644397989</v>
      </c>
      <c r="Y421" s="26">
        <f t="shared" si="118"/>
        <v>1.5367778158445016</v>
      </c>
      <c r="DV421" s="1"/>
      <c r="DW421" s="1"/>
      <c r="DX421" s="1"/>
      <c r="DY421" s="1"/>
      <c r="DZ421" s="1"/>
      <c r="EA421" s="1"/>
      <c r="EB421" s="1"/>
      <c r="EC421" s="1"/>
      <c r="ED421" s="1"/>
      <c r="EE421" s="1"/>
      <c r="EF421" s="1"/>
      <c r="EG421" s="1"/>
      <c r="EH421" s="1"/>
      <c r="EI421" s="1"/>
      <c r="EJ421" s="1"/>
    </row>
    <row r="422" spans="1:140" ht="25.15" customHeight="1">
      <c r="A422" s="383"/>
      <c r="B422" s="256">
        <f t="shared" si="102"/>
        <v>2024</v>
      </c>
      <c r="C422" s="278">
        <f t="shared" si="103"/>
        <v>45291</v>
      </c>
      <c r="D422" s="151">
        <f t="shared" si="101"/>
        <v>1.8785710707610264</v>
      </c>
      <c r="E422" s="151">
        <f t="shared" si="96"/>
        <v>1.574788670711015</v>
      </c>
      <c r="F422" s="151">
        <f t="shared" si="97"/>
        <v>1.5382973013568186</v>
      </c>
      <c r="G422" s="151">
        <f t="shared" si="98"/>
        <v>1.5607947082574909</v>
      </c>
      <c r="H422" s="151">
        <f t="shared" si="99"/>
        <v>1.6174366179444721</v>
      </c>
      <c r="I422" s="151">
        <f t="shared" si="100"/>
        <v>1.680876019152884</v>
      </c>
      <c r="K422" s="104">
        <f t="shared" si="104"/>
        <v>2024</v>
      </c>
      <c r="L422" s="26">
        <f t="shared" si="105"/>
        <v>2.1393109949669569</v>
      </c>
      <c r="M422" s="26">
        <f t="shared" si="106"/>
        <v>1.8149074908632696</v>
      </c>
      <c r="N422" s="26">
        <f t="shared" si="107"/>
        <v>1.6814947264528521</v>
      </c>
      <c r="O422" s="26">
        <f t="shared" si="108"/>
        <v>1.6012906099577979</v>
      </c>
      <c r="P422" s="26">
        <f t="shared" si="109"/>
        <v>1.5482867314642321</v>
      </c>
      <c r="Q422" s="26">
        <f t="shared" si="110"/>
        <v>1.5375595154369346</v>
      </c>
      <c r="R422" s="26">
        <f t="shared" si="111"/>
        <v>1.5390350872767029</v>
      </c>
      <c r="S422" s="26">
        <f t="shared" si="112"/>
        <v>1.5505966067967714</v>
      </c>
      <c r="T422" s="26">
        <f t="shared" si="113"/>
        <v>1.5709928097182106</v>
      </c>
      <c r="U422" s="26">
        <f t="shared" si="114"/>
        <v>1.5994406387405171</v>
      </c>
      <c r="V422" s="26">
        <f t="shared" si="115"/>
        <v>1.6354325971484274</v>
      </c>
      <c r="W422" s="26">
        <f t="shared" si="116"/>
        <v>1.6540709007783734</v>
      </c>
      <c r="X422" s="26">
        <f t="shared" si="117"/>
        <v>1.6789367471622334</v>
      </c>
      <c r="Y422" s="26">
        <f t="shared" si="118"/>
        <v>1.7096204095180447</v>
      </c>
      <c r="DV422" s="1"/>
      <c r="DW422" s="1"/>
      <c r="DX422" s="1"/>
      <c r="DY422" s="1"/>
      <c r="DZ422" s="1"/>
      <c r="EA422" s="1"/>
      <c r="EB422" s="1"/>
      <c r="EC422" s="1"/>
      <c r="ED422" s="1"/>
      <c r="EE422" s="1"/>
      <c r="EF422" s="1"/>
      <c r="EG422" s="1"/>
      <c r="EH422" s="1"/>
      <c r="EI422" s="1"/>
      <c r="EJ422" s="1"/>
    </row>
    <row r="423" spans="1:140" ht="25.15" customHeight="1">
      <c r="A423" s="383"/>
      <c r="B423" s="256">
        <f t="shared" si="102"/>
        <v>2025</v>
      </c>
      <c r="C423" s="278">
        <f t="shared" si="103"/>
        <v>45657</v>
      </c>
      <c r="D423" s="151">
        <f t="shared" si="101"/>
        <v>1.9424781852865578</v>
      </c>
      <c r="E423" s="151">
        <f t="shared" si="96"/>
        <v>1.6300732897285477</v>
      </c>
      <c r="F423" s="151">
        <f t="shared" si="97"/>
        <v>1.5925461570507176</v>
      </c>
      <c r="G423" s="151">
        <f t="shared" si="98"/>
        <v>1.6156821255991705</v>
      </c>
      <c r="H423" s="151">
        <f t="shared" si="99"/>
        <v>1.6739317472923774</v>
      </c>
      <c r="I423" s="151">
        <f t="shared" si="100"/>
        <v>1.7391717990712616</v>
      </c>
      <c r="K423" s="104">
        <f t="shared" si="104"/>
        <v>2025</v>
      </c>
      <c r="L423" s="26">
        <f t="shared" si="105"/>
        <v>2.2106188964533238</v>
      </c>
      <c r="M423" s="26">
        <f t="shared" si="106"/>
        <v>1.8770075917777387</v>
      </c>
      <c r="N423" s="26">
        <f t="shared" si="107"/>
        <v>1.7398080676286098</v>
      </c>
      <c r="O423" s="26">
        <f t="shared" si="108"/>
        <v>1.6573274544237802</v>
      </c>
      <c r="P423" s="26">
        <f t="shared" si="109"/>
        <v>1.6028191250333155</v>
      </c>
      <c r="Q423" s="26">
        <f t="shared" si="110"/>
        <v>1.5917874299710459</v>
      </c>
      <c r="R423" s="26">
        <f t="shared" si="111"/>
        <v>1.5933048841303892</v>
      </c>
      <c r="S423" s="26">
        <f t="shared" si="112"/>
        <v>1.605194563379629</v>
      </c>
      <c r="T423" s="26">
        <f t="shared" si="113"/>
        <v>1.626169687818712</v>
      </c>
      <c r="U423" s="26">
        <f t="shared" si="114"/>
        <v>1.6554249740140368</v>
      </c>
      <c r="V423" s="26">
        <f t="shared" si="115"/>
        <v>1.692438520570718</v>
      </c>
      <c r="W423" s="26">
        <f t="shared" si="116"/>
        <v>1.7116058498759483</v>
      </c>
      <c r="X423" s="26">
        <f t="shared" si="117"/>
        <v>1.7371774831938507</v>
      </c>
      <c r="Y423" s="26">
        <f t="shared" si="118"/>
        <v>1.7687320641439861</v>
      </c>
      <c r="DV423" s="1"/>
      <c r="DW423" s="1"/>
      <c r="DX423" s="1"/>
      <c r="DY423" s="1"/>
      <c r="DZ423" s="1"/>
      <c r="EA423" s="1"/>
      <c r="EB423" s="1"/>
      <c r="EC423" s="1"/>
      <c r="ED423" s="1"/>
      <c r="EE423" s="1"/>
      <c r="EF423" s="1"/>
      <c r="EG423" s="1"/>
      <c r="EH423" s="1"/>
      <c r="EI423" s="1"/>
      <c r="EJ423" s="1"/>
    </row>
    <row r="424" spans="1:140" ht="25.15" customHeight="1">
      <c r="A424" s="383"/>
      <c r="B424" s="256">
        <f t="shared" si="102"/>
        <v>2026</v>
      </c>
      <c r="C424" s="278">
        <f t="shared" si="103"/>
        <v>46022</v>
      </c>
      <c r="D424" s="151">
        <f t="shared" si="101"/>
        <v>1.9387567412646909</v>
      </c>
      <c r="E424" s="151">
        <f t="shared" si="96"/>
        <v>1.6286655166004838</v>
      </c>
      <c r="F424" s="151">
        <f t="shared" si="97"/>
        <v>1.5914163098957708</v>
      </c>
      <c r="G424" s="151">
        <f t="shared" si="98"/>
        <v>1.6143809334435801</v>
      </c>
      <c r="H424" s="151">
        <f t="shared" si="99"/>
        <v>1.6721991583942812</v>
      </c>
      <c r="I424" s="151">
        <f t="shared" si="100"/>
        <v>1.7369560423001353</v>
      </c>
      <c r="K424" s="104">
        <f t="shared" si="104"/>
        <v>2026</v>
      </c>
      <c r="L424" s="26">
        <f t="shared" si="105"/>
        <v>2.204911602120879</v>
      </c>
      <c r="M424" s="26">
        <f t="shared" si="106"/>
        <v>1.8737710230211295</v>
      </c>
      <c r="N424" s="26">
        <f t="shared" si="107"/>
        <v>1.7375875986520646</v>
      </c>
      <c r="O424" s="26">
        <f t="shared" si="108"/>
        <v>1.6557178369312813</v>
      </c>
      <c r="P424" s="26">
        <f t="shared" si="109"/>
        <v>1.6016131962696862</v>
      </c>
      <c r="Q424" s="26">
        <f t="shared" si="110"/>
        <v>1.5906632019494276</v>
      </c>
      <c r="R424" s="26">
        <f t="shared" si="111"/>
        <v>1.592169417842114</v>
      </c>
      <c r="S424" s="26">
        <f t="shared" si="112"/>
        <v>1.6039710421178028</v>
      </c>
      <c r="T424" s="26">
        <f t="shared" si="113"/>
        <v>1.6247908247693574</v>
      </c>
      <c r="U424" s="26">
        <f t="shared" si="114"/>
        <v>1.6538294462928975</v>
      </c>
      <c r="V424" s="26">
        <f t="shared" si="115"/>
        <v>1.690568870495665</v>
      </c>
      <c r="W424" s="26">
        <f t="shared" si="116"/>
        <v>1.7095942465455014</v>
      </c>
      <c r="X424" s="26">
        <f t="shared" si="117"/>
        <v>1.7349764963276275</v>
      </c>
      <c r="Y424" s="26">
        <f t="shared" si="118"/>
        <v>1.7662973840272775</v>
      </c>
      <c r="DV424" s="1"/>
      <c r="DW424" s="1"/>
      <c r="DX424" s="1"/>
      <c r="DY424" s="1"/>
      <c r="DZ424" s="1"/>
      <c r="EA424" s="1"/>
      <c r="EB424" s="1"/>
      <c r="EC424" s="1"/>
      <c r="ED424" s="1"/>
      <c r="EE424" s="1"/>
      <c r="EF424" s="1"/>
      <c r="EG424" s="1"/>
      <c r="EH424" s="1"/>
      <c r="EI424" s="1"/>
      <c r="EJ424" s="1"/>
    </row>
    <row r="425" spans="1:140" ht="25.15" customHeight="1">
      <c r="A425" s="383"/>
      <c r="B425" s="256">
        <f t="shared" si="102"/>
        <v>2027</v>
      </c>
      <c r="C425" s="278">
        <f t="shared" si="103"/>
        <v>46387</v>
      </c>
      <c r="D425" s="151">
        <f t="shared" si="101"/>
        <v>1.9350352972428251</v>
      </c>
      <c r="E425" s="151">
        <f t="shared" si="96"/>
        <v>1.62725774347242</v>
      </c>
      <c r="F425" s="151">
        <f t="shared" si="97"/>
        <v>1.5902864627408242</v>
      </c>
      <c r="G425" s="151">
        <f t="shared" si="98"/>
        <v>1.6130797412879898</v>
      </c>
      <c r="H425" s="151">
        <f t="shared" si="99"/>
        <v>1.6704665694961851</v>
      </c>
      <c r="I425" s="151">
        <f t="shared" si="100"/>
        <v>1.7347402855290095</v>
      </c>
      <c r="K425" s="104">
        <f t="shared" si="104"/>
        <v>2027</v>
      </c>
      <c r="L425" s="26">
        <f t="shared" si="105"/>
        <v>2.1992043077884351</v>
      </c>
      <c r="M425" s="26">
        <f t="shared" si="106"/>
        <v>1.8705344542645206</v>
      </c>
      <c r="N425" s="26">
        <f t="shared" si="107"/>
        <v>1.7353671296755195</v>
      </c>
      <c r="O425" s="26">
        <f t="shared" si="108"/>
        <v>1.6541082194387826</v>
      </c>
      <c r="P425" s="26">
        <f t="shared" si="109"/>
        <v>1.6004072675060574</v>
      </c>
      <c r="Q425" s="26">
        <f t="shared" si="110"/>
        <v>1.5895389739278094</v>
      </c>
      <c r="R425" s="26">
        <f t="shared" si="111"/>
        <v>1.591033951553839</v>
      </c>
      <c r="S425" s="26">
        <f t="shared" si="112"/>
        <v>1.6027475208559767</v>
      </c>
      <c r="T425" s="26">
        <f t="shared" si="113"/>
        <v>1.6234119617200029</v>
      </c>
      <c r="U425" s="26">
        <f t="shared" si="114"/>
        <v>1.6522339185717585</v>
      </c>
      <c r="V425" s="26">
        <f t="shared" si="115"/>
        <v>1.6886992204206119</v>
      </c>
      <c r="W425" s="26">
        <f t="shared" si="116"/>
        <v>1.7075826432150545</v>
      </c>
      <c r="X425" s="26">
        <f t="shared" si="117"/>
        <v>1.7327755094614044</v>
      </c>
      <c r="Y425" s="26">
        <f t="shared" si="118"/>
        <v>1.7638627039105692</v>
      </c>
      <c r="DV425" s="1"/>
      <c r="DW425" s="1"/>
      <c r="DX425" s="1"/>
      <c r="DY425" s="1"/>
      <c r="DZ425" s="1"/>
      <c r="EA425" s="1"/>
      <c r="EB425" s="1"/>
      <c r="EC425" s="1"/>
      <c r="ED425" s="1"/>
      <c r="EE425" s="1"/>
      <c r="EF425" s="1"/>
      <c r="EG425" s="1"/>
      <c r="EH425" s="1"/>
      <c r="EI425" s="1"/>
      <c r="EJ425" s="1"/>
    </row>
    <row r="426" spans="1:140" ht="25.15" customHeight="1">
      <c r="A426" s="383"/>
      <c r="B426" s="256">
        <f t="shared" si="102"/>
        <v>2028</v>
      </c>
      <c r="C426" s="278">
        <f t="shared" si="103"/>
        <v>46752</v>
      </c>
      <c r="D426" s="151">
        <f t="shared" si="101"/>
        <v>1.9313138532209588</v>
      </c>
      <c r="E426" s="151">
        <f t="shared" si="96"/>
        <v>1.6258499703443561</v>
      </c>
      <c r="F426" s="151">
        <f t="shared" si="97"/>
        <v>1.5891566155858776</v>
      </c>
      <c r="G426" s="151">
        <f t="shared" si="98"/>
        <v>1.6117785491323995</v>
      </c>
      <c r="H426" s="151">
        <f t="shared" si="99"/>
        <v>1.6687339805980894</v>
      </c>
      <c r="I426" s="151">
        <f t="shared" si="100"/>
        <v>1.7325245287578832</v>
      </c>
      <c r="K426" s="104">
        <f t="shared" si="104"/>
        <v>2028</v>
      </c>
      <c r="L426" s="26">
        <f t="shared" si="105"/>
        <v>2.1934970134559908</v>
      </c>
      <c r="M426" s="26">
        <f t="shared" si="106"/>
        <v>1.8672978855079116</v>
      </c>
      <c r="N426" s="26">
        <f t="shared" si="107"/>
        <v>1.7331466606989745</v>
      </c>
      <c r="O426" s="26">
        <f t="shared" si="108"/>
        <v>1.6524986019462837</v>
      </c>
      <c r="P426" s="26">
        <f t="shared" si="109"/>
        <v>1.5992013387424284</v>
      </c>
      <c r="Q426" s="26">
        <f t="shared" si="110"/>
        <v>1.5884147459061912</v>
      </c>
      <c r="R426" s="26">
        <f t="shared" si="111"/>
        <v>1.589898485265564</v>
      </c>
      <c r="S426" s="26">
        <f t="shared" si="112"/>
        <v>1.6015239995941506</v>
      </c>
      <c r="T426" s="26">
        <f t="shared" si="113"/>
        <v>1.6220330986706484</v>
      </c>
      <c r="U426" s="26">
        <f t="shared" si="114"/>
        <v>1.6506383908506195</v>
      </c>
      <c r="V426" s="26">
        <f t="shared" si="115"/>
        <v>1.6868295703455591</v>
      </c>
      <c r="W426" s="26">
        <f t="shared" si="116"/>
        <v>1.7055710398846078</v>
      </c>
      <c r="X426" s="26">
        <f t="shared" si="117"/>
        <v>1.7305745225951812</v>
      </c>
      <c r="Y426" s="26">
        <f t="shared" si="118"/>
        <v>1.7614280237938609</v>
      </c>
      <c r="DV426" s="1"/>
      <c r="DW426" s="1"/>
      <c r="DX426" s="1"/>
      <c r="DY426" s="1"/>
      <c r="DZ426" s="1"/>
      <c r="EA426" s="1"/>
      <c r="EB426" s="1"/>
      <c r="EC426" s="1"/>
      <c r="ED426" s="1"/>
      <c r="EE426" s="1"/>
      <c r="EF426" s="1"/>
      <c r="EG426" s="1"/>
      <c r="EH426" s="1"/>
      <c r="EI426" s="1"/>
      <c r="EJ426" s="1"/>
    </row>
    <row r="427" spans="1:140" ht="25.15" customHeight="1">
      <c r="A427" s="383"/>
      <c r="B427" s="256">
        <f t="shared" si="102"/>
        <v>2029</v>
      </c>
      <c r="C427" s="278">
        <f t="shared" si="103"/>
        <v>47118</v>
      </c>
      <c r="D427" s="151">
        <f t="shared" si="101"/>
        <v>1.927592409199093</v>
      </c>
      <c r="E427" s="151">
        <f t="shared" si="96"/>
        <v>1.6244421972162923</v>
      </c>
      <c r="F427" s="151">
        <f t="shared" si="97"/>
        <v>1.588026768430931</v>
      </c>
      <c r="G427" s="151">
        <f t="shared" si="98"/>
        <v>1.6104773569768094</v>
      </c>
      <c r="H427" s="151">
        <f t="shared" si="99"/>
        <v>1.6670013916999933</v>
      </c>
      <c r="I427" s="151">
        <f t="shared" si="100"/>
        <v>1.7303087719867571</v>
      </c>
      <c r="K427" s="104">
        <f t="shared" si="104"/>
        <v>2029</v>
      </c>
      <c r="L427" s="26">
        <f t="shared" si="105"/>
        <v>2.1877897191235469</v>
      </c>
      <c r="M427" s="26">
        <f t="shared" si="106"/>
        <v>1.8640613167513027</v>
      </c>
      <c r="N427" s="26">
        <f t="shared" si="107"/>
        <v>1.7309261917224292</v>
      </c>
      <c r="O427" s="26">
        <f t="shared" si="108"/>
        <v>1.6508889844537851</v>
      </c>
      <c r="P427" s="26">
        <f t="shared" si="109"/>
        <v>1.5979954099787994</v>
      </c>
      <c r="Q427" s="26">
        <f t="shared" si="110"/>
        <v>1.5872905178845729</v>
      </c>
      <c r="R427" s="26">
        <f t="shared" si="111"/>
        <v>1.5887630189772892</v>
      </c>
      <c r="S427" s="26">
        <f t="shared" si="112"/>
        <v>1.6003004783323245</v>
      </c>
      <c r="T427" s="26">
        <f t="shared" si="113"/>
        <v>1.6206542356212941</v>
      </c>
      <c r="U427" s="26">
        <f t="shared" si="114"/>
        <v>1.6490428631294802</v>
      </c>
      <c r="V427" s="26">
        <f t="shared" si="115"/>
        <v>1.6849599202705061</v>
      </c>
      <c r="W427" s="26">
        <f t="shared" si="116"/>
        <v>1.7035594365541611</v>
      </c>
      <c r="X427" s="26">
        <f t="shared" si="117"/>
        <v>1.728373535728958</v>
      </c>
      <c r="Y427" s="26">
        <f t="shared" si="118"/>
        <v>1.7589933436771525</v>
      </c>
      <c r="DV427" s="1"/>
      <c r="DW427" s="1"/>
      <c r="DX427" s="1"/>
      <c r="DY427" s="1"/>
      <c r="DZ427" s="1"/>
      <c r="EA427" s="1"/>
      <c r="EB427" s="1"/>
      <c r="EC427" s="1"/>
      <c r="ED427" s="1"/>
      <c r="EE427" s="1"/>
      <c r="EF427" s="1"/>
      <c r="EG427" s="1"/>
      <c r="EH427" s="1"/>
      <c r="EI427" s="1"/>
      <c r="EJ427" s="1"/>
    </row>
    <row r="428" spans="1:140" ht="25.15" customHeight="1">
      <c r="A428" s="383"/>
      <c r="B428" s="256">
        <f t="shared" si="102"/>
        <v>2030</v>
      </c>
      <c r="C428" s="278">
        <f t="shared" si="103"/>
        <v>47483</v>
      </c>
      <c r="D428" s="151">
        <f t="shared" si="101"/>
        <v>1.9238709651772268</v>
      </c>
      <c r="E428" s="151">
        <f t="shared" si="96"/>
        <v>1.6230344240882282</v>
      </c>
      <c r="F428" s="151">
        <f t="shared" si="97"/>
        <v>1.586896921275984</v>
      </c>
      <c r="G428" s="151">
        <f t="shared" si="98"/>
        <v>1.6091761648212186</v>
      </c>
      <c r="H428" s="151">
        <f t="shared" si="99"/>
        <v>1.6652688028018969</v>
      </c>
      <c r="I428" s="151">
        <f t="shared" si="100"/>
        <v>1.7280930152156309</v>
      </c>
      <c r="K428" s="104">
        <f t="shared" si="104"/>
        <v>2030</v>
      </c>
      <c r="L428" s="26">
        <f t="shared" si="105"/>
        <v>2.1820824247911026</v>
      </c>
      <c r="M428" s="26">
        <f t="shared" si="106"/>
        <v>1.8608247479946933</v>
      </c>
      <c r="N428" s="26">
        <f t="shared" si="107"/>
        <v>1.7287057227458837</v>
      </c>
      <c r="O428" s="26">
        <f t="shared" si="108"/>
        <v>1.649279366961286</v>
      </c>
      <c r="P428" s="26">
        <f t="shared" si="109"/>
        <v>1.5967894812151702</v>
      </c>
      <c r="Q428" s="26">
        <f t="shared" si="110"/>
        <v>1.5861662898629543</v>
      </c>
      <c r="R428" s="26">
        <f t="shared" si="111"/>
        <v>1.5876275526890138</v>
      </c>
      <c r="S428" s="26">
        <f t="shared" si="112"/>
        <v>1.5990769570704979</v>
      </c>
      <c r="T428" s="26">
        <f t="shared" si="113"/>
        <v>1.6192753725719391</v>
      </c>
      <c r="U428" s="26">
        <f t="shared" si="114"/>
        <v>1.647447335408341</v>
      </c>
      <c r="V428" s="26">
        <f t="shared" si="115"/>
        <v>1.6830902701954529</v>
      </c>
      <c r="W428" s="26">
        <f t="shared" si="116"/>
        <v>1.7015478332237137</v>
      </c>
      <c r="X428" s="26">
        <f t="shared" si="117"/>
        <v>1.7261725488627346</v>
      </c>
      <c r="Y428" s="26">
        <f t="shared" si="118"/>
        <v>1.7565586635604438</v>
      </c>
      <c r="DV428" s="1"/>
      <c r="DW428" s="1"/>
      <c r="DX428" s="1"/>
      <c r="DY428" s="1"/>
      <c r="DZ428" s="1"/>
      <c r="EA428" s="1"/>
      <c r="EB428" s="1"/>
      <c r="EC428" s="1"/>
      <c r="ED428" s="1"/>
      <c r="EE428" s="1"/>
      <c r="EF428" s="1"/>
      <c r="EG428" s="1"/>
      <c r="EH428" s="1"/>
      <c r="EI428" s="1"/>
      <c r="EJ428" s="1"/>
    </row>
    <row r="429" spans="1:140" ht="25.15" customHeight="1">
      <c r="A429" s="383"/>
      <c r="B429" s="256">
        <f t="shared" si="102"/>
        <v>2031</v>
      </c>
      <c r="C429" s="278">
        <f t="shared" si="103"/>
        <v>47848</v>
      </c>
      <c r="D429" s="151">
        <f t="shared" si="101"/>
        <v>1.9172320044638589</v>
      </c>
      <c r="E429" s="151">
        <f t="shared" si="96"/>
        <v>1.6205229929245091</v>
      </c>
      <c r="F429" s="151">
        <f t="shared" si="97"/>
        <v>1.5848813029219992</v>
      </c>
      <c r="G429" s="151">
        <f t="shared" si="98"/>
        <v>1.606854871379547</v>
      </c>
      <c r="H429" s="151">
        <f t="shared" si="99"/>
        <v>1.6621779086330499</v>
      </c>
      <c r="I429" s="151">
        <f t="shared" si="100"/>
        <v>1.7241401619502179</v>
      </c>
      <c r="K429" s="104">
        <f t="shared" si="104"/>
        <v>2031</v>
      </c>
      <c r="L429" s="26">
        <f t="shared" si="105"/>
        <v>2.1719007580429026</v>
      </c>
      <c r="M429" s="26">
        <f t="shared" si="106"/>
        <v>1.8550507923218456</v>
      </c>
      <c r="N429" s="26">
        <f t="shared" si="107"/>
        <v>1.7247444630268292</v>
      </c>
      <c r="O429" s="26">
        <f t="shared" si="108"/>
        <v>1.6464078506269118</v>
      </c>
      <c r="P429" s="26">
        <f t="shared" si="109"/>
        <v>1.5946381352221064</v>
      </c>
      <c r="Q429" s="26">
        <f t="shared" si="110"/>
        <v>1.5841606958987469</v>
      </c>
      <c r="R429" s="26">
        <f t="shared" si="111"/>
        <v>1.5856019099452514</v>
      </c>
      <c r="S429" s="26">
        <f t="shared" si="112"/>
        <v>1.5968942265117401</v>
      </c>
      <c r="T429" s="26">
        <f t="shared" si="113"/>
        <v>1.6168155162473536</v>
      </c>
      <c r="U429" s="26">
        <f t="shared" si="114"/>
        <v>1.644600954864796</v>
      </c>
      <c r="V429" s="26">
        <f t="shared" si="115"/>
        <v>1.6797548624013037</v>
      </c>
      <c r="W429" s="26">
        <f t="shared" si="116"/>
        <v>1.6979591844617692</v>
      </c>
      <c r="X429" s="26">
        <f t="shared" si="117"/>
        <v>1.7222460447289532</v>
      </c>
      <c r="Y429" s="26">
        <f t="shared" si="118"/>
        <v>1.7522152566599314</v>
      </c>
      <c r="DV429" s="1"/>
      <c r="DW429" s="1"/>
      <c r="DX429" s="1"/>
      <c r="DY429" s="1"/>
      <c r="DZ429" s="1"/>
      <c r="EA429" s="1"/>
      <c r="EB429" s="1"/>
      <c r="EC429" s="1"/>
      <c r="ED429" s="1"/>
      <c r="EE429" s="1"/>
      <c r="EF429" s="1"/>
      <c r="EG429" s="1"/>
      <c r="EH429" s="1"/>
      <c r="EI429" s="1"/>
      <c r="EJ429" s="1"/>
    </row>
    <row r="430" spans="1:140" ht="25.15" customHeight="1">
      <c r="A430" s="383"/>
      <c r="B430" s="256">
        <f t="shared" si="102"/>
        <v>2032</v>
      </c>
      <c r="C430" s="278">
        <f t="shared" si="103"/>
        <v>48213</v>
      </c>
      <c r="D430" s="151">
        <f t="shared" si="101"/>
        <v>1.9105930437504914</v>
      </c>
      <c r="E430" s="151">
        <f t="shared" si="96"/>
        <v>1.6180115617607898</v>
      </c>
      <c r="F430" s="151">
        <f t="shared" si="97"/>
        <v>1.582865684568014</v>
      </c>
      <c r="G430" s="151">
        <f t="shared" si="98"/>
        <v>1.6045335779378749</v>
      </c>
      <c r="H430" s="151">
        <f t="shared" si="99"/>
        <v>1.6590870144642027</v>
      </c>
      <c r="I430" s="151">
        <f t="shared" si="100"/>
        <v>1.7201873086848047</v>
      </c>
      <c r="K430" s="104">
        <f t="shared" si="104"/>
        <v>2032</v>
      </c>
      <c r="L430" s="26">
        <f t="shared" si="105"/>
        <v>2.1617190912947022</v>
      </c>
      <c r="M430" s="26">
        <f t="shared" si="106"/>
        <v>1.8492768366489973</v>
      </c>
      <c r="N430" s="26">
        <f t="shared" si="107"/>
        <v>1.7207832033077743</v>
      </c>
      <c r="O430" s="26">
        <f t="shared" si="108"/>
        <v>1.6435363342925371</v>
      </c>
      <c r="P430" s="26">
        <f t="shared" si="109"/>
        <v>1.5924867892290424</v>
      </c>
      <c r="Q430" s="26">
        <f t="shared" si="110"/>
        <v>1.5821551019345392</v>
      </c>
      <c r="R430" s="26">
        <f t="shared" si="111"/>
        <v>1.5835762672014888</v>
      </c>
      <c r="S430" s="26">
        <f t="shared" si="112"/>
        <v>1.594711495952982</v>
      </c>
      <c r="T430" s="26">
        <f t="shared" si="113"/>
        <v>1.6143556599227677</v>
      </c>
      <c r="U430" s="26">
        <f t="shared" si="114"/>
        <v>1.6417545743212507</v>
      </c>
      <c r="V430" s="26">
        <f t="shared" si="115"/>
        <v>1.6764194546071545</v>
      </c>
      <c r="W430" s="26">
        <f t="shared" si="116"/>
        <v>1.6943705356998244</v>
      </c>
      <c r="X430" s="26">
        <f t="shared" si="117"/>
        <v>1.7183195405951714</v>
      </c>
      <c r="Y430" s="26">
        <f t="shared" si="118"/>
        <v>1.7478718497594186</v>
      </c>
      <c r="DV430" s="1"/>
      <c r="DW430" s="1"/>
      <c r="DX430" s="1"/>
      <c r="DY430" s="1"/>
      <c r="DZ430" s="1"/>
      <c r="EA430" s="1"/>
      <c r="EB430" s="1"/>
      <c r="EC430" s="1"/>
      <c r="ED430" s="1"/>
      <c r="EE430" s="1"/>
      <c r="EF430" s="1"/>
      <c r="EG430" s="1"/>
      <c r="EH430" s="1"/>
      <c r="EI430" s="1"/>
      <c r="EJ430" s="1"/>
    </row>
    <row r="431" spans="1:140" ht="25.15" customHeight="1">
      <c r="A431" s="383"/>
      <c r="B431" s="256">
        <f t="shared" si="102"/>
        <v>2033</v>
      </c>
      <c r="C431" s="278">
        <f t="shared" si="103"/>
        <v>48579</v>
      </c>
      <c r="D431" s="151">
        <f t="shared" si="101"/>
        <v>1.9039540830371238</v>
      </c>
      <c r="E431" s="151">
        <f t="shared" si="96"/>
        <v>1.6155001305970704</v>
      </c>
      <c r="F431" s="151">
        <f t="shared" si="97"/>
        <v>1.5808500662140292</v>
      </c>
      <c r="G431" s="151">
        <f t="shared" si="98"/>
        <v>1.6022122844962032</v>
      </c>
      <c r="H431" s="151">
        <f t="shared" si="99"/>
        <v>1.6559961202953557</v>
      </c>
      <c r="I431" s="151">
        <f t="shared" si="100"/>
        <v>1.7162344554193918</v>
      </c>
      <c r="K431" s="104">
        <f t="shared" si="104"/>
        <v>2033</v>
      </c>
      <c r="L431" s="26">
        <f t="shared" si="105"/>
        <v>2.1515374245465022</v>
      </c>
      <c r="M431" s="26">
        <f t="shared" si="106"/>
        <v>1.8435028809761493</v>
      </c>
      <c r="N431" s="26">
        <f t="shared" si="107"/>
        <v>1.7168219435887198</v>
      </c>
      <c r="O431" s="26">
        <f t="shared" si="108"/>
        <v>1.6406648179581627</v>
      </c>
      <c r="P431" s="26">
        <f t="shared" si="109"/>
        <v>1.5903354432359784</v>
      </c>
      <c r="Q431" s="26">
        <f t="shared" si="110"/>
        <v>1.5801495079703318</v>
      </c>
      <c r="R431" s="26">
        <f t="shared" si="111"/>
        <v>1.5815506244577264</v>
      </c>
      <c r="S431" s="26">
        <f t="shared" si="112"/>
        <v>1.5925287653942242</v>
      </c>
      <c r="T431" s="26">
        <f t="shared" si="113"/>
        <v>1.6118958035981821</v>
      </c>
      <c r="U431" s="26">
        <f t="shared" si="114"/>
        <v>1.6389081937777059</v>
      </c>
      <c r="V431" s="26">
        <f t="shared" si="115"/>
        <v>1.6730840468130055</v>
      </c>
      <c r="W431" s="26">
        <f t="shared" si="116"/>
        <v>1.6907818869378799</v>
      </c>
      <c r="X431" s="26">
        <f t="shared" si="117"/>
        <v>1.71439303646139</v>
      </c>
      <c r="Y431" s="26">
        <f t="shared" si="118"/>
        <v>1.743528442858906</v>
      </c>
      <c r="DV431" s="1"/>
      <c r="DW431" s="1"/>
      <c r="DX431" s="1"/>
      <c r="DY431" s="1"/>
      <c r="DZ431" s="1"/>
      <c r="EA431" s="1"/>
      <c r="EB431" s="1"/>
      <c r="EC431" s="1"/>
      <c r="ED431" s="1"/>
      <c r="EE431" s="1"/>
      <c r="EF431" s="1"/>
      <c r="EG431" s="1"/>
      <c r="EH431" s="1"/>
      <c r="EI431" s="1"/>
      <c r="EJ431" s="1"/>
    </row>
    <row r="432" spans="1:140" ht="25.15" customHeight="1">
      <c r="A432" s="383"/>
      <c r="B432" s="256">
        <f t="shared" si="102"/>
        <v>2034</v>
      </c>
      <c r="C432" s="278">
        <f t="shared" si="103"/>
        <v>48944</v>
      </c>
      <c r="D432" s="151">
        <f t="shared" si="101"/>
        <v>1.8973151223237561</v>
      </c>
      <c r="E432" s="151">
        <f t="shared" si="96"/>
        <v>1.6129886994333513</v>
      </c>
      <c r="F432" s="151">
        <f t="shared" si="97"/>
        <v>1.578834447860044</v>
      </c>
      <c r="G432" s="151">
        <f t="shared" si="98"/>
        <v>1.5998909910545314</v>
      </c>
      <c r="H432" s="151">
        <f t="shared" si="99"/>
        <v>1.6529052261265085</v>
      </c>
      <c r="I432" s="151">
        <f t="shared" si="100"/>
        <v>1.7122816021539791</v>
      </c>
      <c r="K432" s="104">
        <f t="shared" si="104"/>
        <v>2034</v>
      </c>
      <c r="L432" s="26">
        <f t="shared" si="105"/>
        <v>2.1413557577983022</v>
      </c>
      <c r="M432" s="26">
        <f t="shared" si="106"/>
        <v>1.8377289253033013</v>
      </c>
      <c r="N432" s="26">
        <f t="shared" si="107"/>
        <v>1.7128606838696649</v>
      </c>
      <c r="O432" s="26">
        <f t="shared" si="108"/>
        <v>1.637793301623788</v>
      </c>
      <c r="P432" s="26">
        <f t="shared" si="109"/>
        <v>1.5881840972429146</v>
      </c>
      <c r="Q432" s="26">
        <f t="shared" si="110"/>
        <v>1.578143914006124</v>
      </c>
      <c r="R432" s="26">
        <f t="shared" si="111"/>
        <v>1.579524981713964</v>
      </c>
      <c r="S432" s="26">
        <f t="shared" si="112"/>
        <v>1.5903460348354663</v>
      </c>
      <c r="T432" s="26">
        <f t="shared" si="113"/>
        <v>1.6094359472735964</v>
      </c>
      <c r="U432" s="26">
        <f t="shared" si="114"/>
        <v>1.6360618132341607</v>
      </c>
      <c r="V432" s="26">
        <f t="shared" si="115"/>
        <v>1.6697486390188563</v>
      </c>
      <c r="W432" s="26">
        <f t="shared" si="116"/>
        <v>1.6871932381759351</v>
      </c>
      <c r="X432" s="26">
        <f t="shared" si="117"/>
        <v>1.7104665323276085</v>
      </c>
      <c r="Y432" s="26">
        <f t="shared" si="118"/>
        <v>1.7391850359583936</v>
      </c>
      <c r="DV432" s="1"/>
      <c r="DW432" s="1"/>
      <c r="DX432" s="1"/>
      <c r="DY432" s="1"/>
      <c r="DZ432" s="1"/>
      <c r="EA432" s="1"/>
      <c r="EB432" s="1"/>
      <c r="EC432" s="1"/>
      <c r="ED432" s="1"/>
      <c r="EE432" s="1"/>
      <c r="EF432" s="1"/>
      <c r="EG432" s="1"/>
      <c r="EH432" s="1"/>
      <c r="EI432" s="1"/>
      <c r="EJ432" s="1"/>
    </row>
    <row r="433" spans="1:140" ht="25.15" customHeight="1">
      <c r="A433" s="383"/>
      <c r="B433" s="256">
        <f t="shared" si="102"/>
        <v>2035</v>
      </c>
      <c r="C433" s="278">
        <f t="shared" si="103"/>
        <v>49309</v>
      </c>
      <c r="D433" s="151">
        <f t="shared" si="101"/>
        <v>1.8906761616103889</v>
      </c>
      <c r="E433" s="151">
        <f t="shared" si="96"/>
        <v>1.6104772682696322</v>
      </c>
      <c r="F433" s="151">
        <f t="shared" si="97"/>
        <v>1.5768188295060588</v>
      </c>
      <c r="G433" s="151">
        <f t="shared" si="98"/>
        <v>1.5975696976128595</v>
      </c>
      <c r="H433" s="151">
        <f t="shared" si="99"/>
        <v>1.6498143319576615</v>
      </c>
      <c r="I433" s="151">
        <f t="shared" si="100"/>
        <v>1.7083287488885661</v>
      </c>
      <c r="K433" s="104">
        <f t="shared" si="104"/>
        <v>2035</v>
      </c>
      <c r="L433" s="26">
        <f t="shared" si="105"/>
        <v>2.1311740910501022</v>
      </c>
      <c r="M433" s="26">
        <f t="shared" si="106"/>
        <v>1.8319549696304533</v>
      </c>
      <c r="N433" s="26">
        <f t="shared" si="107"/>
        <v>1.7088994241506104</v>
      </c>
      <c r="O433" s="26">
        <f t="shared" si="108"/>
        <v>1.6349217852894136</v>
      </c>
      <c r="P433" s="26">
        <f t="shared" si="109"/>
        <v>1.5860327512498507</v>
      </c>
      <c r="Q433" s="26">
        <f t="shared" si="110"/>
        <v>1.5761383200419166</v>
      </c>
      <c r="R433" s="26">
        <f t="shared" si="111"/>
        <v>1.5774993389702012</v>
      </c>
      <c r="S433" s="26">
        <f t="shared" si="112"/>
        <v>1.5881633042767085</v>
      </c>
      <c r="T433" s="26">
        <f t="shared" si="113"/>
        <v>1.6069760909490107</v>
      </c>
      <c r="U433" s="26">
        <f t="shared" si="114"/>
        <v>1.6332154326906159</v>
      </c>
      <c r="V433" s="26">
        <f t="shared" si="115"/>
        <v>1.6664132312247073</v>
      </c>
      <c r="W433" s="26">
        <f t="shared" si="116"/>
        <v>1.6836045894139906</v>
      </c>
      <c r="X433" s="26">
        <f t="shared" si="117"/>
        <v>1.7065400281938268</v>
      </c>
      <c r="Y433" s="26">
        <f t="shared" si="118"/>
        <v>1.7348416290578808</v>
      </c>
      <c r="DV433" s="1"/>
      <c r="DW433" s="1"/>
      <c r="DX433" s="1"/>
      <c r="DY433" s="1"/>
      <c r="DZ433" s="1"/>
      <c r="EA433" s="1"/>
      <c r="EB433" s="1"/>
      <c r="EC433" s="1"/>
      <c r="ED433" s="1"/>
      <c r="EE433" s="1"/>
      <c r="EF433" s="1"/>
      <c r="EG433" s="1"/>
      <c r="EH433" s="1"/>
      <c r="EI433" s="1"/>
      <c r="EJ433" s="1"/>
    </row>
    <row r="434" spans="1:140" ht="25.15" customHeight="1">
      <c r="A434" s="383"/>
      <c r="B434" s="256">
        <f t="shared" si="102"/>
        <v>2036</v>
      </c>
      <c r="C434" s="278">
        <f t="shared" si="103"/>
        <v>49674</v>
      </c>
      <c r="D434" s="151">
        <f t="shared" si="101"/>
        <v>1.884037200897021</v>
      </c>
      <c r="E434" s="151">
        <f t="shared" si="96"/>
        <v>1.6079658371059131</v>
      </c>
      <c r="F434" s="151">
        <f t="shared" si="97"/>
        <v>1.574803211152074</v>
      </c>
      <c r="G434" s="151">
        <f t="shared" si="98"/>
        <v>1.5952484041711879</v>
      </c>
      <c r="H434" s="151">
        <f t="shared" si="99"/>
        <v>1.6467234377888147</v>
      </c>
      <c r="I434" s="151">
        <f t="shared" si="100"/>
        <v>1.7043758956231532</v>
      </c>
      <c r="K434" s="104">
        <f t="shared" si="104"/>
        <v>2036</v>
      </c>
      <c r="L434" s="26">
        <f t="shared" si="105"/>
        <v>2.1209924243019023</v>
      </c>
      <c r="M434" s="26">
        <f t="shared" si="106"/>
        <v>1.8261810139576053</v>
      </c>
      <c r="N434" s="26">
        <f t="shared" si="107"/>
        <v>1.7049381644315558</v>
      </c>
      <c r="O434" s="26">
        <f t="shared" si="108"/>
        <v>1.6320502689550394</v>
      </c>
      <c r="P434" s="26">
        <f t="shared" si="109"/>
        <v>1.5838814052567869</v>
      </c>
      <c r="Q434" s="26">
        <f t="shared" si="110"/>
        <v>1.5741327260777092</v>
      </c>
      <c r="R434" s="26">
        <f t="shared" si="111"/>
        <v>1.5754736962264388</v>
      </c>
      <c r="S434" s="26">
        <f t="shared" si="112"/>
        <v>1.5859805737179506</v>
      </c>
      <c r="T434" s="26">
        <f t="shared" si="113"/>
        <v>1.6045162346244251</v>
      </c>
      <c r="U434" s="26">
        <f t="shared" si="114"/>
        <v>1.6303690521470708</v>
      </c>
      <c r="V434" s="26">
        <f t="shared" si="115"/>
        <v>1.6630778234305583</v>
      </c>
      <c r="W434" s="26">
        <f t="shared" si="116"/>
        <v>1.6800159406520458</v>
      </c>
      <c r="X434" s="26">
        <f t="shared" si="117"/>
        <v>1.7026135240600453</v>
      </c>
      <c r="Y434" s="26">
        <f t="shared" si="118"/>
        <v>1.7304982221573684</v>
      </c>
      <c r="DV434" s="1"/>
      <c r="DW434" s="1"/>
      <c r="DX434" s="1"/>
      <c r="DY434" s="1"/>
      <c r="DZ434" s="1"/>
      <c r="EA434" s="1"/>
      <c r="EB434" s="1"/>
      <c r="EC434" s="1"/>
      <c r="ED434" s="1"/>
      <c r="EE434" s="1"/>
      <c r="EF434" s="1"/>
      <c r="EG434" s="1"/>
      <c r="EH434" s="1"/>
      <c r="EI434" s="1"/>
      <c r="EJ434" s="1"/>
    </row>
    <row r="435" spans="1:140" ht="25.15" customHeight="1">
      <c r="A435" s="383"/>
      <c r="B435" s="256">
        <f t="shared" si="102"/>
        <v>2037</v>
      </c>
      <c r="C435" s="278">
        <f t="shared" si="103"/>
        <v>50040</v>
      </c>
      <c r="D435" s="151">
        <f t="shared" si="101"/>
        <v>1.8773982401836535</v>
      </c>
      <c r="E435" s="151">
        <f t="shared" si="96"/>
        <v>1.6054544059421938</v>
      </c>
      <c r="F435" s="151">
        <f t="shared" si="97"/>
        <v>1.5727875927980888</v>
      </c>
      <c r="G435" s="151">
        <f t="shared" si="98"/>
        <v>1.5929271107295158</v>
      </c>
      <c r="H435" s="151">
        <f t="shared" si="99"/>
        <v>1.6436325436199675</v>
      </c>
      <c r="I435" s="151">
        <f t="shared" si="100"/>
        <v>1.70042304235774</v>
      </c>
      <c r="K435" s="104">
        <f t="shared" si="104"/>
        <v>2037</v>
      </c>
      <c r="L435" s="26">
        <f t="shared" si="105"/>
        <v>2.1108107575537023</v>
      </c>
      <c r="M435" s="26">
        <f t="shared" si="106"/>
        <v>1.8204070582847571</v>
      </c>
      <c r="N435" s="26">
        <f t="shared" si="107"/>
        <v>1.700976904712501</v>
      </c>
      <c r="O435" s="26">
        <f t="shared" si="108"/>
        <v>1.6291787526206647</v>
      </c>
      <c r="P435" s="26">
        <f t="shared" si="109"/>
        <v>1.5817300592637229</v>
      </c>
      <c r="Q435" s="26">
        <f t="shared" si="110"/>
        <v>1.5721271321135015</v>
      </c>
      <c r="R435" s="26">
        <f t="shared" si="111"/>
        <v>1.5734480534826762</v>
      </c>
      <c r="S435" s="26">
        <f t="shared" si="112"/>
        <v>1.5837978431591926</v>
      </c>
      <c r="T435" s="26">
        <f t="shared" si="113"/>
        <v>1.6020563782998392</v>
      </c>
      <c r="U435" s="26">
        <f t="shared" si="114"/>
        <v>1.6275226716035258</v>
      </c>
      <c r="V435" s="26">
        <f t="shared" si="115"/>
        <v>1.6597424156364091</v>
      </c>
      <c r="W435" s="26">
        <f t="shared" si="116"/>
        <v>1.6764272918901011</v>
      </c>
      <c r="X435" s="26">
        <f t="shared" si="117"/>
        <v>1.6986870199262636</v>
      </c>
      <c r="Y435" s="26">
        <f t="shared" si="118"/>
        <v>1.7261548152568555</v>
      </c>
      <c r="DV435" s="1"/>
      <c r="DW435" s="1"/>
      <c r="DX435" s="1"/>
      <c r="DY435" s="1"/>
      <c r="DZ435" s="1"/>
      <c r="EA435" s="1"/>
      <c r="EB435" s="1"/>
      <c r="EC435" s="1"/>
      <c r="ED435" s="1"/>
      <c r="EE435" s="1"/>
      <c r="EF435" s="1"/>
      <c r="EG435" s="1"/>
      <c r="EH435" s="1"/>
      <c r="EI435" s="1"/>
      <c r="EJ435" s="1"/>
    </row>
    <row r="436" spans="1:140" ht="25.15" customHeight="1">
      <c r="A436" s="383"/>
      <c r="B436" s="256">
        <f t="shared" si="102"/>
        <v>2038</v>
      </c>
      <c r="C436" s="278">
        <f t="shared" si="103"/>
        <v>50405</v>
      </c>
      <c r="D436" s="151">
        <f t="shared" si="101"/>
        <v>1.8707592794702859</v>
      </c>
      <c r="E436" s="151">
        <f t="shared" si="96"/>
        <v>1.6029429747784747</v>
      </c>
      <c r="F436" s="151">
        <f t="shared" si="97"/>
        <v>1.5707719744441038</v>
      </c>
      <c r="G436" s="151">
        <f t="shared" si="98"/>
        <v>1.5906058172878441</v>
      </c>
      <c r="H436" s="151">
        <f t="shared" si="99"/>
        <v>1.6405416494511202</v>
      </c>
      <c r="I436" s="151">
        <f t="shared" si="100"/>
        <v>1.6964701890923273</v>
      </c>
      <c r="K436" s="104">
        <f t="shared" si="104"/>
        <v>2038</v>
      </c>
      <c r="L436" s="26">
        <f t="shared" si="105"/>
        <v>2.1006290908055019</v>
      </c>
      <c r="M436" s="26">
        <f t="shared" si="106"/>
        <v>1.8146331026119094</v>
      </c>
      <c r="N436" s="26">
        <f t="shared" si="107"/>
        <v>1.6970156449934461</v>
      </c>
      <c r="O436" s="26">
        <f t="shared" si="108"/>
        <v>1.6263072362862903</v>
      </c>
      <c r="P436" s="26">
        <f t="shared" si="109"/>
        <v>1.5795787132706591</v>
      </c>
      <c r="Q436" s="26">
        <f t="shared" si="110"/>
        <v>1.5701215381492939</v>
      </c>
      <c r="R436" s="26">
        <f t="shared" si="111"/>
        <v>1.5714224107389139</v>
      </c>
      <c r="S436" s="26">
        <f t="shared" si="112"/>
        <v>1.5816151126004347</v>
      </c>
      <c r="T436" s="26">
        <f t="shared" si="113"/>
        <v>1.5995965219752535</v>
      </c>
      <c r="U436" s="26">
        <f t="shared" si="114"/>
        <v>1.6246762910599808</v>
      </c>
      <c r="V436" s="26">
        <f t="shared" si="115"/>
        <v>1.6564070078422599</v>
      </c>
      <c r="W436" s="26">
        <f t="shared" si="116"/>
        <v>1.6728386431281566</v>
      </c>
      <c r="X436" s="26">
        <f t="shared" si="117"/>
        <v>1.6947605157924821</v>
      </c>
      <c r="Y436" s="26">
        <f t="shared" si="118"/>
        <v>1.7218114083563432</v>
      </c>
      <c r="DV436" s="1"/>
      <c r="DW436" s="1"/>
      <c r="DX436" s="1"/>
      <c r="DY436" s="1"/>
      <c r="DZ436" s="1"/>
      <c r="EA436" s="1"/>
      <c r="EB436" s="1"/>
      <c r="EC436" s="1"/>
      <c r="ED436" s="1"/>
      <c r="EE436" s="1"/>
      <c r="EF436" s="1"/>
      <c r="EG436" s="1"/>
      <c r="EH436" s="1"/>
      <c r="EI436" s="1"/>
      <c r="EJ436" s="1"/>
    </row>
    <row r="437" spans="1:140" ht="25.15" customHeight="1">
      <c r="A437" s="383"/>
      <c r="B437" s="256">
        <f t="shared" si="102"/>
        <v>2039</v>
      </c>
      <c r="C437" s="278">
        <f t="shared" si="103"/>
        <v>50770</v>
      </c>
      <c r="D437" s="151">
        <f t="shared" si="101"/>
        <v>1.8641203187569182</v>
      </c>
      <c r="E437" s="151">
        <f t="shared" si="96"/>
        <v>1.6004315436147554</v>
      </c>
      <c r="F437" s="151">
        <f t="shared" si="97"/>
        <v>1.5687563560901188</v>
      </c>
      <c r="G437" s="151">
        <f t="shared" si="98"/>
        <v>1.5882845238461722</v>
      </c>
      <c r="H437" s="151">
        <f t="shared" si="99"/>
        <v>1.637450755282273</v>
      </c>
      <c r="I437" s="151">
        <f t="shared" si="100"/>
        <v>1.6925173358269143</v>
      </c>
      <c r="K437" s="104">
        <f t="shared" si="104"/>
        <v>2039</v>
      </c>
      <c r="L437" s="26">
        <f t="shared" si="105"/>
        <v>2.0904474240573019</v>
      </c>
      <c r="M437" s="26">
        <f t="shared" si="106"/>
        <v>1.8088591469390611</v>
      </c>
      <c r="N437" s="26">
        <f t="shared" si="107"/>
        <v>1.6930543852743913</v>
      </c>
      <c r="O437" s="26">
        <f t="shared" si="108"/>
        <v>1.6234357199519156</v>
      </c>
      <c r="P437" s="26">
        <f t="shared" si="109"/>
        <v>1.5774273672775951</v>
      </c>
      <c r="Q437" s="26">
        <f t="shared" si="110"/>
        <v>1.5681159441850863</v>
      </c>
      <c r="R437" s="26">
        <f t="shared" si="111"/>
        <v>1.5693967679951513</v>
      </c>
      <c r="S437" s="26">
        <f t="shared" si="112"/>
        <v>1.5794323820416767</v>
      </c>
      <c r="T437" s="26">
        <f t="shared" si="113"/>
        <v>1.5971366656506678</v>
      </c>
      <c r="U437" s="26">
        <f t="shared" si="114"/>
        <v>1.6218299105164355</v>
      </c>
      <c r="V437" s="26">
        <f t="shared" si="115"/>
        <v>1.6530716000481107</v>
      </c>
      <c r="W437" s="26">
        <f t="shared" si="116"/>
        <v>1.6692499943662118</v>
      </c>
      <c r="X437" s="26">
        <f t="shared" si="117"/>
        <v>1.6908340116587006</v>
      </c>
      <c r="Y437" s="26">
        <f t="shared" si="118"/>
        <v>1.7174680014558303</v>
      </c>
      <c r="DV437" s="1"/>
      <c r="DW437" s="1"/>
      <c r="DX437" s="1"/>
      <c r="DY437" s="1"/>
      <c r="DZ437" s="1"/>
      <c r="EA437" s="1"/>
      <c r="EB437" s="1"/>
      <c r="EC437" s="1"/>
      <c r="ED437" s="1"/>
      <c r="EE437" s="1"/>
      <c r="EF437" s="1"/>
      <c r="EG437" s="1"/>
      <c r="EH437" s="1"/>
      <c r="EI437" s="1"/>
      <c r="EJ437" s="1"/>
    </row>
    <row r="438" spans="1:140" ht="25.15" customHeight="1">
      <c r="A438" s="383"/>
      <c r="B438" s="256">
        <f t="shared" si="102"/>
        <v>2040</v>
      </c>
      <c r="C438" s="278">
        <f t="shared" si="103"/>
        <v>51135</v>
      </c>
      <c r="D438" s="151">
        <f t="shared" si="101"/>
        <v>1.8574813580435503</v>
      </c>
      <c r="E438" s="151">
        <f t="shared" si="96"/>
        <v>1.5979201124510363</v>
      </c>
      <c r="F438" s="151">
        <f t="shared" si="97"/>
        <v>1.5667407377361338</v>
      </c>
      <c r="G438" s="151">
        <f t="shared" si="98"/>
        <v>1.5859632304045004</v>
      </c>
      <c r="H438" s="151">
        <f t="shared" si="99"/>
        <v>1.6343598611134262</v>
      </c>
      <c r="I438" s="151">
        <f t="shared" si="100"/>
        <v>1.6885644825615014</v>
      </c>
      <c r="K438" s="104">
        <f t="shared" si="104"/>
        <v>2040</v>
      </c>
      <c r="L438" s="26">
        <f t="shared" si="105"/>
        <v>2.0802657573091015</v>
      </c>
      <c r="M438" s="26">
        <f t="shared" si="106"/>
        <v>1.8030851912662131</v>
      </c>
      <c r="N438" s="26">
        <f t="shared" si="107"/>
        <v>1.6890931255553367</v>
      </c>
      <c r="O438" s="26">
        <f t="shared" si="108"/>
        <v>1.6205642036175414</v>
      </c>
      <c r="P438" s="26">
        <f t="shared" si="109"/>
        <v>1.5752760212845314</v>
      </c>
      <c r="Q438" s="26">
        <f t="shared" si="110"/>
        <v>1.5661103502208789</v>
      </c>
      <c r="R438" s="26">
        <f t="shared" si="111"/>
        <v>1.5673711252513889</v>
      </c>
      <c r="S438" s="26">
        <f t="shared" si="112"/>
        <v>1.5772496514829188</v>
      </c>
      <c r="T438" s="26">
        <f t="shared" si="113"/>
        <v>1.5946768093260821</v>
      </c>
      <c r="U438" s="26">
        <f t="shared" si="114"/>
        <v>1.6189835299728907</v>
      </c>
      <c r="V438" s="26">
        <f t="shared" si="115"/>
        <v>1.6497361922539617</v>
      </c>
      <c r="W438" s="26">
        <f t="shared" si="116"/>
        <v>1.6656613456042673</v>
      </c>
      <c r="X438" s="26">
        <f t="shared" si="117"/>
        <v>1.6869075075249191</v>
      </c>
      <c r="Y438" s="26">
        <f t="shared" si="118"/>
        <v>1.7131245945553177</v>
      </c>
      <c r="DV438" s="1"/>
      <c r="DW438" s="1"/>
      <c r="DX438" s="1"/>
      <c r="DY438" s="1"/>
      <c r="DZ438" s="1"/>
      <c r="EA438" s="1"/>
      <c r="EB438" s="1"/>
      <c r="EC438" s="1"/>
      <c r="ED438" s="1"/>
      <c r="EE438" s="1"/>
      <c r="EF438" s="1"/>
      <c r="EG438" s="1"/>
      <c r="EH438" s="1"/>
      <c r="EI438" s="1"/>
      <c r="EJ438" s="1"/>
    </row>
    <row r="439" spans="1:140" ht="25.15" customHeight="1">
      <c r="A439" s="383"/>
      <c r="B439" s="256">
        <f t="shared" si="102"/>
        <v>2041</v>
      </c>
      <c r="C439" s="278">
        <f t="shared" si="103"/>
        <v>51501</v>
      </c>
      <c r="D439" s="151">
        <f t="shared" si="101"/>
        <v>1.8508423973301829</v>
      </c>
      <c r="E439" s="151">
        <f t="shared" si="96"/>
        <v>1.5954086812873172</v>
      </c>
      <c r="F439" s="151">
        <f t="shared" si="97"/>
        <v>1.5647251193821488</v>
      </c>
      <c r="G439" s="151">
        <f t="shared" si="98"/>
        <v>1.5836419369628287</v>
      </c>
      <c r="H439" s="151">
        <f t="shared" si="99"/>
        <v>1.631268966944579</v>
      </c>
      <c r="I439" s="151">
        <f t="shared" si="100"/>
        <v>1.6846116292960884</v>
      </c>
      <c r="K439" s="104">
        <f t="shared" si="104"/>
        <v>2041</v>
      </c>
      <c r="L439" s="26">
        <f t="shared" si="105"/>
        <v>2.0700840905609015</v>
      </c>
      <c r="M439" s="26">
        <f t="shared" si="106"/>
        <v>1.7973112355933649</v>
      </c>
      <c r="N439" s="26">
        <f t="shared" si="107"/>
        <v>1.6851318658362819</v>
      </c>
      <c r="O439" s="26">
        <f t="shared" si="108"/>
        <v>1.6176926872831667</v>
      </c>
      <c r="P439" s="26">
        <f t="shared" si="109"/>
        <v>1.5731246752914676</v>
      </c>
      <c r="Q439" s="26">
        <f t="shared" si="110"/>
        <v>1.564104756256671</v>
      </c>
      <c r="R439" s="26">
        <f t="shared" si="111"/>
        <v>1.5653454825076265</v>
      </c>
      <c r="S439" s="26">
        <f t="shared" si="112"/>
        <v>1.575066920924161</v>
      </c>
      <c r="T439" s="26">
        <f t="shared" si="113"/>
        <v>1.5922169530014965</v>
      </c>
      <c r="U439" s="26">
        <f t="shared" si="114"/>
        <v>1.6161371494293455</v>
      </c>
      <c r="V439" s="26">
        <f t="shared" si="115"/>
        <v>1.6464007844598125</v>
      </c>
      <c r="W439" s="26">
        <f t="shared" si="116"/>
        <v>1.6620726968423227</v>
      </c>
      <c r="X439" s="26">
        <f t="shared" si="117"/>
        <v>1.6829810033911374</v>
      </c>
      <c r="Y439" s="26">
        <f t="shared" si="118"/>
        <v>1.7087811876548051</v>
      </c>
      <c r="DV439" s="1"/>
      <c r="DW439" s="1"/>
      <c r="DX439" s="1"/>
      <c r="DY439" s="1"/>
      <c r="DZ439" s="1"/>
      <c r="EA439" s="1"/>
      <c r="EB439" s="1"/>
      <c r="EC439" s="1"/>
      <c r="ED439" s="1"/>
      <c r="EE439" s="1"/>
      <c r="EF439" s="1"/>
      <c r="EG439" s="1"/>
      <c r="EH439" s="1"/>
      <c r="EI439" s="1"/>
      <c r="EJ439" s="1"/>
    </row>
    <row r="440" spans="1:140" ht="25.15" customHeight="1">
      <c r="A440" s="383"/>
      <c r="B440" s="256">
        <f>B439+1</f>
        <v>2042</v>
      </c>
      <c r="C440" s="278">
        <f t="shared" si="103"/>
        <v>51866</v>
      </c>
      <c r="D440" s="151">
        <f t="shared" si="101"/>
        <v>1.8442034366168152</v>
      </c>
      <c r="E440" s="151">
        <f t="shared" si="96"/>
        <v>1.5928972501235981</v>
      </c>
      <c r="F440" s="151">
        <f t="shared" si="97"/>
        <v>1.5627095010281637</v>
      </c>
      <c r="G440" s="151">
        <f t="shared" si="98"/>
        <v>1.5813206435211566</v>
      </c>
      <c r="H440" s="151">
        <f t="shared" si="99"/>
        <v>1.6281780727757322</v>
      </c>
      <c r="I440" s="151">
        <f t="shared" si="100"/>
        <v>1.6806587760306755</v>
      </c>
      <c r="K440" s="104">
        <f>K439+1</f>
        <v>2042</v>
      </c>
      <c r="L440" s="26">
        <f t="shared" si="105"/>
        <v>2.0599024238127015</v>
      </c>
      <c r="M440" s="26">
        <f t="shared" si="106"/>
        <v>1.7915372799205171</v>
      </c>
      <c r="N440" s="26">
        <f t="shared" si="107"/>
        <v>1.6811706061172274</v>
      </c>
      <c r="O440" s="26">
        <f t="shared" si="108"/>
        <v>1.6148211709487923</v>
      </c>
      <c r="P440" s="26">
        <f t="shared" si="109"/>
        <v>1.5709733292984036</v>
      </c>
      <c r="Q440" s="26">
        <f t="shared" si="110"/>
        <v>1.5620991622924636</v>
      </c>
      <c r="R440" s="26">
        <f t="shared" si="111"/>
        <v>1.5633198397638639</v>
      </c>
      <c r="S440" s="26">
        <f t="shared" si="112"/>
        <v>1.5728841903654029</v>
      </c>
      <c r="T440" s="26">
        <f t="shared" si="113"/>
        <v>1.5897570966769106</v>
      </c>
      <c r="U440" s="26">
        <f t="shared" si="114"/>
        <v>1.6132907688858007</v>
      </c>
      <c r="V440" s="26">
        <f t="shared" si="115"/>
        <v>1.6430653766656635</v>
      </c>
      <c r="W440" s="26">
        <f t="shared" si="116"/>
        <v>1.6584840480803777</v>
      </c>
      <c r="X440" s="26">
        <f t="shared" si="117"/>
        <v>1.6790544992573559</v>
      </c>
      <c r="Y440" s="26">
        <f t="shared" si="118"/>
        <v>1.7044377807542925</v>
      </c>
      <c r="DV440" s="1"/>
      <c r="DW440" s="1"/>
      <c r="DX440" s="1"/>
      <c r="DY440" s="1"/>
      <c r="DZ440" s="1"/>
      <c r="EA440" s="1"/>
      <c r="EB440" s="1"/>
      <c r="EC440" s="1"/>
      <c r="ED440" s="1"/>
      <c r="EE440" s="1"/>
      <c r="EF440" s="1"/>
      <c r="EG440" s="1"/>
      <c r="EH440" s="1"/>
      <c r="EI440" s="1"/>
      <c r="EJ440" s="1"/>
    </row>
    <row r="441" spans="1:140" ht="25.15" customHeight="1">
      <c r="A441" s="383"/>
      <c r="B441" s="256">
        <f t="shared" si="102"/>
        <v>2043</v>
      </c>
      <c r="C441" s="278">
        <f t="shared" si="103"/>
        <v>52231</v>
      </c>
      <c r="D441" s="151">
        <f t="shared" si="101"/>
        <v>1.8375644759034477</v>
      </c>
      <c r="E441" s="151">
        <f t="shared" si="96"/>
        <v>1.5903858189598787</v>
      </c>
      <c r="F441" s="151">
        <f t="shared" si="97"/>
        <v>1.5606938826741787</v>
      </c>
      <c r="G441" s="151">
        <f t="shared" si="98"/>
        <v>1.578999350079485</v>
      </c>
      <c r="H441" s="151">
        <f t="shared" si="99"/>
        <v>1.625087178606885</v>
      </c>
      <c r="I441" s="151">
        <f t="shared" si="100"/>
        <v>1.6767059227652625</v>
      </c>
      <c r="K441" s="104">
        <f t="shared" si="104"/>
        <v>2043</v>
      </c>
      <c r="L441" s="26">
        <f t="shared" si="105"/>
        <v>2.0497207570645015</v>
      </c>
      <c r="M441" s="26">
        <f t="shared" si="106"/>
        <v>1.7857633242476689</v>
      </c>
      <c r="N441" s="26">
        <f t="shared" si="107"/>
        <v>1.6772093463981728</v>
      </c>
      <c r="O441" s="26">
        <f t="shared" si="108"/>
        <v>1.6119496546144179</v>
      </c>
      <c r="P441" s="26">
        <f t="shared" si="109"/>
        <v>1.5688219833053396</v>
      </c>
      <c r="Q441" s="26">
        <f t="shared" si="110"/>
        <v>1.5600935683282562</v>
      </c>
      <c r="R441" s="26">
        <f t="shared" si="111"/>
        <v>1.5612941970201013</v>
      </c>
      <c r="S441" s="26">
        <f t="shared" si="112"/>
        <v>1.5707014598066449</v>
      </c>
      <c r="T441" s="26">
        <f t="shared" si="113"/>
        <v>1.5872972403523251</v>
      </c>
      <c r="U441" s="26">
        <f t="shared" si="114"/>
        <v>1.6104443883422555</v>
      </c>
      <c r="V441" s="26">
        <f t="shared" si="115"/>
        <v>1.6397299688715146</v>
      </c>
      <c r="W441" s="26">
        <f t="shared" si="116"/>
        <v>1.6548953993184332</v>
      </c>
      <c r="X441" s="26">
        <f t="shared" si="117"/>
        <v>1.6751279951235745</v>
      </c>
      <c r="Y441" s="26">
        <f t="shared" si="118"/>
        <v>1.7000943738537799</v>
      </c>
      <c r="DV441" s="1"/>
      <c r="DW441" s="1"/>
      <c r="DX441" s="1"/>
      <c r="DY441" s="1"/>
      <c r="DZ441" s="1"/>
      <c r="EA441" s="1"/>
      <c r="EB441" s="1"/>
      <c r="EC441" s="1"/>
      <c r="ED441" s="1"/>
      <c r="EE441" s="1"/>
      <c r="EF441" s="1"/>
      <c r="EG441" s="1"/>
      <c r="EH441" s="1"/>
      <c r="EI441" s="1"/>
      <c r="EJ441" s="1"/>
    </row>
    <row r="442" spans="1:140" ht="25.15" customHeight="1">
      <c r="A442" s="383"/>
      <c r="B442" s="256">
        <f t="shared" si="102"/>
        <v>2044</v>
      </c>
      <c r="C442" s="278">
        <f t="shared" si="103"/>
        <v>52596</v>
      </c>
      <c r="D442" s="151">
        <f t="shared" si="101"/>
        <v>1.8309255151900803</v>
      </c>
      <c r="E442" s="151">
        <f t="shared" si="96"/>
        <v>1.5878743877961594</v>
      </c>
      <c r="F442" s="151">
        <f t="shared" si="97"/>
        <v>1.5586782643201937</v>
      </c>
      <c r="G442" s="151">
        <f t="shared" si="98"/>
        <v>1.5766780566378131</v>
      </c>
      <c r="H442" s="151">
        <f t="shared" si="99"/>
        <v>1.6219962844380378</v>
      </c>
      <c r="I442" s="151">
        <f t="shared" si="100"/>
        <v>1.6727530694998496</v>
      </c>
      <c r="K442" s="104">
        <f t="shared" si="104"/>
        <v>2044</v>
      </c>
      <c r="L442" s="26">
        <f t="shared" si="105"/>
        <v>2.0395390903163015</v>
      </c>
      <c r="M442" s="26">
        <f t="shared" si="106"/>
        <v>1.7799893685748209</v>
      </c>
      <c r="N442" s="26">
        <f t="shared" si="107"/>
        <v>1.673248086679118</v>
      </c>
      <c r="O442" s="26">
        <f t="shared" si="108"/>
        <v>1.6090781382800432</v>
      </c>
      <c r="P442" s="26">
        <f t="shared" si="109"/>
        <v>1.5666706373122756</v>
      </c>
      <c r="Q442" s="26">
        <f t="shared" si="110"/>
        <v>1.5580879743640486</v>
      </c>
      <c r="R442" s="26">
        <f t="shared" si="111"/>
        <v>1.5592685542763387</v>
      </c>
      <c r="S442" s="26">
        <f t="shared" si="112"/>
        <v>1.568518729247887</v>
      </c>
      <c r="T442" s="26">
        <f t="shared" si="113"/>
        <v>1.5848373840277392</v>
      </c>
      <c r="U442" s="26">
        <f t="shared" si="114"/>
        <v>1.6075980077987104</v>
      </c>
      <c r="V442" s="26">
        <f t="shared" si="115"/>
        <v>1.6363945610773651</v>
      </c>
      <c r="W442" s="26">
        <f t="shared" si="116"/>
        <v>1.6513067505564885</v>
      </c>
      <c r="X442" s="26">
        <f t="shared" si="117"/>
        <v>1.6712014909897928</v>
      </c>
      <c r="Y442" s="26">
        <f t="shared" si="118"/>
        <v>1.6957509669532673</v>
      </c>
      <c r="DV442" s="1"/>
      <c r="DW442" s="1"/>
      <c r="DX442" s="1"/>
      <c r="DY442" s="1"/>
      <c r="DZ442" s="1"/>
      <c r="EA442" s="1"/>
      <c r="EB442" s="1"/>
      <c r="EC442" s="1"/>
      <c r="ED442" s="1"/>
      <c r="EE442" s="1"/>
      <c r="EF442" s="1"/>
      <c r="EG442" s="1"/>
      <c r="EH442" s="1"/>
      <c r="EI442" s="1"/>
      <c r="EJ442" s="1"/>
    </row>
    <row r="443" spans="1:140" ht="25.15" customHeight="1">
      <c r="A443" s="383"/>
      <c r="B443" s="256">
        <f t="shared" si="102"/>
        <v>2045</v>
      </c>
      <c r="C443" s="278">
        <f t="shared" si="103"/>
        <v>52962</v>
      </c>
      <c r="D443" s="151">
        <f t="shared" si="101"/>
        <v>1.8242865544767126</v>
      </c>
      <c r="E443" s="151">
        <f t="shared" si="96"/>
        <v>1.5853629566324403</v>
      </c>
      <c r="F443" s="151">
        <f t="shared" si="97"/>
        <v>1.5566626459662087</v>
      </c>
      <c r="G443" s="151">
        <f t="shared" si="98"/>
        <v>1.5743567631961413</v>
      </c>
      <c r="H443" s="151">
        <f t="shared" si="99"/>
        <v>1.618905390269191</v>
      </c>
      <c r="I443" s="151">
        <f t="shared" si="100"/>
        <v>1.6688002162344366</v>
      </c>
      <c r="K443" s="104">
        <f t="shared" si="104"/>
        <v>2045</v>
      </c>
      <c r="L443" s="26">
        <f t="shared" si="105"/>
        <v>2.0293574235681011</v>
      </c>
      <c r="M443" s="26">
        <f t="shared" si="106"/>
        <v>1.7742154129019732</v>
      </c>
      <c r="N443" s="26">
        <f t="shared" si="107"/>
        <v>1.6692868269600634</v>
      </c>
      <c r="O443" s="26">
        <f t="shared" si="108"/>
        <v>1.606206621945669</v>
      </c>
      <c r="P443" s="26">
        <f t="shared" si="109"/>
        <v>1.5645192913192119</v>
      </c>
      <c r="Q443" s="26">
        <f t="shared" si="110"/>
        <v>1.5560823803998409</v>
      </c>
      <c r="R443" s="26">
        <f t="shared" si="111"/>
        <v>1.5572429115325763</v>
      </c>
      <c r="S443" s="26">
        <f t="shared" si="112"/>
        <v>1.5663359986891292</v>
      </c>
      <c r="T443" s="26">
        <f t="shared" si="113"/>
        <v>1.5823775277031535</v>
      </c>
      <c r="U443" s="26">
        <f t="shared" si="114"/>
        <v>1.6047516272551656</v>
      </c>
      <c r="V443" s="26">
        <f t="shared" si="115"/>
        <v>1.6330591532832162</v>
      </c>
      <c r="W443" s="26">
        <f t="shared" si="116"/>
        <v>1.6477181017945439</v>
      </c>
      <c r="X443" s="26">
        <f t="shared" si="117"/>
        <v>1.6672749868560113</v>
      </c>
      <c r="Y443" s="26">
        <f t="shared" si="118"/>
        <v>1.6914075600527547</v>
      </c>
      <c r="DV443" s="1"/>
      <c r="DW443" s="1"/>
      <c r="DX443" s="1"/>
      <c r="DY443" s="1"/>
      <c r="DZ443" s="1"/>
      <c r="EA443" s="1"/>
      <c r="EB443" s="1"/>
      <c r="EC443" s="1"/>
      <c r="ED443" s="1"/>
      <c r="EE443" s="1"/>
      <c r="EF443" s="1"/>
      <c r="EG443" s="1"/>
      <c r="EH443" s="1"/>
      <c r="EI443" s="1"/>
      <c r="EJ443" s="1"/>
    </row>
    <row r="444" spans="1:140" ht="25.15" customHeight="1">
      <c r="A444" s="383"/>
      <c r="B444" s="256">
        <f t="shared" si="102"/>
        <v>2046</v>
      </c>
      <c r="C444" s="278">
        <f t="shared" si="103"/>
        <v>53327</v>
      </c>
      <c r="D444" s="151">
        <f t="shared" si="101"/>
        <v>1.8176475937633449</v>
      </c>
      <c r="E444" s="151">
        <f t="shared" si="96"/>
        <v>1.5828515254687212</v>
      </c>
      <c r="F444" s="151">
        <f t="shared" si="97"/>
        <v>1.5546470276122235</v>
      </c>
      <c r="G444" s="151">
        <f t="shared" si="98"/>
        <v>1.5720354697544694</v>
      </c>
      <c r="H444" s="151">
        <f t="shared" si="99"/>
        <v>1.6158144961003438</v>
      </c>
      <c r="I444" s="151">
        <f t="shared" si="100"/>
        <v>1.6648473629690237</v>
      </c>
      <c r="K444" s="104">
        <f t="shared" si="104"/>
        <v>2046</v>
      </c>
      <c r="L444" s="26">
        <f t="shared" si="105"/>
        <v>2.0191757568199011</v>
      </c>
      <c r="M444" s="26">
        <f t="shared" si="106"/>
        <v>1.7684414572291249</v>
      </c>
      <c r="N444" s="26">
        <f t="shared" si="107"/>
        <v>1.6653255672410086</v>
      </c>
      <c r="O444" s="26">
        <f t="shared" si="108"/>
        <v>1.6033351056112943</v>
      </c>
      <c r="P444" s="26">
        <f t="shared" si="109"/>
        <v>1.5623679453261479</v>
      </c>
      <c r="Q444" s="26">
        <f t="shared" si="110"/>
        <v>1.5540767864356333</v>
      </c>
      <c r="R444" s="26">
        <f t="shared" si="111"/>
        <v>1.5552172687888137</v>
      </c>
      <c r="S444" s="26">
        <f t="shared" si="112"/>
        <v>1.5641532681303711</v>
      </c>
      <c r="T444" s="26">
        <f t="shared" si="113"/>
        <v>1.5799176713785676</v>
      </c>
      <c r="U444" s="26">
        <f t="shared" si="114"/>
        <v>1.6019052467116204</v>
      </c>
      <c r="V444" s="26">
        <f t="shared" si="115"/>
        <v>1.629723745489067</v>
      </c>
      <c r="W444" s="26">
        <f t="shared" si="116"/>
        <v>1.6441294530325992</v>
      </c>
      <c r="X444" s="26">
        <f t="shared" si="117"/>
        <v>1.6633484827222296</v>
      </c>
      <c r="Y444" s="26">
        <f t="shared" si="118"/>
        <v>1.6870641531522421</v>
      </c>
      <c r="DV444" s="1"/>
      <c r="DW444" s="1"/>
      <c r="DX444" s="1"/>
      <c r="DY444" s="1"/>
      <c r="DZ444" s="1"/>
      <c r="EA444" s="1"/>
      <c r="EB444" s="1"/>
      <c r="EC444" s="1"/>
      <c r="ED444" s="1"/>
      <c r="EE444" s="1"/>
      <c r="EF444" s="1"/>
      <c r="EG444" s="1"/>
      <c r="EH444" s="1"/>
      <c r="EI444" s="1"/>
      <c r="EJ444" s="1"/>
    </row>
    <row r="445" spans="1:140" ht="25.15" customHeight="1">
      <c r="A445" s="383"/>
      <c r="B445" s="256">
        <f t="shared" si="102"/>
        <v>2047</v>
      </c>
      <c r="C445" s="278">
        <f t="shared" si="103"/>
        <v>53692</v>
      </c>
      <c r="D445" s="151">
        <f t="shared" si="101"/>
        <v>1.8110086330499773</v>
      </c>
      <c r="E445" s="151">
        <f t="shared" si="96"/>
        <v>1.5803400943050021</v>
      </c>
      <c r="F445" s="151">
        <f t="shared" si="97"/>
        <v>1.5526314092582387</v>
      </c>
      <c r="G445" s="151">
        <f t="shared" si="98"/>
        <v>1.5697141763127977</v>
      </c>
      <c r="H445" s="151">
        <f t="shared" si="99"/>
        <v>1.6127236019314968</v>
      </c>
      <c r="I445" s="151">
        <f t="shared" si="100"/>
        <v>1.6608945097036107</v>
      </c>
      <c r="K445" s="104">
        <f t="shared" si="104"/>
        <v>2047</v>
      </c>
      <c r="L445" s="26">
        <f t="shared" si="105"/>
        <v>2.0089940900717012</v>
      </c>
      <c r="M445" s="26">
        <f t="shared" si="106"/>
        <v>1.7626675015562769</v>
      </c>
      <c r="N445" s="26">
        <f t="shared" si="107"/>
        <v>1.661364307521954</v>
      </c>
      <c r="O445" s="26">
        <f t="shared" si="108"/>
        <v>1.6004635892769199</v>
      </c>
      <c r="P445" s="26">
        <f t="shared" si="109"/>
        <v>1.5602165993330841</v>
      </c>
      <c r="Q445" s="26">
        <f t="shared" si="110"/>
        <v>1.5520711924714259</v>
      </c>
      <c r="R445" s="26">
        <f t="shared" si="111"/>
        <v>1.5531916260450513</v>
      </c>
      <c r="S445" s="26">
        <f t="shared" si="112"/>
        <v>1.5619705375716135</v>
      </c>
      <c r="T445" s="26">
        <f t="shared" si="113"/>
        <v>1.577457815053982</v>
      </c>
      <c r="U445" s="26">
        <f t="shared" si="114"/>
        <v>1.5990588661680756</v>
      </c>
      <c r="V445" s="26">
        <f t="shared" si="115"/>
        <v>1.626388337694918</v>
      </c>
      <c r="W445" s="26">
        <f t="shared" si="116"/>
        <v>1.6405408042706546</v>
      </c>
      <c r="X445" s="26">
        <f t="shared" si="117"/>
        <v>1.6594219785884481</v>
      </c>
      <c r="Y445" s="26">
        <f t="shared" si="118"/>
        <v>1.6827207462517295</v>
      </c>
      <c r="DV445" s="1"/>
      <c r="DW445" s="1"/>
      <c r="DX445" s="1"/>
      <c r="DY445" s="1"/>
      <c r="DZ445" s="1"/>
      <c r="EA445" s="1"/>
      <c r="EB445" s="1"/>
      <c r="EC445" s="1"/>
      <c r="ED445" s="1"/>
      <c r="EE445" s="1"/>
      <c r="EF445" s="1"/>
      <c r="EG445" s="1"/>
      <c r="EH445" s="1"/>
      <c r="EI445" s="1"/>
      <c r="EJ445" s="1"/>
    </row>
    <row r="446" spans="1:140" ht="25.15" customHeight="1">
      <c r="A446" s="383"/>
      <c r="B446" s="256">
        <f t="shared" si="102"/>
        <v>2048</v>
      </c>
      <c r="C446" s="278">
        <f t="shared" si="103"/>
        <v>54057</v>
      </c>
      <c r="D446" s="151">
        <f t="shared" si="101"/>
        <v>1.8043696723366096</v>
      </c>
      <c r="E446" s="151">
        <f t="shared" si="96"/>
        <v>1.5778286631412826</v>
      </c>
      <c r="F446" s="151">
        <f t="shared" si="97"/>
        <v>1.5506157909042535</v>
      </c>
      <c r="G446" s="151">
        <f t="shared" si="98"/>
        <v>1.5673928828711259</v>
      </c>
      <c r="H446" s="151">
        <f t="shared" si="99"/>
        <v>1.6096327077626496</v>
      </c>
      <c r="I446" s="151">
        <f t="shared" si="100"/>
        <v>1.6569416564381976</v>
      </c>
      <c r="K446" s="104">
        <f t="shared" si="104"/>
        <v>2048</v>
      </c>
      <c r="L446" s="26">
        <f t="shared" si="105"/>
        <v>1.998812423323501</v>
      </c>
      <c r="M446" s="26">
        <f t="shared" si="106"/>
        <v>1.7568935458834287</v>
      </c>
      <c r="N446" s="26">
        <f t="shared" si="107"/>
        <v>1.6574030478028992</v>
      </c>
      <c r="O446" s="26">
        <f t="shared" si="108"/>
        <v>1.5975920729425452</v>
      </c>
      <c r="P446" s="26">
        <f t="shared" si="109"/>
        <v>1.5580652533400201</v>
      </c>
      <c r="Q446" s="26">
        <f t="shared" si="110"/>
        <v>1.5500655985072183</v>
      </c>
      <c r="R446" s="26">
        <f t="shared" si="111"/>
        <v>1.5511659833012887</v>
      </c>
      <c r="S446" s="26">
        <f t="shared" si="112"/>
        <v>1.5597878070128555</v>
      </c>
      <c r="T446" s="26">
        <f t="shared" si="113"/>
        <v>1.5749979587293963</v>
      </c>
      <c r="U446" s="26">
        <f t="shared" si="114"/>
        <v>1.5962124856245303</v>
      </c>
      <c r="V446" s="26">
        <f t="shared" si="115"/>
        <v>1.6230529299007688</v>
      </c>
      <c r="W446" s="26">
        <f t="shared" si="116"/>
        <v>1.6369521555087096</v>
      </c>
      <c r="X446" s="26">
        <f t="shared" si="117"/>
        <v>1.6554954744546664</v>
      </c>
      <c r="Y446" s="26">
        <f t="shared" si="118"/>
        <v>1.6783773393512169</v>
      </c>
      <c r="DV446" s="1"/>
      <c r="DW446" s="1"/>
      <c r="DX446" s="1"/>
      <c r="DY446" s="1"/>
      <c r="DZ446" s="1"/>
      <c r="EA446" s="1"/>
      <c r="EB446" s="1"/>
      <c r="EC446" s="1"/>
      <c r="ED446" s="1"/>
      <c r="EE446" s="1"/>
      <c r="EF446" s="1"/>
      <c r="EG446" s="1"/>
      <c r="EH446" s="1"/>
      <c r="EI446" s="1"/>
      <c r="EJ446" s="1"/>
    </row>
    <row r="447" spans="1:140" ht="25.15" customHeight="1">
      <c r="A447" s="383"/>
      <c r="B447" s="256">
        <f t="shared" si="102"/>
        <v>2049</v>
      </c>
      <c r="C447" s="278">
        <f t="shared" si="103"/>
        <v>54423</v>
      </c>
      <c r="D447" s="151">
        <f t="shared" si="101"/>
        <v>1.7977307116232419</v>
      </c>
      <c r="E447" s="151">
        <f t="shared" si="96"/>
        <v>1.5753172319775637</v>
      </c>
      <c r="F447" s="151">
        <f t="shared" si="97"/>
        <v>1.5486001725502685</v>
      </c>
      <c r="G447" s="151">
        <f t="shared" si="98"/>
        <v>1.5650715894294542</v>
      </c>
      <c r="H447" s="151">
        <f t="shared" si="99"/>
        <v>1.6065418135938025</v>
      </c>
      <c r="I447" s="151">
        <f t="shared" si="100"/>
        <v>1.6529888031727846</v>
      </c>
      <c r="K447" s="104">
        <f t="shared" si="104"/>
        <v>2049</v>
      </c>
      <c r="L447" s="26">
        <f t="shared" si="105"/>
        <v>1.988630756575301</v>
      </c>
      <c r="M447" s="26">
        <f t="shared" si="106"/>
        <v>1.7511195902105809</v>
      </c>
      <c r="N447" s="26">
        <f t="shared" si="107"/>
        <v>1.6534417880838446</v>
      </c>
      <c r="O447" s="26">
        <f t="shared" si="108"/>
        <v>1.594720556608171</v>
      </c>
      <c r="P447" s="26">
        <f t="shared" si="109"/>
        <v>1.5559139073469563</v>
      </c>
      <c r="Q447" s="26">
        <f t="shared" si="110"/>
        <v>1.5480600045430106</v>
      </c>
      <c r="R447" s="26">
        <f t="shared" si="111"/>
        <v>1.5491403405575264</v>
      </c>
      <c r="S447" s="26">
        <f t="shared" si="112"/>
        <v>1.5576050764540976</v>
      </c>
      <c r="T447" s="26">
        <f t="shared" si="113"/>
        <v>1.5725381024048106</v>
      </c>
      <c r="U447" s="26">
        <f t="shared" si="114"/>
        <v>1.5933661050809855</v>
      </c>
      <c r="V447" s="26">
        <f t="shared" si="115"/>
        <v>1.6197175221066198</v>
      </c>
      <c r="W447" s="26">
        <f t="shared" si="116"/>
        <v>1.6333635067467651</v>
      </c>
      <c r="X447" s="26">
        <f t="shared" si="117"/>
        <v>1.6515689703208849</v>
      </c>
      <c r="Y447" s="26">
        <f t="shared" si="118"/>
        <v>1.6740339324507043</v>
      </c>
      <c r="DV447" s="1"/>
      <c r="DW447" s="1"/>
      <c r="DX447" s="1"/>
      <c r="DY447" s="1"/>
      <c r="DZ447" s="1"/>
      <c r="EA447" s="1"/>
      <c r="EB447" s="1"/>
      <c r="EC447" s="1"/>
      <c r="ED447" s="1"/>
      <c r="EE447" s="1"/>
      <c r="EF447" s="1"/>
      <c r="EG447" s="1"/>
      <c r="EH447" s="1"/>
      <c r="EI447" s="1"/>
      <c r="EJ447" s="1"/>
    </row>
    <row r="448" spans="1:140" ht="25.15" customHeight="1">
      <c r="A448" s="383"/>
      <c r="B448" s="256">
        <f t="shared" si="102"/>
        <v>2050</v>
      </c>
      <c r="C448" s="278">
        <f t="shared" si="103"/>
        <v>54788</v>
      </c>
      <c r="D448" s="151">
        <f t="shared" si="101"/>
        <v>1.7910917509098765</v>
      </c>
      <c r="E448" s="151">
        <f t="shared" si="96"/>
        <v>1.5728058008138464</v>
      </c>
      <c r="F448" s="151">
        <f t="shared" si="97"/>
        <v>1.5465845541962855</v>
      </c>
      <c r="G448" s="151">
        <f t="shared" si="98"/>
        <v>1.5627502959877841</v>
      </c>
      <c r="H448" s="151">
        <f t="shared" si="99"/>
        <v>1.6034509194249575</v>
      </c>
      <c r="I448" s="151">
        <f t="shared" si="100"/>
        <v>1.6490359499073739</v>
      </c>
      <c r="K448" s="104">
        <f t="shared" si="104"/>
        <v>2050</v>
      </c>
      <c r="L448" s="26">
        <f t="shared" si="105"/>
        <v>1.9784490898271034</v>
      </c>
      <c r="M448" s="26">
        <f t="shared" si="106"/>
        <v>1.7453456345377349</v>
      </c>
      <c r="N448" s="26">
        <f t="shared" si="107"/>
        <v>1.6494805283647918</v>
      </c>
      <c r="O448" s="26">
        <f t="shared" si="108"/>
        <v>1.5918490402737984</v>
      </c>
      <c r="P448" s="26">
        <f t="shared" si="109"/>
        <v>1.5537625613538943</v>
      </c>
      <c r="Q448" s="26">
        <f t="shared" si="110"/>
        <v>1.546054410578805</v>
      </c>
      <c r="R448" s="26">
        <f t="shared" si="111"/>
        <v>1.5471146978137658</v>
      </c>
      <c r="S448" s="26">
        <f t="shared" si="112"/>
        <v>1.5554223458953416</v>
      </c>
      <c r="T448" s="26">
        <f t="shared" si="113"/>
        <v>1.5700782460802267</v>
      </c>
      <c r="U448" s="26">
        <f t="shared" si="114"/>
        <v>1.5905197245374423</v>
      </c>
      <c r="V448" s="26">
        <f t="shared" si="115"/>
        <v>1.6163821143124726</v>
      </c>
      <c r="W448" s="26">
        <f t="shared" si="116"/>
        <v>1.6297748579848226</v>
      </c>
      <c r="X448" s="26">
        <f t="shared" si="117"/>
        <v>1.6476424661871054</v>
      </c>
      <c r="Y448" s="26">
        <f t="shared" si="118"/>
        <v>1.6696905255501937</v>
      </c>
      <c r="DV448" s="1"/>
      <c r="DW448" s="1"/>
      <c r="DX448" s="1"/>
      <c r="DY448" s="1"/>
      <c r="DZ448" s="1"/>
      <c r="EA448" s="1"/>
      <c r="EB448" s="1"/>
      <c r="EC448" s="1"/>
      <c r="ED448" s="1"/>
      <c r="EE448" s="1"/>
      <c r="EF448" s="1"/>
      <c r="EG448" s="1"/>
      <c r="EH448" s="1"/>
      <c r="EI448" s="1"/>
      <c r="EJ448" s="1"/>
    </row>
    <row r="449" spans="1:140" ht="25.15" customHeight="1">
      <c r="A449" s="383"/>
      <c r="B449" s="256">
        <f t="shared" si="102"/>
        <v>2051</v>
      </c>
      <c r="C449" s="278">
        <f t="shared" si="103"/>
        <v>55153</v>
      </c>
      <c r="D449" s="151">
        <f t="shared" si="101"/>
        <v>1.7910917509098765</v>
      </c>
      <c r="E449" s="151">
        <f t="shared" si="96"/>
        <v>1.5728058008138464</v>
      </c>
      <c r="F449" s="151">
        <f t="shared" si="97"/>
        <v>1.5465845541962855</v>
      </c>
      <c r="G449" s="151">
        <f t="shared" si="98"/>
        <v>1.5627502959877841</v>
      </c>
      <c r="H449" s="151">
        <f t="shared" si="99"/>
        <v>1.6034509194249575</v>
      </c>
      <c r="I449" s="151">
        <f t="shared" si="100"/>
        <v>1.6490359499073739</v>
      </c>
      <c r="K449" s="104">
        <f t="shared" si="104"/>
        <v>2051</v>
      </c>
      <c r="L449" s="26">
        <f t="shared" si="105"/>
        <v>1.9784490898271034</v>
      </c>
      <c r="M449" s="26">
        <f t="shared" si="106"/>
        <v>1.7453456345377349</v>
      </c>
      <c r="N449" s="26">
        <f t="shared" si="107"/>
        <v>1.6494805283647918</v>
      </c>
      <c r="O449" s="26">
        <f t="shared" si="108"/>
        <v>1.5918490402737984</v>
      </c>
      <c r="P449" s="26">
        <f t="shared" si="109"/>
        <v>1.5537625613538943</v>
      </c>
      <c r="Q449" s="26">
        <f t="shared" si="110"/>
        <v>1.546054410578805</v>
      </c>
      <c r="R449" s="26">
        <f t="shared" si="111"/>
        <v>1.5471146978137658</v>
      </c>
      <c r="S449" s="26">
        <f t="shared" si="112"/>
        <v>1.5554223458953416</v>
      </c>
      <c r="T449" s="26">
        <f t="shared" si="113"/>
        <v>1.5700782460802267</v>
      </c>
      <c r="U449" s="26">
        <f t="shared" si="114"/>
        <v>1.5905197245374423</v>
      </c>
      <c r="V449" s="26">
        <f t="shared" si="115"/>
        <v>1.6163821143124726</v>
      </c>
      <c r="W449" s="26">
        <f t="shared" si="116"/>
        <v>1.6297748579848226</v>
      </c>
      <c r="X449" s="26">
        <f t="shared" si="117"/>
        <v>1.6476424661871054</v>
      </c>
      <c r="Y449" s="26">
        <f t="shared" si="118"/>
        <v>1.6696905255501937</v>
      </c>
      <c r="DV449" s="1"/>
      <c r="DW449" s="1"/>
      <c r="DX449" s="1"/>
      <c r="DY449" s="1"/>
      <c r="DZ449" s="1"/>
      <c r="EA449" s="1"/>
      <c r="EB449" s="1"/>
      <c r="EC449" s="1"/>
      <c r="ED449" s="1"/>
      <c r="EE449" s="1"/>
      <c r="EF449" s="1"/>
      <c r="EG449" s="1"/>
      <c r="EH449" s="1"/>
      <c r="EI449" s="1"/>
      <c r="EJ449" s="1"/>
    </row>
    <row r="450" spans="1:140" ht="25.15" customHeight="1">
      <c r="A450" s="383"/>
      <c r="B450" s="256">
        <f t="shared" si="102"/>
        <v>2052</v>
      </c>
      <c r="C450" s="278">
        <f t="shared" si="103"/>
        <v>55518</v>
      </c>
      <c r="D450" s="151">
        <f t="shared" si="101"/>
        <v>1.7910917509098765</v>
      </c>
      <c r="E450" s="151">
        <f t="shared" si="96"/>
        <v>1.5728058008138464</v>
      </c>
      <c r="F450" s="151">
        <f t="shared" si="97"/>
        <v>1.5465845541962855</v>
      </c>
      <c r="G450" s="151">
        <f t="shared" si="98"/>
        <v>1.5627502959877841</v>
      </c>
      <c r="H450" s="151">
        <f t="shared" si="99"/>
        <v>1.6034509194249575</v>
      </c>
      <c r="I450" s="151">
        <f t="shared" si="100"/>
        <v>1.6490359499073739</v>
      </c>
      <c r="K450" s="104">
        <f t="shared" si="104"/>
        <v>2052</v>
      </c>
      <c r="L450" s="26">
        <f t="shared" si="105"/>
        <v>1.9784490898271034</v>
      </c>
      <c r="M450" s="26">
        <f t="shared" si="106"/>
        <v>1.7453456345377349</v>
      </c>
      <c r="N450" s="26">
        <f t="shared" si="107"/>
        <v>1.6494805283647918</v>
      </c>
      <c r="O450" s="26">
        <f t="shared" si="108"/>
        <v>1.5918490402737984</v>
      </c>
      <c r="P450" s="26">
        <f t="shared" si="109"/>
        <v>1.5537625613538943</v>
      </c>
      <c r="Q450" s="26">
        <f t="shared" si="110"/>
        <v>1.546054410578805</v>
      </c>
      <c r="R450" s="26">
        <f t="shared" si="111"/>
        <v>1.5471146978137658</v>
      </c>
      <c r="S450" s="26">
        <f t="shared" si="112"/>
        <v>1.5554223458953416</v>
      </c>
      <c r="T450" s="26">
        <f t="shared" si="113"/>
        <v>1.5700782460802267</v>
      </c>
      <c r="U450" s="26">
        <f t="shared" si="114"/>
        <v>1.5905197245374423</v>
      </c>
      <c r="V450" s="26">
        <f t="shared" si="115"/>
        <v>1.6163821143124726</v>
      </c>
      <c r="W450" s="26">
        <f t="shared" si="116"/>
        <v>1.6297748579848226</v>
      </c>
      <c r="X450" s="26">
        <f t="shared" si="117"/>
        <v>1.6476424661871054</v>
      </c>
      <c r="Y450" s="26">
        <f t="shared" si="118"/>
        <v>1.6696905255501937</v>
      </c>
      <c r="DV450" s="1"/>
      <c r="DW450" s="1"/>
      <c r="DX450" s="1"/>
      <c r="DY450" s="1"/>
      <c r="DZ450" s="1"/>
      <c r="EA450" s="1"/>
      <c r="EB450" s="1"/>
      <c r="EC450" s="1"/>
      <c r="ED450" s="1"/>
      <c r="EE450" s="1"/>
      <c r="EF450" s="1"/>
      <c r="EG450" s="1"/>
      <c r="EH450" s="1"/>
      <c r="EI450" s="1"/>
      <c r="EJ450" s="1"/>
    </row>
    <row r="451" spans="1:140" ht="25.15" customHeight="1">
      <c r="A451" s="383"/>
      <c r="B451" s="256">
        <f t="shared" si="102"/>
        <v>2053</v>
      </c>
      <c r="C451" s="278">
        <f t="shared" si="103"/>
        <v>55884</v>
      </c>
      <c r="D451" s="151">
        <f t="shared" si="101"/>
        <v>1.7910917509098765</v>
      </c>
      <c r="E451" s="151">
        <f t="shared" si="96"/>
        <v>1.5728058008138464</v>
      </c>
      <c r="F451" s="151">
        <f t="shared" si="97"/>
        <v>1.5465845541962855</v>
      </c>
      <c r="G451" s="151">
        <f t="shared" si="98"/>
        <v>1.5627502959877841</v>
      </c>
      <c r="H451" s="151">
        <f t="shared" si="99"/>
        <v>1.6034509194249575</v>
      </c>
      <c r="I451" s="151">
        <f t="shared" si="100"/>
        <v>1.6490359499073739</v>
      </c>
      <c r="K451" s="104">
        <f t="shared" si="104"/>
        <v>2053</v>
      </c>
      <c r="L451" s="26">
        <f t="shared" si="105"/>
        <v>1.9784490898271034</v>
      </c>
      <c r="M451" s="26">
        <f t="shared" si="106"/>
        <v>1.7453456345377349</v>
      </c>
      <c r="N451" s="26">
        <f t="shared" si="107"/>
        <v>1.6494805283647918</v>
      </c>
      <c r="O451" s="26">
        <f t="shared" si="108"/>
        <v>1.5918490402737984</v>
      </c>
      <c r="P451" s="26">
        <f t="shared" si="109"/>
        <v>1.5537625613538943</v>
      </c>
      <c r="Q451" s="26">
        <f t="shared" si="110"/>
        <v>1.546054410578805</v>
      </c>
      <c r="R451" s="26">
        <f t="shared" si="111"/>
        <v>1.5471146978137658</v>
      </c>
      <c r="S451" s="26">
        <f t="shared" si="112"/>
        <v>1.5554223458953416</v>
      </c>
      <c r="T451" s="26">
        <f t="shared" si="113"/>
        <v>1.5700782460802267</v>
      </c>
      <c r="U451" s="26">
        <f t="shared" si="114"/>
        <v>1.5905197245374423</v>
      </c>
      <c r="V451" s="26">
        <f t="shared" si="115"/>
        <v>1.6163821143124726</v>
      </c>
      <c r="W451" s="26">
        <f t="shared" si="116"/>
        <v>1.6297748579848226</v>
      </c>
      <c r="X451" s="26">
        <f t="shared" si="117"/>
        <v>1.6476424661871054</v>
      </c>
      <c r="Y451" s="26">
        <f t="shared" si="118"/>
        <v>1.6696905255501937</v>
      </c>
      <c r="DV451" s="1"/>
      <c r="DW451" s="1"/>
      <c r="DX451" s="1"/>
      <c r="DY451" s="1"/>
      <c r="DZ451" s="1"/>
      <c r="EA451" s="1"/>
      <c r="EB451" s="1"/>
      <c r="EC451" s="1"/>
      <c r="ED451" s="1"/>
      <c r="EE451" s="1"/>
      <c r="EF451" s="1"/>
      <c r="EG451" s="1"/>
      <c r="EH451" s="1"/>
      <c r="EI451" s="1"/>
      <c r="EJ451" s="1"/>
    </row>
    <row r="452" spans="1:140" ht="25.15" customHeight="1">
      <c r="A452" s="383"/>
      <c r="B452" s="256">
        <f t="shared" si="102"/>
        <v>2054</v>
      </c>
      <c r="C452" s="278">
        <f t="shared" si="103"/>
        <v>56249</v>
      </c>
      <c r="D452" s="151">
        <f t="shared" si="101"/>
        <v>1.7910917509098765</v>
      </c>
      <c r="E452" s="151">
        <f t="shared" si="96"/>
        <v>1.5728058008138464</v>
      </c>
      <c r="F452" s="151">
        <f t="shared" si="97"/>
        <v>1.5465845541962855</v>
      </c>
      <c r="G452" s="151">
        <f t="shared" si="98"/>
        <v>1.5627502959877841</v>
      </c>
      <c r="H452" s="151">
        <f t="shared" si="99"/>
        <v>1.6034509194249575</v>
      </c>
      <c r="I452" s="151">
        <f t="shared" si="100"/>
        <v>1.6490359499073739</v>
      </c>
      <c r="K452" s="104">
        <f t="shared" si="104"/>
        <v>2054</v>
      </c>
      <c r="L452" s="26">
        <f t="shared" si="105"/>
        <v>1.9784490898271034</v>
      </c>
      <c r="M452" s="26">
        <f t="shared" si="106"/>
        <v>1.7453456345377349</v>
      </c>
      <c r="N452" s="26">
        <f t="shared" si="107"/>
        <v>1.6494805283647918</v>
      </c>
      <c r="O452" s="26">
        <f t="shared" si="108"/>
        <v>1.5918490402737984</v>
      </c>
      <c r="P452" s="26">
        <f t="shared" si="109"/>
        <v>1.5537625613538943</v>
      </c>
      <c r="Q452" s="26">
        <f t="shared" si="110"/>
        <v>1.546054410578805</v>
      </c>
      <c r="R452" s="26">
        <f t="shared" si="111"/>
        <v>1.5471146978137658</v>
      </c>
      <c r="S452" s="26">
        <f t="shared" si="112"/>
        <v>1.5554223458953416</v>
      </c>
      <c r="T452" s="26">
        <f t="shared" si="113"/>
        <v>1.5700782460802267</v>
      </c>
      <c r="U452" s="26">
        <f t="shared" si="114"/>
        <v>1.5905197245374423</v>
      </c>
      <c r="V452" s="26">
        <f t="shared" si="115"/>
        <v>1.6163821143124726</v>
      </c>
      <c r="W452" s="26">
        <f t="shared" si="116"/>
        <v>1.6297748579848226</v>
      </c>
      <c r="X452" s="26">
        <f t="shared" si="117"/>
        <v>1.6476424661871054</v>
      </c>
      <c r="Y452" s="26">
        <f t="shared" si="118"/>
        <v>1.6696905255501937</v>
      </c>
      <c r="DV452" s="1"/>
      <c r="DW452" s="1"/>
      <c r="DX452" s="1"/>
      <c r="DY452" s="1"/>
      <c r="DZ452" s="1"/>
      <c r="EA452" s="1"/>
      <c r="EB452" s="1"/>
      <c r="EC452" s="1"/>
      <c r="ED452" s="1"/>
      <c r="EE452" s="1"/>
      <c r="EF452" s="1"/>
      <c r="EG452" s="1"/>
      <c r="EH452" s="1"/>
      <c r="EI452" s="1"/>
      <c r="EJ452" s="1"/>
    </row>
    <row r="453" spans="1:140" ht="25.15" customHeight="1">
      <c r="A453" s="383"/>
      <c r="B453" s="256">
        <f t="shared" si="102"/>
        <v>2055</v>
      </c>
      <c r="C453" s="278">
        <f t="shared" si="103"/>
        <v>56614</v>
      </c>
      <c r="D453" s="151">
        <f t="shared" si="101"/>
        <v>1.7910917509098765</v>
      </c>
      <c r="E453" s="151">
        <f t="shared" si="96"/>
        <v>1.5728058008138464</v>
      </c>
      <c r="F453" s="151">
        <f t="shared" si="97"/>
        <v>1.5465845541962855</v>
      </c>
      <c r="G453" s="151">
        <f t="shared" si="98"/>
        <v>1.5627502959877841</v>
      </c>
      <c r="H453" s="151">
        <f t="shared" si="99"/>
        <v>1.6034509194249575</v>
      </c>
      <c r="I453" s="151">
        <f t="shared" si="100"/>
        <v>1.6490359499073739</v>
      </c>
      <c r="K453" s="104">
        <f t="shared" si="104"/>
        <v>2055</v>
      </c>
      <c r="L453" s="26">
        <f t="shared" si="105"/>
        <v>1.9784490898271034</v>
      </c>
      <c r="M453" s="26">
        <f t="shared" si="106"/>
        <v>1.7453456345377349</v>
      </c>
      <c r="N453" s="26">
        <f t="shared" si="107"/>
        <v>1.6494805283647918</v>
      </c>
      <c r="O453" s="26">
        <f t="shared" si="108"/>
        <v>1.5918490402737984</v>
      </c>
      <c r="P453" s="26">
        <f t="shared" si="109"/>
        <v>1.5537625613538943</v>
      </c>
      <c r="Q453" s="26">
        <f t="shared" si="110"/>
        <v>1.546054410578805</v>
      </c>
      <c r="R453" s="26">
        <f t="shared" si="111"/>
        <v>1.5471146978137658</v>
      </c>
      <c r="S453" s="26">
        <f t="shared" si="112"/>
        <v>1.5554223458953416</v>
      </c>
      <c r="T453" s="26">
        <f t="shared" si="113"/>
        <v>1.5700782460802267</v>
      </c>
      <c r="U453" s="26">
        <f t="shared" si="114"/>
        <v>1.5905197245374423</v>
      </c>
      <c r="V453" s="26">
        <f t="shared" si="115"/>
        <v>1.6163821143124726</v>
      </c>
      <c r="W453" s="26">
        <f t="shared" si="116"/>
        <v>1.6297748579848226</v>
      </c>
      <c r="X453" s="26">
        <f t="shared" si="117"/>
        <v>1.6476424661871054</v>
      </c>
      <c r="Y453" s="26">
        <f t="shared" si="118"/>
        <v>1.6696905255501937</v>
      </c>
      <c r="DV453" s="1"/>
      <c r="DW453" s="1"/>
      <c r="DX453" s="1"/>
      <c r="DY453" s="1"/>
      <c r="DZ453" s="1"/>
      <c r="EA453" s="1"/>
      <c r="EB453" s="1"/>
      <c r="EC453" s="1"/>
      <c r="ED453" s="1"/>
      <c r="EE453" s="1"/>
      <c r="EF453" s="1"/>
      <c r="EG453" s="1"/>
      <c r="EH453" s="1"/>
      <c r="EI453" s="1"/>
      <c r="EJ453" s="1"/>
    </row>
    <row r="454" spans="1:140" ht="25.15" customHeight="1">
      <c r="A454" s="383"/>
      <c r="B454" s="256">
        <f t="shared" si="102"/>
        <v>2056</v>
      </c>
      <c r="C454" s="278">
        <f t="shared" si="103"/>
        <v>56979</v>
      </c>
      <c r="D454" s="151">
        <f t="shared" si="101"/>
        <v>1.7910917509098765</v>
      </c>
      <c r="E454" s="151">
        <f t="shared" si="96"/>
        <v>1.5728058008138464</v>
      </c>
      <c r="F454" s="151">
        <f t="shared" si="97"/>
        <v>1.5465845541962855</v>
      </c>
      <c r="G454" s="151">
        <f t="shared" si="98"/>
        <v>1.5627502959877841</v>
      </c>
      <c r="H454" s="151">
        <f t="shared" si="99"/>
        <v>1.6034509194249575</v>
      </c>
      <c r="I454" s="151">
        <f t="shared" si="100"/>
        <v>1.6490359499073739</v>
      </c>
      <c r="K454" s="104">
        <f t="shared" si="104"/>
        <v>2056</v>
      </c>
      <c r="L454" s="26">
        <f t="shared" si="105"/>
        <v>1.9784490898271034</v>
      </c>
      <c r="M454" s="26">
        <f t="shared" si="106"/>
        <v>1.7453456345377349</v>
      </c>
      <c r="N454" s="26">
        <f t="shared" si="107"/>
        <v>1.6494805283647918</v>
      </c>
      <c r="O454" s="26">
        <f t="shared" si="108"/>
        <v>1.5918490402737984</v>
      </c>
      <c r="P454" s="26">
        <f t="shared" si="109"/>
        <v>1.5537625613538943</v>
      </c>
      <c r="Q454" s="26">
        <f t="shared" si="110"/>
        <v>1.546054410578805</v>
      </c>
      <c r="R454" s="26">
        <f t="shared" si="111"/>
        <v>1.5471146978137658</v>
      </c>
      <c r="S454" s="26">
        <f t="shared" si="112"/>
        <v>1.5554223458953416</v>
      </c>
      <c r="T454" s="26">
        <f t="shared" si="113"/>
        <v>1.5700782460802267</v>
      </c>
      <c r="U454" s="26">
        <f t="shared" si="114"/>
        <v>1.5905197245374423</v>
      </c>
      <c r="V454" s="26">
        <f t="shared" si="115"/>
        <v>1.6163821143124726</v>
      </c>
      <c r="W454" s="26">
        <f t="shared" si="116"/>
        <v>1.6297748579848226</v>
      </c>
      <c r="X454" s="26">
        <f t="shared" si="117"/>
        <v>1.6476424661871054</v>
      </c>
      <c r="Y454" s="26">
        <f t="shared" si="118"/>
        <v>1.6696905255501937</v>
      </c>
      <c r="DV454" s="1"/>
      <c r="DW454" s="1"/>
      <c r="DX454" s="1"/>
      <c r="DY454" s="1"/>
      <c r="DZ454" s="1"/>
      <c r="EA454" s="1"/>
      <c r="EB454" s="1"/>
      <c r="EC454" s="1"/>
      <c r="ED454" s="1"/>
      <c r="EE454" s="1"/>
      <c r="EF454" s="1"/>
      <c r="EG454" s="1"/>
      <c r="EH454" s="1"/>
      <c r="EI454" s="1"/>
      <c r="EJ454" s="1"/>
    </row>
    <row r="455" spans="1:140" ht="25.15" customHeight="1">
      <c r="A455" s="383"/>
      <c r="B455" s="256">
        <f t="shared" si="102"/>
        <v>2057</v>
      </c>
      <c r="C455" s="278">
        <f t="shared" si="103"/>
        <v>57345</v>
      </c>
      <c r="D455" s="151">
        <f t="shared" si="101"/>
        <v>1.7910917509098765</v>
      </c>
      <c r="E455" s="151">
        <f t="shared" si="96"/>
        <v>1.5728058008138464</v>
      </c>
      <c r="F455" s="151">
        <f t="shared" si="97"/>
        <v>1.5465845541962855</v>
      </c>
      <c r="G455" s="151">
        <f t="shared" si="98"/>
        <v>1.5627502959877841</v>
      </c>
      <c r="H455" s="151">
        <f t="shared" si="99"/>
        <v>1.6034509194249575</v>
      </c>
      <c r="I455" s="151">
        <f t="shared" si="100"/>
        <v>1.6490359499073739</v>
      </c>
      <c r="K455" s="104">
        <f t="shared" si="104"/>
        <v>2057</v>
      </c>
      <c r="L455" s="26">
        <f t="shared" si="105"/>
        <v>1.9784490898271034</v>
      </c>
      <c r="M455" s="26">
        <f t="shared" si="106"/>
        <v>1.7453456345377349</v>
      </c>
      <c r="N455" s="26">
        <f t="shared" si="107"/>
        <v>1.6494805283647918</v>
      </c>
      <c r="O455" s="26">
        <f t="shared" si="108"/>
        <v>1.5918490402737984</v>
      </c>
      <c r="P455" s="26">
        <f t="shared" si="109"/>
        <v>1.5537625613538943</v>
      </c>
      <c r="Q455" s="26">
        <f t="shared" si="110"/>
        <v>1.546054410578805</v>
      </c>
      <c r="R455" s="26">
        <f t="shared" si="111"/>
        <v>1.5471146978137658</v>
      </c>
      <c r="S455" s="26">
        <f t="shared" si="112"/>
        <v>1.5554223458953416</v>
      </c>
      <c r="T455" s="26">
        <f t="shared" si="113"/>
        <v>1.5700782460802267</v>
      </c>
      <c r="U455" s="26">
        <f t="shared" si="114"/>
        <v>1.5905197245374423</v>
      </c>
      <c r="V455" s="26">
        <f t="shared" si="115"/>
        <v>1.6163821143124726</v>
      </c>
      <c r="W455" s="26">
        <f t="shared" si="116"/>
        <v>1.6297748579848226</v>
      </c>
      <c r="X455" s="26">
        <f t="shared" si="117"/>
        <v>1.6476424661871054</v>
      </c>
      <c r="Y455" s="26">
        <f t="shared" si="118"/>
        <v>1.6696905255501937</v>
      </c>
      <c r="DV455" s="1"/>
      <c r="DW455" s="1"/>
      <c r="DX455" s="1"/>
      <c r="DY455" s="1"/>
      <c r="DZ455" s="1"/>
      <c r="EA455" s="1"/>
      <c r="EB455" s="1"/>
      <c r="EC455" s="1"/>
      <c r="ED455" s="1"/>
      <c r="EE455" s="1"/>
      <c r="EF455" s="1"/>
      <c r="EG455" s="1"/>
      <c r="EH455" s="1"/>
      <c r="EI455" s="1"/>
      <c r="EJ455" s="1"/>
    </row>
    <row r="456" spans="1:140" ht="25.15" customHeight="1">
      <c r="A456" s="383"/>
      <c r="B456" s="256">
        <f t="shared" si="102"/>
        <v>2058</v>
      </c>
      <c r="C456" s="278">
        <f t="shared" si="103"/>
        <v>57710</v>
      </c>
      <c r="D456" s="151">
        <f t="shared" si="101"/>
        <v>1.7910917509098765</v>
      </c>
      <c r="E456" s="151">
        <f t="shared" si="96"/>
        <v>1.5728058008138464</v>
      </c>
      <c r="F456" s="151">
        <f t="shared" si="97"/>
        <v>1.5465845541962855</v>
      </c>
      <c r="G456" s="151">
        <f t="shared" si="98"/>
        <v>1.5627502959877841</v>
      </c>
      <c r="H456" s="151">
        <f t="shared" si="99"/>
        <v>1.6034509194249575</v>
      </c>
      <c r="I456" s="151">
        <f t="shared" si="100"/>
        <v>1.6490359499073739</v>
      </c>
      <c r="K456" s="104">
        <f t="shared" si="104"/>
        <v>2058</v>
      </c>
      <c r="L456" s="26">
        <f t="shared" si="105"/>
        <v>1.9784490898271034</v>
      </c>
      <c r="M456" s="26">
        <f t="shared" si="106"/>
        <v>1.7453456345377349</v>
      </c>
      <c r="N456" s="26">
        <f t="shared" si="107"/>
        <v>1.6494805283647918</v>
      </c>
      <c r="O456" s="26">
        <f t="shared" si="108"/>
        <v>1.5918490402737984</v>
      </c>
      <c r="P456" s="26">
        <f t="shared" si="109"/>
        <v>1.5537625613538943</v>
      </c>
      <c r="Q456" s="26">
        <f t="shared" si="110"/>
        <v>1.546054410578805</v>
      </c>
      <c r="R456" s="26">
        <f t="shared" si="111"/>
        <v>1.5471146978137658</v>
      </c>
      <c r="S456" s="26">
        <f t="shared" si="112"/>
        <v>1.5554223458953416</v>
      </c>
      <c r="T456" s="26">
        <f t="shared" si="113"/>
        <v>1.5700782460802267</v>
      </c>
      <c r="U456" s="26">
        <f t="shared" si="114"/>
        <v>1.5905197245374423</v>
      </c>
      <c r="V456" s="26">
        <f t="shared" si="115"/>
        <v>1.6163821143124726</v>
      </c>
      <c r="W456" s="26">
        <f t="shared" si="116"/>
        <v>1.6297748579848226</v>
      </c>
      <c r="X456" s="26">
        <f t="shared" si="117"/>
        <v>1.6476424661871054</v>
      </c>
      <c r="Y456" s="26">
        <f t="shared" si="118"/>
        <v>1.6696905255501937</v>
      </c>
      <c r="DV456" s="1"/>
      <c r="DW456" s="1"/>
      <c r="DX456" s="1"/>
      <c r="DY456" s="1"/>
      <c r="DZ456" s="1"/>
      <c r="EA456" s="1"/>
      <c r="EB456" s="1"/>
      <c r="EC456" s="1"/>
      <c r="ED456" s="1"/>
      <c r="EE456" s="1"/>
      <c r="EF456" s="1"/>
      <c r="EG456" s="1"/>
      <c r="EH456" s="1"/>
      <c r="EI456" s="1"/>
      <c r="EJ456" s="1"/>
    </row>
    <row r="457" spans="1:140" ht="25.15" customHeight="1">
      <c r="A457" s="383"/>
      <c r="B457" s="256">
        <f t="shared" si="102"/>
        <v>2059</v>
      </c>
      <c r="C457" s="278">
        <f t="shared" si="103"/>
        <v>58075</v>
      </c>
      <c r="D457" s="151">
        <f t="shared" si="101"/>
        <v>1.7910917509098765</v>
      </c>
      <c r="E457" s="151">
        <f t="shared" si="96"/>
        <v>1.5728058008138464</v>
      </c>
      <c r="F457" s="151">
        <f t="shared" si="97"/>
        <v>1.5465845541962855</v>
      </c>
      <c r="G457" s="151">
        <f t="shared" si="98"/>
        <v>1.5627502959877841</v>
      </c>
      <c r="H457" s="151">
        <f t="shared" si="99"/>
        <v>1.6034509194249575</v>
      </c>
      <c r="I457" s="151">
        <f t="shared" si="100"/>
        <v>1.6490359499073739</v>
      </c>
      <c r="K457" s="104">
        <f t="shared" si="104"/>
        <v>2059</v>
      </c>
      <c r="L457" s="26">
        <f t="shared" si="105"/>
        <v>1.9784490898271034</v>
      </c>
      <c r="M457" s="26">
        <f t="shared" si="106"/>
        <v>1.7453456345377349</v>
      </c>
      <c r="N457" s="26">
        <f t="shared" si="107"/>
        <v>1.6494805283647918</v>
      </c>
      <c r="O457" s="26">
        <f t="shared" si="108"/>
        <v>1.5918490402737984</v>
      </c>
      <c r="P457" s="26">
        <f t="shared" si="109"/>
        <v>1.5537625613538943</v>
      </c>
      <c r="Q457" s="26">
        <f t="shared" si="110"/>
        <v>1.546054410578805</v>
      </c>
      <c r="R457" s="26">
        <f t="shared" si="111"/>
        <v>1.5471146978137658</v>
      </c>
      <c r="S457" s="26">
        <f t="shared" si="112"/>
        <v>1.5554223458953416</v>
      </c>
      <c r="T457" s="26">
        <f t="shared" si="113"/>
        <v>1.5700782460802267</v>
      </c>
      <c r="U457" s="26">
        <f t="shared" si="114"/>
        <v>1.5905197245374423</v>
      </c>
      <c r="V457" s="26">
        <f t="shared" si="115"/>
        <v>1.6163821143124726</v>
      </c>
      <c r="W457" s="26">
        <f t="shared" si="116"/>
        <v>1.6297748579848226</v>
      </c>
      <c r="X457" s="26">
        <f t="shared" si="117"/>
        <v>1.6476424661871054</v>
      </c>
      <c r="Y457" s="26">
        <f t="shared" si="118"/>
        <v>1.6696905255501937</v>
      </c>
      <c r="DV457" s="1"/>
      <c r="DW457" s="1"/>
      <c r="DX457" s="1"/>
      <c r="DY457" s="1"/>
      <c r="DZ457" s="1"/>
      <c r="EA457" s="1"/>
      <c r="EB457" s="1"/>
      <c r="EC457" s="1"/>
      <c r="ED457" s="1"/>
      <c r="EE457" s="1"/>
      <c r="EF457" s="1"/>
      <c r="EG457" s="1"/>
      <c r="EH457" s="1"/>
      <c r="EI457" s="1"/>
      <c r="EJ457" s="1"/>
    </row>
    <row r="458" spans="1:140" ht="25.15" customHeight="1">
      <c r="A458" s="383"/>
      <c r="B458" s="256">
        <f t="shared" si="102"/>
        <v>2060</v>
      </c>
      <c r="C458" s="278">
        <f t="shared" si="103"/>
        <v>58440</v>
      </c>
      <c r="D458" s="151">
        <f t="shared" si="101"/>
        <v>1.7910917509098765</v>
      </c>
      <c r="E458" s="151">
        <f t="shared" si="96"/>
        <v>1.5728058008138464</v>
      </c>
      <c r="F458" s="151">
        <f t="shared" si="97"/>
        <v>1.5465845541962855</v>
      </c>
      <c r="G458" s="151">
        <f t="shared" si="98"/>
        <v>1.5627502959877841</v>
      </c>
      <c r="H458" s="151">
        <f t="shared" si="99"/>
        <v>1.6034509194249575</v>
      </c>
      <c r="I458" s="151">
        <f t="shared" si="100"/>
        <v>1.6490359499073739</v>
      </c>
      <c r="K458" s="104">
        <f t="shared" si="104"/>
        <v>2060</v>
      </c>
      <c r="L458" s="26">
        <f t="shared" si="105"/>
        <v>1.9784490898271034</v>
      </c>
      <c r="M458" s="26">
        <f t="shared" si="106"/>
        <v>1.7453456345377349</v>
      </c>
      <c r="N458" s="26">
        <f t="shared" si="107"/>
        <v>1.6494805283647918</v>
      </c>
      <c r="O458" s="26">
        <f t="shared" si="108"/>
        <v>1.5918490402737984</v>
      </c>
      <c r="P458" s="26">
        <f t="shared" si="109"/>
        <v>1.5537625613538943</v>
      </c>
      <c r="Q458" s="26">
        <f t="shared" si="110"/>
        <v>1.546054410578805</v>
      </c>
      <c r="R458" s="26">
        <f t="shared" si="111"/>
        <v>1.5471146978137658</v>
      </c>
      <c r="S458" s="26">
        <f t="shared" si="112"/>
        <v>1.5554223458953416</v>
      </c>
      <c r="T458" s="26">
        <f t="shared" si="113"/>
        <v>1.5700782460802267</v>
      </c>
      <c r="U458" s="26">
        <f t="shared" si="114"/>
        <v>1.5905197245374423</v>
      </c>
      <c r="V458" s="26">
        <f t="shared" si="115"/>
        <v>1.6163821143124726</v>
      </c>
      <c r="W458" s="26">
        <f t="shared" si="116"/>
        <v>1.6297748579848226</v>
      </c>
      <c r="X458" s="26">
        <f t="shared" si="117"/>
        <v>1.6476424661871054</v>
      </c>
      <c r="Y458" s="26">
        <f t="shared" si="118"/>
        <v>1.6696905255501937</v>
      </c>
      <c r="DV458" s="1"/>
      <c r="DW458" s="1"/>
      <c r="DX458" s="1"/>
      <c r="DY458" s="1"/>
      <c r="DZ458" s="1"/>
      <c r="EA458" s="1"/>
      <c r="EB458" s="1"/>
      <c r="EC458" s="1"/>
      <c r="ED458" s="1"/>
      <c r="EE458" s="1"/>
      <c r="EF458" s="1"/>
      <c r="EG458" s="1"/>
      <c r="EH458" s="1"/>
      <c r="EI458" s="1"/>
      <c r="EJ458" s="1"/>
    </row>
    <row r="459" spans="1:140" ht="25.15" customHeight="1">
      <c r="A459" s="383"/>
      <c r="B459" s="256">
        <f t="shared" si="102"/>
        <v>2061</v>
      </c>
      <c r="C459" s="278">
        <f t="shared" si="103"/>
        <v>58806</v>
      </c>
      <c r="D459" s="151">
        <f t="shared" si="101"/>
        <v>1.7910917509098765</v>
      </c>
      <c r="E459" s="151">
        <f t="shared" si="96"/>
        <v>1.5728058008138464</v>
      </c>
      <c r="F459" s="151">
        <f t="shared" si="97"/>
        <v>1.5465845541962855</v>
      </c>
      <c r="G459" s="151">
        <f t="shared" si="98"/>
        <v>1.5627502959877841</v>
      </c>
      <c r="H459" s="151">
        <f t="shared" si="99"/>
        <v>1.6034509194249575</v>
      </c>
      <c r="I459" s="151">
        <f t="shared" si="100"/>
        <v>1.6490359499073739</v>
      </c>
      <c r="K459" s="104">
        <f t="shared" si="104"/>
        <v>2061</v>
      </c>
      <c r="L459" s="26">
        <f t="shared" si="105"/>
        <v>1.9784490898271034</v>
      </c>
      <c r="M459" s="26">
        <f t="shared" si="106"/>
        <v>1.7453456345377349</v>
      </c>
      <c r="N459" s="26">
        <f t="shared" si="107"/>
        <v>1.6494805283647918</v>
      </c>
      <c r="O459" s="26">
        <f t="shared" si="108"/>
        <v>1.5918490402737984</v>
      </c>
      <c r="P459" s="26">
        <f t="shared" si="109"/>
        <v>1.5537625613538943</v>
      </c>
      <c r="Q459" s="26">
        <f t="shared" si="110"/>
        <v>1.546054410578805</v>
      </c>
      <c r="R459" s="26">
        <f t="shared" si="111"/>
        <v>1.5471146978137658</v>
      </c>
      <c r="S459" s="26">
        <f t="shared" si="112"/>
        <v>1.5554223458953416</v>
      </c>
      <c r="T459" s="26">
        <f t="shared" si="113"/>
        <v>1.5700782460802267</v>
      </c>
      <c r="U459" s="26">
        <f t="shared" si="114"/>
        <v>1.5905197245374423</v>
      </c>
      <c r="V459" s="26">
        <f t="shared" si="115"/>
        <v>1.6163821143124726</v>
      </c>
      <c r="W459" s="26">
        <f t="shared" si="116"/>
        <v>1.6297748579848226</v>
      </c>
      <c r="X459" s="26">
        <f t="shared" si="117"/>
        <v>1.6476424661871054</v>
      </c>
      <c r="Y459" s="26">
        <f t="shared" si="118"/>
        <v>1.6696905255501937</v>
      </c>
      <c r="DV459" s="1"/>
      <c r="DW459" s="1"/>
      <c r="DX459" s="1"/>
      <c r="DY459" s="1"/>
      <c r="DZ459" s="1"/>
      <c r="EA459" s="1"/>
      <c r="EB459" s="1"/>
      <c r="EC459" s="1"/>
      <c r="ED459" s="1"/>
      <c r="EE459" s="1"/>
      <c r="EF459" s="1"/>
      <c r="EG459" s="1"/>
      <c r="EH459" s="1"/>
      <c r="EI459" s="1"/>
      <c r="EJ459" s="1"/>
    </row>
    <row r="460" spans="1:140" ht="25.15" customHeight="1">
      <c r="A460" s="383"/>
      <c r="B460" s="296"/>
      <c r="C460" s="64"/>
      <c r="D460" s="64"/>
      <c r="E460" s="64"/>
      <c r="F460" s="64"/>
      <c r="G460" s="64"/>
      <c r="H460" s="64"/>
      <c r="I460" s="64"/>
      <c r="J460" s="14"/>
      <c r="K460" s="14"/>
      <c r="L460" s="14"/>
      <c r="M460" s="14"/>
      <c r="N460" s="64"/>
      <c r="O460" s="64"/>
      <c r="P460" s="64"/>
      <c r="Q460" s="64"/>
      <c r="R460" s="64"/>
      <c r="S460" s="64"/>
      <c r="T460" s="64"/>
      <c r="U460" s="64"/>
      <c r="V460" s="64"/>
      <c r="W460" s="64"/>
      <c r="X460" s="64"/>
      <c r="Y460" s="64"/>
      <c r="Z460" s="64"/>
      <c r="DV460" s="1"/>
      <c r="DW460" s="1"/>
      <c r="DX460" s="1"/>
      <c r="DY460" s="1"/>
      <c r="DZ460" s="1"/>
      <c r="EA460" s="1"/>
      <c r="EB460" s="1"/>
      <c r="EC460" s="1"/>
      <c r="ED460" s="1"/>
      <c r="EE460" s="1"/>
      <c r="EF460" s="1"/>
      <c r="EG460" s="1"/>
      <c r="EH460" s="1"/>
      <c r="EI460" s="1"/>
      <c r="EJ460" s="1"/>
    </row>
    <row r="461" spans="1:140" ht="25.15" customHeight="1">
      <c r="A461" s="383"/>
      <c r="B461" s="150" t="s">
        <v>363</v>
      </c>
      <c r="C461" s="64"/>
      <c r="D461" s="64"/>
      <c r="E461" s="64"/>
      <c r="F461" s="64"/>
      <c r="G461" s="64"/>
      <c r="H461" s="64"/>
      <c r="I461" s="64"/>
      <c r="J461" s="14"/>
      <c r="K461" s="14"/>
      <c r="L461" s="14"/>
      <c r="M461" s="14"/>
      <c r="N461" s="64"/>
      <c r="O461" s="64"/>
      <c r="P461" s="64"/>
      <c r="Q461" s="64"/>
      <c r="R461" s="64"/>
      <c r="S461" s="64"/>
      <c r="T461" s="64"/>
      <c r="U461" s="64"/>
      <c r="V461" s="64"/>
      <c r="W461" s="64"/>
      <c r="X461" s="64"/>
      <c r="Y461" s="64"/>
      <c r="Z461" s="64"/>
      <c r="DV461" s="1"/>
      <c r="DW461" s="1"/>
      <c r="DX461" s="1"/>
      <c r="DY461" s="1"/>
      <c r="DZ461" s="1"/>
      <c r="EA461" s="1"/>
      <c r="EB461" s="1"/>
      <c r="EC461" s="1"/>
      <c r="ED461" s="1"/>
      <c r="EE461" s="1"/>
      <c r="EF461" s="1"/>
      <c r="EG461" s="1"/>
      <c r="EH461" s="1"/>
      <c r="EI461" s="1"/>
      <c r="EJ461" s="1"/>
    </row>
    <row r="462" spans="1:140" ht="25.15" customHeight="1">
      <c r="A462" s="383"/>
      <c r="B462" s="406" t="s">
        <v>501</v>
      </c>
      <c r="C462" s="406"/>
      <c r="D462" s="406"/>
      <c r="E462" s="406"/>
      <c r="F462" s="406"/>
      <c r="G462" s="406"/>
      <c r="H462" s="406"/>
      <c r="I462" s="406"/>
      <c r="J462" s="257"/>
      <c r="K462" s="64"/>
      <c r="L462" s="408" t="s">
        <v>501</v>
      </c>
      <c r="M462" s="408"/>
      <c r="N462" s="408"/>
      <c r="O462" s="408"/>
      <c r="P462" s="408"/>
      <c r="Q462" s="408"/>
      <c r="R462" s="408"/>
      <c r="S462" s="408"/>
      <c r="T462" s="408"/>
      <c r="U462" s="408"/>
      <c r="V462" s="408"/>
      <c r="W462" s="408"/>
      <c r="X462" s="408"/>
      <c r="Y462" s="408"/>
      <c r="DV462" s="1"/>
      <c r="DW462" s="1"/>
      <c r="DX462" s="1"/>
      <c r="DY462" s="1"/>
      <c r="DZ462" s="1"/>
      <c r="EA462" s="1"/>
      <c r="EB462" s="1"/>
      <c r="EC462" s="1"/>
      <c r="ED462" s="1"/>
      <c r="EE462" s="1"/>
      <c r="EF462" s="1"/>
      <c r="EG462" s="1"/>
      <c r="EH462" s="1"/>
      <c r="EI462" s="1"/>
      <c r="EJ462" s="1"/>
    </row>
    <row r="463" spans="1:140" ht="25.15" customHeight="1">
      <c r="A463" s="383"/>
      <c r="B463" s="406" t="s">
        <v>448</v>
      </c>
      <c r="C463" s="409" t="s">
        <v>199</v>
      </c>
      <c r="D463" s="406" t="s">
        <v>8</v>
      </c>
      <c r="E463" s="406"/>
      <c r="F463" s="406"/>
      <c r="G463" s="406"/>
      <c r="H463" s="406"/>
      <c r="I463" s="406"/>
      <c r="K463" s="410" t="s">
        <v>448</v>
      </c>
      <c r="L463" s="408" t="s">
        <v>8</v>
      </c>
      <c r="M463" s="408"/>
      <c r="N463" s="408"/>
      <c r="O463" s="408"/>
      <c r="P463" s="408"/>
      <c r="Q463" s="408"/>
      <c r="R463" s="408"/>
      <c r="S463" s="408"/>
      <c r="T463" s="408"/>
      <c r="U463" s="408"/>
      <c r="V463" s="408"/>
      <c r="W463" s="408"/>
      <c r="X463" s="408"/>
      <c r="Y463" s="408"/>
      <c r="DV463" s="1"/>
      <c r="DW463" s="1"/>
      <c r="DX463" s="1"/>
      <c r="DY463" s="1"/>
      <c r="DZ463" s="1"/>
      <c r="EA463" s="1"/>
      <c r="EB463" s="1"/>
      <c r="EC463" s="1"/>
      <c r="ED463" s="1"/>
      <c r="EE463" s="1"/>
      <c r="EF463" s="1"/>
      <c r="EG463" s="1"/>
      <c r="EH463" s="1"/>
      <c r="EI463" s="1"/>
      <c r="EJ463" s="1"/>
    </row>
    <row r="464" spans="1:140" ht="25.15" customHeight="1">
      <c r="A464" s="383"/>
      <c r="B464" s="406"/>
      <c r="C464" s="409">
        <v>43830</v>
      </c>
      <c r="D464" s="255" t="s">
        <v>9</v>
      </c>
      <c r="E464" s="255" t="s">
        <v>10</v>
      </c>
      <c r="F464" s="255" t="s">
        <v>1</v>
      </c>
      <c r="G464" s="255" t="s">
        <v>2</v>
      </c>
      <c r="H464" s="255" t="s">
        <v>3</v>
      </c>
      <c r="I464" s="255" t="s">
        <v>449</v>
      </c>
      <c r="K464" s="408"/>
      <c r="L464" s="248" t="s">
        <v>25</v>
      </c>
      <c r="M464" s="248" t="s">
        <v>26</v>
      </c>
      <c r="N464" s="248" t="s">
        <v>27</v>
      </c>
      <c r="O464" s="248" t="s">
        <v>28</v>
      </c>
      <c r="P464" s="248" t="s">
        <v>29</v>
      </c>
      <c r="Q464" s="248" t="s">
        <v>30</v>
      </c>
      <c r="R464" s="248" t="s">
        <v>31</v>
      </c>
      <c r="S464" s="248" t="s">
        <v>32</v>
      </c>
      <c r="T464" s="248" t="s">
        <v>33</v>
      </c>
      <c r="U464" s="248" t="s">
        <v>34</v>
      </c>
      <c r="V464" s="248" t="s">
        <v>35</v>
      </c>
      <c r="W464" s="248" t="s">
        <v>36</v>
      </c>
      <c r="X464" s="248" t="s">
        <v>37</v>
      </c>
      <c r="Y464" s="248" t="s">
        <v>38</v>
      </c>
      <c r="DV464" s="1"/>
      <c r="DW464" s="1"/>
      <c r="DX464" s="1"/>
      <c r="DY464" s="1"/>
      <c r="DZ464" s="1"/>
      <c r="EA464" s="1"/>
      <c r="EB464" s="1"/>
      <c r="EC464" s="1"/>
      <c r="ED464" s="1"/>
      <c r="EE464" s="1"/>
      <c r="EF464" s="1"/>
      <c r="EG464" s="1"/>
      <c r="EH464" s="1"/>
      <c r="EI464" s="1"/>
      <c r="EJ464" s="1"/>
    </row>
    <row r="465" spans="1:140" ht="25.15" customHeight="1">
      <c r="A465" s="383"/>
      <c r="B465" s="256">
        <v>2020</v>
      </c>
      <c r="C465" s="278">
        <v>43830</v>
      </c>
      <c r="D465" s="151">
        <f t="shared" ref="D465:D506" si="119">AVERAGE(L465:N465)</f>
        <v>2.767806610433476</v>
      </c>
      <c r="E465" s="151">
        <f t="shared" ref="E465:E506" si="120">AVERAGE(O465:P465)</f>
        <v>2.2142302302123937</v>
      </c>
      <c r="F465" s="151">
        <f t="shared" ref="F465:F506" si="121">AVERAGE(Q465:R465)</f>
        <v>2.1999146811034143</v>
      </c>
      <c r="G465" s="151">
        <f t="shared" ref="G465:G506" si="122">AVERAGE(S465:T465)</f>
        <v>2.2687874244589996</v>
      </c>
      <c r="H465" s="151">
        <f t="shared" ref="H465:H506" si="123">AVERAGE(U465:V465)</f>
        <v>2.4139428388399917</v>
      </c>
      <c r="I465" s="151">
        <f t="shared" ref="I465:I506" si="124">AVERAGE(W465:Y465)</f>
        <v>2.6502595092421979</v>
      </c>
      <c r="K465" s="104">
        <v>2020</v>
      </c>
      <c r="L465" s="26">
        <f>($H$246*$C$194*HLOOKUP(2019,$C$211:$AR$213,3,FALSE))*HLOOKUP($K465,$C$222:$AS$224,2,FALSE)+(0)*HLOOKUP($K465,$C$222:$AS$224,3,FALSE)</f>
        <v>3.3504518825509932</v>
      </c>
      <c r="M465" s="26">
        <f>($H$247*$C$194*HLOOKUP(2019,$C$211:$AR$213,3,FALSE))*HLOOKUP($K465,$C$222:$AS$224,2,FALSE)+(0)*HLOOKUP($K465,$C$222:$AS$224,3,FALSE)</f>
        <v>2.5908083124312071</v>
      </c>
      <c r="N465" s="26">
        <f>($H$248*$C$194*HLOOKUP(2019,$C$211:$AR$213,3,FALSE))*HLOOKUP($K465,$C$222:$AS$224,2,FALSE)+(0)*HLOOKUP($K465,$C$222:$AS$224,3,FALSE)</f>
        <v>2.3621596363182262</v>
      </c>
      <c r="O465" s="26">
        <f>($H$249*$C$194*HLOOKUP(2019,$C$211:$AR$213,3,FALSE))*HLOOKUP($K465,$C$222:$AS$224,2,FALSE)+(0)*HLOOKUP($K465,$C$222:$AS$224,3,FALSE)</f>
        <v>2.2460882607583312</v>
      </c>
      <c r="P465" s="26">
        <f>($H$250*$C$194*HLOOKUP(2019,$C$211:$AR$213,3,FALSE))*HLOOKUP($K465,$C$222:$AS$224,2,FALSE)+(0)*HLOOKUP($K465,$C$222:$AS$224,3,FALSE)</f>
        <v>2.1823721996664567</v>
      </c>
      <c r="Q465" s="26">
        <f>($H$251*$C$194*HLOOKUP(2019,$C$211:$AR$213,3,FALSE))*HLOOKUP($K465,$C$222:$AS$224,2,FALSE)+(0)*HLOOKUP($K465,$C$222:$AS$224,3,FALSE)</f>
        <v>2.1882639157196282</v>
      </c>
      <c r="R465" s="26">
        <f>($H$252*$C$194*HLOOKUP(2019,$C$211:$AR$213,3,FALSE))*HLOOKUP($K465,$C$222:$AS$224,2,FALSE)+(0)*HLOOKUP($K465,$C$222:$AS$224,3,FALSE)</f>
        <v>2.2115654464871999</v>
      </c>
      <c r="S465" s="26">
        <f>($H$253*$C$194*HLOOKUP(2019,$C$211:$AR$213,3,FALSE))*HLOOKUP($K465,$C$222:$AS$224,2,FALSE)+(0)*HLOOKUP($K465,$C$222:$AS$224,3,FALSE)</f>
        <v>2.2464843175043261</v>
      </c>
      <c r="T465" s="26">
        <f>($H$254*$C$194*HLOOKUP(2019,$C$211:$AR$213,3,FALSE))*HLOOKUP($K465,$C$222:$AS$224,2,FALSE)+(0)*HLOOKUP($K465,$C$222:$AS$224,3,FALSE)</f>
        <v>2.2910905314136731</v>
      </c>
      <c r="U465" s="26">
        <f>($H$255*$C$194*HLOOKUP(2019,$C$211:$AR$213,3,FALSE))*HLOOKUP($K465,$C$222:$AS$224,2,FALSE)+(0)*HLOOKUP($K465,$C$222:$AS$224,3,FALSE)</f>
        <v>2.3507422690372644</v>
      </c>
      <c r="V465" s="26">
        <f>($H$256*$C$194*HLOOKUP(2019,$C$211:$AR$213,3,FALSE))*HLOOKUP($K465,$C$222:$AS$224,2,FALSE)+(0)*HLOOKUP($K465,$C$222:$AS$224,3,FALSE)</f>
        <v>2.4771434086427195</v>
      </c>
      <c r="W465" s="26">
        <f>($H$257*$C$194*HLOOKUP(2019,$C$211:$AR$213,3,FALSE))*HLOOKUP($K465,$C$222:$AS$224,2,FALSE)+(0)*HLOOKUP($K465,$C$222:$AS$224,3,FALSE)</f>
        <v>2.5637014589424592</v>
      </c>
      <c r="X465" s="26">
        <f>($H$258*$C$194*HLOOKUP(2019,$C$211:$AR$213,3,FALSE))*HLOOKUP($K465,$C$222:$AS$224,2,FALSE)+(0)*HLOOKUP($K465,$C$222:$AS$224,3,FALSE)</f>
        <v>2.6502595092421979</v>
      </c>
      <c r="Y465" s="26">
        <f>($H$259*$C$194*HLOOKUP(2019,$C$211:$AR$213,3,FALSE))*HLOOKUP($K465,$C$222:$AS$224,2,FALSE)+(0)*HLOOKUP($K465,$C$222:$AS$224,3,FALSE)</f>
        <v>2.7368175595419366</v>
      </c>
      <c r="DV465" s="1"/>
      <c r="DW465" s="1"/>
      <c r="DX465" s="1"/>
      <c r="DY465" s="1"/>
      <c r="DZ465" s="1"/>
      <c r="EA465" s="1"/>
      <c r="EB465" s="1"/>
      <c r="EC465" s="1"/>
      <c r="ED465" s="1"/>
      <c r="EE465" s="1"/>
      <c r="EF465" s="1"/>
      <c r="EG465" s="1"/>
      <c r="EH465" s="1"/>
      <c r="EI465" s="1"/>
      <c r="EJ465" s="1"/>
    </row>
    <row r="466" spans="1:140" ht="25.15" customHeight="1">
      <c r="A466" s="383"/>
      <c r="B466" s="256">
        <f>B465+1</f>
        <v>2021</v>
      </c>
      <c r="C466" s="278">
        <f>DATE(YEAR(C465+1),12,31)</f>
        <v>44196</v>
      </c>
      <c r="D466" s="151">
        <f t="shared" si="119"/>
        <v>2.8619120351882139</v>
      </c>
      <c r="E466" s="151">
        <f t="shared" si="120"/>
        <v>2.2895140580396154</v>
      </c>
      <c r="F466" s="151">
        <f t="shared" si="121"/>
        <v>2.2747117802609305</v>
      </c>
      <c r="G466" s="151">
        <f t="shared" si="122"/>
        <v>2.3459261968906056</v>
      </c>
      <c r="H466" s="151">
        <f t="shared" si="123"/>
        <v>2.4960168953605519</v>
      </c>
      <c r="I466" s="151">
        <f t="shared" si="124"/>
        <v>2.7403683325564328</v>
      </c>
      <c r="K466" s="104">
        <f>K465+1</f>
        <v>2021</v>
      </c>
      <c r="L466" s="26">
        <f>($H$246*$C$194*HLOOKUP($K465,$C$211:$AR$213,3,FALSE))*HLOOKUP($K466,$C$222:$AS$224,2,FALSE)+(0)*HLOOKUP($K466,$C$222:$AS$224,3,FALSE)</f>
        <v>3.4643672465577273</v>
      </c>
      <c r="M466" s="26">
        <f>($H$247*$C$194*HLOOKUP($K465,$C$211:$AR$213,3,FALSE))*HLOOKUP($K466,$C$222:$AS$224,2,FALSE)+(0)*HLOOKUP($K466,$C$222:$AS$224,3,FALSE)</f>
        <v>2.6788957950538683</v>
      </c>
      <c r="N466" s="26">
        <f>($H$248*$C$194*HLOOKUP($K465,$C$211:$AR$213,3,FALSE))*HLOOKUP($K466,$C$222:$AS$224,2,FALSE)+(0)*HLOOKUP($K466,$C$222:$AS$224,3,FALSE)</f>
        <v>2.4424730639530461</v>
      </c>
      <c r="O466" s="26">
        <f>($H$249*$C$194*HLOOKUP($K465,$C$211:$AR$213,3,FALSE))*HLOOKUP($K466,$C$222:$AS$224,2,FALSE)+(0)*HLOOKUP($K466,$C$222:$AS$224,3,FALSE)</f>
        <v>2.3224552616241145</v>
      </c>
      <c r="P466" s="26">
        <f>($H$250*$C$194*HLOOKUP($K465,$C$211:$AR$213,3,FALSE))*HLOOKUP($K466,$C$222:$AS$224,2,FALSE)+(0)*HLOOKUP($K466,$C$222:$AS$224,3,FALSE)</f>
        <v>2.2565728544551162</v>
      </c>
      <c r="Q466" s="26">
        <f>($H$251*$C$194*HLOOKUP($K465,$C$211:$AR$213,3,FALSE))*HLOOKUP($K466,$C$222:$AS$224,2,FALSE)+(0)*HLOOKUP($K466,$C$222:$AS$224,3,FALSE)</f>
        <v>2.2626648888540957</v>
      </c>
      <c r="R466" s="26">
        <f>($H$252*$C$194*HLOOKUP($K465,$C$211:$AR$213,3,FALSE))*HLOOKUP($K466,$C$222:$AS$224,2,FALSE)+(0)*HLOOKUP($K466,$C$222:$AS$224,3,FALSE)</f>
        <v>2.2867586716677648</v>
      </c>
      <c r="S466" s="26">
        <f>($H$253*$C$194*HLOOKUP($K465,$C$211:$AR$213,3,FALSE))*HLOOKUP($K466,$C$222:$AS$224,2,FALSE)+(0)*HLOOKUP($K466,$C$222:$AS$224,3,FALSE)</f>
        <v>2.3228647842994734</v>
      </c>
      <c r="T466" s="26">
        <f>($H$254*$C$194*HLOOKUP($K465,$C$211:$AR$213,3,FALSE))*HLOOKUP($K466,$C$222:$AS$224,2,FALSE)+(0)*HLOOKUP($K466,$C$222:$AS$224,3,FALSE)</f>
        <v>2.3689876094817381</v>
      </c>
      <c r="U466" s="26">
        <f>($H$255*$C$194*HLOOKUP($K465,$C$211:$AR$213,3,FALSE))*HLOOKUP($K466,$C$222:$AS$224,2,FALSE)+(0)*HLOOKUP($K466,$C$222:$AS$224,3,FALSE)</f>
        <v>2.4306675061845313</v>
      </c>
      <c r="V466" s="26">
        <f>($H$256*$C$194*HLOOKUP($K465,$C$211:$AR$213,3,FALSE))*HLOOKUP($K466,$C$222:$AS$224,2,FALSE)+(0)*HLOOKUP($K466,$C$222:$AS$224,3,FALSE)</f>
        <v>2.5613662845365721</v>
      </c>
      <c r="W466" s="26">
        <f>($H$257*$C$194*HLOOKUP($K465,$C$211:$AR$213,3,FALSE))*HLOOKUP($K466,$C$222:$AS$224,2,FALSE)+(0)*HLOOKUP($K466,$C$222:$AS$224,3,FALSE)</f>
        <v>2.6508673085465029</v>
      </c>
      <c r="X466" s="26">
        <f>($H$258*$C$194*HLOOKUP($K465,$C$211:$AR$213,3,FALSE))*HLOOKUP($K466,$C$222:$AS$224,2,FALSE)+(0)*HLOOKUP($K466,$C$222:$AS$224,3,FALSE)</f>
        <v>2.7403683325564328</v>
      </c>
      <c r="Y466" s="26">
        <f>($H$259*$C$194*HLOOKUP($K465,$C$211:$AR$213,3,FALSE))*HLOOKUP($K466,$C$222:$AS$224,2,FALSE)+(0)*HLOOKUP($K466,$C$222:$AS$224,3,FALSE)</f>
        <v>2.8298693565663626</v>
      </c>
      <c r="DV466" s="1"/>
      <c r="DW466" s="1"/>
      <c r="DX466" s="1"/>
      <c r="DY466" s="1"/>
      <c r="DZ466" s="1"/>
      <c r="EA466" s="1"/>
      <c r="EB466" s="1"/>
      <c r="EC466" s="1"/>
      <c r="ED466" s="1"/>
      <c r="EE466" s="1"/>
      <c r="EF466" s="1"/>
      <c r="EG466" s="1"/>
      <c r="EH466" s="1"/>
      <c r="EI466" s="1"/>
      <c r="EJ466" s="1"/>
    </row>
    <row r="467" spans="1:140" ht="25.15" customHeight="1">
      <c r="A467" s="383"/>
      <c r="B467" s="256">
        <f t="shared" ref="B467:B506" si="125">B466+1</f>
        <v>2022</v>
      </c>
      <c r="C467" s="278">
        <f t="shared" ref="C467:C506" si="126">DATE(YEAR(C466+1),12,31)</f>
        <v>44561</v>
      </c>
      <c r="D467" s="151">
        <f t="shared" si="119"/>
        <v>3.007869548982812</v>
      </c>
      <c r="E467" s="151">
        <f t="shared" si="120"/>
        <v>2.4062792749996351</v>
      </c>
      <c r="F467" s="151">
        <f t="shared" si="121"/>
        <v>2.3907220810542373</v>
      </c>
      <c r="G467" s="151">
        <f t="shared" si="122"/>
        <v>2.4655684329320264</v>
      </c>
      <c r="H467" s="151">
        <f t="shared" si="123"/>
        <v>2.6233137570239395</v>
      </c>
      <c r="I467" s="151">
        <f t="shared" si="124"/>
        <v>2.8801271175168104</v>
      </c>
      <c r="K467" s="104">
        <f t="shared" ref="K467:K506" si="127">K466+1</f>
        <v>2022</v>
      </c>
      <c r="L467" s="26">
        <f t="shared" ref="L467:L506" si="128">L373*$L$246</f>
        <v>3.6410499761321704</v>
      </c>
      <c r="M467" s="26">
        <f t="shared" ref="M467:M506" si="129">($H$247*$C$194*HLOOKUP($K466,$C$211:$AR$213,3,FALSE))*HLOOKUP($K467,$C$222:$AS$224,2,FALSE)+(0)*HLOOKUP($K467,$C$222:$AS$224,3,FALSE)</f>
        <v>2.8155194806016151</v>
      </c>
      <c r="N467" s="26">
        <f t="shared" ref="N467:N506" si="130">($H$248*$C$194*HLOOKUP($K466,$C$211:$AR$213,3,FALSE))*HLOOKUP($K467,$C$222:$AS$224,2,FALSE)+(0)*HLOOKUP($K467,$C$222:$AS$224,3,FALSE)</f>
        <v>2.567039190214651</v>
      </c>
      <c r="O467" s="26">
        <f t="shared" ref="O467:O506" si="131">($H$249*$C$194*HLOOKUP($K466,$C$211:$AR$213,3,FALSE))*HLOOKUP($K467,$C$222:$AS$224,2,FALSE)+(0)*HLOOKUP($K467,$C$222:$AS$224,3,FALSE)</f>
        <v>2.440900479966944</v>
      </c>
      <c r="P467" s="26">
        <f t="shared" ref="P467:P506" si="132">($H$250*$C$194*HLOOKUP($K466,$C$211:$AR$213,3,FALSE))*HLOOKUP($K467,$C$222:$AS$224,2,FALSE)+(0)*HLOOKUP($K467,$C$222:$AS$224,3,FALSE)</f>
        <v>2.3716580700323266</v>
      </c>
      <c r="Q467" s="26">
        <f t="shared" ref="Q467:Q506" si="133">($H$251*$C$194*HLOOKUP($K466,$C$211:$AR$213,3,FALSE))*HLOOKUP($K467,$C$222:$AS$224,2,FALSE)+(0)*HLOOKUP($K467,$C$222:$AS$224,3,FALSE)</f>
        <v>2.3780607981856541</v>
      </c>
      <c r="R467" s="26">
        <f t="shared" ref="R467:R506" si="134">($H$252*$C$194*HLOOKUP($K466,$C$211:$AR$213,3,FALSE))*HLOOKUP($K467,$C$222:$AS$224,2,FALSE)+(0)*HLOOKUP($K467,$C$222:$AS$224,3,FALSE)</f>
        <v>2.4033833639228206</v>
      </c>
      <c r="S467" s="26">
        <f t="shared" ref="S467:S506" si="135">($H$253*$C$194*HLOOKUP($K466,$C$211:$AR$213,3,FALSE))*HLOOKUP($K467,$C$222:$AS$224,2,FALSE)+(0)*HLOOKUP($K467,$C$222:$AS$224,3,FALSE)</f>
        <v>2.4413308882987459</v>
      </c>
      <c r="T467" s="26">
        <f t="shared" ref="T467:T506" si="136">($H$254*$C$194*HLOOKUP($K466,$C$211:$AR$213,3,FALSE))*HLOOKUP($K467,$C$222:$AS$224,2,FALSE)+(0)*HLOOKUP($K467,$C$222:$AS$224,3,FALSE)</f>
        <v>2.4898059775653065</v>
      </c>
      <c r="U467" s="26">
        <f t="shared" ref="U467:U506" si="137">($H$255*$C$194*HLOOKUP($K466,$C$211:$AR$213,3,FALSE))*HLOOKUP($K467,$C$222:$AS$224,2,FALSE)+(0)*HLOOKUP($K467,$C$222:$AS$224,3,FALSE)</f>
        <v>2.554631548999942</v>
      </c>
      <c r="V467" s="26">
        <f t="shared" ref="V467:V506" si="138">($H$256*$C$194*HLOOKUP($K466,$C$211:$AR$213,3,FALSE))*HLOOKUP($K467,$C$222:$AS$224,2,FALSE)+(0)*HLOOKUP($K467,$C$222:$AS$224,3,FALSE)</f>
        <v>2.691995965047937</v>
      </c>
      <c r="W467" s="26">
        <f t="shared" ref="W467:W506" si="139">($H$257*$C$194*HLOOKUP($K466,$C$211:$AR$213,3,FALSE))*HLOOKUP($K467,$C$222:$AS$224,2,FALSE)+(0)*HLOOKUP($K467,$C$222:$AS$224,3,FALSE)</f>
        <v>2.7860615412823742</v>
      </c>
      <c r="X467" s="26">
        <f t="shared" ref="X467:X506" si="140">($H$258*$C$194*HLOOKUP($K466,$C$211:$AR$213,3,FALSE))*HLOOKUP($K467,$C$222:$AS$224,2,FALSE)+(0)*HLOOKUP($K467,$C$222:$AS$224,3,FALSE)</f>
        <v>2.8801271175168104</v>
      </c>
      <c r="Y467" s="26">
        <f t="shared" ref="Y467:Y506" si="141">($H$259*$C$194*HLOOKUP($K466,$C$211:$AR$213,3,FALSE))*HLOOKUP($K467,$C$222:$AS$224,2,FALSE)+(0)*HLOOKUP($K467,$C$222:$AS$224,3,FALSE)</f>
        <v>2.9741926937512466</v>
      </c>
      <c r="DV467" s="1"/>
      <c r="DW467" s="1"/>
      <c r="DX467" s="1"/>
      <c r="DY467" s="1"/>
      <c r="DZ467" s="1"/>
      <c r="EA467" s="1"/>
      <c r="EB467" s="1"/>
      <c r="EC467" s="1"/>
      <c r="ED467" s="1"/>
      <c r="EE467" s="1"/>
      <c r="EF467" s="1"/>
      <c r="EG467" s="1"/>
      <c r="EH467" s="1"/>
      <c r="EI467" s="1"/>
      <c r="EJ467" s="1"/>
    </row>
    <row r="468" spans="1:140" ht="25.15" customHeight="1">
      <c r="A468" s="383"/>
      <c r="B468" s="256">
        <f t="shared" si="125"/>
        <v>2023</v>
      </c>
      <c r="C468" s="278">
        <f t="shared" si="126"/>
        <v>44926</v>
      </c>
      <c r="D468" s="151">
        <f t="shared" si="119"/>
        <v>3.4410027640363374</v>
      </c>
      <c r="E468" s="151">
        <f t="shared" si="120"/>
        <v>2.7527834905995832</v>
      </c>
      <c r="F468" s="151">
        <f t="shared" si="121"/>
        <v>2.7349860607260474</v>
      </c>
      <c r="G468" s="151">
        <f t="shared" si="122"/>
        <v>2.8206102872742385</v>
      </c>
      <c r="H468" s="151">
        <f t="shared" si="123"/>
        <v>3.0010709380353875</v>
      </c>
      <c r="I468" s="151">
        <f t="shared" si="124"/>
        <v>3.2948654224392318</v>
      </c>
      <c r="K468" s="104">
        <f t="shared" si="127"/>
        <v>2023</v>
      </c>
      <c r="L468" s="26">
        <f t="shared" si="128"/>
        <v>4.1653611726952038</v>
      </c>
      <c r="M468" s="26">
        <f t="shared" si="129"/>
        <v>3.2209542858082481</v>
      </c>
      <c r="N468" s="26">
        <f t="shared" si="130"/>
        <v>2.9366928336055613</v>
      </c>
      <c r="O468" s="26">
        <f t="shared" si="131"/>
        <v>2.7923901490821845</v>
      </c>
      <c r="P468" s="26">
        <f t="shared" si="132"/>
        <v>2.7131768321169822</v>
      </c>
      <c r="Q468" s="26">
        <f t="shared" si="133"/>
        <v>2.7205015531243886</v>
      </c>
      <c r="R468" s="26">
        <f t="shared" si="134"/>
        <v>2.7494705683277068</v>
      </c>
      <c r="S468" s="26">
        <f t="shared" si="135"/>
        <v>2.7928825362137659</v>
      </c>
      <c r="T468" s="26">
        <f t="shared" si="136"/>
        <v>2.848338038334711</v>
      </c>
      <c r="U468" s="26">
        <f t="shared" si="137"/>
        <v>2.9224984920559343</v>
      </c>
      <c r="V468" s="26">
        <f t="shared" si="138"/>
        <v>3.0796433840148403</v>
      </c>
      <c r="W468" s="26">
        <f t="shared" si="139"/>
        <v>3.1872544032270365</v>
      </c>
      <c r="X468" s="26">
        <f t="shared" si="140"/>
        <v>3.2948654224392318</v>
      </c>
      <c r="Y468" s="26">
        <f t="shared" si="141"/>
        <v>3.4024764416514266</v>
      </c>
      <c r="DV468" s="1"/>
      <c r="DW468" s="1"/>
      <c r="DX468" s="1"/>
      <c r="DY468" s="1"/>
      <c r="DZ468" s="1"/>
      <c r="EA468" s="1"/>
      <c r="EB468" s="1"/>
      <c r="EC468" s="1"/>
      <c r="ED468" s="1"/>
      <c r="EE468" s="1"/>
      <c r="EF468" s="1"/>
      <c r="EG468" s="1"/>
      <c r="EH468" s="1"/>
      <c r="EI468" s="1"/>
      <c r="EJ468" s="1"/>
    </row>
    <row r="469" spans="1:140" ht="25.15" customHeight="1">
      <c r="A469" s="383"/>
      <c r="B469" s="256">
        <f t="shared" si="125"/>
        <v>2024</v>
      </c>
      <c r="C469" s="278">
        <f t="shared" si="126"/>
        <v>45291</v>
      </c>
      <c r="D469" s="151">
        <f t="shared" si="119"/>
        <v>3.8332770791364807</v>
      </c>
      <c r="E469" s="151">
        <f t="shared" si="120"/>
        <v>3.0666008085279359</v>
      </c>
      <c r="F469" s="151">
        <f t="shared" si="121"/>
        <v>3.0467744716488174</v>
      </c>
      <c r="G469" s="151">
        <f t="shared" si="122"/>
        <v>3.1421598600235017</v>
      </c>
      <c r="H469" s="151">
        <f t="shared" si="123"/>
        <v>3.3431930249714217</v>
      </c>
      <c r="I469" s="151">
        <f t="shared" si="124"/>
        <v>3.6704800805973039</v>
      </c>
      <c r="K469" s="104">
        <f t="shared" si="127"/>
        <v>2024</v>
      </c>
      <c r="L469" s="26">
        <f t="shared" si="128"/>
        <v>4.6402123463824569</v>
      </c>
      <c r="M469" s="26">
        <f t="shared" si="129"/>
        <v>3.5881430743903886</v>
      </c>
      <c r="N469" s="26">
        <f t="shared" si="130"/>
        <v>3.2714758166365954</v>
      </c>
      <c r="O469" s="26">
        <f t="shared" si="131"/>
        <v>3.1107226260775533</v>
      </c>
      <c r="P469" s="26">
        <f t="shared" si="132"/>
        <v>3.0224789909783185</v>
      </c>
      <c r="Q469" s="26">
        <f t="shared" si="133"/>
        <v>3.0306387301805691</v>
      </c>
      <c r="R469" s="26">
        <f t="shared" si="134"/>
        <v>3.0629102131170658</v>
      </c>
      <c r="S469" s="26">
        <f t="shared" si="135"/>
        <v>3.1112711453421351</v>
      </c>
      <c r="T469" s="26">
        <f t="shared" si="136"/>
        <v>3.1730485747048682</v>
      </c>
      <c r="U469" s="26">
        <f t="shared" si="137"/>
        <v>3.2556633201503109</v>
      </c>
      <c r="V469" s="26">
        <f t="shared" si="138"/>
        <v>3.430722729792532</v>
      </c>
      <c r="W469" s="26">
        <f t="shared" si="139"/>
        <v>3.5506014051949188</v>
      </c>
      <c r="X469" s="26">
        <f t="shared" si="140"/>
        <v>3.6704800805973039</v>
      </c>
      <c r="Y469" s="26">
        <f t="shared" si="141"/>
        <v>3.7903587559996894</v>
      </c>
      <c r="DV469" s="1"/>
      <c r="DW469" s="1"/>
      <c r="DX469" s="1"/>
      <c r="DY469" s="1"/>
      <c r="DZ469" s="1"/>
      <c r="EA469" s="1"/>
      <c r="EB469" s="1"/>
      <c r="EC469" s="1"/>
      <c r="ED469" s="1"/>
      <c r="EE469" s="1"/>
      <c r="EF469" s="1"/>
      <c r="EG469" s="1"/>
      <c r="EH469" s="1"/>
      <c r="EI469" s="1"/>
      <c r="EJ469" s="1"/>
    </row>
    <row r="470" spans="1:140" ht="25.15" customHeight="1">
      <c r="A470" s="383"/>
      <c r="B470" s="256">
        <f t="shared" si="125"/>
        <v>2025</v>
      </c>
      <c r="C470" s="278">
        <f t="shared" si="126"/>
        <v>45657</v>
      </c>
      <c r="D470" s="151">
        <f t="shared" si="119"/>
        <v>3.9712750539853943</v>
      </c>
      <c r="E470" s="151">
        <f t="shared" si="120"/>
        <v>3.1769984376349418</v>
      </c>
      <c r="F470" s="151">
        <f t="shared" si="121"/>
        <v>3.1564583526281753</v>
      </c>
      <c r="G470" s="151">
        <f t="shared" si="122"/>
        <v>3.2552776149843479</v>
      </c>
      <c r="H470" s="151">
        <f t="shared" si="123"/>
        <v>3.4635479738703929</v>
      </c>
      <c r="I470" s="151">
        <f t="shared" si="124"/>
        <v>3.8026173634988076</v>
      </c>
      <c r="K470" s="104">
        <f t="shared" si="127"/>
        <v>2025</v>
      </c>
      <c r="L470" s="26">
        <f t="shared" si="128"/>
        <v>4.8072599908522262</v>
      </c>
      <c r="M470" s="26">
        <f t="shared" si="129"/>
        <v>3.7173162250684428</v>
      </c>
      <c r="N470" s="26">
        <f t="shared" si="130"/>
        <v>3.3892489460355129</v>
      </c>
      <c r="O470" s="26">
        <f t="shared" si="131"/>
        <v>3.2227086406163457</v>
      </c>
      <c r="P470" s="26">
        <f t="shared" si="132"/>
        <v>3.131288234653538</v>
      </c>
      <c r="Q470" s="26">
        <f t="shared" si="133"/>
        <v>3.1397417244670698</v>
      </c>
      <c r="R470" s="26">
        <f t="shared" si="134"/>
        <v>3.1731749807892804</v>
      </c>
      <c r="S470" s="26">
        <f t="shared" si="135"/>
        <v>3.2232769065744522</v>
      </c>
      <c r="T470" s="26">
        <f t="shared" si="136"/>
        <v>3.2872783233942435</v>
      </c>
      <c r="U470" s="26">
        <f t="shared" si="137"/>
        <v>3.3728671996757225</v>
      </c>
      <c r="V470" s="26">
        <f t="shared" si="138"/>
        <v>3.5542287480650634</v>
      </c>
      <c r="W470" s="26">
        <f t="shared" si="139"/>
        <v>3.678423055781936</v>
      </c>
      <c r="X470" s="26">
        <f t="shared" si="140"/>
        <v>3.8026173634988072</v>
      </c>
      <c r="Y470" s="26">
        <f t="shared" si="141"/>
        <v>3.9268116712156784</v>
      </c>
      <c r="DV470" s="1"/>
      <c r="DW470" s="1"/>
      <c r="DX470" s="1"/>
      <c r="DY470" s="1"/>
      <c r="DZ470" s="1"/>
      <c r="EA470" s="1"/>
      <c r="EB470" s="1"/>
      <c r="EC470" s="1"/>
      <c r="ED470" s="1"/>
      <c r="EE470" s="1"/>
      <c r="EF470" s="1"/>
      <c r="EG470" s="1"/>
      <c r="EH470" s="1"/>
      <c r="EI470" s="1"/>
      <c r="EJ470" s="1"/>
    </row>
    <row r="471" spans="1:140" ht="25.15" customHeight="1">
      <c r="A471" s="383"/>
      <c r="B471" s="256">
        <f t="shared" si="125"/>
        <v>2026</v>
      </c>
      <c r="C471" s="278">
        <f t="shared" si="126"/>
        <v>46022</v>
      </c>
      <c r="D471" s="151">
        <f t="shared" si="119"/>
        <v>3.9712750539853943</v>
      </c>
      <c r="E471" s="151">
        <f t="shared" si="120"/>
        <v>3.1769984376349418</v>
      </c>
      <c r="F471" s="151">
        <f t="shared" si="121"/>
        <v>3.1564583526281753</v>
      </c>
      <c r="G471" s="151">
        <f t="shared" si="122"/>
        <v>3.2552776149843479</v>
      </c>
      <c r="H471" s="151">
        <f t="shared" si="123"/>
        <v>3.4635479738703929</v>
      </c>
      <c r="I471" s="151">
        <f t="shared" si="124"/>
        <v>3.8026173634988076</v>
      </c>
      <c r="K471" s="104">
        <f t="shared" si="127"/>
        <v>2026</v>
      </c>
      <c r="L471" s="26">
        <f t="shared" si="128"/>
        <v>4.8072599908522262</v>
      </c>
      <c r="M471" s="26">
        <f t="shared" si="129"/>
        <v>3.7173162250684428</v>
      </c>
      <c r="N471" s="26">
        <f t="shared" si="130"/>
        <v>3.3892489460355129</v>
      </c>
      <c r="O471" s="26">
        <f t="shared" si="131"/>
        <v>3.2227086406163457</v>
      </c>
      <c r="P471" s="26">
        <f t="shared" si="132"/>
        <v>3.131288234653538</v>
      </c>
      <c r="Q471" s="26">
        <f t="shared" si="133"/>
        <v>3.1397417244670698</v>
      </c>
      <c r="R471" s="26">
        <f t="shared" si="134"/>
        <v>3.1731749807892804</v>
      </c>
      <c r="S471" s="26">
        <f t="shared" si="135"/>
        <v>3.2232769065744522</v>
      </c>
      <c r="T471" s="26">
        <f t="shared" si="136"/>
        <v>3.2872783233942435</v>
      </c>
      <c r="U471" s="26">
        <f t="shared" si="137"/>
        <v>3.3728671996757225</v>
      </c>
      <c r="V471" s="26">
        <f t="shared" si="138"/>
        <v>3.5542287480650634</v>
      </c>
      <c r="W471" s="26">
        <f t="shared" si="139"/>
        <v>3.678423055781936</v>
      </c>
      <c r="X471" s="26">
        <f t="shared" si="140"/>
        <v>3.8026173634988072</v>
      </c>
      <c r="Y471" s="26">
        <f t="shared" si="141"/>
        <v>3.9268116712156784</v>
      </c>
      <c r="DV471" s="1"/>
      <c r="DW471" s="1"/>
      <c r="DX471" s="1"/>
      <c r="DY471" s="1"/>
      <c r="DZ471" s="1"/>
      <c r="EA471" s="1"/>
      <c r="EB471" s="1"/>
      <c r="EC471" s="1"/>
      <c r="ED471" s="1"/>
      <c r="EE471" s="1"/>
      <c r="EF471" s="1"/>
      <c r="EG471" s="1"/>
      <c r="EH471" s="1"/>
      <c r="EI471" s="1"/>
      <c r="EJ471" s="1"/>
    </row>
    <row r="472" spans="1:140" ht="25.15" customHeight="1">
      <c r="A472" s="383"/>
      <c r="B472" s="256">
        <f t="shared" si="125"/>
        <v>2027</v>
      </c>
      <c r="C472" s="278">
        <f t="shared" si="126"/>
        <v>46387</v>
      </c>
      <c r="D472" s="151">
        <f t="shared" si="119"/>
        <v>3.9712750539853943</v>
      </c>
      <c r="E472" s="151">
        <f t="shared" si="120"/>
        <v>3.1769984376349418</v>
      </c>
      <c r="F472" s="151">
        <f t="shared" si="121"/>
        <v>3.1564583526281753</v>
      </c>
      <c r="G472" s="151">
        <f t="shared" si="122"/>
        <v>3.2552776149843479</v>
      </c>
      <c r="H472" s="151">
        <f t="shared" si="123"/>
        <v>3.4635479738703929</v>
      </c>
      <c r="I472" s="151">
        <f t="shared" si="124"/>
        <v>3.8026173634988076</v>
      </c>
      <c r="K472" s="104">
        <f t="shared" si="127"/>
        <v>2027</v>
      </c>
      <c r="L472" s="26">
        <f t="shared" si="128"/>
        <v>4.8072599908522262</v>
      </c>
      <c r="M472" s="26">
        <f t="shared" si="129"/>
        <v>3.7173162250684428</v>
      </c>
      <c r="N472" s="26">
        <f t="shared" si="130"/>
        <v>3.3892489460355129</v>
      </c>
      <c r="O472" s="26">
        <f t="shared" si="131"/>
        <v>3.2227086406163457</v>
      </c>
      <c r="P472" s="26">
        <f t="shared" si="132"/>
        <v>3.131288234653538</v>
      </c>
      <c r="Q472" s="26">
        <f t="shared" si="133"/>
        <v>3.1397417244670698</v>
      </c>
      <c r="R472" s="26">
        <f t="shared" si="134"/>
        <v>3.1731749807892804</v>
      </c>
      <c r="S472" s="26">
        <f t="shared" si="135"/>
        <v>3.2232769065744522</v>
      </c>
      <c r="T472" s="26">
        <f t="shared" si="136"/>
        <v>3.2872783233942435</v>
      </c>
      <c r="U472" s="26">
        <f t="shared" si="137"/>
        <v>3.3728671996757225</v>
      </c>
      <c r="V472" s="26">
        <f t="shared" si="138"/>
        <v>3.5542287480650634</v>
      </c>
      <c r="W472" s="26">
        <f t="shared" si="139"/>
        <v>3.678423055781936</v>
      </c>
      <c r="X472" s="26">
        <f t="shared" si="140"/>
        <v>3.8026173634988072</v>
      </c>
      <c r="Y472" s="26">
        <f t="shared" si="141"/>
        <v>3.9268116712156784</v>
      </c>
      <c r="DV472" s="1"/>
      <c r="DW472" s="1"/>
      <c r="DX472" s="1"/>
      <c r="DY472" s="1"/>
      <c r="DZ472" s="1"/>
      <c r="EA472" s="1"/>
      <c r="EB472" s="1"/>
      <c r="EC472" s="1"/>
      <c r="ED472" s="1"/>
      <c r="EE472" s="1"/>
      <c r="EF472" s="1"/>
      <c r="EG472" s="1"/>
      <c r="EH472" s="1"/>
      <c r="EI472" s="1"/>
      <c r="EJ472" s="1"/>
    </row>
    <row r="473" spans="1:140" ht="25.15" customHeight="1">
      <c r="A473" s="383"/>
      <c r="B473" s="256">
        <f t="shared" si="125"/>
        <v>2028</v>
      </c>
      <c r="C473" s="278">
        <f t="shared" si="126"/>
        <v>46752</v>
      </c>
      <c r="D473" s="151">
        <f t="shared" si="119"/>
        <v>3.9712750539853943</v>
      </c>
      <c r="E473" s="151">
        <f t="shared" si="120"/>
        <v>3.1769984376349418</v>
      </c>
      <c r="F473" s="151">
        <f t="shared" si="121"/>
        <v>3.1564583526281753</v>
      </c>
      <c r="G473" s="151">
        <f t="shared" si="122"/>
        <v>3.2552776149843479</v>
      </c>
      <c r="H473" s="151">
        <f t="shared" si="123"/>
        <v>3.4635479738703929</v>
      </c>
      <c r="I473" s="151">
        <f t="shared" si="124"/>
        <v>3.8026173634988076</v>
      </c>
      <c r="K473" s="104">
        <f t="shared" si="127"/>
        <v>2028</v>
      </c>
      <c r="L473" s="26">
        <f t="shared" si="128"/>
        <v>4.8072599908522262</v>
      </c>
      <c r="M473" s="26">
        <f t="shared" si="129"/>
        <v>3.7173162250684428</v>
      </c>
      <c r="N473" s="26">
        <f t="shared" si="130"/>
        <v>3.3892489460355129</v>
      </c>
      <c r="O473" s="26">
        <f t="shared" si="131"/>
        <v>3.2227086406163457</v>
      </c>
      <c r="P473" s="26">
        <f t="shared" si="132"/>
        <v>3.131288234653538</v>
      </c>
      <c r="Q473" s="26">
        <f t="shared" si="133"/>
        <v>3.1397417244670698</v>
      </c>
      <c r="R473" s="26">
        <f t="shared" si="134"/>
        <v>3.1731749807892804</v>
      </c>
      <c r="S473" s="26">
        <f t="shared" si="135"/>
        <v>3.2232769065744522</v>
      </c>
      <c r="T473" s="26">
        <f t="shared" si="136"/>
        <v>3.2872783233942435</v>
      </c>
      <c r="U473" s="26">
        <f t="shared" si="137"/>
        <v>3.3728671996757225</v>
      </c>
      <c r="V473" s="26">
        <f t="shared" si="138"/>
        <v>3.5542287480650634</v>
      </c>
      <c r="W473" s="26">
        <f t="shared" si="139"/>
        <v>3.678423055781936</v>
      </c>
      <c r="X473" s="26">
        <f t="shared" si="140"/>
        <v>3.8026173634988072</v>
      </c>
      <c r="Y473" s="26">
        <f t="shared" si="141"/>
        <v>3.9268116712156784</v>
      </c>
      <c r="DV473" s="1"/>
      <c r="DW473" s="1"/>
      <c r="DX473" s="1"/>
      <c r="DY473" s="1"/>
      <c r="DZ473" s="1"/>
      <c r="EA473" s="1"/>
      <c r="EB473" s="1"/>
      <c r="EC473" s="1"/>
      <c r="ED473" s="1"/>
      <c r="EE473" s="1"/>
      <c r="EF473" s="1"/>
      <c r="EG473" s="1"/>
      <c r="EH473" s="1"/>
      <c r="EI473" s="1"/>
      <c r="EJ473" s="1"/>
    </row>
    <row r="474" spans="1:140" ht="25.15" customHeight="1">
      <c r="A474" s="383"/>
      <c r="B474" s="256">
        <f t="shared" si="125"/>
        <v>2029</v>
      </c>
      <c r="C474" s="278">
        <f t="shared" si="126"/>
        <v>47118</v>
      </c>
      <c r="D474" s="151">
        <f t="shared" si="119"/>
        <v>3.9712750539853943</v>
      </c>
      <c r="E474" s="151">
        <f t="shared" si="120"/>
        <v>3.1769984376349418</v>
      </c>
      <c r="F474" s="151">
        <f t="shared" si="121"/>
        <v>3.1564583526281753</v>
      </c>
      <c r="G474" s="151">
        <f t="shared" si="122"/>
        <v>3.2552776149843479</v>
      </c>
      <c r="H474" s="151">
        <f t="shared" si="123"/>
        <v>3.4635479738703929</v>
      </c>
      <c r="I474" s="151">
        <f t="shared" si="124"/>
        <v>3.8026173634988076</v>
      </c>
      <c r="K474" s="104">
        <f t="shared" si="127"/>
        <v>2029</v>
      </c>
      <c r="L474" s="26">
        <f t="shared" si="128"/>
        <v>4.8072599908522262</v>
      </c>
      <c r="M474" s="26">
        <f t="shared" si="129"/>
        <v>3.7173162250684428</v>
      </c>
      <c r="N474" s="26">
        <f t="shared" si="130"/>
        <v>3.3892489460355129</v>
      </c>
      <c r="O474" s="26">
        <f t="shared" si="131"/>
        <v>3.2227086406163457</v>
      </c>
      <c r="P474" s="26">
        <f t="shared" si="132"/>
        <v>3.131288234653538</v>
      </c>
      <c r="Q474" s="26">
        <f t="shared" si="133"/>
        <v>3.1397417244670698</v>
      </c>
      <c r="R474" s="26">
        <f t="shared" si="134"/>
        <v>3.1731749807892804</v>
      </c>
      <c r="S474" s="26">
        <f t="shared" si="135"/>
        <v>3.2232769065744522</v>
      </c>
      <c r="T474" s="26">
        <f t="shared" si="136"/>
        <v>3.2872783233942435</v>
      </c>
      <c r="U474" s="26">
        <f t="shared" si="137"/>
        <v>3.3728671996757225</v>
      </c>
      <c r="V474" s="26">
        <f t="shared" si="138"/>
        <v>3.5542287480650634</v>
      </c>
      <c r="W474" s="26">
        <f t="shared" si="139"/>
        <v>3.678423055781936</v>
      </c>
      <c r="X474" s="26">
        <f t="shared" si="140"/>
        <v>3.8026173634988072</v>
      </c>
      <c r="Y474" s="26">
        <f t="shared" si="141"/>
        <v>3.9268116712156784</v>
      </c>
      <c r="DV474" s="1"/>
      <c r="DW474" s="1"/>
      <c r="DX474" s="1"/>
      <c r="DY474" s="1"/>
      <c r="DZ474" s="1"/>
      <c r="EA474" s="1"/>
      <c r="EB474" s="1"/>
      <c r="EC474" s="1"/>
      <c r="ED474" s="1"/>
      <c r="EE474" s="1"/>
      <c r="EF474" s="1"/>
      <c r="EG474" s="1"/>
      <c r="EH474" s="1"/>
      <c r="EI474" s="1"/>
      <c r="EJ474" s="1"/>
    </row>
    <row r="475" spans="1:140" ht="25.15" customHeight="1">
      <c r="A475" s="383"/>
      <c r="B475" s="256">
        <f t="shared" si="125"/>
        <v>2030</v>
      </c>
      <c r="C475" s="278">
        <f t="shared" si="126"/>
        <v>47483</v>
      </c>
      <c r="D475" s="151">
        <f t="shared" si="119"/>
        <v>3.9712750539853943</v>
      </c>
      <c r="E475" s="151">
        <f t="shared" si="120"/>
        <v>3.1769984376349418</v>
      </c>
      <c r="F475" s="151">
        <f t="shared" si="121"/>
        <v>3.1564583526281753</v>
      </c>
      <c r="G475" s="151">
        <f t="shared" si="122"/>
        <v>3.2552776149843479</v>
      </c>
      <c r="H475" s="151">
        <f t="shared" si="123"/>
        <v>3.4635479738703929</v>
      </c>
      <c r="I475" s="151">
        <f t="shared" si="124"/>
        <v>3.8026173634988076</v>
      </c>
      <c r="K475" s="104">
        <f t="shared" si="127"/>
        <v>2030</v>
      </c>
      <c r="L475" s="26">
        <f t="shared" si="128"/>
        <v>4.8072599908522262</v>
      </c>
      <c r="M475" s="26">
        <f t="shared" si="129"/>
        <v>3.7173162250684428</v>
      </c>
      <c r="N475" s="26">
        <f t="shared" si="130"/>
        <v>3.3892489460355129</v>
      </c>
      <c r="O475" s="26">
        <f t="shared" si="131"/>
        <v>3.2227086406163457</v>
      </c>
      <c r="P475" s="26">
        <f t="shared" si="132"/>
        <v>3.131288234653538</v>
      </c>
      <c r="Q475" s="26">
        <f t="shared" si="133"/>
        <v>3.1397417244670698</v>
      </c>
      <c r="R475" s="26">
        <f t="shared" si="134"/>
        <v>3.1731749807892804</v>
      </c>
      <c r="S475" s="26">
        <f t="shared" si="135"/>
        <v>3.2232769065744522</v>
      </c>
      <c r="T475" s="26">
        <f t="shared" si="136"/>
        <v>3.2872783233942435</v>
      </c>
      <c r="U475" s="26">
        <f t="shared" si="137"/>
        <v>3.3728671996757225</v>
      </c>
      <c r="V475" s="26">
        <f t="shared" si="138"/>
        <v>3.5542287480650634</v>
      </c>
      <c r="W475" s="26">
        <f t="shared" si="139"/>
        <v>3.678423055781936</v>
      </c>
      <c r="X475" s="26">
        <f t="shared" si="140"/>
        <v>3.8026173634988072</v>
      </c>
      <c r="Y475" s="26">
        <f t="shared" si="141"/>
        <v>3.9268116712156784</v>
      </c>
      <c r="DV475" s="1"/>
      <c r="DW475" s="1"/>
      <c r="DX475" s="1"/>
      <c r="DY475" s="1"/>
      <c r="DZ475" s="1"/>
      <c r="EA475" s="1"/>
      <c r="EB475" s="1"/>
      <c r="EC475" s="1"/>
      <c r="ED475" s="1"/>
      <c r="EE475" s="1"/>
      <c r="EF475" s="1"/>
      <c r="EG475" s="1"/>
      <c r="EH475" s="1"/>
      <c r="EI475" s="1"/>
      <c r="EJ475" s="1"/>
    </row>
    <row r="476" spans="1:140" ht="25.15" customHeight="1">
      <c r="A476" s="383"/>
      <c r="B476" s="256">
        <f t="shared" si="125"/>
        <v>2031</v>
      </c>
      <c r="C476" s="278">
        <f t="shared" si="126"/>
        <v>47848</v>
      </c>
      <c r="D476" s="151">
        <f t="shared" si="119"/>
        <v>3.9712750539853943</v>
      </c>
      <c r="E476" s="151">
        <f t="shared" si="120"/>
        <v>3.1769984376349418</v>
      </c>
      <c r="F476" s="151">
        <f t="shared" si="121"/>
        <v>3.1564583526281753</v>
      </c>
      <c r="G476" s="151">
        <f t="shared" si="122"/>
        <v>3.2552776149843479</v>
      </c>
      <c r="H476" s="151">
        <f t="shared" si="123"/>
        <v>3.4635479738703929</v>
      </c>
      <c r="I476" s="151">
        <f t="shared" si="124"/>
        <v>3.8026173634988076</v>
      </c>
      <c r="K476" s="104">
        <f t="shared" si="127"/>
        <v>2031</v>
      </c>
      <c r="L476" s="26">
        <f t="shared" si="128"/>
        <v>4.8072599908522262</v>
      </c>
      <c r="M476" s="26">
        <f t="shared" si="129"/>
        <v>3.7173162250684428</v>
      </c>
      <c r="N476" s="26">
        <f t="shared" si="130"/>
        <v>3.3892489460355129</v>
      </c>
      <c r="O476" s="26">
        <f t="shared" si="131"/>
        <v>3.2227086406163457</v>
      </c>
      <c r="P476" s="26">
        <f t="shared" si="132"/>
        <v>3.131288234653538</v>
      </c>
      <c r="Q476" s="26">
        <f t="shared" si="133"/>
        <v>3.1397417244670698</v>
      </c>
      <c r="R476" s="26">
        <f t="shared" si="134"/>
        <v>3.1731749807892804</v>
      </c>
      <c r="S476" s="26">
        <f t="shared" si="135"/>
        <v>3.2232769065744522</v>
      </c>
      <c r="T476" s="26">
        <f t="shared" si="136"/>
        <v>3.2872783233942435</v>
      </c>
      <c r="U476" s="26">
        <f t="shared" si="137"/>
        <v>3.3728671996757225</v>
      </c>
      <c r="V476" s="26">
        <f t="shared" si="138"/>
        <v>3.5542287480650634</v>
      </c>
      <c r="W476" s="26">
        <f t="shared" si="139"/>
        <v>3.678423055781936</v>
      </c>
      <c r="X476" s="26">
        <f t="shared" si="140"/>
        <v>3.8026173634988072</v>
      </c>
      <c r="Y476" s="26">
        <f t="shared" si="141"/>
        <v>3.9268116712156784</v>
      </c>
      <c r="DV476" s="1"/>
      <c r="DW476" s="1"/>
      <c r="DX476" s="1"/>
      <c r="DY476" s="1"/>
      <c r="DZ476" s="1"/>
      <c r="EA476" s="1"/>
      <c r="EB476" s="1"/>
      <c r="EC476" s="1"/>
      <c r="ED476" s="1"/>
      <c r="EE476" s="1"/>
      <c r="EF476" s="1"/>
      <c r="EG476" s="1"/>
      <c r="EH476" s="1"/>
      <c r="EI476" s="1"/>
      <c r="EJ476" s="1"/>
    </row>
    <row r="477" spans="1:140" ht="25.15" customHeight="1">
      <c r="A477" s="383"/>
      <c r="B477" s="256">
        <f t="shared" si="125"/>
        <v>2032</v>
      </c>
      <c r="C477" s="278">
        <f t="shared" si="126"/>
        <v>48213</v>
      </c>
      <c r="D477" s="151">
        <f t="shared" si="119"/>
        <v>3.9712750539853943</v>
      </c>
      <c r="E477" s="151">
        <f t="shared" si="120"/>
        <v>3.1769984376349418</v>
      </c>
      <c r="F477" s="151">
        <f t="shared" si="121"/>
        <v>3.1564583526281753</v>
      </c>
      <c r="G477" s="151">
        <f t="shared" si="122"/>
        <v>3.2552776149843479</v>
      </c>
      <c r="H477" s="151">
        <f t="shared" si="123"/>
        <v>3.4635479738703929</v>
      </c>
      <c r="I477" s="151">
        <f t="shared" si="124"/>
        <v>3.8026173634988076</v>
      </c>
      <c r="K477" s="104">
        <f t="shared" si="127"/>
        <v>2032</v>
      </c>
      <c r="L477" s="26">
        <f t="shared" si="128"/>
        <v>4.8072599908522262</v>
      </c>
      <c r="M477" s="26">
        <f t="shared" si="129"/>
        <v>3.7173162250684428</v>
      </c>
      <c r="N477" s="26">
        <f t="shared" si="130"/>
        <v>3.3892489460355129</v>
      </c>
      <c r="O477" s="26">
        <f t="shared" si="131"/>
        <v>3.2227086406163457</v>
      </c>
      <c r="P477" s="26">
        <f t="shared" si="132"/>
        <v>3.131288234653538</v>
      </c>
      <c r="Q477" s="26">
        <f t="shared" si="133"/>
        <v>3.1397417244670698</v>
      </c>
      <c r="R477" s="26">
        <f t="shared" si="134"/>
        <v>3.1731749807892804</v>
      </c>
      <c r="S477" s="26">
        <f t="shared" si="135"/>
        <v>3.2232769065744522</v>
      </c>
      <c r="T477" s="26">
        <f t="shared" si="136"/>
        <v>3.2872783233942435</v>
      </c>
      <c r="U477" s="26">
        <f t="shared" si="137"/>
        <v>3.3728671996757225</v>
      </c>
      <c r="V477" s="26">
        <f t="shared" si="138"/>
        <v>3.5542287480650634</v>
      </c>
      <c r="W477" s="26">
        <f t="shared" si="139"/>
        <v>3.678423055781936</v>
      </c>
      <c r="X477" s="26">
        <f t="shared" si="140"/>
        <v>3.8026173634988072</v>
      </c>
      <c r="Y477" s="26">
        <f t="shared" si="141"/>
        <v>3.9268116712156784</v>
      </c>
    </row>
    <row r="478" spans="1:140" ht="25.15" customHeight="1">
      <c r="A478" s="383"/>
      <c r="B478" s="256">
        <f t="shared" si="125"/>
        <v>2033</v>
      </c>
      <c r="C478" s="278">
        <f t="shared" si="126"/>
        <v>48579</v>
      </c>
      <c r="D478" s="151">
        <f t="shared" si="119"/>
        <v>3.9712750539853943</v>
      </c>
      <c r="E478" s="151">
        <f t="shared" si="120"/>
        <v>3.1769984376349418</v>
      </c>
      <c r="F478" s="151">
        <f t="shared" si="121"/>
        <v>3.1564583526281753</v>
      </c>
      <c r="G478" s="151">
        <f t="shared" si="122"/>
        <v>3.2552776149843479</v>
      </c>
      <c r="H478" s="151">
        <f t="shared" si="123"/>
        <v>3.4635479738703929</v>
      </c>
      <c r="I478" s="151">
        <f t="shared" si="124"/>
        <v>3.8026173634988076</v>
      </c>
      <c r="K478" s="104">
        <f t="shared" si="127"/>
        <v>2033</v>
      </c>
      <c r="L478" s="26">
        <f t="shared" si="128"/>
        <v>4.8072599908522262</v>
      </c>
      <c r="M478" s="26">
        <f t="shared" si="129"/>
        <v>3.7173162250684428</v>
      </c>
      <c r="N478" s="26">
        <f t="shared" si="130"/>
        <v>3.3892489460355129</v>
      </c>
      <c r="O478" s="26">
        <f t="shared" si="131"/>
        <v>3.2227086406163457</v>
      </c>
      <c r="P478" s="26">
        <f t="shared" si="132"/>
        <v>3.131288234653538</v>
      </c>
      <c r="Q478" s="26">
        <f t="shared" si="133"/>
        <v>3.1397417244670698</v>
      </c>
      <c r="R478" s="26">
        <f t="shared" si="134"/>
        <v>3.1731749807892804</v>
      </c>
      <c r="S478" s="26">
        <f t="shared" si="135"/>
        <v>3.2232769065744522</v>
      </c>
      <c r="T478" s="26">
        <f t="shared" si="136"/>
        <v>3.2872783233942435</v>
      </c>
      <c r="U478" s="26">
        <f t="shared" si="137"/>
        <v>3.3728671996757225</v>
      </c>
      <c r="V478" s="26">
        <f t="shared" si="138"/>
        <v>3.5542287480650634</v>
      </c>
      <c r="W478" s="26">
        <f t="shared" si="139"/>
        <v>3.678423055781936</v>
      </c>
      <c r="X478" s="26">
        <f t="shared" si="140"/>
        <v>3.8026173634988072</v>
      </c>
      <c r="Y478" s="26">
        <f t="shared" si="141"/>
        <v>3.9268116712156784</v>
      </c>
    </row>
    <row r="479" spans="1:140" ht="25.15" customHeight="1">
      <c r="A479" s="383"/>
      <c r="B479" s="256">
        <f t="shared" si="125"/>
        <v>2034</v>
      </c>
      <c r="C479" s="278">
        <f t="shared" si="126"/>
        <v>48944</v>
      </c>
      <c r="D479" s="151">
        <f t="shared" si="119"/>
        <v>3.9712750539853943</v>
      </c>
      <c r="E479" s="151">
        <f t="shared" si="120"/>
        <v>3.1769984376349418</v>
      </c>
      <c r="F479" s="151">
        <f t="shared" si="121"/>
        <v>3.1564583526281753</v>
      </c>
      <c r="G479" s="151">
        <f t="shared" si="122"/>
        <v>3.2552776149843479</v>
      </c>
      <c r="H479" s="151">
        <f t="shared" si="123"/>
        <v>3.4635479738703929</v>
      </c>
      <c r="I479" s="151">
        <f t="shared" si="124"/>
        <v>3.8026173634988076</v>
      </c>
      <c r="K479" s="104">
        <f t="shared" si="127"/>
        <v>2034</v>
      </c>
      <c r="L479" s="26">
        <f t="shared" si="128"/>
        <v>4.8072599908522262</v>
      </c>
      <c r="M479" s="26">
        <f t="shared" si="129"/>
        <v>3.7173162250684428</v>
      </c>
      <c r="N479" s="26">
        <f t="shared" si="130"/>
        <v>3.3892489460355129</v>
      </c>
      <c r="O479" s="26">
        <f t="shared" si="131"/>
        <v>3.2227086406163457</v>
      </c>
      <c r="P479" s="26">
        <f t="shared" si="132"/>
        <v>3.131288234653538</v>
      </c>
      <c r="Q479" s="26">
        <f t="shared" si="133"/>
        <v>3.1397417244670698</v>
      </c>
      <c r="R479" s="26">
        <f t="shared" si="134"/>
        <v>3.1731749807892804</v>
      </c>
      <c r="S479" s="26">
        <f t="shared" si="135"/>
        <v>3.2232769065744522</v>
      </c>
      <c r="T479" s="26">
        <f t="shared" si="136"/>
        <v>3.2872783233942435</v>
      </c>
      <c r="U479" s="26">
        <f t="shared" si="137"/>
        <v>3.3728671996757225</v>
      </c>
      <c r="V479" s="26">
        <f t="shared" si="138"/>
        <v>3.5542287480650634</v>
      </c>
      <c r="W479" s="26">
        <f t="shared" si="139"/>
        <v>3.678423055781936</v>
      </c>
      <c r="X479" s="26">
        <f t="shared" si="140"/>
        <v>3.8026173634988072</v>
      </c>
      <c r="Y479" s="26">
        <f t="shared" si="141"/>
        <v>3.9268116712156784</v>
      </c>
    </row>
    <row r="480" spans="1:140" ht="25.15" customHeight="1">
      <c r="A480" s="383"/>
      <c r="B480" s="256">
        <f t="shared" si="125"/>
        <v>2035</v>
      </c>
      <c r="C480" s="278">
        <f t="shared" si="126"/>
        <v>49309</v>
      </c>
      <c r="D480" s="151">
        <f t="shared" si="119"/>
        <v>3.9712750539853943</v>
      </c>
      <c r="E480" s="151">
        <f t="shared" si="120"/>
        <v>3.1769984376349418</v>
      </c>
      <c r="F480" s="151">
        <f t="shared" si="121"/>
        <v>3.1564583526281753</v>
      </c>
      <c r="G480" s="151">
        <f t="shared" si="122"/>
        <v>3.2552776149843479</v>
      </c>
      <c r="H480" s="151">
        <f t="shared" si="123"/>
        <v>3.4635479738703929</v>
      </c>
      <c r="I480" s="151">
        <f t="shared" si="124"/>
        <v>3.8026173634988076</v>
      </c>
      <c r="K480" s="104">
        <f t="shared" si="127"/>
        <v>2035</v>
      </c>
      <c r="L480" s="26">
        <f t="shared" si="128"/>
        <v>4.8072599908522262</v>
      </c>
      <c r="M480" s="26">
        <f t="shared" si="129"/>
        <v>3.7173162250684428</v>
      </c>
      <c r="N480" s="26">
        <f t="shared" si="130"/>
        <v>3.3892489460355129</v>
      </c>
      <c r="O480" s="26">
        <f t="shared" si="131"/>
        <v>3.2227086406163457</v>
      </c>
      <c r="P480" s="26">
        <f t="shared" si="132"/>
        <v>3.131288234653538</v>
      </c>
      <c r="Q480" s="26">
        <f t="shared" si="133"/>
        <v>3.1397417244670698</v>
      </c>
      <c r="R480" s="26">
        <f t="shared" si="134"/>
        <v>3.1731749807892804</v>
      </c>
      <c r="S480" s="26">
        <f t="shared" si="135"/>
        <v>3.2232769065744522</v>
      </c>
      <c r="T480" s="26">
        <f t="shared" si="136"/>
        <v>3.2872783233942435</v>
      </c>
      <c r="U480" s="26">
        <f t="shared" si="137"/>
        <v>3.3728671996757225</v>
      </c>
      <c r="V480" s="26">
        <f t="shared" si="138"/>
        <v>3.5542287480650634</v>
      </c>
      <c r="W480" s="26">
        <f t="shared" si="139"/>
        <v>3.678423055781936</v>
      </c>
      <c r="X480" s="26">
        <f t="shared" si="140"/>
        <v>3.8026173634988072</v>
      </c>
      <c r="Y480" s="26">
        <f t="shared" si="141"/>
        <v>3.9268116712156784</v>
      </c>
    </row>
    <row r="481" spans="1:25" ht="25.15" customHeight="1">
      <c r="A481" s="383"/>
      <c r="B481" s="256">
        <f t="shared" si="125"/>
        <v>2036</v>
      </c>
      <c r="C481" s="278">
        <f t="shared" si="126"/>
        <v>49674</v>
      </c>
      <c r="D481" s="151">
        <f t="shared" si="119"/>
        <v>3.9712750539853943</v>
      </c>
      <c r="E481" s="151">
        <f t="shared" si="120"/>
        <v>3.1769984376349418</v>
      </c>
      <c r="F481" s="151">
        <f t="shared" si="121"/>
        <v>3.1564583526281753</v>
      </c>
      <c r="G481" s="151">
        <f t="shared" si="122"/>
        <v>3.2552776149843479</v>
      </c>
      <c r="H481" s="151">
        <f t="shared" si="123"/>
        <v>3.4635479738703929</v>
      </c>
      <c r="I481" s="151">
        <f t="shared" si="124"/>
        <v>3.8026173634988076</v>
      </c>
      <c r="K481" s="104">
        <f t="shared" si="127"/>
        <v>2036</v>
      </c>
      <c r="L481" s="26">
        <f t="shared" si="128"/>
        <v>4.8072599908522262</v>
      </c>
      <c r="M481" s="26">
        <f t="shared" si="129"/>
        <v>3.7173162250684428</v>
      </c>
      <c r="N481" s="26">
        <f t="shared" si="130"/>
        <v>3.3892489460355129</v>
      </c>
      <c r="O481" s="26">
        <f t="shared" si="131"/>
        <v>3.2227086406163457</v>
      </c>
      <c r="P481" s="26">
        <f t="shared" si="132"/>
        <v>3.131288234653538</v>
      </c>
      <c r="Q481" s="26">
        <f t="shared" si="133"/>
        <v>3.1397417244670698</v>
      </c>
      <c r="R481" s="26">
        <f t="shared" si="134"/>
        <v>3.1731749807892804</v>
      </c>
      <c r="S481" s="26">
        <f t="shared" si="135"/>
        <v>3.2232769065744522</v>
      </c>
      <c r="T481" s="26">
        <f t="shared" si="136"/>
        <v>3.2872783233942435</v>
      </c>
      <c r="U481" s="26">
        <f t="shared" si="137"/>
        <v>3.3728671996757225</v>
      </c>
      <c r="V481" s="26">
        <f t="shared" si="138"/>
        <v>3.5542287480650634</v>
      </c>
      <c r="W481" s="26">
        <f t="shared" si="139"/>
        <v>3.678423055781936</v>
      </c>
      <c r="X481" s="26">
        <f t="shared" si="140"/>
        <v>3.8026173634988072</v>
      </c>
      <c r="Y481" s="26">
        <f t="shared" si="141"/>
        <v>3.9268116712156784</v>
      </c>
    </row>
    <row r="482" spans="1:25" ht="25.15" customHeight="1">
      <c r="A482" s="383"/>
      <c r="B482" s="256">
        <f t="shared" si="125"/>
        <v>2037</v>
      </c>
      <c r="C482" s="278">
        <f t="shared" si="126"/>
        <v>50040</v>
      </c>
      <c r="D482" s="151">
        <f t="shared" si="119"/>
        <v>3.9712750539853943</v>
      </c>
      <c r="E482" s="151">
        <f t="shared" si="120"/>
        <v>3.1769984376349418</v>
      </c>
      <c r="F482" s="151">
        <f t="shared" si="121"/>
        <v>3.1564583526281753</v>
      </c>
      <c r="G482" s="151">
        <f t="shared" si="122"/>
        <v>3.2552776149843479</v>
      </c>
      <c r="H482" s="151">
        <f t="shared" si="123"/>
        <v>3.4635479738703929</v>
      </c>
      <c r="I482" s="151">
        <f t="shared" si="124"/>
        <v>3.8026173634988076</v>
      </c>
      <c r="K482" s="104">
        <f t="shared" si="127"/>
        <v>2037</v>
      </c>
      <c r="L482" s="26">
        <f t="shared" si="128"/>
        <v>4.8072599908522262</v>
      </c>
      <c r="M482" s="26">
        <f t="shared" si="129"/>
        <v>3.7173162250684428</v>
      </c>
      <c r="N482" s="26">
        <f t="shared" si="130"/>
        <v>3.3892489460355129</v>
      </c>
      <c r="O482" s="26">
        <f t="shared" si="131"/>
        <v>3.2227086406163457</v>
      </c>
      <c r="P482" s="26">
        <f t="shared" si="132"/>
        <v>3.131288234653538</v>
      </c>
      <c r="Q482" s="26">
        <f t="shared" si="133"/>
        <v>3.1397417244670698</v>
      </c>
      <c r="R482" s="26">
        <f t="shared" si="134"/>
        <v>3.1731749807892804</v>
      </c>
      <c r="S482" s="26">
        <f t="shared" si="135"/>
        <v>3.2232769065744522</v>
      </c>
      <c r="T482" s="26">
        <f t="shared" si="136"/>
        <v>3.2872783233942435</v>
      </c>
      <c r="U482" s="26">
        <f t="shared" si="137"/>
        <v>3.3728671996757225</v>
      </c>
      <c r="V482" s="26">
        <f t="shared" si="138"/>
        <v>3.5542287480650634</v>
      </c>
      <c r="W482" s="26">
        <f t="shared" si="139"/>
        <v>3.678423055781936</v>
      </c>
      <c r="X482" s="26">
        <f t="shared" si="140"/>
        <v>3.8026173634988072</v>
      </c>
      <c r="Y482" s="26">
        <f t="shared" si="141"/>
        <v>3.9268116712156784</v>
      </c>
    </row>
    <row r="483" spans="1:25" ht="25.15" customHeight="1">
      <c r="A483" s="383"/>
      <c r="B483" s="256">
        <f t="shared" si="125"/>
        <v>2038</v>
      </c>
      <c r="C483" s="278">
        <f t="shared" si="126"/>
        <v>50405</v>
      </c>
      <c r="D483" s="151">
        <f t="shared" si="119"/>
        <v>3.9712750539853943</v>
      </c>
      <c r="E483" s="151">
        <f t="shared" si="120"/>
        <v>3.1769984376349418</v>
      </c>
      <c r="F483" s="151">
        <f t="shared" si="121"/>
        <v>3.1564583526281753</v>
      </c>
      <c r="G483" s="151">
        <f t="shared" si="122"/>
        <v>3.2552776149843479</v>
      </c>
      <c r="H483" s="151">
        <f t="shared" si="123"/>
        <v>3.4635479738703929</v>
      </c>
      <c r="I483" s="151">
        <f t="shared" si="124"/>
        <v>3.8026173634988076</v>
      </c>
      <c r="K483" s="104">
        <f t="shared" si="127"/>
        <v>2038</v>
      </c>
      <c r="L483" s="26">
        <f t="shared" si="128"/>
        <v>4.8072599908522262</v>
      </c>
      <c r="M483" s="26">
        <f t="shared" si="129"/>
        <v>3.7173162250684428</v>
      </c>
      <c r="N483" s="26">
        <f t="shared" si="130"/>
        <v>3.3892489460355129</v>
      </c>
      <c r="O483" s="26">
        <f t="shared" si="131"/>
        <v>3.2227086406163457</v>
      </c>
      <c r="P483" s="26">
        <f t="shared" si="132"/>
        <v>3.131288234653538</v>
      </c>
      <c r="Q483" s="26">
        <f t="shared" si="133"/>
        <v>3.1397417244670698</v>
      </c>
      <c r="R483" s="26">
        <f t="shared" si="134"/>
        <v>3.1731749807892804</v>
      </c>
      <c r="S483" s="26">
        <f t="shared" si="135"/>
        <v>3.2232769065744522</v>
      </c>
      <c r="T483" s="26">
        <f t="shared" si="136"/>
        <v>3.2872783233942435</v>
      </c>
      <c r="U483" s="26">
        <f t="shared" si="137"/>
        <v>3.3728671996757225</v>
      </c>
      <c r="V483" s="26">
        <f t="shared" si="138"/>
        <v>3.5542287480650634</v>
      </c>
      <c r="W483" s="26">
        <f t="shared" si="139"/>
        <v>3.678423055781936</v>
      </c>
      <c r="X483" s="26">
        <f t="shared" si="140"/>
        <v>3.8026173634988072</v>
      </c>
      <c r="Y483" s="26">
        <f t="shared" si="141"/>
        <v>3.9268116712156784</v>
      </c>
    </row>
    <row r="484" spans="1:25" ht="25.15" customHeight="1">
      <c r="A484" s="383"/>
      <c r="B484" s="256">
        <f t="shared" si="125"/>
        <v>2039</v>
      </c>
      <c r="C484" s="278">
        <f t="shared" si="126"/>
        <v>50770</v>
      </c>
      <c r="D484" s="151">
        <f t="shared" si="119"/>
        <v>3.9712750539853943</v>
      </c>
      <c r="E484" s="151">
        <f t="shared" si="120"/>
        <v>3.1769984376349418</v>
      </c>
      <c r="F484" s="151">
        <f t="shared" si="121"/>
        <v>3.1564583526281753</v>
      </c>
      <c r="G484" s="151">
        <f t="shared" si="122"/>
        <v>3.2552776149843479</v>
      </c>
      <c r="H484" s="151">
        <f t="shared" si="123"/>
        <v>3.4635479738703929</v>
      </c>
      <c r="I484" s="151">
        <f t="shared" si="124"/>
        <v>3.8026173634988076</v>
      </c>
      <c r="K484" s="104">
        <f t="shared" si="127"/>
        <v>2039</v>
      </c>
      <c r="L484" s="26">
        <f t="shared" si="128"/>
        <v>4.8072599908522262</v>
      </c>
      <c r="M484" s="26">
        <f t="shared" si="129"/>
        <v>3.7173162250684428</v>
      </c>
      <c r="N484" s="26">
        <f t="shared" si="130"/>
        <v>3.3892489460355129</v>
      </c>
      <c r="O484" s="26">
        <f t="shared" si="131"/>
        <v>3.2227086406163457</v>
      </c>
      <c r="P484" s="26">
        <f t="shared" si="132"/>
        <v>3.131288234653538</v>
      </c>
      <c r="Q484" s="26">
        <f t="shared" si="133"/>
        <v>3.1397417244670698</v>
      </c>
      <c r="R484" s="26">
        <f t="shared" si="134"/>
        <v>3.1731749807892804</v>
      </c>
      <c r="S484" s="26">
        <f t="shared" si="135"/>
        <v>3.2232769065744522</v>
      </c>
      <c r="T484" s="26">
        <f t="shared" si="136"/>
        <v>3.2872783233942435</v>
      </c>
      <c r="U484" s="26">
        <f t="shared" si="137"/>
        <v>3.3728671996757225</v>
      </c>
      <c r="V484" s="26">
        <f t="shared" si="138"/>
        <v>3.5542287480650634</v>
      </c>
      <c r="W484" s="26">
        <f t="shared" si="139"/>
        <v>3.678423055781936</v>
      </c>
      <c r="X484" s="26">
        <f t="shared" si="140"/>
        <v>3.8026173634988072</v>
      </c>
      <c r="Y484" s="26">
        <f t="shared" si="141"/>
        <v>3.9268116712156784</v>
      </c>
    </row>
    <row r="485" spans="1:25" ht="25.15" customHeight="1">
      <c r="A485" s="383"/>
      <c r="B485" s="256">
        <f t="shared" si="125"/>
        <v>2040</v>
      </c>
      <c r="C485" s="278">
        <f t="shared" si="126"/>
        <v>51135</v>
      </c>
      <c r="D485" s="151">
        <f t="shared" si="119"/>
        <v>3.9712750539853943</v>
      </c>
      <c r="E485" s="151">
        <f t="shared" si="120"/>
        <v>3.1769984376349418</v>
      </c>
      <c r="F485" s="151">
        <f t="shared" si="121"/>
        <v>3.1564583526281753</v>
      </c>
      <c r="G485" s="151">
        <f t="shared" si="122"/>
        <v>3.2552776149843479</v>
      </c>
      <c r="H485" s="151">
        <f t="shared" si="123"/>
        <v>3.4635479738703929</v>
      </c>
      <c r="I485" s="151">
        <f t="shared" si="124"/>
        <v>3.8026173634988076</v>
      </c>
      <c r="K485" s="104">
        <f t="shared" si="127"/>
        <v>2040</v>
      </c>
      <c r="L485" s="26">
        <f t="shared" si="128"/>
        <v>4.8072599908522262</v>
      </c>
      <c r="M485" s="26">
        <f t="shared" si="129"/>
        <v>3.7173162250684428</v>
      </c>
      <c r="N485" s="26">
        <f t="shared" si="130"/>
        <v>3.3892489460355129</v>
      </c>
      <c r="O485" s="26">
        <f t="shared" si="131"/>
        <v>3.2227086406163457</v>
      </c>
      <c r="P485" s="26">
        <f t="shared" si="132"/>
        <v>3.131288234653538</v>
      </c>
      <c r="Q485" s="26">
        <f t="shared" si="133"/>
        <v>3.1397417244670698</v>
      </c>
      <c r="R485" s="26">
        <f t="shared" si="134"/>
        <v>3.1731749807892804</v>
      </c>
      <c r="S485" s="26">
        <f t="shared" si="135"/>
        <v>3.2232769065744522</v>
      </c>
      <c r="T485" s="26">
        <f t="shared" si="136"/>
        <v>3.2872783233942435</v>
      </c>
      <c r="U485" s="26">
        <f t="shared" si="137"/>
        <v>3.3728671996757225</v>
      </c>
      <c r="V485" s="26">
        <f t="shared" si="138"/>
        <v>3.5542287480650634</v>
      </c>
      <c r="W485" s="26">
        <f t="shared" si="139"/>
        <v>3.678423055781936</v>
      </c>
      <c r="X485" s="26">
        <f t="shared" si="140"/>
        <v>3.8026173634988072</v>
      </c>
      <c r="Y485" s="26">
        <f t="shared" si="141"/>
        <v>3.9268116712156784</v>
      </c>
    </row>
    <row r="486" spans="1:25" ht="25.15" customHeight="1">
      <c r="A486" s="383"/>
      <c r="B486" s="256">
        <f t="shared" si="125"/>
        <v>2041</v>
      </c>
      <c r="C486" s="278">
        <f t="shared" si="126"/>
        <v>51501</v>
      </c>
      <c r="D486" s="151">
        <f t="shared" si="119"/>
        <v>3.9712750539853943</v>
      </c>
      <c r="E486" s="151">
        <f t="shared" si="120"/>
        <v>3.1769984376349418</v>
      </c>
      <c r="F486" s="151">
        <f t="shared" si="121"/>
        <v>3.1564583526281753</v>
      </c>
      <c r="G486" s="151">
        <f t="shared" si="122"/>
        <v>3.2552776149843479</v>
      </c>
      <c r="H486" s="151">
        <f t="shared" si="123"/>
        <v>3.4635479738703929</v>
      </c>
      <c r="I486" s="151">
        <f t="shared" si="124"/>
        <v>3.8026173634988076</v>
      </c>
      <c r="K486" s="104">
        <f t="shared" si="127"/>
        <v>2041</v>
      </c>
      <c r="L486" s="26">
        <f t="shared" si="128"/>
        <v>4.8072599908522262</v>
      </c>
      <c r="M486" s="26">
        <f t="shared" si="129"/>
        <v>3.7173162250684428</v>
      </c>
      <c r="N486" s="26">
        <f t="shared" si="130"/>
        <v>3.3892489460355129</v>
      </c>
      <c r="O486" s="26">
        <f t="shared" si="131"/>
        <v>3.2227086406163457</v>
      </c>
      <c r="P486" s="26">
        <f t="shared" si="132"/>
        <v>3.131288234653538</v>
      </c>
      <c r="Q486" s="26">
        <f t="shared" si="133"/>
        <v>3.1397417244670698</v>
      </c>
      <c r="R486" s="26">
        <f t="shared" si="134"/>
        <v>3.1731749807892804</v>
      </c>
      <c r="S486" s="26">
        <f t="shared" si="135"/>
        <v>3.2232769065744522</v>
      </c>
      <c r="T486" s="26">
        <f t="shared" si="136"/>
        <v>3.2872783233942435</v>
      </c>
      <c r="U486" s="26">
        <f t="shared" si="137"/>
        <v>3.3728671996757225</v>
      </c>
      <c r="V486" s="26">
        <f t="shared" si="138"/>
        <v>3.5542287480650634</v>
      </c>
      <c r="W486" s="26">
        <f t="shared" si="139"/>
        <v>3.678423055781936</v>
      </c>
      <c r="X486" s="26">
        <f t="shared" si="140"/>
        <v>3.8026173634988072</v>
      </c>
      <c r="Y486" s="26">
        <f t="shared" si="141"/>
        <v>3.9268116712156784</v>
      </c>
    </row>
    <row r="487" spans="1:25" ht="25.15" customHeight="1">
      <c r="A487" s="383"/>
      <c r="B487" s="256">
        <f>B486+1</f>
        <v>2042</v>
      </c>
      <c r="C487" s="278">
        <f t="shared" si="126"/>
        <v>51866</v>
      </c>
      <c r="D487" s="151">
        <f t="shared" si="119"/>
        <v>3.9712750539853943</v>
      </c>
      <c r="E487" s="151">
        <f t="shared" si="120"/>
        <v>3.1769984376349418</v>
      </c>
      <c r="F487" s="151">
        <f t="shared" si="121"/>
        <v>3.1564583526281753</v>
      </c>
      <c r="G487" s="151">
        <f t="shared" si="122"/>
        <v>3.2552776149843479</v>
      </c>
      <c r="H487" s="151">
        <f t="shared" si="123"/>
        <v>3.4635479738703929</v>
      </c>
      <c r="I487" s="151">
        <f t="shared" si="124"/>
        <v>3.8026173634988076</v>
      </c>
      <c r="K487" s="104">
        <f>K486+1</f>
        <v>2042</v>
      </c>
      <c r="L487" s="26">
        <f t="shared" si="128"/>
        <v>4.8072599908522262</v>
      </c>
      <c r="M487" s="26">
        <f t="shared" si="129"/>
        <v>3.7173162250684428</v>
      </c>
      <c r="N487" s="26">
        <f t="shared" si="130"/>
        <v>3.3892489460355129</v>
      </c>
      <c r="O487" s="26">
        <f t="shared" si="131"/>
        <v>3.2227086406163457</v>
      </c>
      <c r="P487" s="26">
        <f t="shared" si="132"/>
        <v>3.131288234653538</v>
      </c>
      <c r="Q487" s="26">
        <f t="shared" si="133"/>
        <v>3.1397417244670698</v>
      </c>
      <c r="R487" s="26">
        <f t="shared" si="134"/>
        <v>3.1731749807892804</v>
      </c>
      <c r="S487" s="26">
        <f t="shared" si="135"/>
        <v>3.2232769065744522</v>
      </c>
      <c r="T487" s="26">
        <f t="shared" si="136"/>
        <v>3.2872783233942435</v>
      </c>
      <c r="U487" s="26">
        <f t="shared" si="137"/>
        <v>3.3728671996757225</v>
      </c>
      <c r="V487" s="26">
        <f t="shared" si="138"/>
        <v>3.5542287480650634</v>
      </c>
      <c r="W487" s="26">
        <f t="shared" si="139"/>
        <v>3.678423055781936</v>
      </c>
      <c r="X487" s="26">
        <f t="shared" si="140"/>
        <v>3.8026173634988072</v>
      </c>
      <c r="Y487" s="26">
        <f t="shared" si="141"/>
        <v>3.9268116712156784</v>
      </c>
    </row>
    <row r="488" spans="1:25" ht="25.15" customHeight="1">
      <c r="A488" s="383"/>
      <c r="B488" s="256">
        <f t="shared" si="125"/>
        <v>2043</v>
      </c>
      <c r="C488" s="278">
        <f t="shared" si="126"/>
        <v>52231</v>
      </c>
      <c r="D488" s="151">
        <f t="shared" si="119"/>
        <v>3.9712750539853943</v>
      </c>
      <c r="E488" s="151">
        <f t="shared" si="120"/>
        <v>3.1769984376349418</v>
      </c>
      <c r="F488" s="151">
        <f t="shared" si="121"/>
        <v>3.1564583526281753</v>
      </c>
      <c r="G488" s="151">
        <f t="shared" si="122"/>
        <v>3.2552776149843479</v>
      </c>
      <c r="H488" s="151">
        <f t="shared" si="123"/>
        <v>3.4635479738703929</v>
      </c>
      <c r="I488" s="151">
        <f t="shared" si="124"/>
        <v>3.8026173634988076</v>
      </c>
      <c r="K488" s="104">
        <f t="shared" si="127"/>
        <v>2043</v>
      </c>
      <c r="L488" s="26">
        <f t="shared" si="128"/>
        <v>4.8072599908522262</v>
      </c>
      <c r="M488" s="26">
        <f t="shared" si="129"/>
        <v>3.7173162250684428</v>
      </c>
      <c r="N488" s="26">
        <f t="shared" si="130"/>
        <v>3.3892489460355129</v>
      </c>
      <c r="O488" s="26">
        <f t="shared" si="131"/>
        <v>3.2227086406163457</v>
      </c>
      <c r="P488" s="26">
        <f t="shared" si="132"/>
        <v>3.131288234653538</v>
      </c>
      <c r="Q488" s="26">
        <f t="shared" si="133"/>
        <v>3.1397417244670698</v>
      </c>
      <c r="R488" s="26">
        <f t="shared" si="134"/>
        <v>3.1731749807892804</v>
      </c>
      <c r="S488" s="26">
        <f t="shared" si="135"/>
        <v>3.2232769065744522</v>
      </c>
      <c r="T488" s="26">
        <f t="shared" si="136"/>
        <v>3.2872783233942435</v>
      </c>
      <c r="U488" s="26">
        <f t="shared" si="137"/>
        <v>3.3728671996757225</v>
      </c>
      <c r="V488" s="26">
        <f t="shared" si="138"/>
        <v>3.5542287480650634</v>
      </c>
      <c r="W488" s="26">
        <f t="shared" si="139"/>
        <v>3.678423055781936</v>
      </c>
      <c r="X488" s="26">
        <f t="shared" si="140"/>
        <v>3.8026173634988072</v>
      </c>
      <c r="Y488" s="26">
        <f t="shared" si="141"/>
        <v>3.9268116712156784</v>
      </c>
    </row>
    <row r="489" spans="1:25" ht="25.15" customHeight="1">
      <c r="A489" s="383"/>
      <c r="B489" s="256">
        <f t="shared" si="125"/>
        <v>2044</v>
      </c>
      <c r="C489" s="278">
        <f t="shared" si="126"/>
        <v>52596</v>
      </c>
      <c r="D489" s="151">
        <f t="shared" si="119"/>
        <v>3.9712750539853943</v>
      </c>
      <c r="E489" s="151">
        <f t="shared" si="120"/>
        <v>3.1769984376349418</v>
      </c>
      <c r="F489" s="151">
        <f t="shared" si="121"/>
        <v>3.1564583526281753</v>
      </c>
      <c r="G489" s="151">
        <f t="shared" si="122"/>
        <v>3.2552776149843479</v>
      </c>
      <c r="H489" s="151">
        <f t="shared" si="123"/>
        <v>3.4635479738703929</v>
      </c>
      <c r="I489" s="151">
        <f t="shared" si="124"/>
        <v>3.8026173634988076</v>
      </c>
      <c r="K489" s="104">
        <f t="shared" si="127"/>
        <v>2044</v>
      </c>
      <c r="L489" s="26">
        <f t="shared" si="128"/>
        <v>4.8072599908522262</v>
      </c>
      <c r="M489" s="26">
        <f t="shared" si="129"/>
        <v>3.7173162250684428</v>
      </c>
      <c r="N489" s="26">
        <f t="shared" si="130"/>
        <v>3.3892489460355129</v>
      </c>
      <c r="O489" s="26">
        <f t="shared" si="131"/>
        <v>3.2227086406163457</v>
      </c>
      <c r="P489" s="26">
        <f t="shared" si="132"/>
        <v>3.131288234653538</v>
      </c>
      <c r="Q489" s="26">
        <f t="shared" si="133"/>
        <v>3.1397417244670698</v>
      </c>
      <c r="R489" s="26">
        <f t="shared" si="134"/>
        <v>3.1731749807892804</v>
      </c>
      <c r="S489" s="26">
        <f t="shared" si="135"/>
        <v>3.2232769065744522</v>
      </c>
      <c r="T489" s="26">
        <f t="shared" si="136"/>
        <v>3.2872783233942435</v>
      </c>
      <c r="U489" s="26">
        <f t="shared" si="137"/>
        <v>3.3728671996757225</v>
      </c>
      <c r="V489" s="26">
        <f t="shared" si="138"/>
        <v>3.5542287480650634</v>
      </c>
      <c r="W489" s="26">
        <f t="shared" si="139"/>
        <v>3.678423055781936</v>
      </c>
      <c r="X489" s="26">
        <f t="shared" si="140"/>
        <v>3.8026173634988072</v>
      </c>
      <c r="Y489" s="26">
        <f t="shared" si="141"/>
        <v>3.9268116712156784</v>
      </c>
    </row>
    <row r="490" spans="1:25" ht="25.15" customHeight="1">
      <c r="A490" s="383"/>
      <c r="B490" s="256">
        <f t="shared" si="125"/>
        <v>2045</v>
      </c>
      <c r="C490" s="278">
        <f t="shared" si="126"/>
        <v>52962</v>
      </c>
      <c r="D490" s="151">
        <f t="shared" si="119"/>
        <v>3.9712750539853943</v>
      </c>
      <c r="E490" s="151">
        <f t="shared" si="120"/>
        <v>3.1769984376349418</v>
      </c>
      <c r="F490" s="151">
        <f t="shared" si="121"/>
        <v>3.1564583526281753</v>
      </c>
      <c r="G490" s="151">
        <f t="shared" si="122"/>
        <v>3.2552776149843479</v>
      </c>
      <c r="H490" s="151">
        <f t="shared" si="123"/>
        <v>3.4635479738703929</v>
      </c>
      <c r="I490" s="151">
        <f t="shared" si="124"/>
        <v>3.8026173634988076</v>
      </c>
      <c r="K490" s="104">
        <f t="shared" si="127"/>
        <v>2045</v>
      </c>
      <c r="L490" s="26">
        <f t="shared" si="128"/>
        <v>4.8072599908522262</v>
      </c>
      <c r="M490" s="26">
        <f t="shared" si="129"/>
        <v>3.7173162250684428</v>
      </c>
      <c r="N490" s="26">
        <f t="shared" si="130"/>
        <v>3.3892489460355129</v>
      </c>
      <c r="O490" s="26">
        <f t="shared" si="131"/>
        <v>3.2227086406163457</v>
      </c>
      <c r="P490" s="26">
        <f t="shared" si="132"/>
        <v>3.131288234653538</v>
      </c>
      <c r="Q490" s="26">
        <f t="shared" si="133"/>
        <v>3.1397417244670698</v>
      </c>
      <c r="R490" s="26">
        <f t="shared" si="134"/>
        <v>3.1731749807892804</v>
      </c>
      <c r="S490" s="26">
        <f t="shared" si="135"/>
        <v>3.2232769065744522</v>
      </c>
      <c r="T490" s="26">
        <f t="shared" si="136"/>
        <v>3.2872783233942435</v>
      </c>
      <c r="U490" s="26">
        <f t="shared" si="137"/>
        <v>3.3728671996757225</v>
      </c>
      <c r="V490" s="26">
        <f t="shared" si="138"/>
        <v>3.5542287480650634</v>
      </c>
      <c r="W490" s="26">
        <f t="shared" si="139"/>
        <v>3.678423055781936</v>
      </c>
      <c r="X490" s="26">
        <f t="shared" si="140"/>
        <v>3.8026173634988072</v>
      </c>
      <c r="Y490" s="26">
        <f t="shared" si="141"/>
        <v>3.9268116712156784</v>
      </c>
    </row>
    <row r="491" spans="1:25" ht="25.15" customHeight="1">
      <c r="A491" s="383"/>
      <c r="B491" s="256">
        <f t="shared" si="125"/>
        <v>2046</v>
      </c>
      <c r="C491" s="278">
        <f t="shared" si="126"/>
        <v>53327</v>
      </c>
      <c r="D491" s="151">
        <f t="shared" si="119"/>
        <v>3.9712750539853943</v>
      </c>
      <c r="E491" s="151">
        <f t="shared" si="120"/>
        <v>3.1769984376349418</v>
      </c>
      <c r="F491" s="151">
        <f t="shared" si="121"/>
        <v>3.1564583526281753</v>
      </c>
      <c r="G491" s="151">
        <f t="shared" si="122"/>
        <v>3.2552776149843479</v>
      </c>
      <c r="H491" s="151">
        <f t="shared" si="123"/>
        <v>3.4635479738703929</v>
      </c>
      <c r="I491" s="151">
        <f t="shared" si="124"/>
        <v>3.8026173634988076</v>
      </c>
      <c r="K491" s="104">
        <f t="shared" si="127"/>
        <v>2046</v>
      </c>
      <c r="L491" s="26">
        <f t="shared" si="128"/>
        <v>4.8072599908522262</v>
      </c>
      <c r="M491" s="26">
        <f t="shared" si="129"/>
        <v>3.7173162250684428</v>
      </c>
      <c r="N491" s="26">
        <f t="shared" si="130"/>
        <v>3.3892489460355129</v>
      </c>
      <c r="O491" s="26">
        <f t="shared" si="131"/>
        <v>3.2227086406163457</v>
      </c>
      <c r="P491" s="26">
        <f t="shared" si="132"/>
        <v>3.131288234653538</v>
      </c>
      <c r="Q491" s="26">
        <f t="shared" si="133"/>
        <v>3.1397417244670698</v>
      </c>
      <c r="R491" s="26">
        <f t="shared" si="134"/>
        <v>3.1731749807892804</v>
      </c>
      <c r="S491" s="26">
        <f t="shared" si="135"/>
        <v>3.2232769065744522</v>
      </c>
      <c r="T491" s="26">
        <f t="shared" si="136"/>
        <v>3.2872783233942435</v>
      </c>
      <c r="U491" s="26">
        <f t="shared" si="137"/>
        <v>3.3728671996757225</v>
      </c>
      <c r="V491" s="26">
        <f t="shared" si="138"/>
        <v>3.5542287480650634</v>
      </c>
      <c r="W491" s="26">
        <f t="shared" si="139"/>
        <v>3.678423055781936</v>
      </c>
      <c r="X491" s="26">
        <f t="shared" si="140"/>
        <v>3.8026173634988072</v>
      </c>
      <c r="Y491" s="26">
        <f t="shared" si="141"/>
        <v>3.9268116712156784</v>
      </c>
    </row>
    <row r="492" spans="1:25" ht="25.15" customHeight="1">
      <c r="A492" s="383"/>
      <c r="B492" s="256">
        <f t="shared" si="125"/>
        <v>2047</v>
      </c>
      <c r="C492" s="278">
        <f t="shared" si="126"/>
        <v>53692</v>
      </c>
      <c r="D492" s="151">
        <f t="shared" si="119"/>
        <v>3.9712750539853943</v>
      </c>
      <c r="E492" s="151">
        <f t="shared" si="120"/>
        <v>3.1769984376349418</v>
      </c>
      <c r="F492" s="151">
        <f t="shared" si="121"/>
        <v>3.1564583526281753</v>
      </c>
      <c r="G492" s="151">
        <f t="shared" si="122"/>
        <v>3.2552776149843479</v>
      </c>
      <c r="H492" s="151">
        <f t="shared" si="123"/>
        <v>3.4635479738703929</v>
      </c>
      <c r="I492" s="151">
        <f t="shared" si="124"/>
        <v>3.8026173634988076</v>
      </c>
      <c r="K492" s="104">
        <f t="shared" si="127"/>
        <v>2047</v>
      </c>
      <c r="L492" s="26">
        <f t="shared" si="128"/>
        <v>4.8072599908522262</v>
      </c>
      <c r="M492" s="26">
        <f t="shared" si="129"/>
        <v>3.7173162250684428</v>
      </c>
      <c r="N492" s="26">
        <f t="shared" si="130"/>
        <v>3.3892489460355129</v>
      </c>
      <c r="O492" s="26">
        <f t="shared" si="131"/>
        <v>3.2227086406163457</v>
      </c>
      <c r="P492" s="26">
        <f t="shared" si="132"/>
        <v>3.131288234653538</v>
      </c>
      <c r="Q492" s="26">
        <f t="shared" si="133"/>
        <v>3.1397417244670698</v>
      </c>
      <c r="R492" s="26">
        <f t="shared" si="134"/>
        <v>3.1731749807892804</v>
      </c>
      <c r="S492" s="26">
        <f t="shared" si="135"/>
        <v>3.2232769065744522</v>
      </c>
      <c r="T492" s="26">
        <f t="shared" si="136"/>
        <v>3.2872783233942435</v>
      </c>
      <c r="U492" s="26">
        <f t="shared" si="137"/>
        <v>3.3728671996757225</v>
      </c>
      <c r="V492" s="26">
        <f t="shared" si="138"/>
        <v>3.5542287480650634</v>
      </c>
      <c r="W492" s="26">
        <f t="shared" si="139"/>
        <v>3.678423055781936</v>
      </c>
      <c r="X492" s="26">
        <f t="shared" si="140"/>
        <v>3.8026173634988072</v>
      </c>
      <c r="Y492" s="26">
        <f t="shared" si="141"/>
        <v>3.9268116712156784</v>
      </c>
    </row>
    <row r="493" spans="1:25" ht="25.15" customHeight="1">
      <c r="A493" s="383"/>
      <c r="B493" s="256">
        <f t="shared" si="125"/>
        <v>2048</v>
      </c>
      <c r="C493" s="278">
        <f t="shared" si="126"/>
        <v>54057</v>
      </c>
      <c r="D493" s="151">
        <f t="shared" si="119"/>
        <v>3.9712750539853943</v>
      </c>
      <c r="E493" s="151">
        <f t="shared" si="120"/>
        <v>3.1769984376349418</v>
      </c>
      <c r="F493" s="151">
        <f t="shared" si="121"/>
        <v>3.1564583526281753</v>
      </c>
      <c r="G493" s="151">
        <f t="shared" si="122"/>
        <v>3.2552776149843479</v>
      </c>
      <c r="H493" s="151">
        <f t="shared" si="123"/>
        <v>3.4635479738703929</v>
      </c>
      <c r="I493" s="151">
        <f t="shared" si="124"/>
        <v>3.8026173634988076</v>
      </c>
      <c r="K493" s="104">
        <f t="shared" si="127"/>
        <v>2048</v>
      </c>
      <c r="L493" s="26">
        <f t="shared" si="128"/>
        <v>4.8072599908522262</v>
      </c>
      <c r="M493" s="26">
        <f t="shared" si="129"/>
        <v>3.7173162250684428</v>
      </c>
      <c r="N493" s="26">
        <f t="shared" si="130"/>
        <v>3.3892489460355129</v>
      </c>
      <c r="O493" s="26">
        <f t="shared" si="131"/>
        <v>3.2227086406163457</v>
      </c>
      <c r="P493" s="26">
        <f t="shared" si="132"/>
        <v>3.131288234653538</v>
      </c>
      <c r="Q493" s="26">
        <f t="shared" si="133"/>
        <v>3.1397417244670698</v>
      </c>
      <c r="R493" s="26">
        <f t="shared" si="134"/>
        <v>3.1731749807892804</v>
      </c>
      <c r="S493" s="26">
        <f t="shared" si="135"/>
        <v>3.2232769065744522</v>
      </c>
      <c r="T493" s="26">
        <f t="shared" si="136"/>
        <v>3.2872783233942435</v>
      </c>
      <c r="U493" s="26">
        <f t="shared" si="137"/>
        <v>3.3728671996757225</v>
      </c>
      <c r="V493" s="26">
        <f t="shared" si="138"/>
        <v>3.5542287480650634</v>
      </c>
      <c r="W493" s="26">
        <f t="shared" si="139"/>
        <v>3.678423055781936</v>
      </c>
      <c r="X493" s="26">
        <f t="shared" si="140"/>
        <v>3.8026173634988072</v>
      </c>
      <c r="Y493" s="26">
        <f t="shared" si="141"/>
        <v>3.9268116712156784</v>
      </c>
    </row>
    <row r="494" spans="1:25" ht="25.15" customHeight="1">
      <c r="A494" s="383"/>
      <c r="B494" s="256">
        <f t="shared" si="125"/>
        <v>2049</v>
      </c>
      <c r="C494" s="278">
        <f t="shared" si="126"/>
        <v>54423</v>
      </c>
      <c r="D494" s="151">
        <f t="shared" si="119"/>
        <v>3.9712750539853943</v>
      </c>
      <c r="E494" s="151">
        <f t="shared" si="120"/>
        <v>3.1769984376349418</v>
      </c>
      <c r="F494" s="151">
        <f t="shared" si="121"/>
        <v>3.1564583526281753</v>
      </c>
      <c r="G494" s="151">
        <f t="shared" si="122"/>
        <v>3.2552776149843479</v>
      </c>
      <c r="H494" s="151">
        <f t="shared" si="123"/>
        <v>3.4635479738703929</v>
      </c>
      <c r="I494" s="151">
        <f t="shared" si="124"/>
        <v>3.8026173634988076</v>
      </c>
      <c r="K494" s="104">
        <f t="shared" si="127"/>
        <v>2049</v>
      </c>
      <c r="L494" s="26">
        <f t="shared" si="128"/>
        <v>4.8072599908522262</v>
      </c>
      <c r="M494" s="26">
        <f t="shared" si="129"/>
        <v>3.7173162250684428</v>
      </c>
      <c r="N494" s="26">
        <f t="shared" si="130"/>
        <v>3.3892489460355129</v>
      </c>
      <c r="O494" s="26">
        <f t="shared" si="131"/>
        <v>3.2227086406163457</v>
      </c>
      <c r="P494" s="26">
        <f t="shared" si="132"/>
        <v>3.131288234653538</v>
      </c>
      <c r="Q494" s="26">
        <f t="shared" si="133"/>
        <v>3.1397417244670698</v>
      </c>
      <c r="R494" s="26">
        <f t="shared" si="134"/>
        <v>3.1731749807892804</v>
      </c>
      <c r="S494" s="26">
        <f t="shared" si="135"/>
        <v>3.2232769065744522</v>
      </c>
      <c r="T494" s="26">
        <f t="shared" si="136"/>
        <v>3.2872783233942435</v>
      </c>
      <c r="U494" s="26">
        <f t="shared" si="137"/>
        <v>3.3728671996757225</v>
      </c>
      <c r="V494" s="26">
        <f t="shared" si="138"/>
        <v>3.5542287480650634</v>
      </c>
      <c r="W494" s="26">
        <f t="shared" si="139"/>
        <v>3.678423055781936</v>
      </c>
      <c r="X494" s="26">
        <f t="shared" si="140"/>
        <v>3.8026173634988072</v>
      </c>
      <c r="Y494" s="26">
        <f t="shared" si="141"/>
        <v>3.9268116712156784</v>
      </c>
    </row>
    <row r="495" spans="1:25" ht="25.15" customHeight="1">
      <c r="A495" s="383"/>
      <c r="B495" s="256">
        <f t="shared" si="125"/>
        <v>2050</v>
      </c>
      <c r="C495" s="278">
        <f t="shared" si="126"/>
        <v>54788</v>
      </c>
      <c r="D495" s="151">
        <f t="shared" si="119"/>
        <v>3.9712750539853943</v>
      </c>
      <c r="E495" s="151">
        <f t="shared" si="120"/>
        <v>3.1769984376349418</v>
      </c>
      <c r="F495" s="151">
        <f t="shared" si="121"/>
        <v>3.1564583526281753</v>
      </c>
      <c r="G495" s="151">
        <f t="shared" si="122"/>
        <v>3.2552776149843479</v>
      </c>
      <c r="H495" s="151">
        <f t="shared" si="123"/>
        <v>3.4635479738703929</v>
      </c>
      <c r="I495" s="151">
        <f t="shared" si="124"/>
        <v>3.8026173634988076</v>
      </c>
      <c r="K495" s="104">
        <f t="shared" si="127"/>
        <v>2050</v>
      </c>
      <c r="L495" s="26">
        <f t="shared" si="128"/>
        <v>4.8072599908522262</v>
      </c>
      <c r="M495" s="26">
        <f t="shared" si="129"/>
        <v>3.7173162250684428</v>
      </c>
      <c r="N495" s="26">
        <f t="shared" si="130"/>
        <v>3.3892489460355129</v>
      </c>
      <c r="O495" s="26">
        <f t="shared" si="131"/>
        <v>3.2227086406163457</v>
      </c>
      <c r="P495" s="26">
        <f t="shared" si="132"/>
        <v>3.131288234653538</v>
      </c>
      <c r="Q495" s="26">
        <f t="shared" si="133"/>
        <v>3.1397417244670698</v>
      </c>
      <c r="R495" s="26">
        <f t="shared" si="134"/>
        <v>3.1731749807892804</v>
      </c>
      <c r="S495" s="26">
        <f t="shared" si="135"/>
        <v>3.2232769065744522</v>
      </c>
      <c r="T495" s="26">
        <f t="shared" si="136"/>
        <v>3.2872783233942435</v>
      </c>
      <c r="U495" s="26">
        <f t="shared" si="137"/>
        <v>3.3728671996757225</v>
      </c>
      <c r="V495" s="26">
        <f t="shared" si="138"/>
        <v>3.5542287480650634</v>
      </c>
      <c r="W495" s="26">
        <f t="shared" si="139"/>
        <v>3.678423055781936</v>
      </c>
      <c r="X495" s="26">
        <f t="shared" si="140"/>
        <v>3.8026173634988072</v>
      </c>
      <c r="Y495" s="26">
        <f t="shared" si="141"/>
        <v>3.9268116712156784</v>
      </c>
    </row>
    <row r="496" spans="1:25" ht="25.15" customHeight="1">
      <c r="A496" s="383"/>
      <c r="B496" s="256">
        <f t="shared" si="125"/>
        <v>2051</v>
      </c>
      <c r="C496" s="278">
        <f t="shared" si="126"/>
        <v>55153</v>
      </c>
      <c r="D496" s="151">
        <f t="shared" si="119"/>
        <v>3.9712750539853943</v>
      </c>
      <c r="E496" s="151">
        <f t="shared" si="120"/>
        <v>3.1769984376349418</v>
      </c>
      <c r="F496" s="151">
        <f t="shared" si="121"/>
        <v>3.1564583526281753</v>
      </c>
      <c r="G496" s="151">
        <f t="shared" si="122"/>
        <v>3.2552776149843479</v>
      </c>
      <c r="H496" s="151">
        <f t="shared" si="123"/>
        <v>3.4635479738703929</v>
      </c>
      <c r="I496" s="151">
        <f t="shared" si="124"/>
        <v>3.8026173634988076</v>
      </c>
      <c r="K496" s="104">
        <f t="shared" si="127"/>
        <v>2051</v>
      </c>
      <c r="L496" s="26">
        <f t="shared" si="128"/>
        <v>4.8072599908522262</v>
      </c>
      <c r="M496" s="26">
        <f t="shared" si="129"/>
        <v>3.7173162250684428</v>
      </c>
      <c r="N496" s="26">
        <f t="shared" si="130"/>
        <v>3.3892489460355129</v>
      </c>
      <c r="O496" s="26">
        <f t="shared" si="131"/>
        <v>3.2227086406163457</v>
      </c>
      <c r="P496" s="26">
        <f t="shared" si="132"/>
        <v>3.131288234653538</v>
      </c>
      <c r="Q496" s="26">
        <f t="shared" si="133"/>
        <v>3.1397417244670698</v>
      </c>
      <c r="R496" s="26">
        <f t="shared" si="134"/>
        <v>3.1731749807892804</v>
      </c>
      <c r="S496" s="26">
        <f t="shared" si="135"/>
        <v>3.2232769065744522</v>
      </c>
      <c r="T496" s="26">
        <f t="shared" si="136"/>
        <v>3.2872783233942435</v>
      </c>
      <c r="U496" s="26">
        <f t="shared" si="137"/>
        <v>3.3728671996757225</v>
      </c>
      <c r="V496" s="26">
        <f t="shared" si="138"/>
        <v>3.5542287480650634</v>
      </c>
      <c r="W496" s="26">
        <f t="shared" si="139"/>
        <v>3.678423055781936</v>
      </c>
      <c r="X496" s="26">
        <f t="shared" si="140"/>
        <v>3.8026173634988072</v>
      </c>
      <c r="Y496" s="26">
        <f t="shared" si="141"/>
        <v>3.9268116712156784</v>
      </c>
    </row>
    <row r="497" spans="1:25" ht="25.15" customHeight="1">
      <c r="A497" s="383"/>
      <c r="B497" s="256">
        <f t="shared" si="125"/>
        <v>2052</v>
      </c>
      <c r="C497" s="278">
        <f t="shared" si="126"/>
        <v>55518</v>
      </c>
      <c r="D497" s="151">
        <f t="shared" si="119"/>
        <v>3.9712750539853943</v>
      </c>
      <c r="E497" s="151">
        <f t="shared" si="120"/>
        <v>3.1769984376349418</v>
      </c>
      <c r="F497" s="151">
        <f t="shared" si="121"/>
        <v>3.1564583526281753</v>
      </c>
      <c r="G497" s="151">
        <f t="shared" si="122"/>
        <v>3.2552776149843479</v>
      </c>
      <c r="H497" s="151">
        <f t="shared" si="123"/>
        <v>3.4635479738703929</v>
      </c>
      <c r="I497" s="151">
        <f t="shared" si="124"/>
        <v>3.8026173634988076</v>
      </c>
      <c r="K497" s="104">
        <f t="shared" si="127"/>
        <v>2052</v>
      </c>
      <c r="L497" s="26">
        <f t="shared" si="128"/>
        <v>4.8072599908522262</v>
      </c>
      <c r="M497" s="26">
        <f t="shared" si="129"/>
        <v>3.7173162250684428</v>
      </c>
      <c r="N497" s="26">
        <f t="shared" si="130"/>
        <v>3.3892489460355129</v>
      </c>
      <c r="O497" s="26">
        <f t="shared" si="131"/>
        <v>3.2227086406163457</v>
      </c>
      <c r="P497" s="26">
        <f t="shared" si="132"/>
        <v>3.131288234653538</v>
      </c>
      <c r="Q497" s="26">
        <f t="shared" si="133"/>
        <v>3.1397417244670698</v>
      </c>
      <c r="R497" s="26">
        <f t="shared" si="134"/>
        <v>3.1731749807892804</v>
      </c>
      <c r="S497" s="26">
        <f t="shared" si="135"/>
        <v>3.2232769065744522</v>
      </c>
      <c r="T497" s="26">
        <f t="shared" si="136"/>
        <v>3.2872783233942435</v>
      </c>
      <c r="U497" s="26">
        <f t="shared" si="137"/>
        <v>3.3728671996757225</v>
      </c>
      <c r="V497" s="26">
        <f t="shared" si="138"/>
        <v>3.5542287480650634</v>
      </c>
      <c r="W497" s="26">
        <f t="shared" si="139"/>
        <v>3.678423055781936</v>
      </c>
      <c r="X497" s="26">
        <f t="shared" si="140"/>
        <v>3.8026173634988072</v>
      </c>
      <c r="Y497" s="26">
        <f t="shared" si="141"/>
        <v>3.9268116712156784</v>
      </c>
    </row>
    <row r="498" spans="1:25" ht="25.15" customHeight="1">
      <c r="A498" s="383"/>
      <c r="B498" s="256">
        <f t="shared" si="125"/>
        <v>2053</v>
      </c>
      <c r="C498" s="278">
        <f t="shared" si="126"/>
        <v>55884</v>
      </c>
      <c r="D498" s="151">
        <f t="shared" si="119"/>
        <v>3.9712750539853943</v>
      </c>
      <c r="E498" s="151">
        <f t="shared" si="120"/>
        <v>3.1769984376349418</v>
      </c>
      <c r="F498" s="151">
        <f t="shared" si="121"/>
        <v>3.1564583526281753</v>
      </c>
      <c r="G498" s="151">
        <f t="shared" si="122"/>
        <v>3.2552776149843479</v>
      </c>
      <c r="H498" s="151">
        <f t="shared" si="123"/>
        <v>3.4635479738703929</v>
      </c>
      <c r="I498" s="151">
        <f t="shared" si="124"/>
        <v>3.8026173634988076</v>
      </c>
      <c r="K498" s="104">
        <f t="shared" si="127"/>
        <v>2053</v>
      </c>
      <c r="L498" s="26">
        <f t="shared" si="128"/>
        <v>4.8072599908522262</v>
      </c>
      <c r="M498" s="26">
        <f t="shared" si="129"/>
        <v>3.7173162250684428</v>
      </c>
      <c r="N498" s="26">
        <f t="shared" si="130"/>
        <v>3.3892489460355129</v>
      </c>
      <c r="O498" s="26">
        <f t="shared" si="131"/>
        <v>3.2227086406163457</v>
      </c>
      <c r="P498" s="26">
        <f t="shared" si="132"/>
        <v>3.131288234653538</v>
      </c>
      <c r="Q498" s="26">
        <f t="shared" si="133"/>
        <v>3.1397417244670698</v>
      </c>
      <c r="R498" s="26">
        <f t="shared" si="134"/>
        <v>3.1731749807892804</v>
      </c>
      <c r="S498" s="26">
        <f t="shared" si="135"/>
        <v>3.2232769065744522</v>
      </c>
      <c r="T498" s="26">
        <f t="shared" si="136"/>
        <v>3.2872783233942435</v>
      </c>
      <c r="U498" s="26">
        <f t="shared" si="137"/>
        <v>3.3728671996757225</v>
      </c>
      <c r="V498" s="26">
        <f t="shared" si="138"/>
        <v>3.5542287480650634</v>
      </c>
      <c r="W498" s="26">
        <f t="shared" si="139"/>
        <v>3.678423055781936</v>
      </c>
      <c r="X498" s="26">
        <f t="shared" si="140"/>
        <v>3.8026173634988072</v>
      </c>
      <c r="Y498" s="26">
        <f t="shared" si="141"/>
        <v>3.9268116712156784</v>
      </c>
    </row>
    <row r="499" spans="1:25" ht="25.15" customHeight="1">
      <c r="A499" s="383"/>
      <c r="B499" s="256">
        <f t="shared" si="125"/>
        <v>2054</v>
      </c>
      <c r="C499" s="278">
        <f t="shared" si="126"/>
        <v>56249</v>
      </c>
      <c r="D499" s="151">
        <f t="shared" si="119"/>
        <v>3.9712750539853943</v>
      </c>
      <c r="E499" s="151">
        <f t="shared" si="120"/>
        <v>3.1769984376349418</v>
      </c>
      <c r="F499" s="151">
        <f t="shared" si="121"/>
        <v>3.1564583526281753</v>
      </c>
      <c r="G499" s="151">
        <f t="shared" si="122"/>
        <v>3.2552776149843479</v>
      </c>
      <c r="H499" s="151">
        <f t="shared" si="123"/>
        <v>3.4635479738703929</v>
      </c>
      <c r="I499" s="151">
        <f t="shared" si="124"/>
        <v>3.8026173634988076</v>
      </c>
      <c r="K499" s="104">
        <f t="shared" si="127"/>
        <v>2054</v>
      </c>
      <c r="L499" s="26">
        <f t="shared" si="128"/>
        <v>4.8072599908522262</v>
      </c>
      <c r="M499" s="26">
        <f t="shared" si="129"/>
        <v>3.7173162250684428</v>
      </c>
      <c r="N499" s="26">
        <f t="shared" si="130"/>
        <v>3.3892489460355129</v>
      </c>
      <c r="O499" s="26">
        <f t="shared" si="131"/>
        <v>3.2227086406163457</v>
      </c>
      <c r="P499" s="26">
        <f t="shared" si="132"/>
        <v>3.131288234653538</v>
      </c>
      <c r="Q499" s="26">
        <f t="shared" si="133"/>
        <v>3.1397417244670698</v>
      </c>
      <c r="R499" s="26">
        <f t="shared" si="134"/>
        <v>3.1731749807892804</v>
      </c>
      <c r="S499" s="26">
        <f t="shared" si="135"/>
        <v>3.2232769065744522</v>
      </c>
      <c r="T499" s="26">
        <f t="shared" si="136"/>
        <v>3.2872783233942435</v>
      </c>
      <c r="U499" s="26">
        <f t="shared" si="137"/>
        <v>3.3728671996757225</v>
      </c>
      <c r="V499" s="26">
        <f t="shared" si="138"/>
        <v>3.5542287480650634</v>
      </c>
      <c r="W499" s="26">
        <f t="shared" si="139"/>
        <v>3.678423055781936</v>
      </c>
      <c r="X499" s="26">
        <f t="shared" si="140"/>
        <v>3.8026173634988072</v>
      </c>
      <c r="Y499" s="26">
        <f t="shared" si="141"/>
        <v>3.9268116712156784</v>
      </c>
    </row>
    <row r="500" spans="1:25" ht="25.15" customHeight="1">
      <c r="A500" s="383"/>
      <c r="B500" s="256">
        <f t="shared" si="125"/>
        <v>2055</v>
      </c>
      <c r="C500" s="278">
        <f t="shared" si="126"/>
        <v>56614</v>
      </c>
      <c r="D500" s="151">
        <f t="shared" si="119"/>
        <v>3.9712750539853943</v>
      </c>
      <c r="E500" s="151">
        <f t="shared" si="120"/>
        <v>3.1769984376349418</v>
      </c>
      <c r="F500" s="151">
        <f t="shared" si="121"/>
        <v>3.1564583526281753</v>
      </c>
      <c r="G500" s="151">
        <f t="shared" si="122"/>
        <v>3.2552776149843479</v>
      </c>
      <c r="H500" s="151">
        <f t="shared" si="123"/>
        <v>3.4635479738703929</v>
      </c>
      <c r="I500" s="151">
        <f t="shared" si="124"/>
        <v>3.8026173634988076</v>
      </c>
      <c r="K500" s="104">
        <f t="shared" si="127"/>
        <v>2055</v>
      </c>
      <c r="L500" s="26">
        <f t="shared" si="128"/>
        <v>4.8072599908522262</v>
      </c>
      <c r="M500" s="26">
        <f t="shared" si="129"/>
        <v>3.7173162250684428</v>
      </c>
      <c r="N500" s="26">
        <f t="shared" si="130"/>
        <v>3.3892489460355129</v>
      </c>
      <c r="O500" s="26">
        <f t="shared" si="131"/>
        <v>3.2227086406163457</v>
      </c>
      <c r="P500" s="26">
        <f t="shared" si="132"/>
        <v>3.131288234653538</v>
      </c>
      <c r="Q500" s="26">
        <f t="shared" si="133"/>
        <v>3.1397417244670698</v>
      </c>
      <c r="R500" s="26">
        <f t="shared" si="134"/>
        <v>3.1731749807892804</v>
      </c>
      <c r="S500" s="26">
        <f t="shared" si="135"/>
        <v>3.2232769065744522</v>
      </c>
      <c r="T500" s="26">
        <f t="shared" si="136"/>
        <v>3.2872783233942435</v>
      </c>
      <c r="U500" s="26">
        <f t="shared" si="137"/>
        <v>3.3728671996757225</v>
      </c>
      <c r="V500" s="26">
        <f t="shared" si="138"/>
        <v>3.5542287480650634</v>
      </c>
      <c r="W500" s="26">
        <f t="shared" si="139"/>
        <v>3.678423055781936</v>
      </c>
      <c r="X500" s="26">
        <f t="shared" si="140"/>
        <v>3.8026173634988072</v>
      </c>
      <c r="Y500" s="26">
        <f t="shared" si="141"/>
        <v>3.9268116712156784</v>
      </c>
    </row>
    <row r="501" spans="1:25" ht="25.15" customHeight="1">
      <c r="A501" s="383"/>
      <c r="B501" s="256">
        <f t="shared" si="125"/>
        <v>2056</v>
      </c>
      <c r="C501" s="278">
        <f t="shared" si="126"/>
        <v>56979</v>
      </c>
      <c r="D501" s="151">
        <f t="shared" si="119"/>
        <v>3.9712750539853943</v>
      </c>
      <c r="E501" s="151">
        <f t="shared" si="120"/>
        <v>3.1769984376349418</v>
      </c>
      <c r="F501" s="151">
        <f t="shared" si="121"/>
        <v>3.1564583526281753</v>
      </c>
      <c r="G501" s="151">
        <f t="shared" si="122"/>
        <v>3.2552776149843479</v>
      </c>
      <c r="H501" s="151">
        <f t="shared" si="123"/>
        <v>3.4635479738703929</v>
      </c>
      <c r="I501" s="151">
        <f t="shared" si="124"/>
        <v>3.8026173634988076</v>
      </c>
      <c r="K501" s="104">
        <f t="shared" si="127"/>
        <v>2056</v>
      </c>
      <c r="L501" s="26">
        <f t="shared" si="128"/>
        <v>4.8072599908522262</v>
      </c>
      <c r="M501" s="26">
        <f t="shared" si="129"/>
        <v>3.7173162250684428</v>
      </c>
      <c r="N501" s="26">
        <f t="shared" si="130"/>
        <v>3.3892489460355129</v>
      </c>
      <c r="O501" s="26">
        <f t="shared" si="131"/>
        <v>3.2227086406163457</v>
      </c>
      <c r="P501" s="26">
        <f t="shared" si="132"/>
        <v>3.131288234653538</v>
      </c>
      <c r="Q501" s="26">
        <f t="shared" si="133"/>
        <v>3.1397417244670698</v>
      </c>
      <c r="R501" s="26">
        <f t="shared" si="134"/>
        <v>3.1731749807892804</v>
      </c>
      <c r="S501" s="26">
        <f t="shared" si="135"/>
        <v>3.2232769065744522</v>
      </c>
      <c r="T501" s="26">
        <f t="shared" si="136"/>
        <v>3.2872783233942435</v>
      </c>
      <c r="U501" s="26">
        <f t="shared" si="137"/>
        <v>3.3728671996757225</v>
      </c>
      <c r="V501" s="26">
        <f t="shared" si="138"/>
        <v>3.5542287480650634</v>
      </c>
      <c r="W501" s="26">
        <f t="shared" si="139"/>
        <v>3.678423055781936</v>
      </c>
      <c r="X501" s="26">
        <f t="shared" si="140"/>
        <v>3.8026173634988072</v>
      </c>
      <c r="Y501" s="26">
        <f t="shared" si="141"/>
        <v>3.9268116712156784</v>
      </c>
    </row>
    <row r="502" spans="1:25" ht="25.15" customHeight="1">
      <c r="A502" s="383"/>
      <c r="B502" s="256">
        <f t="shared" si="125"/>
        <v>2057</v>
      </c>
      <c r="C502" s="278">
        <f t="shared" si="126"/>
        <v>57345</v>
      </c>
      <c r="D502" s="151">
        <f t="shared" si="119"/>
        <v>3.9712750539853943</v>
      </c>
      <c r="E502" s="151">
        <f t="shared" si="120"/>
        <v>3.1769984376349418</v>
      </c>
      <c r="F502" s="151">
        <f t="shared" si="121"/>
        <v>3.1564583526281753</v>
      </c>
      <c r="G502" s="151">
        <f t="shared" si="122"/>
        <v>3.2552776149843479</v>
      </c>
      <c r="H502" s="151">
        <f t="shared" si="123"/>
        <v>3.4635479738703929</v>
      </c>
      <c r="I502" s="151">
        <f t="shared" si="124"/>
        <v>3.8026173634988076</v>
      </c>
      <c r="K502" s="104">
        <f t="shared" si="127"/>
        <v>2057</v>
      </c>
      <c r="L502" s="26">
        <f t="shared" si="128"/>
        <v>4.8072599908522262</v>
      </c>
      <c r="M502" s="26">
        <f t="shared" si="129"/>
        <v>3.7173162250684428</v>
      </c>
      <c r="N502" s="26">
        <f t="shared" si="130"/>
        <v>3.3892489460355129</v>
      </c>
      <c r="O502" s="26">
        <f t="shared" si="131"/>
        <v>3.2227086406163457</v>
      </c>
      <c r="P502" s="26">
        <f t="shared" si="132"/>
        <v>3.131288234653538</v>
      </c>
      <c r="Q502" s="26">
        <f t="shared" si="133"/>
        <v>3.1397417244670698</v>
      </c>
      <c r="R502" s="26">
        <f t="shared" si="134"/>
        <v>3.1731749807892804</v>
      </c>
      <c r="S502" s="26">
        <f t="shared" si="135"/>
        <v>3.2232769065744522</v>
      </c>
      <c r="T502" s="26">
        <f t="shared" si="136"/>
        <v>3.2872783233942435</v>
      </c>
      <c r="U502" s="26">
        <f t="shared" si="137"/>
        <v>3.3728671996757225</v>
      </c>
      <c r="V502" s="26">
        <f t="shared" si="138"/>
        <v>3.5542287480650634</v>
      </c>
      <c r="W502" s="26">
        <f t="shared" si="139"/>
        <v>3.678423055781936</v>
      </c>
      <c r="X502" s="26">
        <f t="shared" si="140"/>
        <v>3.8026173634988072</v>
      </c>
      <c r="Y502" s="26">
        <f t="shared" si="141"/>
        <v>3.9268116712156784</v>
      </c>
    </row>
    <row r="503" spans="1:25" ht="25.15" customHeight="1">
      <c r="A503" s="383"/>
      <c r="B503" s="256">
        <f t="shared" si="125"/>
        <v>2058</v>
      </c>
      <c r="C503" s="278">
        <f t="shared" si="126"/>
        <v>57710</v>
      </c>
      <c r="D503" s="151">
        <f t="shared" si="119"/>
        <v>3.9712750539853943</v>
      </c>
      <c r="E503" s="151">
        <f t="shared" si="120"/>
        <v>3.1769984376349418</v>
      </c>
      <c r="F503" s="151">
        <f t="shared" si="121"/>
        <v>3.1564583526281753</v>
      </c>
      <c r="G503" s="151">
        <f t="shared" si="122"/>
        <v>3.2552776149843479</v>
      </c>
      <c r="H503" s="151">
        <f t="shared" si="123"/>
        <v>3.4635479738703929</v>
      </c>
      <c r="I503" s="151">
        <f t="shared" si="124"/>
        <v>3.8026173634988076</v>
      </c>
      <c r="K503" s="104">
        <f t="shared" si="127"/>
        <v>2058</v>
      </c>
      <c r="L503" s="26">
        <f t="shared" si="128"/>
        <v>4.8072599908522262</v>
      </c>
      <c r="M503" s="26">
        <f t="shared" si="129"/>
        <v>3.7173162250684428</v>
      </c>
      <c r="N503" s="26">
        <f t="shared" si="130"/>
        <v>3.3892489460355129</v>
      </c>
      <c r="O503" s="26">
        <f t="shared" si="131"/>
        <v>3.2227086406163457</v>
      </c>
      <c r="P503" s="26">
        <f t="shared" si="132"/>
        <v>3.131288234653538</v>
      </c>
      <c r="Q503" s="26">
        <f t="shared" si="133"/>
        <v>3.1397417244670698</v>
      </c>
      <c r="R503" s="26">
        <f t="shared" si="134"/>
        <v>3.1731749807892804</v>
      </c>
      <c r="S503" s="26">
        <f t="shared" si="135"/>
        <v>3.2232769065744522</v>
      </c>
      <c r="T503" s="26">
        <f t="shared" si="136"/>
        <v>3.2872783233942435</v>
      </c>
      <c r="U503" s="26">
        <f t="shared" si="137"/>
        <v>3.3728671996757225</v>
      </c>
      <c r="V503" s="26">
        <f t="shared" si="138"/>
        <v>3.5542287480650634</v>
      </c>
      <c r="W503" s="26">
        <f t="shared" si="139"/>
        <v>3.678423055781936</v>
      </c>
      <c r="X503" s="26">
        <f t="shared" si="140"/>
        <v>3.8026173634988072</v>
      </c>
      <c r="Y503" s="26">
        <f t="shared" si="141"/>
        <v>3.9268116712156784</v>
      </c>
    </row>
    <row r="504" spans="1:25" ht="25.15" customHeight="1">
      <c r="A504" s="383"/>
      <c r="B504" s="256">
        <f t="shared" si="125"/>
        <v>2059</v>
      </c>
      <c r="C504" s="278">
        <f t="shared" si="126"/>
        <v>58075</v>
      </c>
      <c r="D504" s="151">
        <f t="shared" si="119"/>
        <v>3.9712750539853943</v>
      </c>
      <c r="E504" s="151">
        <f t="shared" si="120"/>
        <v>3.1769984376349418</v>
      </c>
      <c r="F504" s="151">
        <f t="shared" si="121"/>
        <v>3.1564583526281753</v>
      </c>
      <c r="G504" s="151">
        <f t="shared" si="122"/>
        <v>3.2552776149843479</v>
      </c>
      <c r="H504" s="151">
        <f t="shared" si="123"/>
        <v>3.4635479738703929</v>
      </c>
      <c r="I504" s="151">
        <f t="shared" si="124"/>
        <v>3.8026173634988076</v>
      </c>
      <c r="K504" s="104">
        <f t="shared" si="127"/>
        <v>2059</v>
      </c>
      <c r="L504" s="26">
        <f t="shared" si="128"/>
        <v>4.8072599908522262</v>
      </c>
      <c r="M504" s="26">
        <f t="shared" si="129"/>
        <v>3.7173162250684428</v>
      </c>
      <c r="N504" s="26">
        <f t="shared" si="130"/>
        <v>3.3892489460355129</v>
      </c>
      <c r="O504" s="26">
        <f t="shared" si="131"/>
        <v>3.2227086406163457</v>
      </c>
      <c r="P504" s="26">
        <f t="shared" si="132"/>
        <v>3.131288234653538</v>
      </c>
      <c r="Q504" s="26">
        <f t="shared" si="133"/>
        <v>3.1397417244670698</v>
      </c>
      <c r="R504" s="26">
        <f t="shared" si="134"/>
        <v>3.1731749807892804</v>
      </c>
      <c r="S504" s="26">
        <f t="shared" si="135"/>
        <v>3.2232769065744522</v>
      </c>
      <c r="T504" s="26">
        <f t="shared" si="136"/>
        <v>3.2872783233942435</v>
      </c>
      <c r="U504" s="26">
        <f t="shared" si="137"/>
        <v>3.3728671996757225</v>
      </c>
      <c r="V504" s="26">
        <f t="shared" si="138"/>
        <v>3.5542287480650634</v>
      </c>
      <c r="W504" s="26">
        <f t="shared" si="139"/>
        <v>3.678423055781936</v>
      </c>
      <c r="X504" s="26">
        <f t="shared" si="140"/>
        <v>3.8026173634988072</v>
      </c>
      <c r="Y504" s="26">
        <f t="shared" si="141"/>
        <v>3.9268116712156784</v>
      </c>
    </row>
    <row r="505" spans="1:25" ht="25.15" customHeight="1">
      <c r="A505" s="383"/>
      <c r="B505" s="256">
        <f t="shared" si="125"/>
        <v>2060</v>
      </c>
      <c r="C505" s="278">
        <f t="shared" si="126"/>
        <v>58440</v>
      </c>
      <c r="D505" s="151">
        <f t="shared" si="119"/>
        <v>3.9712750539853943</v>
      </c>
      <c r="E505" s="151">
        <f t="shared" si="120"/>
        <v>3.1769984376349418</v>
      </c>
      <c r="F505" s="151">
        <f t="shared" si="121"/>
        <v>3.1564583526281753</v>
      </c>
      <c r="G505" s="151">
        <f t="shared" si="122"/>
        <v>3.2552776149843479</v>
      </c>
      <c r="H505" s="151">
        <f t="shared" si="123"/>
        <v>3.4635479738703929</v>
      </c>
      <c r="I505" s="151">
        <f t="shared" si="124"/>
        <v>3.8026173634988076</v>
      </c>
      <c r="K505" s="104">
        <f t="shared" si="127"/>
        <v>2060</v>
      </c>
      <c r="L505" s="26">
        <f t="shared" si="128"/>
        <v>4.8072599908522262</v>
      </c>
      <c r="M505" s="26">
        <f t="shared" si="129"/>
        <v>3.7173162250684428</v>
      </c>
      <c r="N505" s="26">
        <f t="shared" si="130"/>
        <v>3.3892489460355129</v>
      </c>
      <c r="O505" s="26">
        <f t="shared" si="131"/>
        <v>3.2227086406163457</v>
      </c>
      <c r="P505" s="26">
        <f t="shared" si="132"/>
        <v>3.131288234653538</v>
      </c>
      <c r="Q505" s="26">
        <f t="shared" si="133"/>
        <v>3.1397417244670698</v>
      </c>
      <c r="R505" s="26">
        <f t="shared" si="134"/>
        <v>3.1731749807892804</v>
      </c>
      <c r="S505" s="26">
        <f t="shared" si="135"/>
        <v>3.2232769065744522</v>
      </c>
      <c r="T505" s="26">
        <f t="shared" si="136"/>
        <v>3.2872783233942435</v>
      </c>
      <c r="U505" s="26">
        <f t="shared" si="137"/>
        <v>3.3728671996757225</v>
      </c>
      <c r="V505" s="26">
        <f t="shared" si="138"/>
        <v>3.5542287480650634</v>
      </c>
      <c r="W505" s="26">
        <f t="shared" si="139"/>
        <v>3.678423055781936</v>
      </c>
      <c r="X505" s="26">
        <f t="shared" si="140"/>
        <v>3.8026173634988072</v>
      </c>
      <c r="Y505" s="26">
        <f t="shared" si="141"/>
        <v>3.9268116712156784</v>
      </c>
    </row>
    <row r="506" spans="1:25" ht="25.15" customHeight="1">
      <c r="A506" s="383"/>
      <c r="B506" s="256">
        <f t="shared" si="125"/>
        <v>2061</v>
      </c>
      <c r="C506" s="278">
        <f t="shared" si="126"/>
        <v>58806</v>
      </c>
      <c r="D506" s="151">
        <f t="shared" si="119"/>
        <v>3.9712750539853943</v>
      </c>
      <c r="E506" s="151">
        <f t="shared" si="120"/>
        <v>3.1769984376349418</v>
      </c>
      <c r="F506" s="151">
        <f t="shared" si="121"/>
        <v>3.1564583526281753</v>
      </c>
      <c r="G506" s="151">
        <f t="shared" si="122"/>
        <v>3.2552776149843479</v>
      </c>
      <c r="H506" s="151">
        <f t="shared" si="123"/>
        <v>3.4635479738703929</v>
      </c>
      <c r="I506" s="151">
        <f t="shared" si="124"/>
        <v>3.8026173634988076</v>
      </c>
      <c r="K506" s="104">
        <f t="shared" si="127"/>
        <v>2061</v>
      </c>
      <c r="L506" s="26">
        <f t="shared" si="128"/>
        <v>4.8072599908522262</v>
      </c>
      <c r="M506" s="26">
        <f t="shared" si="129"/>
        <v>3.7173162250684428</v>
      </c>
      <c r="N506" s="26">
        <f t="shared" si="130"/>
        <v>3.3892489460355129</v>
      </c>
      <c r="O506" s="26">
        <f t="shared" si="131"/>
        <v>3.2227086406163457</v>
      </c>
      <c r="P506" s="26">
        <f t="shared" si="132"/>
        <v>3.131288234653538</v>
      </c>
      <c r="Q506" s="26">
        <f t="shared" si="133"/>
        <v>3.1397417244670698</v>
      </c>
      <c r="R506" s="26">
        <f t="shared" si="134"/>
        <v>3.1731749807892804</v>
      </c>
      <c r="S506" s="26">
        <f t="shared" si="135"/>
        <v>3.2232769065744522</v>
      </c>
      <c r="T506" s="26">
        <f t="shared" si="136"/>
        <v>3.2872783233942435</v>
      </c>
      <c r="U506" s="26">
        <f t="shared" si="137"/>
        <v>3.3728671996757225</v>
      </c>
      <c r="V506" s="26">
        <f t="shared" si="138"/>
        <v>3.5542287480650634</v>
      </c>
      <c r="W506" s="26">
        <f t="shared" si="139"/>
        <v>3.678423055781936</v>
      </c>
      <c r="X506" s="26">
        <f t="shared" si="140"/>
        <v>3.8026173634988072</v>
      </c>
      <c r="Y506" s="26">
        <f t="shared" si="141"/>
        <v>3.9268116712156784</v>
      </c>
    </row>
    <row r="507" spans="1:25" ht="25.15" customHeight="1">
      <c r="A507" s="383"/>
      <c r="B507" s="296"/>
      <c r="C507" s="64"/>
      <c r="D507" s="64"/>
      <c r="E507" s="64"/>
      <c r="F507" s="64"/>
      <c r="G507" s="64"/>
      <c r="H507" s="64"/>
      <c r="I507" s="64"/>
      <c r="J507" s="14"/>
      <c r="K507" s="14"/>
      <c r="L507" s="14"/>
      <c r="M507" s="14"/>
      <c r="N507" s="64"/>
      <c r="O507" s="64"/>
      <c r="P507" s="64"/>
      <c r="Q507" s="64"/>
      <c r="R507" s="64"/>
      <c r="S507" s="64"/>
      <c r="T507" s="64"/>
      <c r="U507" s="64"/>
      <c r="V507" s="64"/>
      <c r="W507" s="64"/>
      <c r="X507" s="64"/>
      <c r="Y507" s="64"/>
    </row>
    <row r="508" spans="1:25" ht="25.15" customHeight="1">
      <c r="A508" s="383"/>
      <c r="B508" s="150" t="s">
        <v>364</v>
      </c>
      <c r="C508" s="64"/>
      <c r="D508" s="64"/>
      <c r="E508" s="64"/>
      <c r="F508" s="64"/>
      <c r="G508" s="64"/>
      <c r="H508" s="64"/>
      <c r="I508" s="64"/>
      <c r="J508" s="14"/>
      <c r="K508" s="14"/>
      <c r="L508" s="14"/>
      <c r="M508" s="14"/>
      <c r="N508" s="64"/>
      <c r="O508" s="64"/>
      <c r="P508" s="64"/>
      <c r="Q508" s="64"/>
      <c r="R508" s="64"/>
      <c r="S508" s="64"/>
      <c r="T508" s="64"/>
      <c r="U508" s="64"/>
      <c r="V508" s="64"/>
      <c r="W508" s="64"/>
      <c r="X508" s="64"/>
      <c r="Y508" s="64"/>
    </row>
    <row r="509" spans="1:25" ht="25.15" customHeight="1">
      <c r="A509" s="383"/>
      <c r="B509" s="406" t="s">
        <v>500</v>
      </c>
      <c r="C509" s="406"/>
      <c r="D509" s="406"/>
      <c r="E509" s="406"/>
      <c r="F509" s="406"/>
      <c r="G509" s="406"/>
      <c r="H509" s="406"/>
      <c r="I509" s="406"/>
      <c r="J509" s="257"/>
      <c r="K509" s="64"/>
      <c r="L509" s="408" t="s">
        <v>500</v>
      </c>
      <c r="M509" s="408"/>
      <c r="N509" s="408"/>
      <c r="O509" s="408"/>
      <c r="P509" s="408"/>
      <c r="Q509" s="408"/>
      <c r="R509" s="408"/>
      <c r="S509" s="408"/>
      <c r="T509" s="408"/>
      <c r="U509" s="408"/>
      <c r="V509" s="408"/>
      <c r="W509" s="408"/>
      <c r="X509" s="408"/>
      <c r="Y509" s="408"/>
    </row>
    <row r="510" spans="1:25" ht="25.15" customHeight="1">
      <c r="A510" s="383"/>
      <c r="B510" s="406" t="s">
        <v>448</v>
      </c>
      <c r="C510" s="409" t="s">
        <v>199</v>
      </c>
      <c r="D510" s="406" t="s">
        <v>8</v>
      </c>
      <c r="E510" s="406"/>
      <c r="F510" s="406"/>
      <c r="G510" s="406"/>
      <c r="H510" s="406"/>
      <c r="I510" s="406"/>
      <c r="K510" s="410" t="s">
        <v>448</v>
      </c>
      <c r="L510" s="408" t="s">
        <v>8</v>
      </c>
      <c r="M510" s="408"/>
      <c r="N510" s="408"/>
      <c r="O510" s="408"/>
      <c r="P510" s="408"/>
      <c r="Q510" s="408"/>
      <c r="R510" s="408"/>
      <c r="S510" s="408"/>
      <c r="T510" s="408"/>
      <c r="U510" s="408"/>
      <c r="V510" s="408"/>
      <c r="W510" s="408"/>
      <c r="X510" s="408"/>
      <c r="Y510" s="408"/>
    </row>
    <row r="511" spans="1:25" ht="25.15" customHeight="1">
      <c r="A511" s="383"/>
      <c r="B511" s="406"/>
      <c r="C511" s="409">
        <v>43830</v>
      </c>
      <c r="D511" s="255" t="s">
        <v>9</v>
      </c>
      <c r="E511" s="255" t="s">
        <v>10</v>
      </c>
      <c r="F511" s="255" t="s">
        <v>1</v>
      </c>
      <c r="G511" s="255" t="s">
        <v>2</v>
      </c>
      <c r="H511" s="255" t="s">
        <v>3</v>
      </c>
      <c r="I511" s="255" t="s">
        <v>449</v>
      </c>
      <c r="K511" s="408"/>
      <c r="L511" s="248" t="s">
        <v>25</v>
      </c>
      <c r="M511" s="248" t="s">
        <v>26</v>
      </c>
      <c r="N511" s="248" t="s">
        <v>27</v>
      </c>
      <c r="O511" s="248" t="s">
        <v>28</v>
      </c>
      <c r="P511" s="248" t="s">
        <v>29</v>
      </c>
      <c r="Q511" s="248" t="s">
        <v>30</v>
      </c>
      <c r="R511" s="248" t="s">
        <v>31</v>
      </c>
      <c r="S511" s="248" t="s">
        <v>32</v>
      </c>
      <c r="T511" s="248" t="s">
        <v>33</v>
      </c>
      <c r="U511" s="248" t="s">
        <v>34</v>
      </c>
      <c r="V511" s="248" t="s">
        <v>35</v>
      </c>
      <c r="W511" s="248" t="s">
        <v>36</v>
      </c>
      <c r="X511" s="248" t="s">
        <v>37</v>
      </c>
      <c r="Y511" s="248" t="s">
        <v>38</v>
      </c>
    </row>
    <row r="512" spans="1:25" ht="25.15" customHeight="1">
      <c r="A512" s="383"/>
      <c r="B512" s="256">
        <v>2020</v>
      </c>
      <c r="C512" s="278">
        <v>43830</v>
      </c>
      <c r="D512" s="151">
        <f t="shared" ref="D512:D553" si="142">AVERAGE(L512:N512)</f>
        <v>1.2975301680255427</v>
      </c>
      <c r="E512" s="151">
        <f t="shared" ref="E512:E553" si="143">AVERAGE(O512:P512)</f>
        <v>1.0831514697743589</v>
      </c>
      <c r="F512" s="151">
        <f t="shared" ref="F512:F553" si="144">AVERAGE(Q512:R512)</f>
        <v>1.0451652596242162</v>
      </c>
      <c r="G512" s="151">
        <f t="shared" ref="G512:G553" si="145">AVERAGE(S512:T512)</f>
        <v>1.0451542483535112</v>
      </c>
      <c r="H512" s="151">
        <f t="shared" ref="H512:H553" si="146">AVERAGE(U512:V512)</f>
        <v>1.0687939269931013</v>
      </c>
      <c r="I512" s="151">
        <f t="shared" ref="I512:I553" si="147">AVERAGE(W512:Y512)</f>
        <v>1.1079616730564772</v>
      </c>
      <c r="K512" s="104">
        <v>2020</v>
      </c>
      <c r="L512" s="26">
        <f>AVERAGE(L324,L418)</f>
        <v>1.4815338677928018</v>
      </c>
      <c r="M512" s="26">
        <f t="shared" ref="M512:Y512" si="148">AVERAGE(M324,M418)</f>
        <v>1.2526028931661553</v>
      </c>
      <c r="N512" s="26">
        <f t="shared" si="148"/>
        <v>1.1584537431176709</v>
      </c>
      <c r="O512" s="26">
        <f t="shared" si="148"/>
        <v>1.1018538410635512</v>
      </c>
      <c r="P512" s="26">
        <f t="shared" si="148"/>
        <v>1.0644490984851664</v>
      </c>
      <c r="Q512" s="26">
        <f t="shared" si="148"/>
        <v>1.0486384987888115</v>
      </c>
      <c r="R512" s="26">
        <f t="shared" si="148"/>
        <v>1.0416920204596207</v>
      </c>
      <c r="S512" s="26">
        <f t="shared" si="148"/>
        <v>1.0419414956384085</v>
      </c>
      <c r="T512" s="26">
        <f t="shared" si="148"/>
        <v>1.0483670010686137</v>
      </c>
      <c r="U512" s="26">
        <f t="shared" si="148"/>
        <v>1.060301372001796</v>
      </c>
      <c r="V512" s="26">
        <f t="shared" si="148"/>
        <v>1.0772864819844068</v>
      </c>
      <c r="W512" s="26">
        <f t="shared" si="148"/>
        <v>1.0898676983604929</v>
      </c>
      <c r="X512" s="26">
        <f t="shared" si="148"/>
        <v>1.1066526268572696</v>
      </c>
      <c r="Y512" s="26">
        <f t="shared" si="148"/>
        <v>1.1273646939516691</v>
      </c>
    </row>
    <row r="513" spans="1:25" ht="25.15" customHeight="1">
      <c r="A513" s="383"/>
      <c r="B513" s="256">
        <f>B512+1</f>
        <v>2021</v>
      </c>
      <c r="C513" s="278">
        <f>DATE(YEAR(C512+1),12,31)</f>
        <v>44196</v>
      </c>
      <c r="D513" s="151">
        <f t="shared" si="142"/>
        <v>1.3389407546292613</v>
      </c>
      <c r="E513" s="151">
        <f t="shared" si="143"/>
        <v>1.1188562305158887</v>
      </c>
      <c r="F513" s="151">
        <f t="shared" si="144"/>
        <v>1.0798589931412628</v>
      </c>
      <c r="G513" s="151">
        <f t="shared" si="145"/>
        <v>1.0798476887985609</v>
      </c>
      <c r="H513" s="151">
        <f t="shared" si="146"/>
        <v>1.1041165525710768</v>
      </c>
      <c r="I513" s="151">
        <f t="shared" si="147"/>
        <v>1.1443267731912774</v>
      </c>
      <c r="K513" s="104">
        <f>K512+1</f>
        <v>2021</v>
      </c>
      <c r="L513" s="26">
        <f t="shared" ref="L513:Y528" si="149">AVERAGE(L325,L419)</f>
        <v>1.5278418302899048</v>
      </c>
      <c r="M513" s="26">
        <f t="shared" si="149"/>
        <v>1.2928177116786337</v>
      </c>
      <c r="N513" s="26">
        <f t="shared" si="149"/>
        <v>1.1961627219192454</v>
      </c>
      <c r="O513" s="26">
        <f t="shared" si="149"/>
        <v>1.1380563773520764</v>
      </c>
      <c r="P513" s="26">
        <f t="shared" si="149"/>
        <v>1.0996560836797009</v>
      </c>
      <c r="Q513" s="26">
        <f t="shared" si="149"/>
        <v>1.0834246747827114</v>
      </c>
      <c r="R513" s="26">
        <f t="shared" si="149"/>
        <v>1.0762933114998141</v>
      </c>
      <c r="S513" s="26">
        <f t="shared" si="149"/>
        <v>1.0765494266196907</v>
      </c>
      <c r="T513" s="26">
        <f t="shared" si="149"/>
        <v>1.083145950977431</v>
      </c>
      <c r="U513" s="26">
        <f t="shared" si="149"/>
        <v>1.095397962809056</v>
      </c>
      <c r="V513" s="26">
        <f t="shared" si="149"/>
        <v>1.1128351423330975</v>
      </c>
      <c r="W513" s="26">
        <f t="shared" si="149"/>
        <v>1.1257512158118812</v>
      </c>
      <c r="X513" s="26">
        <f t="shared" si="149"/>
        <v>1.142982885892095</v>
      </c>
      <c r="Y513" s="26">
        <f t="shared" si="149"/>
        <v>1.1642462178698558</v>
      </c>
    </row>
    <row r="514" spans="1:25" ht="25.15" customHeight="1">
      <c r="A514" s="383"/>
      <c r="B514" s="256">
        <f t="shared" ref="B514:B553" si="150">B513+1</f>
        <v>2022</v>
      </c>
      <c r="C514" s="278">
        <f t="shared" ref="C514:C553" si="151">DATE(YEAR(C513+1),12,31)</f>
        <v>44561</v>
      </c>
      <c r="D514" s="151">
        <f t="shared" si="142"/>
        <v>1.4043833166116368</v>
      </c>
      <c r="E514" s="151">
        <f t="shared" si="143"/>
        <v>1.1747382671906295</v>
      </c>
      <c r="F514" s="151">
        <f t="shared" si="144"/>
        <v>1.1340469803304707</v>
      </c>
      <c r="G514" s="151">
        <f t="shared" si="145"/>
        <v>1.1340351849243702</v>
      </c>
      <c r="H514" s="151">
        <f t="shared" si="146"/>
        <v>1.159358294047482</v>
      </c>
      <c r="I514" s="151">
        <f t="shared" si="147"/>
        <v>1.201315256440707</v>
      </c>
      <c r="K514" s="104">
        <f t="shared" ref="K514:K553" si="152">K513+1</f>
        <v>2022</v>
      </c>
      <c r="L514" s="26">
        <f t="shared" si="149"/>
        <v>1.6014903009874366</v>
      </c>
      <c r="M514" s="26">
        <f t="shared" si="149"/>
        <v>1.3562566774464591</v>
      </c>
      <c r="N514" s="26">
        <f t="shared" si="149"/>
        <v>1.2554029714010144</v>
      </c>
      <c r="O514" s="26">
        <f t="shared" si="149"/>
        <v>1.1947724730797069</v>
      </c>
      <c r="P514" s="26">
        <f t="shared" si="149"/>
        <v>1.154704061301552</v>
      </c>
      <c r="Q514" s="26">
        <f t="shared" si="149"/>
        <v>1.1377675560504983</v>
      </c>
      <c r="R514" s="26">
        <f t="shared" si="149"/>
        <v>1.1303264046104433</v>
      </c>
      <c r="S514" s="26">
        <f t="shared" si="149"/>
        <v>1.1305936454334793</v>
      </c>
      <c r="T514" s="26">
        <f t="shared" si="149"/>
        <v>1.137476724415261</v>
      </c>
      <c r="U514" s="26">
        <f t="shared" si="149"/>
        <v>1.1502609666236359</v>
      </c>
      <c r="V514" s="26">
        <f t="shared" si="149"/>
        <v>1.1684556214713284</v>
      </c>
      <c r="W514" s="26">
        <f t="shared" si="149"/>
        <v>1.1819327723264821</v>
      </c>
      <c r="X514" s="26">
        <f t="shared" si="149"/>
        <v>1.1999129903500751</v>
      </c>
      <c r="Y514" s="26">
        <f t="shared" si="149"/>
        <v>1.2221000066455636</v>
      </c>
    </row>
    <row r="515" spans="1:25" ht="25.15" customHeight="1">
      <c r="A515" s="383"/>
      <c r="B515" s="256">
        <f t="shared" si="150"/>
        <v>2023</v>
      </c>
      <c r="C515" s="278">
        <f t="shared" si="151"/>
        <v>44926</v>
      </c>
      <c r="D515" s="151">
        <f t="shared" si="142"/>
        <v>1.6033616457234607</v>
      </c>
      <c r="E515" s="151">
        <f t="shared" si="143"/>
        <v>1.342551079708765</v>
      </c>
      <c r="F515" s="151">
        <f t="shared" si="144"/>
        <v>1.2963375097466796</v>
      </c>
      <c r="G515" s="151">
        <f t="shared" si="145"/>
        <v>1.2963241135661421</v>
      </c>
      <c r="H515" s="151">
        <f t="shared" si="146"/>
        <v>1.3250838644961207</v>
      </c>
      <c r="I515" s="151">
        <f t="shared" si="147"/>
        <v>1.3727348769504448</v>
      </c>
      <c r="K515" s="104">
        <f t="shared" si="152"/>
        <v>2023</v>
      </c>
      <c r="L515" s="26">
        <f t="shared" si="149"/>
        <v>1.8272183510611704</v>
      </c>
      <c r="M515" s="26">
        <f t="shared" si="149"/>
        <v>1.5487036592669634</v>
      </c>
      <c r="N515" s="26">
        <f t="shared" si="149"/>
        <v>1.434162926842248</v>
      </c>
      <c r="O515" s="26">
        <f t="shared" si="149"/>
        <v>1.3653041614353647</v>
      </c>
      <c r="P515" s="26">
        <f t="shared" si="149"/>
        <v>1.3197979979821652</v>
      </c>
      <c r="Q515" s="26">
        <f t="shared" si="149"/>
        <v>1.3005630110665969</v>
      </c>
      <c r="R515" s="26">
        <f t="shared" si="149"/>
        <v>1.2921120084267623</v>
      </c>
      <c r="S515" s="26">
        <f t="shared" si="149"/>
        <v>1.2924155169521754</v>
      </c>
      <c r="T515" s="26">
        <f t="shared" si="149"/>
        <v>1.300232710180109</v>
      </c>
      <c r="U515" s="26">
        <f t="shared" si="149"/>
        <v>1.3147519234391876</v>
      </c>
      <c r="V515" s="26">
        <f t="shared" si="149"/>
        <v>1.3354158055530538</v>
      </c>
      <c r="W515" s="26">
        <f t="shared" si="149"/>
        <v>1.350721963258871</v>
      </c>
      <c r="X515" s="26">
        <f t="shared" si="149"/>
        <v>1.3711423069659272</v>
      </c>
      <c r="Y515" s="26">
        <f t="shared" si="149"/>
        <v>1.3963403606265357</v>
      </c>
    </row>
    <row r="516" spans="1:25" ht="25.15" customHeight="1">
      <c r="A516" s="383"/>
      <c r="B516" s="256">
        <f t="shared" si="150"/>
        <v>2024</v>
      </c>
      <c r="C516" s="278">
        <f t="shared" si="151"/>
        <v>45291</v>
      </c>
      <c r="D516" s="151">
        <f t="shared" si="142"/>
        <v>1.7825211778489347</v>
      </c>
      <c r="E516" s="151">
        <f t="shared" si="143"/>
        <v>1.4940985620711151</v>
      </c>
      <c r="F516" s="151">
        <f t="shared" si="144"/>
        <v>1.4429923552307646</v>
      </c>
      <c r="G516" s="151">
        <f t="shared" si="145"/>
        <v>1.4429775407947889</v>
      </c>
      <c r="H516" s="151">
        <f t="shared" si="146"/>
        <v>1.4747820904305409</v>
      </c>
      <c r="I516" s="151">
        <f t="shared" si="147"/>
        <v>1.5274779219934507</v>
      </c>
      <c r="K516" s="104">
        <f t="shared" si="152"/>
        <v>2024</v>
      </c>
      <c r="L516" s="26">
        <f t="shared" si="149"/>
        <v>2.0300776227410822</v>
      </c>
      <c r="M516" s="26">
        <f t="shared" si="149"/>
        <v>1.7220765430021885</v>
      </c>
      <c r="N516" s="26">
        <f t="shared" si="149"/>
        <v>1.5954093678035337</v>
      </c>
      <c r="O516" s="26">
        <f t="shared" si="149"/>
        <v>1.5192605156256449</v>
      </c>
      <c r="P516" s="26">
        <f t="shared" si="149"/>
        <v>1.4689366085165854</v>
      </c>
      <c r="Q516" s="26">
        <f t="shared" si="149"/>
        <v>1.4476652109447254</v>
      </c>
      <c r="R516" s="26">
        <f t="shared" si="149"/>
        <v>1.4383194995168038</v>
      </c>
      <c r="S516" s="26">
        <f t="shared" si="149"/>
        <v>1.4386551405306942</v>
      </c>
      <c r="T516" s="26">
        <f t="shared" si="149"/>
        <v>1.4472999410588834</v>
      </c>
      <c r="U516" s="26">
        <f t="shared" si="149"/>
        <v>1.4633563053818821</v>
      </c>
      <c r="V516" s="26">
        <f t="shared" si="149"/>
        <v>1.4862078754791996</v>
      </c>
      <c r="W516" s="26">
        <f t="shared" si="149"/>
        <v>1.5031344981635382</v>
      </c>
      <c r="X516" s="26">
        <f t="shared" si="149"/>
        <v>1.5257167464101049</v>
      </c>
      <c r="Y516" s="26">
        <f t="shared" si="149"/>
        <v>1.5535825214067089</v>
      </c>
    </row>
    <row r="517" spans="1:25" ht="25.15" customHeight="1">
      <c r="A517" s="383"/>
      <c r="B517" s="256">
        <f t="shared" si="150"/>
        <v>2025</v>
      </c>
      <c r="C517" s="278">
        <f t="shared" si="151"/>
        <v>45657</v>
      </c>
      <c r="D517" s="151">
        <f t="shared" si="142"/>
        <v>1.842937791726964</v>
      </c>
      <c r="E517" s="151">
        <f t="shared" si="143"/>
        <v>1.546328649315146</v>
      </c>
      <c r="F517" s="151">
        <f t="shared" si="144"/>
        <v>1.4937718546894623</v>
      </c>
      <c r="G517" s="151">
        <f t="shared" si="145"/>
        <v>1.4937566197636634</v>
      </c>
      <c r="H517" s="151">
        <f t="shared" si="146"/>
        <v>1.5264639030216498</v>
      </c>
      <c r="I517" s="151">
        <f t="shared" si="147"/>
        <v>1.5806554419424141</v>
      </c>
      <c r="K517" s="104">
        <f t="shared" si="152"/>
        <v>2025</v>
      </c>
      <c r="L517" s="26">
        <f t="shared" si="149"/>
        <v>2.0975208264864218</v>
      </c>
      <c r="M517" s="26">
        <f t="shared" si="149"/>
        <v>1.7807775091258948</v>
      </c>
      <c r="N517" s="26">
        <f t="shared" si="149"/>
        <v>1.6505150395685759</v>
      </c>
      <c r="O517" s="26">
        <f t="shared" si="149"/>
        <v>1.5722047944471365</v>
      </c>
      <c r="P517" s="26">
        <f t="shared" si="149"/>
        <v>1.5204525041831558</v>
      </c>
      <c r="Q517" s="26">
        <f t="shared" si="149"/>
        <v>1.4985773437534675</v>
      </c>
      <c r="R517" s="26">
        <f t="shared" si="149"/>
        <v>1.488966365625457</v>
      </c>
      <c r="S517" s="26">
        <f t="shared" si="149"/>
        <v>1.4893115334030247</v>
      </c>
      <c r="T517" s="26">
        <f t="shared" si="149"/>
        <v>1.4982017061243023</v>
      </c>
      <c r="U517" s="26">
        <f t="shared" si="149"/>
        <v>1.5147138109023999</v>
      </c>
      <c r="V517" s="26">
        <f t="shared" si="149"/>
        <v>1.5382139951408997</v>
      </c>
      <c r="W517" s="26">
        <f t="shared" si="149"/>
        <v>1.5556210595099356</v>
      </c>
      <c r="X517" s="26">
        <f t="shared" si="149"/>
        <v>1.5788442775231326</v>
      </c>
      <c r="Y517" s="26">
        <f t="shared" si="149"/>
        <v>1.607500988794174</v>
      </c>
    </row>
    <row r="518" spans="1:25" ht="25.15" customHeight="1">
      <c r="A518" s="383"/>
      <c r="B518" s="256">
        <f t="shared" si="150"/>
        <v>2026</v>
      </c>
      <c r="C518" s="278">
        <f t="shared" si="151"/>
        <v>46022</v>
      </c>
      <c r="D518" s="151">
        <f t="shared" si="142"/>
        <v>1.8391836432024313</v>
      </c>
      <c r="E518" s="151">
        <f t="shared" si="143"/>
        <v>1.5447711883246167</v>
      </c>
      <c r="F518" s="151">
        <f t="shared" si="144"/>
        <v>1.4926036293598521</v>
      </c>
      <c r="G518" s="151">
        <f t="shared" si="145"/>
        <v>1.4925885072639256</v>
      </c>
      <c r="H518" s="151">
        <f t="shared" si="146"/>
        <v>1.525053560357259</v>
      </c>
      <c r="I518" s="151">
        <f t="shared" si="147"/>
        <v>1.578843756699613</v>
      </c>
      <c r="K518" s="104">
        <f t="shared" si="152"/>
        <v>2026</v>
      </c>
      <c r="L518" s="26">
        <f t="shared" si="149"/>
        <v>2.0918812358130818</v>
      </c>
      <c r="M518" s="26">
        <f t="shared" si="149"/>
        <v>1.7774837197015221</v>
      </c>
      <c r="N518" s="26">
        <f t="shared" si="149"/>
        <v>1.6481859740926907</v>
      </c>
      <c r="O518" s="26">
        <f t="shared" si="149"/>
        <v>1.5704556947061041</v>
      </c>
      <c r="P518" s="26">
        <f t="shared" si="149"/>
        <v>1.5190866819431292</v>
      </c>
      <c r="Q518" s="26">
        <f t="shared" si="149"/>
        <v>1.4973735289681993</v>
      </c>
      <c r="R518" s="26">
        <f t="shared" si="149"/>
        <v>1.4878337297515052</v>
      </c>
      <c r="S518" s="26">
        <f t="shared" si="149"/>
        <v>1.4881763412162501</v>
      </c>
      <c r="T518" s="26">
        <f t="shared" si="149"/>
        <v>1.497000673311601</v>
      </c>
      <c r="U518" s="26">
        <f t="shared" si="149"/>
        <v>1.5133904894291694</v>
      </c>
      <c r="V518" s="26">
        <f t="shared" si="149"/>
        <v>1.5367166312853486</v>
      </c>
      <c r="W518" s="26">
        <f t="shared" si="149"/>
        <v>1.5539947789224451</v>
      </c>
      <c r="X518" s="26">
        <f t="shared" si="149"/>
        <v>1.5770460057653963</v>
      </c>
      <c r="Y518" s="26">
        <f t="shared" si="149"/>
        <v>1.6054904854109968</v>
      </c>
    </row>
    <row r="519" spans="1:25" ht="25.15" customHeight="1">
      <c r="A519" s="383"/>
      <c r="B519" s="256">
        <f t="shared" si="150"/>
        <v>2027</v>
      </c>
      <c r="C519" s="278">
        <f t="shared" si="151"/>
        <v>46387</v>
      </c>
      <c r="D519" s="151">
        <f t="shared" si="142"/>
        <v>1.8354294946778991</v>
      </c>
      <c r="E519" s="151">
        <f t="shared" si="143"/>
        <v>1.5432137273340873</v>
      </c>
      <c r="F519" s="151">
        <f t="shared" si="144"/>
        <v>1.4914354040302424</v>
      </c>
      <c r="G519" s="151">
        <f t="shared" si="145"/>
        <v>1.4914203947641878</v>
      </c>
      <c r="H519" s="151">
        <f t="shared" si="146"/>
        <v>1.5236432176928685</v>
      </c>
      <c r="I519" s="151">
        <f t="shared" si="147"/>
        <v>1.5770320714568118</v>
      </c>
      <c r="K519" s="104">
        <f t="shared" si="152"/>
        <v>2027</v>
      </c>
      <c r="L519" s="26">
        <f t="shared" si="149"/>
        <v>2.0862416451397423</v>
      </c>
      <c r="M519" s="26">
        <f t="shared" si="149"/>
        <v>1.7741899302771493</v>
      </c>
      <c r="N519" s="26">
        <f t="shared" si="149"/>
        <v>1.6458569086168056</v>
      </c>
      <c r="O519" s="26">
        <f t="shared" si="149"/>
        <v>1.568706594965072</v>
      </c>
      <c r="P519" s="26">
        <f t="shared" si="149"/>
        <v>1.5177208597031027</v>
      </c>
      <c r="Q519" s="26">
        <f t="shared" si="149"/>
        <v>1.4961697141829313</v>
      </c>
      <c r="R519" s="26">
        <f t="shared" si="149"/>
        <v>1.4867010938775536</v>
      </c>
      <c r="S519" s="26">
        <f t="shared" si="149"/>
        <v>1.4870411490294755</v>
      </c>
      <c r="T519" s="26">
        <f t="shared" si="149"/>
        <v>1.4957996404988998</v>
      </c>
      <c r="U519" s="26">
        <f t="shared" si="149"/>
        <v>1.5120671679559394</v>
      </c>
      <c r="V519" s="26">
        <f t="shared" si="149"/>
        <v>1.5352192674297975</v>
      </c>
      <c r="W519" s="26">
        <f t="shared" si="149"/>
        <v>1.5523684983349546</v>
      </c>
      <c r="X519" s="26">
        <f t="shared" si="149"/>
        <v>1.57524773400766</v>
      </c>
      <c r="Y519" s="26">
        <f t="shared" si="149"/>
        <v>1.60347998202782</v>
      </c>
    </row>
    <row r="520" spans="1:25" ht="25.15" customHeight="1">
      <c r="A520" s="383"/>
      <c r="B520" s="256">
        <f t="shared" si="150"/>
        <v>2028</v>
      </c>
      <c r="C520" s="278">
        <f t="shared" si="151"/>
        <v>46752</v>
      </c>
      <c r="D520" s="151">
        <f t="shared" si="142"/>
        <v>1.8316753461533664</v>
      </c>
      <c r="E520" s="151">
        <f t="shared" si="143"/>
        <v>1.541656266343558</v>
      </c>
      <c r="F520" s="151">
        <f t="shared" si="144"/>
        <v>1.4902671787006325</v>
      </c>
      <c r="G520" s="151">
        <f t="shared" si="145"/>
        <v>1.4902522822644499</v>
      </c>
      <c r="H520" s="151">
        <f t="shared" si="146"/>
        <v>1.5222328750284779</v>
      </c>
      <c r="I520" s="151">
        <f t="shared" si="147"/>
        <v>1.5752203862140102</v>
      </c>
      <c r="K520" s="104">
        <f t="shared" si="152"/>
        <v>2028</v>
      </c>
      <c r="L520" s="26">
        <f t="shared" si="149"/>
        <v>2.0806020544664023</v>
      </c>
      <c r="M520" s="26">
        <f t="shared" si="149"/>
        <v>1.7708961408527766</v>
      </c>
      <c r="N520" s="26">
        <f t="shared" si="149"/>
        <v>1.6435278431409204</v>
      </c>
      <c r="O520" s="26">
        <f t="shared" si="149"/>
        <v>1.5669574952240399</v>
      </c>
      <c r="P520" s="26">
        <f t="shared" si="149"/>
        <v>1.5163550374630761</v>
      </c>
      <c r="Q520" s="26">
        <f t="shared" si="149"/>
        <v>1.4949658993976631</v>
      </c>
      <c r="R520" s="26">
        <f t="shared" si="149"/>
        <v>1.4855684580036019</v>
      </c>
      <c r="S520" s="26">
        <f t="shared" si="149"/>
        <v>1.4859059568427011</v>
      </c>
      <c r="T520" s="26">
        <f t="shared" si="149"/>
        <v>1.4945986076861986</v>
      </c>
      <c r="U520" s="26">
        <f t="shared" si="149"/>
        <v>1.5107438464827092</v>
      </c>
      <c r="V520" s="26">
        <f t="shared" si="149"/>
        <v>1.5337219035742466</v>
      </c>
      <c r="W520" s="26">
        <f t="shared" si="149"/>
        <v>1.5507422177474641</v>
      </c>
      <c r="X520" s="26">
        <f t="shared" si="149"/>
        <v>1.5734494622499238</v>
      </c>
      <c r="Y520" s="26">
        <f t="shared" si="149"/>
        <v>1.6014694786446431</v>
      </c>
    </row>
    <row r="521" spans="1:25" ht="25.15" customHeight="1">
      <c r="A521" s="383"/>
      <c r="B521" s="256">
        <f t="shared" si="150"/>
        <v>2029</v>
      </c>
      <c r="C521" s="278">
        <f t="shared" si="151"/>
        <v>47118</v>
      </c>
      <c r="D521" s="151">
        <f t="shared" si="142"/>
        <v>1.8279211976288341</v>
      </c>
      <c r="E521" s="151">
        <f t="shared" si="143"/>
        <v>1.5400988053530289</v>
      </c>
      <c r="F521" s="151">
        <f t="shared" si="144"/>
        <v>1.4890989533710228</v>
      </c>
      <c r="G521" s="151">
        <f t="shared" si="145"/>
        <v>1.4890841697647121</v>
      </c>
      <c r="H521" s="151">
        <f t="shared" si="146"/>
        <v>1.5208225323640874</v>
      </c>
      <c r="I521" s="151">
        <f t="shared" si="147"/>
        <v>1.5734087009712094</v>
      </c>
      <c r="K521" s="104">
        <f t="shared" si="152"/>
        <v>2029</v>
      </c>
      <c r="L521" s="26">
        <f t="shared" si="149"/>
        <v>2.0749624637930628</v>
      </c>
      <c r="M521" s="26">
        <f t="shared" si="149"/>
        <v>1.7676023514284041</v>
      </c>
      <c r="N521" s="26">
        <f t="shared" si="149"/>
        <v>1.6411987776650352</v>
      </c>
      <c r="O521" s="26">
        <f t="shared" si="149"/>
        <v>1.5652083954830081</v>
      </c>
      <c r="P521" s="26">
        <f t="shared" si="149"/>
        <v>1.5149892152230497</v>
      </c>
      <c r="Q521" s="26">
        <f t="shared" si="149"/>
        <v>1.4937620846123951</v>
      </c>
      <c r="R521" s="26">
        <f t="shared" si="149"/>
        <v>1.4844358221296503</v>
      </c>
      <c r="S521" s="26">
        <f t="shared" si="149"/>
        <v>1.4847707646559267</v>
      </c>
      <c r="T521" s="26">
        <f t="shared" si="149"/>
        <v>1.4933975748734976</v>
      </c>
      <c r="U521" s="26">
        <f t="shared" si="149"/>
        <v>1.509420525009479</v>
      </c>
      <c r="V521" s="26">
        <f t="shared" si="149"/>
        <v>1.5322245397186958</v>
      </c>
      <c r="W521" s="26">
        <f t="shared" si="149"/>
        <v>1.5491159371599741</v>
      </c>
      <c r="X521" s="26">
        <f t="shared" si="149"/>
        <v>1.5716511904921877</v>
      </c>
      <c r="Y521" s="26">
        <f t="shared" si="149"/>
        <v>1.5994589752614663</v>
      </c>
    </row>
    <row r="522" spans="1:25" ht="25.15" customHeight="1">
      <c r="A522" s="383"/>
      <c r="B522" s="256">
        <f t="shared" si="150"/>
        <v>2030</v>
      </c>
      <c r="C522" s="278">
        <f t="shared" si="151"/>
        <v>47483</v>
      </c>
      <c r="D522" s="151">
        <f t="shared" si="142"/>
        <v>1.8241670491043012</v>
      </c>
      <c r="E522" s="151">
        <f t="shared" si="143"/>
        <v>1.5385413443624993</v>
      </c>
      <c r="F522" s="151">
        <f t="shared" si="144"/>
        <v>1.4879307280414125</v>
      </c>
      <c r="G522" s="151">
        <f t="shared" si="145"/>
        <v>1.4879160572649739</v>
      </c>
      <c r="H522" s="151">
        <f t="shared" si="146"/>
        <v>1.5194121896996964</v>
      </c>
      <c r="I522" s="151">
        <f t="shared" si="147"/>
        <v>1.5715970157284078</v>
      </c>
      <c r="K522" s="104">
        <f t="shared" si="152"/>
        <v>2030</v>
      </c>
      <c r="L522" s="26">
        <f t="shared" si="149"/>
        <v>2.0693228731197228</v>
      </c>
      <c r="M522" s="26">
        <f t="shared" si="149"/>
        <v>1.7643085620040309</v>
      </c>
      <c r="N522" s="26">
        <f t="shared" si="149"/>
        <v>1.6388697121891498</v>
      </c>
      <c r="O522" s="26">
        <f t="shared" si="149"/>
        <v>1.5634592957419755</v>
      </c>
      <c r="P522" s="26">
        <f t="shared" si="149"/>
        <v>1.513623392983023</v>
      </c>
      <c r="Q522" s="26">
        <f t="shared" si="149"/>
        <v>1.4925582698271267</v>
      </c>
      <c r="R522" s="26">
        <f t="shared" si="149"/>
        <v>1.4833031862556982</v>
      </c>
      <c r="S522" s="26">
        <f t="shared" si="149"/>
        <v>1.4836355724691517</v>
      </c>
      <c r="T522" s="26">
        <f t="shared" si="149"/>
        <v>1.4921965420607959</v>
      </c>
      <c r="U522" s="26">
        <f t="shared" si="149"/>
        <v>1.5080972035362485</v>
      </c>
      <c r="V522" s="26">
        <f t="shared" si="149"/>
        <v>1.5307271758631442</v>
      </c>
      <c r="W522" s="26">
        <f t="shared" si="149"/>
        <v>1.5474896565724832</v>
      </c>
      <c r="X522" s="26">
        <f t="shared" si="149"/>
        <v>1.5698529187344512</v>
      </c>
      <c r="Y522" s="26">
        <f t="shared" si="149"/>
        <v>1.5974484718782891</v>
      </c>
    </row>
    <row r="523" spans="1:25" ht="25.15" customHeight="1">
      <c r="A523" s="383"/>
      <c r="B523" s="256">
        <f t="shared" si="150"/>
        <v>2031</v>
      </c>
      <c r="C523" s="278">
        <f t="shared" si="151"/>
        <v>47848</v>
      </c>
      <c r="D523" s="151">
        <f t="shared" si="142"/>
        <v>1.8174697443967538</v>
      </c>
      <c r="E523" s="151">
        <f t="shared" si="143"/>
        <v>1.5357628738902922</v>
      </c>
      <c r="F523" s="151">
        <f t="shared" si="144"/>
        <v>1.4858466440078841</v>
      </c>
      <c r="G523" s="151">
        <f t="shared" si="145"/>
        <v>1.485832174517044</v>
      </c>
      <c r="H523" s="151">
        <f t="shared" si="146"/>
        <v>1.5168961745490557</v>
      </c>
      <c r="I523" s="151">
        <f t="shared" si="147"/>
        <v>1.5683650157087186</v>
      </c>
      <c r="K523" s="104">
        <f t="shared" si="152"/>
        <v>2031</v>
      </c>
      <c r="L523" s="26">
        <f t="shared" si="149"/>
        <v>2.0592619879633736</v>
      </c>
      <c r="M523" s="26">
        <f t="shared" si="149"/>
        <v>1.758432526127089</v>
      </c>
      <c r="N523" s="26">
        <f t="shared" si="149"/>
        <v>1.6347147190997982</v>
      </c>
      <c r="O523" s="26">
        <f t="shared" si="149"/>
        <v>1.5603389466526858</v>
      </c>
      <c r="P523" s="26">
        <f t="shared" si="149"/>
        <v>1.5111868011278986</v>
      </c>
      <c r="Q523" s="26">
        <f t="shared" si="149"/>
        <v>1.4904106951172542</v>
      </c>
      <c r="R523" s="26">
        <f t="shared" si="149"/>
        <v>1.4812825928985141</v>
      </c>
      <c r="S523" s="26">
        <f t="shared" si="149"/>
        <v>1.4816104187154377</v>
      </c>
      <c r="T523" s="26">
        <f t="shared" si="149"/>
        <v>1.4900539303186502</v>
      </c>
      <c r="U523" s="26">
        <f t="shared" si="149"/>
        <v>1.5057364319593254</v>
      </c>
      <c r="V523" s="26">
        <f t="shared" si="149"/>
        <v>1.528055917138786</v>
      </c>
      <c r="W523" s="26">
        <f t="shared" si="149"/>
        <v>1.5445884137039028</v>
      </c>
      <c r="X523" s="26">
        <f t="shared" si="149"/>
        <v>1.566644848028182</v>
      </c>
      <c r="Y523" s="26">
        <f t="shared" si="149"/>
        <v>1.5938617853940702</v>
      </c>
    </row>
    <row r="524" spans="1:25" ht="25.15" customHeight="1">
      <c r="A524" s="383"/>
      <c r="B524" s="256">
        <f t="shared" si="150"/>
        <v>2032</v>
      </c>
      <c r="C524" s="278">
        <f t="shared" si="151"/>
        <v>48213</v>
      </c>
      <c r="D524" s="151">
        <f t="shared" si="142"/>
        <v>1.810772439689206</v>
      </c>
      <c r="E524" s="151">
        <f t="shared" si="143"/>
        <v>1.5329844034180848</v>
      </c>
      <c r="F524" s="151">
        <f t="shared" si="144"/>
        <v>1.4837625599743554</v>
      </c>
      <c r="G524" s="151">
        <f t="shared" si="145"/>
        <v>1.483748291769114</v>
      </c>
      <c r="H524" s="151">
        <f t="shared" si="146"/>
        <v>1.5143801593984152</v>
      </c>
      <c r="I524" s="151">
        <f t="shared" si="147"/>
        <v>1.5651330156890289</v>
      </c>
      <c r="K524" s="104">
        <f t="shared" si="152"/>
        <v>2032</v>
      </c>
      <c r="L524" s="26">
        <f t="shared" si="149"/>
        <v>2.0492011028070243</v>
      </c>
      <c r="M524" s="26">
        <f t="shared" si="149"/>
        <v>1.7525564902501471</v>
      </c>
      <c r="N524" s="26">
        <f t="shared" si="149"/>
        <v>1.6305597260104467</v>
      </c>
      <c r="O524" s="26">
        <f t="shared" si="149"/>
        <v>1.5572185975633954</v>
      </c>
      <c r="P524" s="26">
        <f t="shared" si="149"/>
        <v>1.5087502092727743</v>
      </c>
      <c r="Q524" s="26">
        <f t="shared" si="149"/>
        <v>1.4882631204073813</v>
      </c>
      <c r="R524" s="26">
        <f t="shared" si="149"/>
        <v>1.4792619995413294</v>
      </c>
      <c r="S524" s="26">
        <f t="shared" si="149"/>
        <v>1.4795852649617238</v>
      </c>
      <c r="T524" s="26">
        <f t="shared" si="149"/>
        <v>1.4879113185765043</v>
      </c>
      <c r="U524" s="26">
        <f t="shared" si="149"/>
        <v>1.5033756603824024</v>
      </c>
      <c r="V524" s="26">
        <f t="shared" si="149"/>
        <v>1.5253846584144279</v>
      </c>
      <c r="W524" s="26">
        <f t="shared" si="149"/>
        <v>1.5416871708353219</v>
      </c>
      <c r="X524" s="26">
        <f t="shared" si="149"/>
        <v>1.5634367773219127</v>
      </c>
      <c r="Y524" s="26">
        <f t="shared" si="149"/>
        <v>1.5902750989098515</v>
      </c>
    </row>
    <row r="525" spans="1:25" ht="25.15" customHeight="1">
      <c r="A525" s="383"/>
      <c r="B525" s="256">
        <f t="shared" si="150"/>
        <v>2033</v>
      </c>
      <c r="C525" s="278">
        <f t="shared" si="151"/>
        <v>48579</v>
      </c>
      <c r="D525" s="151">
        <f t="shared" si="142"/>
        <v>1.8040751349816582</v>
      </c>
      <c r="E525" s="151">
        <f t="shared" si="143"/>
        <v>1.5302059329458775</v>
      </c>
      <c r="F525" s="151">
        <f t="shared" si="144"/>
        <v>1.481678475940827</v>
      </c>
      <c r="G525" s="151">
        <f t="shared" si="145"/>
        <v>1.4816644090211841</v>
      </c>
      <c r="H525" s="151">
        <f t="shared" si="146"/>
        <v>1.5118641442477747</v>
      </c>
      <c r="I525" s="151">
        <f t="shared" si="147"/>
        <v>1.5619010156693391</v>
      </c>
      <c r="K525" s="104">
        <f t="shared" si="152"/>
        <v>2033</v>
      </c>
      <c r="L525" s="26">
        <f t="shared" si="149"/>
        <v>2.039140217650675</v>
      </c>
      <c r="M525" s="26">
        <f t="shared" si="149"/>
        <v>1.7466804543732053</v>
      </c>
      <c r="N525" s="26">
        <f t="shared" si="149"/>
        <v>1.6264047329210949</v>
      </c>
      <c r="O525" s="26">
        <f t="shared" si="149"/>
        <v>1.5540982484741055</v>
      </c>
      <c r="P525" s="26">
        <f t="shared" si="149"/>
        <v>1.5063136174176495</v>
      </c>
      <c r="Q525" s="26">
        <f t="shared" si="149"/>
        <v>1.4861155456975088</v>
      </c>
      <c r="R525" s="26">
        <f t="shared" si="149"/>
        <v>1.4772414061841452</v>
      </c>
      <c r="S525" s="26">
        <f t="shared" si="149"/>
        <v>1.4775601112080099</v>
      </c>
      <c r="T525" s="26">
        <f t="shared" si="149"/>
        <v>1.4857687068343584</v>
      </c>
      <c r="U525" s="26">
        <f t="shared" si="149"/>
        <v>1.5010148888054795</v>
      </c>
      <c r="V525" s="26">
        <f t="shared" si="149"/>
        <v>1.5227133996900697</v>
      </c>
      <c r="W525" s="26">
        <f t="shared" si="149"/>
        <v>1.5387859279667413</v>
      </c>
      <c r="X525" s="26">
        <f t="shared" si="149"/>
        <v>1.5602287066156433</v>
      </c>
      <c r="Y525" s="26">
        <f t="shared" si="149"/>
        <v>1.5866884124256324</v>
      </c>
    </row>
    <row r="526" spans="1:25" ht="25.15" customHeight="1">
      <c r="A526" s="383"/>
      <c r="B526" s="256">
        <f t="shared" si="150"/>
        <v>2034</v>
      </c>
      <c r="C526" s="278">
        <f t="shared" si="151"/>
        <v>48944</v>
      </c>
      <c r="D526" s="151">
        <f t="shared" si="142"/>
        <v>1.7973778302741108</v>
      </c>
      <c r="E526" s="151">
        <f t="shared" si="143"/>
        <v>1.5274274624736703</v>
      </c>
      <c r="F526" s="151">
        <f t="shared" si="144"/>
        <v>1.4795943919072982</v>
      </c>
      <c r="G526" s="151">
        <f t="shared" si="145"/>
        <v>1.4795805262732542</v>
      </c>
      <c r="H526" s="151">
        <f t="shared" si="146"/>
        <v>1.509348129097134</v>
      </c>
      <c r="I526" s="151">
        <f t="shared" si="147"/>
        <v>1.5586690156496494</v>
      </c>
      <c r="K526" s="104">
        <f t="shared" si="152"/>
        <v>2034</v>
      </c>
      <c r="L526" s="26">
        <f t="shared" si="149"/>
        <v>2.0290793324943257</v>
      </c>
      <c r="M526" s="26">
        <f t="shared" si="149"/>
        <v>1.7408044184962632</v>
      </c>
      <c r="N526" s="26">
        <f t="shared" si="149"/>
        <v>1.6222497398317433</v>
      </c>
      <c r="O526" s="26">
        <f t="shared" si="149"/>
        <v>1.5509778993848151</v>
      </c>
      <c r="P526" s="26">
        <f t="shared" si="149"/>
        <v>1.5038770255625253</v>
      </c>
      <c r="Q526" s="26">
        <f t="shared" si="149"/>
        <v>1.4839679709876359</v>
      </c>
      <c r="R526" s="26">
        <f t="shared" si="149"/>
        <v>1.4752208128269606</v>
      </c>
      <c r="S526" s="26">
        <f t="shared" si="149"/>
        <v>1.4755349574542962</v>
      </c>
      <c r="T526" s="26">
        <f t="shared" si="149"/>
        <v>1.4836260950922124</v>
      </c>
      <c r="U526" s="26">
        <f t="shared" si="149"/>
        <v>1.4986541172285563</v>
      </c>
      <c r="V526" s="26">
        <f t="shared" si="149"/>
        <v>1.5200421409657117</v>
      </c>
      <c r="W526" s="26">
        <f t="shared" si="149"/>
        <v>1.5358846850981607</v>
      </c>
      <c r="X526" s="26">
        <f t="shared" si="149"/>
        <v>1.5570206359093741</v>
      </c>
      <c r="Y526" s="26">
        <f t="shared" si="149"/>
        <v>1.5831017259414137</v>
      </c>
    </row>
    <row r="527" spans="1:25" ht="25.15" customHeight="1">
      <c r="A527" s="383"/>
      <c r="B527" s="256">
        <f t="shared" si="150"/>
        <v>2035</v>
      </c>
      <c r="C527" s="278">
        <f t="shared" si="151"/>
        <v>49309</v>
      </c>
      <c r="D527" s="151">
        <f t="shared" si="142"/>
        <v>1.790680525566563</v>
      </c>
      <c r="E527" s="151">
        <f t="shared" si="143"/>
        <v>1.524648992001463</v>
      </c>
      <c r="F527" s="151">
        <f t="shared" si="144"/>
        <v>1.4775103078737697</v>
      </c>
      <c r="G527" s="151">
        <f t="shared" si="145"/>
        <v>1.4774966435253245</v>
      </c>
      <c r="H527" s="151">
        <f t="shared" si="146"/>
        <v>1.5068321139464935</v>
      </c>
      <c r="I527" s="151">
        <f t="shared" si="147"/>
        <v>1.55543701562996</v>
      </c>
      <c r="K527" s="104">
        <f t="shared" si="152"/>
        <v>2035</v>
      </c>
      <c r="L527" s="26">
        <f t="shared" si="149"/>
        <v>2.0190184473379764</v>
      </c>
      <c r="M527" s="26">
        <f t="shared" si="149"/>
        <v>1.7349283826193214</v>
      </c>
      <c r="N527" s="26">
        <f t="shared" si="149"/>
        <v>1.6180947467423916</v>
      </c>
      <c r="O527" s="26">
        <f t="shared" si="149"/>
        <v>1.5478575502955252</v>
      </c>
      <c r="P527" s="26">
        <f t="shared" si="149"/>
        <v>1.5014404337074008</v>
      </c>
      <c r="Q527" s="26">
        <f t="shared" si="149"/>
        <v>1.4818203962777634</v>
      </c>
      <c r="R527" s="26">
        <f t="shared" si="149"/>
        <v>1.4732002194697762</v>
      </c>
      <c r="S527" s="26">
        <f t="shared" si="149"/>
        <v>1.4735098037005825</v>
      </c>
      <c r="T527" s="26">
        <f t="shared" si="149"/>
        <v>1.4814834833500665</v>
      </c>
      <c r="U527" s="26">
        <f t="shared" si="149"/>
        <v>1.4962933456516336</v>
      </c>
      <c r="V527" s="26">
        <f t="shared" si="149"/>
        <v>1.5173708822413534</v>
      </c>
      <c r="W527" s="26">
        <f t="shared" si="149"/>
        <v>1.5329834422295803</v>
      </c>
      <c r="X527" s="26">
        <f t="shared" si="149"/>
        <v>1.553812565203105</v>
      </c>
      <c r="Y527" s="26">
        <f t="shared" si="149"/>
        <v>1.5795150394571946</v>
      </c>
    </row>
    <row r="528" spans="1:25" ht="25.15" customHeight="1">
      <c r="A528" s="383"/>
      <c r="B528" s="256">
        <f t="shared" si="150"/>
        <v>2036</v>
      </c>
      <c r="C528" s="278">
        <f t="shared" si="151"/>
        <v>49674</v>
      </c>
      <c r="D528" s="151">
        <f t="shared" si="142"/>
        <v>1.7839832208590156</v>
      </c>
      <c r="E528" s="151">
        <f t="shared" si="143"/>
        <v>1.5218705215292561</v>
      </c>
      <c r="F528" s="151">
        <f t="shared" si="144"/>
        <v>1.4754262238402414</v>
      </c>
      <c r="G528" s="151">
        <f t="shared" si="145"/>
        <v>1.4754127607773946</v>
      </c>
      <c r="H528" s="151">
        <f t="shared" si="146"/>
        <v>1.504316098795853</v>
      </c>
      <c r="I528" s="151">
        <f t="shared" si="147"/>
        <v>1.5522050156102705</v>
      </c>
      <c r="K528" s="104">
        <f t="shared" si="152"/>
        <v>2036</v>
      </c>
      <c r="L528" s="26">
        <f t="shared" si="149"/>
        <v>2.0089575621816276</v>
      </c>
      <c r="M528" s="26">
        <f t="shared" si="149"/>
        <v>1.7290523467423795</v>
      </c>
      <c r="N528" s="26">
        <f t="shared" si="149"/>
        <v>1.6139397536530402</v>
      </c>
      <c r="O528" s="26">
        <f t="shared" si="149"/>
        <v>1.5447372012062353</v>
      </c>
      <c r="P528" s="26">
        <f t="shared" si="149"/>
        <v>1.4990038418522766</v>
      </c>
      <c r="Q528" s="26">
        <f t="shared" si="149"/>
        <v>1.4796728215678909</v>
      </c>
      <c r="R528" s="26">
        <f t="shared" si="149"/>
        <v>1.4711796261125918</v>
      </c>
      <c r="S528" s="26">
        <f t="shared" si="149"/>
        <v>1.4714846499468686</v>
      </c>
      <c r="T528" s="26">
        <f t="shared" si="149"/>
        <v>1.4793408716079206</v>
      </c>
      <c r="U528" s="26">
        <f t="shared" si="149"/>
        <v>1.4939325740747107</v>
      </c>
      <c r="V528" s="26">
        <f t="shared" si="149"/>
        <v>1.5146996235169954</v>
      </c>
      <c r="W528" s="26">
        <f t="shared" si="149"/>
        <v>1.5300821993609994</v>
      </c>
      <c r="X528" s="26">
        <f t="shared" si="149"/>
        <v>1.5506044944968358</v>
      </c>
      <c r="Y528" s="26">
        <f t="shared" si="149"/>
        <v>1.575928352972976</v>
      </c>
    </row>
    <row r="529" spans="1:25" ht="25.15" customHeight="1">
      <c r="A529" s="383"/>
      <c r="B529" s="256">
        <f t="shared" si="150"/>
        <v>2037</v>
      </c>
      <c r="C529" s="278">
        <f t="shared" si="151"/>
        <v>50040</v>
      </c>
      <c r="D529" s="151">
        <f t="shared" si="142"/>
        <v>1.7772859161514678</v>
      </c>
      <c r="E529" s="151">
        <f t="shared" si="143"/>
        <v>1.5190920510570487</v>
      </c>
      <c r="F529" s="151">
        <f t="shared" si="144"/>
        <v>1.4733421398067126</v>
      </c>
      <c r="G529" s="151">
        <f t="shared" si="145"/>
        <v>1.4733288780294647</v>
      </c>
      <c r="H529" s="151">
        <f t="shared" si="146"/>
        <v>1.5018000836452126</v>
      </c>
      <c r="I529" s="151">
        <f t="shared" si="147"/>
        <v>1.5489730155905805</v>
      </c>
      <c r="K529" s="104">
        <f t="shared" si="152"/>
        <v>2037</v>
      </c>
      <c r="L529" s="26">
        <f t="shared" ref="L529:Y544" si="153">AVERAGE(L341,L435)</f>
        <v>1.9988966770252783</v>
      </c>
      <c r="M529" s="26">
        <f t="shared" si="153"/>
        <v>1.7231763108654374</v>
      </c>
      <c r="N529" s="26">
        <f t="shared" si="153"/>
        <v>1.6097847605636884</v>
      </c>
      <c r="O529" s="26">
        <f t="shared" si="153"/>
        <v>1.5416168521169453</v>
      </c>
      <c r="P529" s="26">
        <f t="shared" si="153"/>
        <v>1.4965672499971521</v>
      </c>
      <c r="Q529" s="26">
        <f t="shared" si="153"/>
        <v>1.477525246858018</v>
      </c>
      <c r="R529" s="26">
        <f t="shared" si="153"/>
        <v>1.4691590327554072</v>
      </c>
      <c r="S529" s="26">
        <f t="shared" si="153"/>
        <v>1.4694594961931546</v>
      </c>
      <c r="T529" s="26">
        <f t="shared" si="153"/>
        <v>1.4771982598657747</v>
      </c>
      <c r="U529" s="26">
        <f t="shared" si="153"/>
        <v>1.4915718024977878</v>
      </c>
      <c r="V529" s="26">
        <f t="shared" si="153"/>
        <v>1.5120283647926374</v>
      </c>
      <c r="W529" s="26">
        <f t="shared" si="153"/>
        <v>1.5271809564924186</v>
      </c>
      <c r="X529" s="26">
        <f t="shared" si="153"/>
        <v>1.5473964237905662</v>
      </c>
      <c r="Y529" s="26">
        <f t="shared" si="153"/>
        <v>1.5723416664887568</v>
      </c>
    </row>
    <row r="530" spans="1:25" ht="25.15" customHeight="1">
      <c r="A530" s="383"/>
      <c r="B530" s="256">
        <f t="shared" si="150"/>
        <v>2038</v>
      </c>
      <c r="C530" s="278">
        <f t="shared" si="151"/>
        <v>50405</v>
      </c>
      <c r="D530" s="151">
        <f t="shared" si="142"/>
        <v>1.7705886114439207</v>
      </c>
      <c r="E530" s="151">
        <f t="shared" si="143"/>
        <v>1.5163135805848413</v>
      </c>
      <c r="F530" s="151">
        <f t="shared" si="144"/>
        <v>1.471258055773184</v>
      </c>
      <c r="G530" s="151">
        <f t="shared" si="145"/>
        <v>1.4712449952815347</v>
      </c>
      <c r="H530" s="151">
        <f t="shared" si="146"/>
        <v>1.4992840684945719</v>
      </c>
      <c r="I530" s="151">
        <f t="shared" si="147"/>
        <v>1.5457410155708911</v>
      </c>
      <c r="K530" s="104">
        <f t="shared" si="152"/>
        <v>2038</v>
      </c>
      <c r="L530" s="26">
        <f t="shared" si="153"/>
        <v>1.988835791868929</v>
      </c>
      <c r="M530" s="26">
        <f t="shared" si="153"/>
        <v>1.7173002749884958</v>
      </c>
      <c r="N530" s="26">
        <f t="shared" si="153"/>
        <v>1.6056297674743369</v>
      </c>
      <c r="O530" s="26">
        <f t="shared" si="153"/>
        <v>1.5384965030276549</v>
      </c>
      <c r="P530" s="26">
        <f t="shared" si="153"/>
        <v>1.4941306581420277</v>
      </c>
      <c r="Q530" s="26">
        <f t="shared" si="153"/>
        <v>1.4753776721481453</v>
      </c>
      <c r="R530" s="26">
        <f t="shared" si="153"/>
        <v>1.467138439398223</v>
      </c>
      <c r="S530" s="26">
        <f t="shared" si="153"/>
        <v>1.4674343424394407</v>
      </c>
      <c r="T530" s="26">
        <f t="shared" si="153"/>
        <v>1.4750556481236288</v>
      </c>
      <c r="U530" s="26">
        <f t="shared" si="153"/>
        <v>1.4892110309208646</v>
      </c>
      <c r="V530" s="26">
        <f t="shared" si="153"/>
        <v>1.5093571060682791</v>
      </c>
      <c r="W530" s="26">
        <f t="shared" si="153"/>
        <v>1.5242797136238382</v>
      </c>
      <c r="X530" s="26">
        <f t="shared" si="153"/>
        <v>1.544188353084297</v>
      </c>
      <c r="Y530" s="26">
        <f t="shared" si="153"/>
        <v>1.5687549800045382</v>
      </c>
    </row>
    <row r="531" spans="1:25" ht="25.15" customHeight="1">
      <c r="A531" s="383"/>
      <c r="B531" s="256">
        <f t="shared" si="150"/>
        <v>2039</v>
      </c>
      <c r="C531" s="278">
        <f t="shared" si="151"/>
        <v>50770</v>
      </c>
      <c r="D531" s="151">
        <f t="shared" si="142"/>
        <v>1.7638913067363731</v>
      </c>
      <c r="E531" s="151">
        <f t="shared" si="143"/>
        <v>1.5135351101126342</v>
      </c>
      <c r="F531" s="151">
        <f t="shared" si="144"/>
        <v>1.4691739717396555</v>
      </c>
      <c r="G531" s="151">
        <f t="shared" si="145"/>
        <v>1.4691611125336048</v>
      </c>
      <c r="H531" s="151">
        <f t="shared" si="146"/>
        <v>1.4967680533439311</v>
      </c>
      <c r="I531" s="151">
        <f t="shared" si="147"/>
        <v>1.5425090155512013</v>
      </c>
      <c r="K531" s="104">
        <f t="shared" si="152"/>
        <v>2039</v>
      </c>
      <c r="L531" s="26">
        <f t="shared" si="153"/>
        <v>1.9787749067125797</v>
      </c>
      <c r="M531" s="26">
        <f t="shared" si="153"/>
        <v>1.7114242391115537</v>
      </c>
      <c r="N531" s="26">
        <f t="shared" si="153"/>
        <v>1.6014747743849851</v>
      </c>
      <c r="O531" s="26">
        <f t="shared" si="153"/>
        <v>1.535376153938365</v>
      </c>
      <c r="P531" s="26">
        <f t="shared" si="153"/>
        <v>1.4916940662869034</v>
      </c>
      <c r="Q531" s="26">
        <f t="shared" si="153"/>
        <v>1.4732300974382726</v>
      </c>
      <c r="R531" s="26">
        <f t="shared" si="153"/>
        <v>1.4651178460410386</v>
      </c>
      <c r="S531" s="26">
        <f t="shared" si="153"/>
        <v>1.4654091886857268</v>
      </c>
      <c r="T531" s="26">
        <f t="shared" si="153"/>
        <v>1.4729130363814829</v>
      </c>
      <c r="U531" s="26">
        <f t="shared" si="153"/>
        <v>1.4868502593439414</v>
      </c>
      <c r="V531" s="26">
        <f t="shared" si="153"/>
        <v>1.5066858473439209</v>
      </c>
      <c r="W531" s="26">
        <f t="shared" si="153"/>
        <v>1.5213784707552573</v>
      </c>
      <c r="X531" s="26">
        <f t="shared" si="153"/>
        <v>1.5409802823780279</v>
      </c>
      <c r="Y531" s="26">
        <f t="shared" si="153"/>
        <v>1.5651682935203191</v>
      </c>
    </row>
    <row r="532" spans="1:25" ht="25.15" customHeight="1">
      <c r="A532" s="383"/>
      <c r="B532" s="256">
        <f t="shared" si="150"/>
        <v>2040</v>
      </c>
      <c r="C532" s="278">
        <f t="shared" si="151"/>
        <v>51135</v>
      </c>
      <c r="D532" s="151">
        <f t="shared" si="142"/>
        <v>1.7571940020288253</v>
      </c>
      <c r="E532" s="151">
        <f t="shared" si="143"/>
        <v>1.5107566396404271</v>
      </c>
      <c r="F532" s="151">
        <f t="shared" si="144"/>
        <v>1.4670898877061271</v>
      </c>
      <c r="G532" s="151">
        <f t="shared" si="145"/>
        <v>1.4670772297856751</v>
      </c>
      <c r="H532" s="151">
        <f t="shared" si="146"/>
        <v>1.4942520381932907</v>
      </c>
      <c r="I532" s="151">
        <f t="shared" si="147"/>
        <v>1.5392770155315121</v>
      </c>
      <c r="K532" s="104">
        <f t="shared" si="152"/>
        <v>2040</v>
      </c>
      <c r="L532" s="26">
        <f t="shared" si="153"/>
        <v>1.9687140215562304</v>
      </c>
      <c r="M532" s="26">
        <f t="shared" si="153"/>
        <v>1.7055482032346116</v>
      </c>
      <c r="N532" s="26">
        <f t="shared" si="153"/>
        <v>1.5973197812956337</v>
      </c>
      <c r="O532" s="26">
        <f t="shared" si="153"/>
        <v>1.5322558048490751</v>
      </c>
      <c r="P532" s="26">
        <f t="shared" si="153"/>
        <v>1.489257474431779</v>
      </c>
      <c r="Q532" s="26">
        <f t="shared" si="153"/>
        <v>1.4710825227284001</v>
      </c>
      <c r="R532" s="26">
        <f t="shared" si="153"/>
        <v>1.4630972526838542</v>
      </c>
      <c r="S532" s="26">
        <f t="shared" si="153"/>
        <v>1.4633840349320129</v>
      </c>
      <c r="T532" s="26">
        <f t="shared" si="153"/>
        <v>1.4707704246393372</v>
      </c>
      <c r="U532" s="26">
        <f t="shared" si="153"/>
        <v>1.4844894877670187</v>
      </c>
      <c r="V532" s="26">
        <f t="shared" si="153"/>
        <v>1.5040145886195626</v>
      </c>
      <c r="W532" s="26">
        <f t="shared" si="153"/>
        <v>1.5184772278866769</v>
      </c>
      <c r="X532" s="26">
        <f t="shared" si="153"/>
        <v>1.5377722116717587</v>
      </c>
      <c r="Y532" s="26">
        <f t="shared" si="153"/>
        <v>1.5615816070361004</v>
      </c>
    </row>
    <row r="533" spans="1:25" ht="25.15" customHeight="1">
      <c r="A533" s="383"/>
      <c r="B533" s="256">
        <f t="shared" si="150"/>
        <v>2041</v>
      </c>
      <c r="C533" s="278">
        <f t="shared" si="151"/>
        <v>51501</v>
      </c>
      <c r="D533" s="151">
        <f t="shared" si="142"/>
        <v>1.7504966973212774</v>
      </c>
      <c r="E533" s="151">
        <f t="shared" si="143"/>
        <v>1.5079781691682199</v>
      </c>
      <c r="F533" s="151">
        <f t="shared" si="144"/>
        <v>1.4650058036725984</v>
      </c>
      <c r="G533" s="151">
        <f t="shared" si="145"/>
        <v>1.464993347037745</v>
      </c>
      <c r="H533" s="151">
        <f t="shared" si="146"/>
        <v>1.49173602304265</v>
      </c>
      <c r="I533" s="151">
        <f t="shared" si="147"/>
        <v>1.5360450155118224</v>
      </c>
      <c r="K533" s="104">
        <f t="shared" si="152"/>
        <v>2041</v>
      </c>
      <c r="L533" s="26">
        <f t="shared" si="153"/>
        <v>1.9586531363998814</v>
      </c>
      <c r="M533" s="26">
        <f t="shared" si="153"/>
        <v>1.6996721673576698</v>
      </c>
      <c r="N533" s="26">
        <f t="shared" si="153"/>
        <v>1.5931647882062818</v>
      </c>
      <c r="O533" s="26">
        <f t="shared" si="153"/>
        <v>1.5291354557597849</v>
      </c>
      <c r="P533" s="26">
        <f t="shared" si="153"/>
        <v>1.4868208825766547</v>
      </c>
      <c r="Q533" s="26">
        <f t="shared" si="153"/>
        <v>1.4689349480185272</v>
      </c>
      <c r="R533" s="26">
        <f t="shared" si="153"/>
        <v>1.4610766593266697</v>
      </c>
      <c r="S533" s="26">
        <f t="shared" si="153"/>
        <v>1.4613588811782989</v>
      </c>
      <c r="T533" s="26">
        <f t="shared" si="153"/>
        <v>1.4686278128971912</v>
      </c>
      <c r="U533" s="26">
        <f t="shared" si="153"/>
        <v>1.4821287161900956</v>
      </c>
      <c r="V533" s="26">
        <f t="shared" si="153"/>
        <v>1.5013433298952046</v>
      </c>
      <c r="W533" s="26">
        <f t="shared" si="153"/>
        <v>1.5155759850180963</v>
      </c>
      <c r="X533" s="26">
        <f t="shared" si="153"/>
        <v>1.5345641409654893</v>
      </c>
      <c r="Y533" s="26">
        <f t="shared" si="153"/>
        <v>1.5579949205518815</v>
      </c>
    </row>
    <row r="534" spans="1:25" ht="25.15" customHeight="1">
      <c r="A534" s="383"/>
      <c r="B534" s="256">
        <f>B533+1</f>
        <v>2042</v>
      </c>
      <c r="C534" s="278">
        <f t="shared" si="151"/>
        <v>51866</v>
      </c>
      <c r="D534" s="151">
        <f t="shared" si="142"/>
        <v>1.7437993926137301</v>
      </c>
      <c r="E534" s="151">
        <f t="shared" si="143"/>
        <v>1.5051996986960126</v>
      </c>
      <c r="F534" s="151">
        <f t="shared" si="144"/>
        <v>1.46292171963907</v>
      </c>
      <c r="G534" s="151">
        <f t="shared" si="145"/>
        <v>1.4629094642898153</v>
      </c>
      <c r="H534" s="151">
        <f t="shared" si="146"/>
        <v>1.4892200078920097</v>
      </c>
      <c r="I534" s="151">
        <f t="shared" si="147"/>
        <v>1.5328130154921327</v>
      </c>
      <c r="K534" s="104">
        <f>K533+1</f>
        <v>2042</v>
      </c>
      <c r="L534" s="26">
        <f t="shared" si="153"/>
        <v>1.9485922512435321</v>
      </c>
      <c r="M534" s="26">
        <f t="shared" si="153"/>
        <v>1.6937961314807279</v>
      </c>
      <c r="N534" s="26">
        <f t="shared" si="153"/>
        <v>1.5890097951169304</v>
      </c>
      <c r="O534" s="26">
        <f t="shared" si="153"/>
        <v>1.5260151066704948</v>
      </c>
      <c r="P534" s="26">
        <f t="shared" si="153"/>
        <v>1.4843842907215303</v>
      </c>
      <c r="Q534" s="26">
        <f t="shared" si="153"/>
        <v>1.4667873733086547</v>
      </c>
      <c r="R534" s="26">
        <f t="shared" si="153"/>
        <v>1.4590560659694853</v>
      </c>
      <c r="S534" s="26">
        <f t="shared" si="153"/>
        <v>1.459333727424585</v>
      </c>
      <c r="T534" s="26">
        <f t="shared" si="153"/>
        <v>1.4664852011550453</v>
      </c>
      <c r="U534" s="26">
        <f t="shared" si="153"/>
        <v>1.4797679446131728</v>
      </c>
      <c r="V534" s="26">
        <f t="shared" si="153"/>
        <v>1.4986720711708463</v>
      </c>
      <c r="W534" s="26">
        <f t="shared" si="153"/>
        <v>1.5126747421495153</v>
      </c>
      <c r="X534" s="26">
        <f t="shared" si="153"/>
        <v>1.5313560702592199</v>
      </c>
      <c r="Y534" s="26">
        <f t="shared" si="153"/>
        <v>1.5544082340676626</v>
      </c>
    </row>
    <row r="535" spans="1:25" ht="25.15" customHeight="1">
      <c r="A535" s="383"/>
      <c r="B535" s="256">
        <f t="shared" si="150"/>
        <v>2043</v>
      </c>
      <c r="C535" s="278">
        <f t="shared" si="151"/>
        <v>52231</v>
      </c>
      <c r="D535" s="151">
        <f t="shared" si="142"/>
        <v>1.7371020879061827</v>
      </c>
      <c r="E535" s="151">
        <f t="shared" si="143"/>
        <v>1.5024212282238052</v>
      </c>
      <c r="F535" s="151">
        <f t="shared" si="144"/>
        <v>1.4608376356055417</v>
      </c>
      <c r="G535" s="151">
        <f t="shared" si="145"/>
        <v>1.4608255815418854</v>
      </c>
      <c r="H535" s="151">
        <f t="shared" si="146"/>
        <v>1.486703992741369</v>
      </c>
      <c r="I535" s="151">
        <f t="shared" si="147"/>
        <v>1.5295810154724432</v>
      </c>
      <c r="K535" s="104">
        <f t="shared" si="152"/>
        <v>2043</v>
      </c>
      <c r="L535" s="26">
        <f t="shared" si="153"/>
        <v>1.938531366087183</v>
      </c>
      <c r="M535" s="26">
        <f t="shared" si="153"/>
        <v>1.6879200956037859</v>
      </c>
      <c r="N535" s="26">
        <f t="shared" si="153"/>
        <v>1.5848548020275788</v>
      </c>
      <c r="O535" s="26">
        <f t="shared" si="153"/>
        <v>1.5228947575812048</v>
      </c>
      <c r="P535" s="26">
        <f t="shared" si="153"/>
        <v>1.4819476988664058</v>
      </c>
      <c r="Q535" s="26">
        <f t="shared" si="153"/>
        <v>1.4646397985987822</v>
      </c>
      <c r="R535" s="26">
        <f t="shared" si="153"/>
        <v>1.4570354726123009</v>
      </c>
      <c r="S535" s="26">
        <f t="shared" si="153"/>
        <v>1.4573085736708711</v>
      </c>
      <c r="T535" s="26">
        <f t="shared" si="153"/>
        <v>1.4643425894128996</v>
      </c>
      <c r="U535" s="26">
        <f t="shared" si="153"/>
        <v>1.4774071730362497</v>
      </c>
      <c r="V535" s="26">
        <f t="shared" si="153"/>
        <v>1.4960008124464883</v>
      </c>
      <c r="W535" s="26">
        <f t="shared" si="153"/>
        <v>1.5097734992809348</v>
      </c>
      <c r="X535" s="26">
        <f t="shared" si="153"/>
        <v>1.5281479995529508</v>
      </c>
      <c r="Y535" s="26">
        <f t="shared" si="153"/>
        <v>1.5508215475834437</v>
      </c>
    </row>
    <row r="536" spans="1:25" ht="25.15" customHeight="1">
      <c r="A536" s="383"/>
      <c r="B536" s="256">
        <f t="shared" si="150"/>
        <v>2044</v>
      </c>
      <c r="C536" s="278">
        <f t="shared" si="151"/>
        <v>52596</v>
      </c>
      <c r="D536" s="151">
        <f t="shared" si="142"/>
        <v>1.7304047831986349</v>
      </c>
      <c r="E536" s="151">
        <f t="shared" si="143"/>
        <v>1.4996427577515981</v>
      </c>
      <c r="F536" s="151">
        <f t="shared" si="144"/>
        <v>1.4587535515720129</v>
      </c>
      <c r="G536" s="151">
        <f t="shared" si="145"/>
        <v>1.4587416987939554</v>
      </c>
      <c r="H536" s="151">
        <f t="shared" si="146"/>
        <v>1.4841879775907283</v>
      </c>
      <c r="I536" s="151">
        <f t="shared" si="147"/>
        <v>1.5263490154527535</v>
      </c>
      <c r="K536" s="104">
        <f t="shared" si="152"/>
        <v>2044</v>
      </c>
      <c r="L536" s="26">
        <f t="shared" si="153"/>
        <v>1.9284704809308337</v>
      </c>
      <c r="M536" s="26">
        <f t="shared" si="153"/>
        <v>1.682044059726844</v>
      </c>
      <c r="N536" s="26">
        <f t="shared" si="153"/>
        <v>1.5806998089382271</v>
      </c>
      <c r="O536" s="26">
        <f t="shared" si="153"/>
        <v>1.5197744084919145</v>
      </c>
      <c r="P536" s="26">
        <f t="shared" si="153"/>
        <v>1.4795111070112814</v>
      </c>
      <c r="Q536" s="26">
        <f t="shared" si="153"/>
        <v>1.4624922238889093</v>
      </c>
      <c r="R536" s="26">
        <f t="shared" si="153"/>
        <v>1.4550148792551165</v>
      </c>
      <c r="S536" s="26">
        <f t="shared" si="153"/>
        <v>1.4552834199171572</v>
      </c>
      <c r="T536" s="26">
        <f t="shared" si="153"/>
        <v>1.4621999776707535</v>
      </c>
      <c r="U536" s="26">
        <f t="shared" si="153"/>
        <v>1.4750464014593265</v>
      </c>
      <c r="V536" s="26">
        <f t="shared" si="153"/>
        <v>1.4933295537221301</v>
      </c>
      <c r="W536" s="26">
        <f t="shared" si="153"/>
        <v>1.5068722564123542</v>
      </c>
      <c r="X536" s="26">
        <f t="shared" si="153"/>
        <v>1.5249399288466816</v>
      </c>
      <c r="Y536" s="26">
        <f t="shared" si="153"/>
        <v>1.5472348610992248</v>
      </c>
    </row>
    <row r="537" spans="1:25" ht="25.15" customHeight="1">
      <c r="A537" s="383"/>
      <c r="B537" s="256">
        <f t="shared" si="150"/>
        <v>2045</v>
      </c>
      <c r="C537" s="278">
        <f t="shared" si="151"/>
        <v>52962</v>
      </c>
      <c r="D537" s="151">
        <f t="shared" si="142"/>
        <v>1.7237074784910875</v>
      </c>
      <c r="E537" s="151">
        <f t="shared" si="143"/>
        <v>1.4968642872793909</v>
      </c>
      <c r="F537" s="151">
        <f t="shared" si="144"/>
        <v>1.4566694675384846</v>
      </c>
      <c r="G537" s="151">
        <f t="shared" si="145"/>
        <v>1.4566578160460255</v>
      </c>
      <c r="H537" s="151">
        <f t="shared" si="146"/>
        <v>1.4816719624400878</v>
      </c>
      <c r="I537" s="151">
        <f t="shared" si="147"/>
        <v>1.523117015433064</v>
      </c>
      <c r="K537" s="104">
        <f t="shared" si="152"/>
        <v>2045</v>
      </c>
      <c r="L537" s="26">
        <f t="shared" si="153"/>
        <v>1.9184095957744844</v>
      </c>
      <c r="M537" s="26">
        <f t="shared" si="153"/>
        <v>1.6761680238499022</v>
      </c>
      <c r="N537" s="26">
        <f t="shared" si="153"/>
        <v>1.5765448158488755</v>
      </c>
      <c r="O537" s="26">
        <f t="shared" si="153"/>
        <v>1.5166540594026248</v>
      </c>
      <c r="P537" s="26">
        <f t="shared" si="153"/>
        <v>1.4770745151561571</v>
      </c>
      <c r="Q537" s="26">
        <f t="shared" si="153"/>
        <v>1.4603446491790368</v>
      </c>
      <c r="R537" s="26">
        <f t="shared" si="153"/>
        <v>1.4529942858979321</v>
      </c>
      <c r="S537" s="26">
        <f t="shared" si="153"/>
        <v>1.4532582661634432</v>
      </c>
      <c r="T537" s="26">
        <f t="shared" si="153"/>
        <v>1.4600573659286078</v>
      </c>
      <c r="U537" s="26">
        <f t="shared" si="153"/>
        <v>1.4726856298824038</v>
      </c>
      <c r="V537" s="26">
        <f t="shared" si="153"/>
        <v>1.4906582949977718</v>
      </c>
      <c r="W537" s="26">
        <f t="shared" si="153"/>
        <v>1.5039710135437736</v>
      </c>
      <c r="X537" s="26">
        <f t="shared" si="153"/>
        <v>1.5217318581404125</v>
      </c>
      <c r="Y537" s="26">
        <f t="shared" si="153"/>
        <v>1.5436481746150059</v>
      </c>
    </row>
    <row r="538" spans="1:25" ht="25.15" customHeight="1">
      <c r="A538" s="383"/>
      <c r="B538" s="256">
        <f t="shared" si="150"/>
        <v>2046</v>
      </c>
      <c r="C538" s="278">
        <f t="shared" si="151"/>
        <v>53327</v>
      </c>
      <c r="D538" s="151">
        <f t="shared" si="142"/>
        <v>1.7170101737835399</v>
      </c>
      <c r="E538" s="151">
        <f t="shared" si="143"/>
        <v>1.4940858168071836</v>
      </c>
      <c r="F538" s="151">
        <f t="shared" si="144"/>
        <v>1.4545853835049558</v>
      </c>
      <c r="G538" s="151">
        <f t="shared" si="145"/>
        <v>1.4545739332980956</v>
      </c>
      <c r="H538" s="151">
        <f t="shared" si="146"/>
        <v>1.4791559472894471</v>
      </c>
      <c r="I538" s="151">
        <f t="shared" si="147"/>
        <v>1.5198850154133741</v>
      </c>
      <c r="K538" s="104">
        <f t="shared" si="152"/>
        <v>2046</v>
      </c>
      <c r="L538" s="26">
        <f t="shared" si="153"/>
        <v>1.9083487106181354</v>
      </c>
      <c r="M538" s="26">
        <f t="shared" si="153"/>
        <v>1.6702919879729603</v>
      </c>
      <c r="N538" s="26">
        <f t="shared" si="153"/>
        <v>1.5723898227595239</v>
      </c>
      <c r="O538" s="26">
        <f t="shared" si="153"/>
        <v>1.5135337103133346</v>
      </c>
      <c r="P538" s="26">
        <f t="shared" si="153"/>
        <v>1.4746379233010325</v>
      </c>
      <c r="Q538" s="26">
        <f t="shared" si="153"/>
        <v>1.4581970744691639</v>
      </c>
      <c r="R538" s="26">
        <f t="shared" si="153"/>
        <v>1.4509736925407477</v>
      </c>
      <c r="S538" s="26">
        <f t="shared" si="153"/>
        <v>1.4512331124097293</v>
      </c>
      <c r="T538" s="26">
        <f t="shared" si="153"/>
        <v>1.4579147541864617</v>
      </c>
      <c r="U538" s="26">
        <f t="shared" si="153"/>
        <v>1.4703248583054807</v>
      </c>
      <c r="V538" s="26">
        <f t="shared" si="153"/>
        <v>1.4879870362734136</v>
      </c>
      <c r="W538" s="26">
        <f t="shared" si="153"/>
        <v>1.5010697706751928</v>
      </c>
      <c r="X538" s="26">
        <f t="shared" si="153"/>
        <v>1.5185237874341428</v>
      </c>
      <c r="Y538" s="26">
        <f t="shared" si="153"/>
        <v>1.540061488130787</v>
      </c>
    </row>
    <row r="539" spans="1:25" ht="25.15" customHeight="1">
      <c r="A539" s="383"/>
      <c r="B539" s="256">
        <f t="shared" si="150"/>
        <v>2047</v>
      </c>
      <c r="C539" s="278">
        <f t="shared" si="151"/>
        <v>53692</v>
      </c>
      <c r="D539" s="151">
        <f t="shared" si="142"/>
        <v>1.7103128690759923</v>
      </c>
      <c r="E539" s="151">
        <f t="shared" si="143"/>
        <v>1.4913073463349762</v>
      </c>
      <c r="F539" s="151">
        <f t="shared" si="144"/>
        <v>1.4525012994714275</v>
      </c>
      <c r="G539" s="151">
        <f t="shared" si="145"/>
        <v>1.4524900505501657</v>
      </c>
      <c r="H539" s="151">
        <f t="shared" si="146"/>
        <v>1.4766399321388068</v>
      </c>
      <c r="I539" s="151">
        <f t="shared" si="147"/>
        <v>1.5166530153936846</v>
      </c>
      <c r="K539" s="104">
        <f t="shared" si="152"/>
        <v>2047</v>
      </c>
      <c r="L539" s="26">
        <f t="shared" si="153"/>
        <v>1.8982878254617861</v>
      </c>
      <c r="M539" s="26">
        <f t="shared" si="153"/>
        <v>1.6644159520960184</v>
      </c>
      <c r="N539" s="26">
        <f t="shared" si="153"/>
        <v>1.5682348296701722</v>
      </c>
      <c r="O539" s="26">
        <f t="shared" si="153"/>
        <v>1.5104133612240445</v>
      </c>
      <c r="P539" s="26">
        <f t="shared" si="153"/>
        <v>1.4722013314459081</v>
      </c>
      <c r="Q539" s="26">
        <f t="shared" si="153"/>
        <v>1.4560494997592914</v>
      </c>
      <c r="R539" s="26">
        <f t="shared" si="153"/>
        <v>1.4489530991835633</v>
      </c>
      <c r="S539" s="26">
        <f t="shared" si="153"/>
        <v>1.4492079586560156</v>
      </c>
      <c r="T539" s="26">
        <f t="shared" si="153"/>
        <v>1.4557721424443157</v>
      </c>
      <c r="U539" s="26">
        <f t="shared" si="153"/>
        <v>1.4679640867285579</v>
      </c>
      <c r="V539" s="26">
        <f t="shared" si="153"/>
        <v>1.4853157775490557</v>
      </c>
      <c r="W539" s="26">
        <f t="shared" si="153"/>
        <v>1.4981685278066124</v>
      </c>
      <c r="X539" s="26">
        <f t="shared" si="153"/>
        <v>1.5153157167278737</v>
      </c>
      <c r="Y539" s="26">
        <f t="shared" si="153"/>
        <v>1.5364748016465681</v>
      </c>
    </row>
    <row r="540" spans="1:25" ht="25.15" customHeight="1">
      <c r="A540" s="383"/>
      <c r="B540" s="256">
        <f t="shared" si="150"/>
        <v>2048</v>
      </c>
      <c r="C540" s="278">
        <f t="shared" si="151"/>
        <v>54057</v>
      </c>
      <c r="D540" s="151">
        <f t="shared" si="142"/>
        <v>1.7036155643684445</v>
      </c>
      <c r="E540" s="151">
        <f t="shared" si="143"/>
        <v>1.4885288758627691</v>
      </c>
      <c r="F540" s="151">
        <f t="shared" si="144"/>
        <v>1.4504172154378989</v>
      </c>
      <c r="G540" s="151">
        <f t="shared" si="145"/>
        <v>1.4504061678022357</v>
      </c>
      <c r="H540" s="151">
        <f t="shared" si="146"/>
        <v>1.4741239169881661</v>
      </c>
      <c r="I540" s="151">
        <f t="shared" si="147"/>
        <v>1.5134210153739953</v>
      </c>
      <c r="K540" s="104">
        <f t="shared" si="152"/>
        <v>2048</v>
      </c>
      <c r="L540" s="26">
        <f t="shared" si="153"/>
        <v>1.888226940305437</v>
      </c>
      <c r="M540" s="26">
        <f t="shared" si="153"/>
        <v>1.6585399162190764</v>
      </c>
      <c r="N540" s="26">
        <f t="shared" si="153"/>
        <v>1.5640798365808206</v>
      </c>
      <c r="O540" s="26">
        <f t="shared" si="153"/>
        <v>1.5072930121347543</v>
      </c>
      <c r="P540" s="26">
        <f t="shared" si="153"/>
        <v>1.4697647395907838</v>
      </c>
      <c r="Q540" s="26">
        <f t="shared" si="153"/>
        <v>1.4539019250494187</v>
      </c>
      <c r="R540" s="26">
        <f t="shared" si="153"/>
        <v>1.4469325058263789</v>
      </c>
      <c r="S540" s="26">
        <f t="shared" si="153"/>
        <v>1.4471828049023014</v>
      </c>
      <c r="T540" s="26">
        <f t="shared" si="153"/>
        <v>1.45362953070217</v>
      </c>
      <c r="U540" s="26">
        <f t="shared" si="153"/>
        <v>1.4656033151516348</v>
      </c>
      <c r="V540" s="26">
        <f t="shared" si="153"/>
        <v>1.4826445188246975</v>
      </c>
      <c r="W540" s="26">
        <f t="shared" si="153"/>
        <v>1.4952672849380315</v>
      </c>
      <c r="X540" s="26">
        <f t="shared" si="153"/>
        <v>1.5121076460216045</v>
      </c>
      <c r="Y540" s="26">
        <f t="shared" si="153"/>
        <v>1.5328881151623492</v>
      </c>
    </row>
    <row r="541" spans="1:25" ht="25.15" customHeight="1">
      <c r="A541" s="383"/>
      <c r="B541" s="256">
        <f t="shared" si="150"/>
        <v>2049</v>
      </c>
      <c r="C541" s="278">
        <f t="shared" si="151"/>
        <v>54423</v>
      </c>
      <c r="D541" s="151">
        <f t="shared" si="142"/>
        <v>1.6969182596608972</v>
      </c>
      <c r="E541" s="151">
        <f t="shared" si="143"/>
        <v>1.4857504053905619</v>
      </c>
      <c r="F541" s="151">
        <f t="shared" si="144"/>
        <v>1.4483331314043704</v>
      </c>
      <c r="G541" s="151">
        <f t="shared" si="145"/>
        <v>1.448322285054306</v>
      </c>
      <c r="H541" s="151">
        <f t="shared" si="146"/>
        <v>1.4716079018375257</v>
      </c>
      <c r="I541" s="151">
        <f t="shared" si="147"/>
        <v>1.5101890153543056</v>
      </c>
      <c r="K541" s="104">
        <f t="shared" si="152"/>
        <v>2049</v>
      </c>
      <c r="L541" s="26">
        <f t="shared" si="153"/>
        <v>1.8781660551490877</v>
      </c>
      <c r="M541" s="26">
        <f t="shared" si="153"/>
        <v>1.6526638803421345</v>
      </c>
      <c r="N541" s="26">
        <f t="shared" si="153"/>
        <v>1.5599248434914692</v>
      </c>
      <c r="O541" s="26">
        <f t="shared" si="153"/>
        <v>1.5041726630454644</v>
      </c>
      <c r="P541" s="26">
        <f t="shared" si="153"/>
        <v>1.4673281477356594</v>
      </c>
      <c r="Q541" s="26">
        <f t="shared" si="153"/>
        <v>1.451754350339546</v>
      </c>
      <c r="R541" s="26">
        <f t="shared" si="153"/>
        <v>1.4449119124691945</v>
      </c>
      <c r="S541" s="26">
        <f t="shared" si="153"/>
        <v>1.4451576511485877</v>
      </c>
      <c r="T541" s="26">
        <f t="shared" si="153"/>
        <v>1.4514869189600241</v>
      </c>
      <c r="U541" s="26">
        <f t="shared" si="153"/>
        <v>1.4632425435747118</v>
      </c>
      <c r="V541" s="26">
        <f t="shared" si="153"/>
        <v>1.4799732601003392</v>
      </c>
      <c r="W541" s="26">
        <f t="shared" si="153"/>
        <v>1.4923660420694509</v>
      </c>
      <c r="X541" s="26">
        <f t="shared" si="153"/>
        <v>1.5088995753153354</v>
      </c>
      <c r="Y541" s="26">
        <f t="shared" si="153"/>
        <v>1.5293014286781303</v>
      </c>
    </row>
    <row r="542" spans="1:25" ht="25.15" customHeight="1">
      <c r="A542" s="383"/>
      <c r="B542" s="256">
        <f t="shared" si="150"/>
        <v>2050</v>
      </c>
      <c r="C542" s="278">
        <f t="shared" si="151"/>
        <v>54788</v>
      </c>
      <c r="D542" s="151">
        <f t="shared" si="142"/>
        <v>1.6902209549533518</v>
      </c>
      <c r="E542" s="151">
        <f t="shared" si="143"/>
        <v>1.4829719349183565</v>
      </c>
      <c r="F542" s="151">
        <f t="shared" si="144"/>
        <v>1.4462490473708436</v>
      </c>
      <c r="G542" s="151">
        <f t="shared" si="145"/>
        <v>1.4462384023063777</v>
      </c>
      <c r="H542" s="151">
        <f t="shared" si="146"/>
        <v>1.4690918866868867</v>
      </c>
      <c r="I542" s="151">
        <f t="shared" si="147"/>
        <v>1.5069570153346179</v>
      </c>
      <c r="K542" s="104">
        <f t="shared" si="152"/>
        <v>2050</v>
      </c>
      <c r="L542" s="26">
        <f t="shared" si="153"/>
        <v>1.8681051699927411</v>
      </c>
      <c r="M542" s="26">
        <f t="shared" si="153"/>
        <v>1.6467878444651947</v>
      </c>
      <c r="N542" s="26">
        <f t="shared" si="153"/>
        <v>1.5557698504021191</v>
      </c>
      <c r="O542" s="26">
        <f t="shared" si="153"/>
        <v>1.5010523139561762</v>
      </c>
      <c r="P542" s="26">
        <f t="shared" si="153"/>
        <v>1.4648915558805369</v>
      </c>
      <c r="Q542" s="26">
        <f t="shared" si="153"/>
        <v>1.4496067756296753</v>
      </c>
      <c r="R542" s="26">
        <f t="shared" si="153"/>
        <v>1.4428913191120118</v>
      </c>
      <c r="S542" s="26">
        <f t="shared" si="153"/>
        <v>1.4431324973948756</v>
      </c>
      <c r="T542" s="26">
        <f t="shared" si="153"/>
        <v>1.44934430721788</v>
      </c>
      <c r="U542" s="26">
        <f t="shared" si="153"/>
        <v>1.4608817719977907</v>
      </c>
      <c r="V542" s="26">
        <f t="shared" si="153"/>
        <v>1.477302001375983</v>
      </c>
      <c r="W542" s="26">
        <f t="shared" si="153"/>
        <v>1.489464799200872</v>
      </c>
      <c r="X542" s="26">
        <f t="shared" si="153"/>
        <v>1.505691504609068</v>
      </c>
      <c r="Y542" s="26">
        <f t="shared" si="153"/>
        <v>1.5257147421939135</v>
      </c>
    </row>
    <row r="543" spans="1:25" ht="25.15" customHeight="1">
      <c r="A543" s="383"/>
      <c r="B543" s="256">
        <f t="shared" si="150"/>
        <v>2051</v>
      </c>
      <c r="C543" s="278">
        <f t="shared" si="151"/>
        <v>55153</v>
      </c>
      <c r="D543" s="151">
        <f t="shared" si="142"/>
        <v>1.6902209549533518</v>
      </c>
      <c r="E543" s="151">
        <f t="shared" si="143"/>
        <v>1.4829719349183565</v>
      </c>
      <c r="F543" s="151">
        <f t="shared" si="144"/>
        <v>1.4462490473708436</v>
      </c>
      <c r="G543" s="151">
        <f t="shared" si="145"/>
        <v>1.4462384023063777</v>
      </c>
      <c r="H543" s="151">
        <f t="shared" si="146"/>
        <v>1.4690918866868867</v>
      </c>
      <c r="I543" s="151">
        <f t="shared" si="147"/>
        <v>1.5069570153346179</v>
      </c>
      <c r="K543" s="104">
        <f t="shared" si="152"/>
        <v>2051</v>
      </c>
      <c r="L543" s="26">
        <f t="shared" si="153"/>
        <v>1.8681051699927411</v>
      </c>
      <c r="M543" s="26">
        <f t="shared" si="153"/>
        <v>1.6467878444651947</v>
      </c>
      <c r="N543" s="26">
        <f t="shared" si="153"/>
        <v>1.5557698504021191</v>
      </c>
      <c r="O543" s="26">
        <f t="shared" si="153"/>
        <v>1.5010523139561762</v>
      </c>
      <c r="P543" s="26">
        <f t="shared" si="153"/>
        <v>1.4648915558805369</v>
      </c>
      <c r="Q543" s="26">
        <f t="shared" si="153"/>
        <v>1.4496067756296753</v>
      </c>
      <c r="R543" s="26">
        <f t="shared" si="153"/>
        <v>1.4428913191120118</v>
      </c>
      <c r="S543" s="26">
        <f t="shared" si="153"/>
        <v>1.4431324973948756</v>
      </c>
      <c r="T543" s="26">
        <f t="shared" si="153"/>
        <v>1.44934430721788</v>
      </c>
      <c r="U543" s="26">
        <f t="shared" si="153"/>
        <v>1.4608817719977907</v>
      </c>
      <c r="V543" s="26">
        <f t="shared" si="153"/>
        <v>1.477302001375983</v>
      </c>
      <c r="W543" s="26">
        <f t="shared" si="153"/>
        <v>1.489464799200872</v>
      </c>
      <c r="X543" s="26">
        <f t="shared" si="153"/>
        <v>1.505691504609068</v>
      </c>
      <c r="Y543" s="26">
        <f t="shared" si="153"/>
        <v>1.5257147421939135</v>
      </c>
    </row>
    <row r="544" spans="1:25" ht="25.15" customHeight="1">
      <c r="A544" s="383"/>
      <c r="B544" s="256">
        <f t="shared" si="150"/>
        <v>2052</v>
      </c>
      <c r="C544" s="278">
        <f t="shared" si="151"/>
        <v>55518</v>
      </c>
      <c r="D544" s="151">
        <f t="shared" si="142"/>
        <v>1.6902209549533518</v>
      </c>
      <c r="E544" s="151">
        <f t="shared" si="143"/>
        <v>1.4829719349183565</v>
      </c>
      <c r="F544" s="151">
        <f t="shared" si="144"/>
        <v>1.4462490473708436</v>
      </c>
      <c r="G544" s="151">
        <f t="shared" si="145"/>
        <v>1.4462384023063777</v>
      </c>
      <c r="H544" s="151">
        <f t="shared" si="146"/>
        <v>1.4690918866868867</v>
      </c>
      <c r="I544" s="151">
        <f t="shared" si="147"/>
        <v>1.5069570153346179</v>
      </c>
      <c r="K544" s="104">
        <f t="shared" si="152"/>
        <v>2052</v>
      </c>
      <c r="L544" s="26">
        <f t="shared" si="153"/>
        <v>1.8681051699927411</v>
      </c>
      <c r="M544" s="26">
        <f t="shared" si="153"/>
        <v>1.6467878444651947</v>
      </c>
      <c r="N544" s="26">
        <f t="shared" si="153"/>
        <v>1.5557698504021191</v>
      </c>
      <c r="O544" s="26">
        <f t="shared" si="153"/>
        <v>1.5010523139561762</v>
      </c>
      <c r="P544" s="26">
        <f t="shared" si="153"/>
        <v>1.4648915558805369</v>
      </c>
      <c r="Q544" s="26">
        <f t="shared" si="153"/>
        <v>1.4496067756296753</v>
      </c>
      <c r="R544" s="26">
        <f t="shared" si="153"/>
        <v>1.4428913191120118</v>
      </c>
      <c r="S544" s="26">
        <f t="shared" si="153"/>
        <v>1.4431324973948756</v>
      </c>
      <c r="T544" s="26">
        <f t="shared" si="153"/>
        <v>1.44934430721788</v>
      </c>
      <c r="U544" s="26">
        <f t="shared" si="153"/>
        <v>1.4608817719977907</v>
      </c>
      <c r="V544" s="26">
        <f t="shared" si="153"/>
        <v>1.477302001375983</v>
      </c>
      <c r="W544" s="26">
        <f t="shared" si="153"/>
        <v>1.489464799200872</v>
      </c>
      <c r="X544" s="26">
        <f t="shared" si="153"/>
        <v>1.505691504609068</v>
      </c>
      <c r="Y544" s="26">
        <f t="shared" si="153"/>
        <v>1.5257147421939135</v>
      </c>
    </row>
    <row r="545" spans="1:25" ht="25.15" customHeight="1">
      <c r="A545" s="383"/>
      <c r="B545" s="256">
        <f t="shared" si="150"/>
        <v>2053</v>
      </c>
      <c r="C545" s="278">
        <f t="shared" si="151"/>
        <v>55884</v>
      </c>
      <c r="D545" s="151">
        <f t="shared" si="142"/>
        <v>1.6902209549533518</v>
      </c>
      <c r="E545" s="151">
        <f t="shared" si="143"/>
        <v>1.4829719349183565</v>
      </c>
      <c r="F545" s="151">
        <f t="shared" si="144"/>
        <v>1.4462490473708436</v>
      </c>
      <c r="G545" s="151">
        <f t="shared" si="145"/>
        <v>1.4462384023063777</v>
      </c>
      <c r="H545" s="151">
        <f t="shared" si="146"/>
        <v>1.4690918866868867</v>
      </c>
      <c r="I545" s="151">
        <f t="shared" si="147"/>
        <v>1.5069570153346179</v>
      </c>
      <c r="K545" s="104">
        <f t="shared" si="152"/>
        <v>2053</v>
      </c>
      <c r="L545" s="26">
        <f t="shared" ref="L545:Y553" si="154">AVERAGE(L357,L451)</f>
        <v>1.8681051699927411</v>
      </c>
      <c r="M545" s="26">
        <f t="shared" si="154"/>
        <v>1.6467878444651947</v>
      </c>
      <c r="N545" s="26">
        <f t="shared" si="154"/>
        <v>1.5557698504021191</v>
      </c>
      <c r="O545" s="26">
        <f t="shared" si="154"/>
        <v>1.5010523139561762</v>
      </c>
      <c r="P545" s="26">
        <f t="shared" si="154"/>
        <v>1.4648915558805369</v>
      </c>
      <c r="Q545" s="26">
        <f t="shared" si="154"/>
        <v>1.4496067756296753</v>
      </c>
      <c r="R545" s="26">
        <f t="shared" si="154"/>
        <v>1.4428913191120118</v>
      </c>
      <c r="S545" s="26">
        <f t="shared" si="154"/>
        <v>1.4431324973948756</v>
      </c>
      <c r="T545" s="26">
        <f t="shared" si="154"/>
        <v>1.44934430721788</v>
      </c>
      <c r="U545" s="26">
        <f t="shared" si="154"/>
        <v>1.4608817719977907</v>
      </c>
      <c r="V545" s="26">
        <f t="shared" si="154"/>
        <v>1.477302001375983</v>
      </c>
      <c r="W545" s="26">
        <f t="shared" si="154"/>
        <v>1.489464799200872</v>
      </c>
      <c r="X545" s="26">
        <f t="shared" si="154"/>
        <v>1.505691504609068</v>
      </c>
      <c r="Y545" s="26">
        <f t="shared" si="154"/>
        <v>1.5257147421939135</v>
      </c>
    </row>
    <row r="546" spans="1:25" ht="25.15" customHeight="1">
      <c r="A546" s="383"/>
      <c r="B546" s="256">
        <f t="shared" si="150"/>
        <v>2054</v>
      </c>
      <c r="C546" s="278">
        <f t="shared" si="151"/>
        <v>56249</v>
      </c>
      <c r="D546" s="151">
        <f t="shared" si="142"/>
        <v>1.6902209549533518</v>
      </c>
      <c r="E546" s="151">
        <f t="shared" si="143"/>
        <v>1.4829719349183565</v>
      </c>
      <c r="F546" s="151">
        <f t="shared" si="144"/>
        <v>1.4462490473708436</v>
      </c>
      <c r="G546" s="151">
        <f t="shared" si="145"/>
        <v>1.4462384023063777</v>
      </c>
      <c r="H546" s="151">
        <f t="shared" si="146"/>
        <v>1.4690918866868867</v>
      </c>
      <c r="I546" s="151">
        <f t="shared" si="147"/>
        <v>1.5069570153346179</v>
      </c>
      <c r="K546" s="104">
        <f t="shared" si="152"/>
        <v>2054</v>
      </c>
      <c r="L546" s="26">
        <f t="shared" si="154"/>
        <v>1.8681051699927411</v>
      </c>
      <c r="M546" s="26">
        <f t="shared" si="154"/>
        <v>1.6467878444651947</v>
      </c>
      <c r="N546" s="26">
        <f t="shared" si="154"/>
        <v>1.5557698504021191</v>
      </c>
      <c r="O546" s="26">
        <f t="shared" si="154"/>
        <v>1.5010523139561762</v>
      </c>
      <c r="P546" s="26">
        <f t="shared" si="154"/>
        <v>1.4648915558805369</v>
      </c>
      <c r="Q546" s="26">
        <f t="shared" si="154"/>
        <v>1.4496067756296753</v>
      </c>
      <c r="R546" s="26">
        <f t="shared" si="154"/>
        <v>1.4428913191120118</v>
      </c>
      <c r="S546" s="26">
        <f t="shared" si="154"/>
        <v>1.4431324973948756</v>
      </c>
      <c r="T546" s="26">
        <f t="shared" si="154"/>
        <v>1.44934430721788</v>
      </c>
      <c r="U546" s="26">
        <f t="shared" si="154"/>
        <v>1.4608817719977907</v>
      </c>
      <c r="V546" s="26">
        <f t="shared" si="154"/>
        <v>1.477302001375983</v>
      </c>
      <c r="W546" s="26">
        <f t="shared" si="154"/>
        <v>1.489464799200872</v>
      </c>
      <c r="X546" s="26">
        <f t="shared" si="154"/>
        <v>1.505691504609068</v>
      </c>
      <c r="Y546" s="26">
        <f t="shared" si="154"/>
        <v>1.5257147421939135</v>
      </c>
    </row>
    <row r="547" spans="1:25" ht="25.15" customHeight="1">
      <c r="A547" s="383"/>
      <c r="B547" s="256">
        <f t="shared" si="150"/>
        <v>2055</v>
      </c>
      <c r="C547" s="278">
        <f t="shared" si="151"/>
        <v>56614</v>
      </c>
      <c r="D547" s="151">
        <f t="shared" si="142"/>
        <v>1.6902209549533518</v>
      </c>
      <c r="E547" s="151">
        <f t="shared" si="143"/>
        <v>1.4829719349183565</v>
      </c>
      <c r="F547" s="151">
        <f t="shared" si="144"/>
        <v>1.4462490473708436</v>
      </c>
      <c r="G547" s="151">
        <f t="shared" si="145"/>
        <v>1.4462384023063777</v>
      </c>
      <c r="H547" s="151">
        <f t="shared" si="146"/>
        <v>1.4690918866868867</v>
      </c>
      <c r="I547" s="151">
        <f t="shared" si="147"/>
        <v>1.5069570153346179</v>
      </c>
      <c r="K547" s="104">
        <f t="shared" si="152"/>
        <v>2055</v>
      </c>
      <c r="L547" s="26">
        <f t="shared" si="154"/>
        <v>1.8681051699927411</v>
      </c>
      <c r="M547" s="26">
        <f t="shared" si="154"/>
        <v>1.6467878444651947</v>
      </c>
      <c r="N547" s="26">
        <f t="shared" si="154"/>
        <v>1.5557698504021191</v>
      </c>
      <c r="O547" s="26">
        <f t="shared" si="154"/>
        <v>1.5010523139561762</v>
      </c>
      <c r="P547" s="26">
        <f t="shared" si="154"/>
        <v>1.4648915558805369</v>
      </c>
      <c r="Q547" s="26">
        <f t="shared" si="154"/>
        <v>1.4496067756296753</v>
      </c>
      <c r="R547" s="26">
        <f t="shared" si="154"/>
        <v>1.4428913191120118</v>
      </c>
      <c r="S547" s="26">
        <f t="shared" si="154"/>
        <v>1.4431324973948756</v>
      </c>
      <c r="T547" s="26">
        <f t="shared" si="154"/>
        <v>1.44934430721788</v>
      </c>
      <c r="U547" s="26">
        <f t="shared" si="154"/>
        <v>1.4608817719977907</v>
      </c>
      <c r="V547" s="26">
        <f t="shared" si="154"/>
        <v>1.477302001375983</v>
      </c>
      <c r="W547" s="26">
        <f t="shared" si="154"/>
        <v>1.489464799200872</v>
      </c>
      <c r="X547" s="26">
        <f t="shared" si="154"/>
        <v>1.505691504609068</v>
      </c>
      <c r="Y547" s="26">
        <f t="shared" si="154"/>
        <v>1.5257147421939135</v>
      </c>
    </row>
    <row r="548" spans="1:25" ht="25.15" customHeight="1">
      <c r="A548" s="383"/>
      <c r="B548" s="256">
        <f t="shared" si="150"/>
        <v>2056</v>
      </c>
      <c r="C548" s="278">
        <f t="shared" si="151"/>
        <v>56979</v>
      </c>
      <c r="D548" s="151">
        <f t="shared" si="142"/>
        <v>1.6902209549533518</v>
      </c>
      <c r="E548" s="151">
        <f t="shared" si="143"/>
        <v>1.4829719349183565</v>
      </c>
      <c r="F548" s="151">
        <f t="shared" si="144"/>
        <v>1.4462490473708436</v>
      </c>
      <c r="G548" s="151">
        <f t="shared" si="145"/>
        <v>1.4462384023063777</v>
      </c>
      <c r="H548" s="151">
        <f t="shared" si="146"/>
        <v>1.4690918866868867</v>
      </c>
      <c r="I548" s="151">
        <f t="shared" si="147"/>
        <v>1.5069570153346179</v>
      </c>
      <c r="K548" s="104">
        <f t="shared" si="152"/>
        <v>2056</v>
      </c>
      <c r="L548" s="26">
        <f t="shared" si="154"/>
        <v>1.8681051699927411</v>
      </c>
      <c r="M548" s="26">
        <f t="shared" si="154"/>
        <v>1.6467878444651947</v>
      </c>
      <c r="N548" s="26">
        <f t="shared" si="154"/>
        <v>1.5557698504021191</v>
      </c>
      <c r="O548" s="26">
        <f t="shared" si="154"/>
        <v>1.5010523139561762</v>
      </c>
      <c r="P548" s="26">
        <f t="shared" si="154"/>
        <v>1.4648915558805369</v>
      </c>
      <c r="Q548" s="26">
        <f t="shared" si="154"/>
        <v>1.4496067756296753</v>
      </c>
      <c r="R548" s="26">
        <f t="shared" si="154"/>
        <v>1.4428913191120118</v>
      </c>
      <c r="S548" s="26">
        <f t="shared" si="154"/>
        <v>1.4431324973948756</v>
      </c>
      <c r="T548" s="26">
        <f t="shared" si="154"/>
        <v>1.44934430721788</v>
      </c>
      <c r="U548" s="26">
        <f t="shared" si="154"/>
        <v>1.4608817719977907</v>
      </c>
      <c r="V548" s="26">
        <f t="shared" si="154"/>
        <v>1.477302001375983</v>
      </c>
      <c r="W548" s="26">
        <f t="shared" si="154"/>
        <v>1.489464799200872</v>
      </c>
      <c r="X548" s="26">
        <f t="shared" si="154"/>
        <v>1.505691504609068</v>
      </c>
      <c r="Y548" s="26">
        <f t="shared" si="154"/>
        <v>1.5257147421939135</v>
      </c>
    </row>
    <row r="549" spans="1:25" ht="25.15" customHeight="1">
      <c r="A549" s="383"/>
      <c r="B549" s="256">
        <f t="shared" si="150"/>
        <v>2057</v>
      </c>
      <c r="C549" s="278">
        <f t="shared" si="151"/>
        <v>57345</v>
      </c>
      <c r="D549" s="151">
        <f t="shared" si="142"/>
        <v>1.6902209549533518</v>
      </c>
      <c r="E549" s="151">
        <f t="shared" si="143"/>
        <v>1.4829719349183565</v>
      </c>
      <c r="F549" s="151">
        <f t="shared" si="144"/>
        <v>1.4462490473708436</v>
      </c>
      <c r="G549" s="151">
        <f t="shared" si="145"/>
        <v>1.4462384023063777</v>
      </c>
      <c r="H549" s="151">
        <f t="shared" si="146"/>
        <v>1.4690918866868867</v>
      </c>
      <c r="I549" s="151">
        <f t="shared" si="147"/>
        <v>1.5069570153346179</v>
      </c>
      <c r="K549" s="104">
        <f t="shared" si="152"/>
        <v>2057</v>
      </c>
      <c r="L549" s="26">
        <f t="shared" si="154"/>
        <v>1.8681051699927411</v>
      </c>
      <c r="M549" s="26">
        <f t="shared" si="154"/>
        <v>1.6467878444651947</v>
      </c>
      <c r="N549" s="26">
        <f t="shared" si="154"/>
        <v>1.5557698504021191</v>
      </c>
      <c r="O549" s="26">
        <f t="shared" si="154"/>
        <v>1.5010523139561762</v>
      </c>
      <c r="P549" s="26">
        <f t="shared" si="154"/>
        <v>1.4648915558805369</v>
      </c>
      <c r="Q549" s="26">
        <f t="shared" si="154"/>
        <v>1.4496067756296753</v>
      </c>
      <c r="R549" s="26">
        <f t="shared" si="154"/>
        <v>1.4428913191120118</v>
      </c>
      <c r="S549" s="26">
        <f t="shared" si="154"/>
        <v>1.4431324973948756</v>
      </c>
      <c r="T549" s="26">
        <f t="shared" si="154"/>
        <v>1.44934430721788</v>
      </c>
      <c r="U549" s="26">
        <f t="shared" si="154"/>
        <v>1.4608817719977907</v>
      </c>
      <c r="V549" s="26">
        <f t="shared" si="154"/>
        <v>1.477302001375983</v>
      </c>
      <c r="W549" s="26">
        <f t="shared" si="154"/>
        <v>1.489464799200872</v>
      </c>
      <c r="X549" s="26">
        <f t="shared" si="154"/>
        <v>1.505691504609068</v>
      </c>
      <c r="Y549" s="26">
        <f t="shared" si="154"/>
        <v>1.5257147421939135</v>
      </c>
    </row>
    <row r="550" spans="1:25" ht="25.15" customHeight="1">
      <c r="A550" s="383"/>
      <c r="B550" s="256">
        <f t="shared" si="150"/>
        <v>2058</v>
      </c>
      <c r="C550" s="278">
        <f t="shared" si="151"/>
        <v>57710</v>
      </c>
      <c r="D550" s="151">
        <f t="shared" si="142"/>
        <v>1.6902209549533518</v>
      </c>
      <c r="E550" s="151">
        <f t="shared" si="143"/>
        <v>1.4829719349183565</v>
      </c>
      <c r="F550" s="151">
        <f t="shared" si="144"/>
        <v>1.4462490473708436</v>
      </c>
      <c r="G550" s="151">
        <f t="shared" si="145"/>
        <v>1.4462384023063777</v>
      </c>
      <c r="H550" s="151">
        <f t="shared" si="146"/>
        <v>1.4690918866868867</v>
      </c>
      <c r="I550" s="151">
        <f t="shared" si="147"/>
        <v>1.5069570153346179</v>
      </c>
      <c r="K550" s="104">
        <f t="shared" si="152"/>
        <v>2058</v>
      </c>
      <c r="L550" s="26">
        <f t="shared" si="154"/>
        <v>1.8681051699927411</v>
      </c>
      <c r="M550" s="26">
        <f t="shared" si="154"/>
        <v>1.6467878444651947</v>
      </c>
      <c r="N550" s="26">
        <f t="shared" si="154"/>
        <v>1.5557698504021191</v>
      </c>
      <c r="O550" s="26">
        <f t="shared" si="154"/>
        <v>1.5010523139561762</v>
      </c>
      <c r="P550" s="26">
        <f t="shared" si="154"/>
        <v>1.4648915558805369</v>
      </c>
      <c r="Q550" s="26">
        <f t="shared" si="154"/>
        <v>1.4496067756296753</v>
      </c>
      <c r="R550" s="26">
        <f t="shared" si="154"/>
        <v>1.4428913191120118</v>
      </c>
      <c r="S550" s="26">
        <f t="shared" si="154"/>
        <v>1.4431324973948756</v>
      </c>
      <c r="T550" s="26">
        <f t="shared" si="154"/>
        <v>1.44934430721788</v>
      </c>
      <c r="U550" s="26">
        <f t="shared" si="154"/>
        <v>1.4608817719977907</v>
      </c>
      <c r="V550" s="26">
        <f t="shared" si="154"/>
        <v>1.477302001375983</v>
      </c>
      <c r="W550" s="26">
        <f t="shared" si="154"/>
        <v>1.489464799200872</v>
      </c>
      <c r="X550" s="26">
        <f t="shared" si="154"/>
        <v>1.505691504609068</v>
      </c>
      <c r="Y550" s="26">
        <f t="shared" si="154"/>
        <v>1.5257147421939135</v>
      </c>
    </row>
    <row r="551" spans="1:25" ht="25.15" customHeight="1">
      <c r="A551" s="383"/>
      <c r="B551" s="256">
        <f t="shared" si="150"/>
        <v>2059</v>
      </c>
      <c r="C551" s="278">
        <f t="shared" si="151"/>
        <v>58075</v>
      </c>
      <c r="D551" s="151">
        <f t="shared" si="142"/>
        <v>1.6902209549533518</v>
      </c>
      <c r="E551" s="151">
        <f t="shared" si="143"/>
        <v>1.4829719349183565</v>
      </c>
      <c r="F551" s="151">
        <f t="shared" si="144"/>
        <v>1.4462490473708436</v>
      </c>
      <c r="G551" s="151">
        <f t="shared" si="145"/>
        <v>1.4462384023063777</v>
      </c>
      <c r="H551" s="151">
        <f t="shared" si="146"/>
        <v>1.4690918866868867</v>
      </c>
      <c r="I551" s="151">
        <f t="shared" si="147"/>
        <v>1.5069570153346179</v>
      </c>
      <c r="K551" s="104">
        <f t="shared" si="152"/>
        <v>2059</v>
      </c>
      <c r="L551" s="26">
        <f t="shared" si="154"/>
        <v>1.8681051699927411</v>
      </c>
      <c r="M551" s="26">
        <f t="shared" si="154"/>
        <v>1.6467878444651947</v>
      </c>
      <c r="N551" s="26">
        <f t="shared" si="154"/>
        <v>1.5557698504021191</v>
      </c>
      <c r="O551" s="26">
        <f t="shared" si="154"/>
        <v>1.5010523139561762</v>
      </c>
      <c r="P551" s="26">
        <f t="shared" si="154"/>
        <v>1.4648915558805369</v>
      </c>
      <c r="Q551" s="26">
        <f t="shared" si="154"/>
        <v>1.4496067756296753</v>
      </c>
      <c r="R551" s="26">
        <f t="shared" si="154"/>
        <v>1.4428913191120118</v>
      </c>
      <c r="S551" s="26">
        <f t="shared" si="154"/>
        <v>1.4431324973948756</v>
      </c>
      <c r="T551" s="26">
        <f t="shared" si="154"/>
        <v>1.44934430721788</v>
      </c>
      <c r="U551" s="26">
        <f t="shared" si="154"/>
        <v>1.4608817719977907</v>
      </c>
      <c r="V551" s="26">
        <f t="shared" si="154"/>
        <v>1.477302001375983</v>
      </c>
      <c r="W551" s="26">
        <f t="shared" si="154"/>
        <v>1.489464799200872</v>
      </c>
      <c r="X551" s="26">
        <f t="shared" si="154"/>
        <v>1.505691504609068</v>
      </c>
      <c r="Y551" s="26">
        <f t="shared" si="154"/>
        <v>1.5257147421939135</v>
      </c>
    </row>
    <row r="552" spans="1:25" ht="25.15" customHeight="1">
      <c r="A552" s="383"/>
      <c r="B552" s="256">
        <f t="shared" si="150"/>
        <v>2060</v>
      </c>
      <c r="C552" s="278">
        <f t="shared" si="151"/>
        <v>58440</v>
      </c>
      <c r="D552" s="151">
        <f t="shared" si="142"/>
        <v>1.6902209549533518</v>
      </c>
      <c r="E552" s="151">
        <f t="shared" si="143"/>
        <v>1.4829719349183565</v>
      </c>
      <c r="F552" s="151">
        <f t="shared" si="144"/>
        <v>1.4462490473708436</v>
      </c>
      <c r="G552" s="151">
        <f t="shared" si="145"/>
        <v>1.4462384023063777</v>
      </c>
      <c r="H552" s="151">
        <f t="shared" si="146"/>
        <v>1.4690918866868867</v>
      </c>
      <c r="I552" s="151">
        <f t="shared" si="147"/>
        <v>1.5069570153346179</v>
      </c>
      <c r="K552" s="104">
        <f t="shared" si="152"/>
        <v>2060</v>
      </c>
      <c r="L552" s="26">
        <f t="shared" si="154"/>
        <v>1.8681051699927411</v>
      </c>
      <c r="M552" s="26">
        <f t="shared" si="154"/>
        <v>1.6467878444651947</v>
      </c>
      <c r="N552" s="26">
        <f t="shared" si="154"/>
        <v>1.5557698504021191</v>
      </c>
      <c r="O552" s="26">
        <f t="shared" si="154"/>
        <v>1.5010523139561762</v>
      </c>
      <c r="P552" s="26">
        <f t="shared" si="154"/>
        <v>1.4648915558805369</v>
      </c>
      <c r="Q552" s="26">
        <f t="shared" si="154"/>
        <v>1.4496067756296753</v>
      </c>
      <c r="R552" s="26">
        <f t="shared" si="154"/>
        <v>1.4428913191120118</v>
      </c>
      <c r="S552" s="26">
        <f t="shared" si="154"/>
        <v>1.4431324973948756</v>
      </c>
      <c r="T552" s="26">
        <f t="shared" si="154"/>
        <v>1.44934430721788</v>
      </c>
      <c r="U552" s="26">
        <f t="shared" si="154"/>
        <v>1.4608817719977907</v>
      </c>
      <c r="V552" s="26">
        <f t="shared" si="154"/>
        <v>1.477302001375983</v>
      </c>
      <c r="W552" s="26">
        <f t="shared" si="154"/>
        <v>1.489464799200872</v>
      </c>
      <c r="X552" s="26">
        <f t="shared" si="154"/>
        <v>1.505691504609068</v>
      </c>
      <c r="Y552" s="26">
        <f t="shared" si="154"/>
        <v>1.5257147421939135</v>
      </c>
    </row>
    <row r="553" spans="1:25" ht="25.15" customHeight="1">
      <c r="A553" s="383"/>
      <c r="B553" s="256">
        <f t="shared" si="150"/>
        <v>2061</v>
      </c>
      <c r="C553" s="278">
        <f t="shared" si="151"/>
        <v>58806</v>
      </c>
      <c r="D553" s="151">
        <f t="shared" si="142"/>
        <v>1.6902209549533518</v>
      </c>
      <c r="E553" s="151">
        <f t="shared" si="143"/>
        <v>1.4829719349183565</v>
      </c>
      <c r="F553" s="151">
        <f t="shared" si="144"/>
        <v>1.4462490473708436</v>
      </c>
      <c r="G553" s="151">
        <f t="shared" si="145"/>
        <v>1.4462384023063777</v>
      </c>
      <c r="H553" s="151">
        <f t="shared" si="146"/>
        <v>1.4690918866868867</v>
      </c>
      <c r="I553" s="151">
        <f t="shared" si="147"/>
        <v>1.5069570153346179</v>
      </c>
      <c r="K553" s="104">
        <f t="shared" si="152"/>
        <v>2061</v>
      </c>
      <c r="L553" s="26">
        <f t="shared" si="154"/>
        <v>1.8681051699927411</v>
      </c>
      <c r="M553" s="26">
        <f t="shared" si="154"/>
        <v>1.6467878444651947</v>
      </c>
      <c r="N553" s="26">
        <f t="shared" si="154"/>
        <v>1.5557698504021191</v>
      </c>
      <c r="O553" s="26">
        <f t="shared" si="154"/>
        <v>1.5010523139561762</v>
      </c>
      <c r="P553" s="26">
        <f t="shared" si="154"/>
        <v>1.4648915558805369</v>
      </c>
      <c r="Q553" s="26">
        <f t="shared" si="154"/>
        <v>1.4496067756296753</v>
      </c>
      <c r="R553" s="26">
        <f t="shared" si="154"/>
        <v>1.4428913191120118</v>
      </c>
      <c r="S553" s="26">
        <f t="shared" si="154"/>
        <v>1.4431324973948756</v>
      </c>
      <c r="T553" s="26">
        <f t="shared" si="154"/>
        <v>1.44934430721788</v>
      </c>
      <c r="U553" s="26">
        <f t="shared" si="154"/>
        <v>1.4608817719977907</v>
      </c>
      <c r="V553" s="26">
        <f t="shared" si="154"/>
        <v>1.477302001375983</v>
      </c>
      <c r="W553" s="26">
        <f t="shared" si="154"/>
        <v>1.489464799200872</v>
      </c>
      <c r="X553" s="26">
        <f t="shared" si="154"/>
        <v>1.505691504609068</v>
      </c>
      <c r="Y553" s="26">
        <f t="shared" si="154"/>
        <v>1.5257147421939135</v>
      </c>
    </row>
    <row r="554" spans="1:25" ht="25.15" customHeight="1">
      <c r="A554" s="383"/>
      <c r="B554" s="296"/>
      <c r="C554" s="64"/>
      <c r="D554" s="64"/>
      <c r="E554" s="64"/>
      <c r="F554" s="64"/>
      <c r="G554" s="64"/>
      <c r="H554" s="64"/>
      <c r="I554" s="64"/>
      <c r="J554" s="14"/>
      <c r="K554" s="14"/>
      <c r="L554" s="14"/>
      <c r="M554" s="14"/>
      <c r="N554" s="64"/>
      <c r="O554" s="64"/>
      <c r="P554" s="64"/>
      <c r="Q554" s="64"/>
      <c r="R554" s="64"/>
      <c r="S554" s="64"/>
      <c r="T554" s="64"/>
      <c r="U554" s="64"/>
      <c r="V554" s="64"/>
      <c r="W554" s="64"/>
      <c r="X554" s="64"/>
      <c r="Y554" s="64"/>
    </row>
    <row r="555" spans="1:25" ht="25.15" customHeight="1">
      <c r="A555" s="383"/>
      <c r="B555" s="150" t="s">
        <v>365</v>
      </c>
      <c r="C555" s="64"/>
      <c r="D555" s="64"/>
      <c r="E555" s="64"/>
      <c r="F555" s="64"/>
      <c r="G555" s="64"/>
      <c r="H555" s="64"/>
      <c r="I555" s="64"/>
      <c r="J555" s="14"/>
      <c r="K555" s="14"/>
      <c r="L555" s="14"/>
      <c r="M555" s="14"/>
      <c r="N555" s="64"/>
      <c r="O555" s="64"/>
      <c r="P555" s="64"/>
      <c r="Q555" s="64"/>
      <c r="R555" s="64"/>
      <c r="S555" s="64"/>
      <c r="T555" s="64"/>
      <c r="U555" s="64"/>
      <c r="V555" s="64"/>
      <c r="W555" s="64"/>
      <c r="X555" s="64"/>
      <c r="Y555" s="64"/>
    </row>
    <row r="556" spans="1:25" ht="25.15" customHeight="1">
      <c r="A556" s="383"/>
      <c r="B556" s="406" t="s">
        <v>499</v>
      </c>
      <c r="C556" s="406"/>
      <c r="D556" s="406"/>
      <c r="E556" s="406"/>
      <c r="F556" s="406"/>
      <c r="G556" s="406"/>
      <c r="H556" s="406"/>
      <c r="I556" s="406"/>
      <c r="J556" s="257"/>
      <c r="K556" s="64"/>
      <c r="L556" s="408" t="s">
        <v>499</v>
      </c>
      <c r="M556" s="408"/>
      <c r="N556" s="408"/>
      <c r="O556" s="408"/>
      <c r="P556" s="408"/>
      <c r="Q556" s="408"/>
      <c r="R556" s="408"/>
      <c r="S556" s="408"/>
      <c r="T556" s="408"/>
      <c r="U556" s="408"/>
      <c r="V556" s="408"/>
      <c r="W556" s="408"/>
      <c r="X556" s="408"/>
      <c r="Y556" s="408"/>
    </row>
    <row r="557" spans="1:25" ht="25.15" customHeight="1">
      <c r="A557" s="383"/>
      <c r="B557" s="406" t="s">
        <v>448</v>
      </c>
      <c r="C557" s="409" t="s">
        <v>199</v>
      </c>
      <c r="D557" s="406" t="s">
        <v>8</v>
      </c>
      <c r="E557" s="406"/>
      <c r="F557" s="406"/>
      <c r="G557" s="406"/>
      <c r="H557" s="406"/>
      <c r="I557" s="406"/>
      <c r="K557" s="410" t="s">
        <v>448</v>
      </c>
      <c r="L557" s="408" t="s">
        <v>8</v>
      </c>
      <c r="M557" s="408"/>
      <c r="N557" s="408"/>
      <c r="O557" s="408"/>
      <c r="P557" s="408"/>
      <c r="Q557" s="408"/>
      <c r="R557" s="408"/>
      <c r="S557" s="408"/>
      <c r="T557" s="408"/>
      <c r="U557" s="408"/>
      <c r="V557" s="408"/>
      <c r="W557" s="408"/>
      <c r="X557" s="408"/>
      <c r="Y557" s="408"/>
    </row>
    <row r="558" spans="1:25" ht="25.15" customHeight="1">
      <c r="A558" s="383"/>
      <c r="B558" s="406"/>
      <c r="C558" s="409">
        <v>43830</v>
      </c>
      <c r="D558" s="255" t="s">
        <v>9</v>
      </c>
      <c r="E558" s="255" t="s">
        <v>10</v>
      </c>
      <c r="F558" s="255" t="s">
        <v>1</v>
      </c>
      <c r="G558" s="255" t="s">
        <v>2</v>
      </c>
      <c r="H558" s="255" t="s">
        <v>3</v>
      </c>
      <c r="I558" s="255" t="s">
        <v>449</v>
      </c>
      <c r="K558" s="408"/>
      <c r="L558" s="248" t="s">
        <v>25</v>
      </c>
      <c r="M558" s="248" t="s">
        <v>26</v>
      </c>
      <c r="N558" s="248" t="s">
        <v>27</v>
      </c>
      <c r="O558" s="248" t="s">
        <v>28</v>
      </c>
      <c r="P558" s="248" t="s">
        <v>29</v>
      </c>
      <c r="Q558" s="248" t="s">
        <v>30</v>
      </c>
      <c r="R558" s="248" t="s">
        <v>31</v>
      </c>
      <c r="S558" s="248" t="s">
        <v>32</v>
      </c>
      <c r="T558" s="248" t="s">
        <v>33</v>
      </c>
      <c r="U558" s="248" t="s">
        <v>34</v>
      </c>
      <c r="V558" s="248" t="s">
        <v>35</v>
      </c>
      <c r="W558" s="248" t="s">
        <v>36</v>
      </c>
      <c r="X558" s="248" t="s">
        <v>37</v>
      </c>
      <c r="Y558" s="248" t="s">
        <v>38</v>
      </c>
    </row>
    <row r="559" spans="1:25" ht="25.15" customHeight="1">
      <c r="A559" s="383"/>
      <c r="B559" s="256">
        <v>2020</v>
      </c>
      <c r="C559" s="278">
        <v>43830</v>
      </c>
      <c r="D559" s="151">
        <f t="shared" ref="D559:D600" si="155">AVERAGE(L559:N559)</f>
        <v>2.6140395765205047</v>
      </c>
      <c r="E559" s="151">
        <f t="shared" ref="E559:E600" si="156">AVERAGE(O559:P559)</f>
        <v>2.0912174396450389</v>
      </c>
      <c r="F559" s="151">
        <f t="shared" ref="F559:F600" si="157">AVERAGE(Q559:R559)</f>
        <v>2.0513036217351948</v>
      </c>
      <c r="G559" s="151">
        <f t="shared" ref="G559:G600" si="158">AVERAGE(S559:T559)</f>
        <v>2.0813565097098277</v>
      </c>
      <c r="H559" s="151">
        <f t="shared" ref="H559:H600" si="159">AVERAGE(U559:V559)</f>
        <v>2.1805171728171358</v>
      </c>
      <c r="I559" s="151">
        <f t="shared" ref="I559:I600" si="160">AVERAGE(W559:Y559)</f>
        <v>2.385233558317978</v>
      </c>
      <c r="K559" s="104">
        <v>2020</v>
      </c>
      <c r="L559" s="26">
        <f>AVERAGE(L371,L465)</f>
        <v>3.1643156668537156</v>
      </c>
      <c r="M559" s="26">
        <f t="shared" ref="M559:Y559" si="161">AVERAGE(M371,M465)</f>
        <v>2.4468745172961404</v>
      </c>
      <c r="N559" s="26">
        <f t="shared" si="161"/>
        <v>2.2309285454116581</v>
      </c>
      <c r="O559" s="26">
        <f t="shared" si="161"/>
        <v>2.1213055796050906</v>
      </c>
      <c r="P559" s="26">
        <f t="shared" si="161"/>
        <v>2.0611292996849868</v>
      </c>
      <c r="Q559" s="26">
        <f t="shared" si="161"/>
        <v>2.049010757446561</v>
      </c>
      <c r="R559" s="26">
        <f t="shared" si="161"/>
        <v>2.0535964860238285</v>
      </c>
      <c r="S559" s="26">
        <f t="shared" si="161"/>
        <v>2.0691302924381949</v>
      </c>
      <c r="T559" s="26">
        <f t="shared" si="161"/>
        <v>2.09358272698146</v>
      </c>
      <c r="U559" s="26">
        <f t="shared" si="161"/>
        <v>2.1316052778558241</v>
      </c>
      <c r="V559" s="26">
        <f t="shared" si="161"/>
        <v>2.2294290677784474</v>
      </c>
      <c r="W559" s="26">
        <f t="shared" si="161"/>
        <v>2.3073313130482132</v>
      </c>
      <c r="X559" s="26">
        <f t="shared" si="161"/>
        <v>2.385233558317978</v>
      </c>
      <c r="Y559" s="26">
        <f t="shared" si="161"/>
        <v>2.4631358035877429</v>
      </c>
    </row>
    <row r="560" spans="1:25" ht="25.15" customHeight="1">
      <c r="A560" s="383"/>
      <c r="B560" s="256">
        <f>B559+1</f>
        <v>2021</v>
      </c>
      <c r="C560" s="278">
        <f>DATE(YEAR(C559+1),12,31)</f>
        <v>44196</v>
      </c>
      <c r="D560" s="151">
        <f t="shared" si="155"/>
        <v>2.7029169221222014</v>
      </c>
      <c r="E560" s="151">
        <f t="shared" si="156"/>
        <v>2.1623188325929701</v>
      </c>
      <c r="F560" s="151">
        <f t="shared" si="157"/>
        <v>2.1210479448741912</v>
      </c>
      <c r="G560" s="151">
        <f t="shared" si="158"/>
        <v>2.1521226310399619</v>
      </c>
      <c r="H560" s="151">
        <f t="shared" si="159"/>
        <v>2.2546547566929185</v>
      </c>
      <c r="I560" s="151">
        <f t="shared" si="160"/>
        <v>2.4663314993007894</v>
      </c>
      <c r="K560" s="104">
        <f>K559+1</f>
        <v>2021</v>
      </c>
      <c r="L560" s="26">
        <f t="shared" ref="L560:Y575" si="162">AVERAGE(L372,L466)</f>
        <v>3.2719023995267422</v>
      </c>
      <c r="M560" s="26">
        <f t="shared" si="162"/>
        <v>2.5300682508842089</v>
      </c>
      <c r="N560" s="26">
        <f t="shared" si="162"/>
        <v>2.3067801159556547</v>
      </c>
      <c r="O560" s="26">
        <f t="shared" si="162"/>
        <v>2.1934299693116639</v>
      </c>
      <c r="P560" s="26">
        <f t="shared" si="162"/>
        <v>2.1312076958742763</v>
      </c>
      <c r="Q560" s="26">
        <f t="shared" si="162"/>
        <v>2.1186771231997441</v>
      </c>
      <c r="R560" s="26">
        <f t="shared" si="162"/>
        <v>2.1234187665486388</v>
      </c>
      <c r="S560" s="26">
        <f t="shared" si="162"/>
        <v>2.1394807223810939</v>
      </c>
      <c r="T560" s="26">
        <f t="shared" si="162"/>
        <v>2.1647645396988295</v>
      </c>
      <c r="U560" s="26">
        <f t="shared" si="162"/>
        <v>2.2040798573029221</v>
      </c>
      <c r="V560" s="26">
        <f t="shared" si="162"/>
        <v>2.3052296560829149</v>
      </c>
      <c r="W560" s="26">
        <f t="shared" si="162"/>
        <v>2.3857805776918526</v>
      </c>
      <c r="X560" s="26">
        <f t="shared" si="162"/>
        <v>2.4663314993007894</v>
      </c>
      <c r="Y560" s="26">
        <f t="shared" si="162"/>
        <v>2.5468824209097263</v>
      </c>
    </row>
    <row r="561" spans="1:25" ht="25.15" customHeight="1">
      <c r="A561" s="383"/>
      <c r="B561" s="256">
        <f t="shared" ref="B561:B600" si="163">B560+1</f>
        <v>2022</v>
      </c>
      <c r="C561" s="278">
        <f t="shared" ref="C561:C600" si="164">DATE(YEAR(C560+1),12,31)</f>
        <v>44561</v>
      </c>
      <c r="D561" s="151">
        <f t="shared" si="155"/>
        <v>2.8407656851504339</v>
      </c>
      <c r="E561" s="151">
        <f t="shared" si="156"/>
        <v>2.2725970930552108</v>
      </c>
      <c r="F561" s="151">
        <f t="shared" si="157"/>
        <v>2.2292213900627749</v>
      </c>
      <c r="G561" s="151">
        <f t="shared" si="158"/>
        <v>2.2618808852229995</v>
      </c>
      <c r="H561" s="151">
        <f t="shared" si="159"/>
        <v>2.3696421492842572</v>
      </c>
      <c r="I561" s="151">
        <f t="shared" si="160"/>
        <v>2.5921144057651291</v>
      </c>
      <c r="K561" s="104">
        <f t="shared" ref="K561:K600" si="165">K560+1</f>
        <v>2022</v>
      </c>
      <c r="L561" s="26">
        <f t="shared" si="162"/>
        <v>3.4387694219026055</v>
      </c>
      <c r="M561" s="26">
        <f t="shared" si="162"/>
        <v>2.6591017316793035</v>
      </c>
      <c r="N561" s="26">
        <f t="shared" si="162"/>
        <v>2.4244259018693928</v>
      </c>
      <c r="O561" s="26">
        <f t="shared" si="162"/>
        <v>2.3052948977465579</v>
      </c>
      <c r="P561" s="26">
        <f t="shared" si="162"/>
        <v>2.2398992883638638</v>
      </c>
      <c r="Q561" s="26">
        <f t="shared" si="162"/>
        <v>2.2267296564829309</v>
      </c>
      <c r="R561" s="26">
        <f t="shared" si="162"/>
        <v>2.2317131236426189</v>
      </c>
      <c r="S561" s="26">
        <f t="shared" si="162"/>
        <v>2.2485942392225295</v>
      </c>
      <c r="T561" s="26">
        <f t="shared" si="162"/>
        <v>2.2751675312234698</v>
      </c>
      <c r="U561" s="26">
        <f t="shared" si="162"/>
        <v>2.3164879300253709</v>
      </c>
      <c r="V561" s="26">
        <f t="shared" si="162"/>
        <v>2.4227963685431435</v>
      </c>
      <c r="W561" s="26">
        <f t="shared" si="162"/>
        <v>2.5074553871541365</v>
      </c>
      <c r="X561" s="26">
        <f t="shared" si="162"/>
        <v>2.5921144057651295</v>
      </c>
      <c r="Y561" s="26">
        <f t="shared" si="162"/>
        <v>2.6767734243761216</v>
      </c>
    </row>
    <row r="562" spans="1:25" ht="25.15" customHeight="1">
      <c r="A562" s="383"/>
      <c r="B562" s="256">
        <f t="shared" si="163"/>
        <v>2023</v>
      </c>
      <c r="C562" s="278">
        <f t="shared" si="164"/>
        <v>44926</v>
      </c>
      <c r="D562" s="151">
        <f t="shared" si="155"/>
        <v>3.2498359438120965</v>
      </c>
      <c r="E562" s="151">
        <f t="shared" si="156"/>
        <v>2.5998510744551622</v>
      </c>
      <c r="F562" s="151">
        <f t="shared" si="157"/>
        <v>2.5502292702318146</v>
      </c>
      <c r="G562" s="151">
        <f t="shared" si="158"/>
        <v>2.5875917326951119</v>
      </c>
      <c r="H562" s="151">
        <f t="shared" si="159"/>
        <v>2.7108706187811906</v>
      </c>
      <c r="I562" s="151">
        <f t="shared" si="160"/>
        <v>2.9653788801953085</v>
      </c>
      <c r="K562" s="104">
        <f t="shared" si="165"/>
        <v>2023</v>
      </c>
      <c r="L562" s="26">
        <f t="shared" si="162"/>
        <v>3.9339522186565814</v>
      </c>
      <c r="M562" s="26">
        <f t="shared" si="162"/>
        <v>3.0420123810411233</v>
      </c>
      <c r="N562" s="26">
        <f t="shared" si="162"/>
        <v>2.7735432317385857</v>
      </c>
      <c r="O562" s="26">
        <f t="shared" si="162"/>
        <v>2.637257363022063</v>
      </c>
      <c r="P562" s="26">
        <f t="shared" si="162"/>
        <v>2.5624447858882613</v>
      </c>
      <c r="Q562" s="26">
        <f t="shared" si="162"/>
        <v>2.5473787270164729</v>
      </c>
      <c r="R562" s="26">
        <f t="shared" si="162"/>
        <v>2.5530798134471562</v>
      </c>
      <c r="S562" s="26">
        <f t="shared" si="162"/>
        <v>2.5723918096705738</v>
      </c>
      <c r="T562" s="26">
        <f t="shared" si="162"/>
        <v>2.60279165571965</v>
      </c>
      <c r="U562" s="26">
        <f t="shared" si="162"/>
        <v>2.6500621919490248</v>
      </c>
      <c r="V562" s="26">
        <f t="shared" si="162"/>
        <v>2.7716790456133564</v>
      </c>
      <c r="W562" s="26">
        <f t="shared" si="162"/>
        <v>2.8685289629043327</v>
      </c>
      <c r="X562" s="26">
        <f t="shared" si="162"/>
        <v>2.9653788801953085</v>
      </c>
      <c r="Y562" s="26">
        <f t="shared" si="162"/>
        <v>3.0622287974862838</v>
      </c>
    </row>
    <row r="563" spans="1:25" ht="25.15" customHeight="1">
      <c r="A563" s="383"/>
      <c r="B563" s="256">
        <f t="shared" si="163"/>
        <v>2024</v>
      </c>
      <c r="C563" s="278">
        <f t="shared" si="164"/>
        <v>45291</v>
      </c>
      <c r="D563" s="151">
        <f t="shared" si="155"/>
        <v>3.620317241406676</v>
      </c>
      <c r="E563" s="151">
        <f t="shared" si="156"/>
        <v>2.8962340969430502</v>
      </c>
      <c r="F563" s="151">
        <f t="shared" si="157"/>
        <v>2.8409554070382415</v>
      </c>
      <c r="G563" s="151">
        <f t="shared" si="158"/>
        <v>2.8825771902223547</v>
      </c>
      <c r="H563" s="151">
        <f t="shared" si="159"/>
        <v>3.0199098693222464</v>
      </c>
      <c r="I563" s="151">
        <f t="shared" si="160"/>
        <v>3.3034320725375736</v>
      </c>
      <c r="K563" s="104">
        <f t="shared" si="165"/>
        <v>2024</v>
      </c>
      <c r="L563" s="26">
        <f t="shared" si="162"/>
        <v>4.3824227715834319</v>
      </c>
      <c r="M563" s="26">
        <f t="shared" si="162"/>
        <v>3.3888017924798115</v>
      </c>
      <c r="N563" s="26">
        <f t="shared" si="162"/>
        <v>3.0897271601567846</v>
      </c>
      <c r="O563" s="26">
        <f t="shared" si="162"/>
        <v>2.9379047024065779</v>
      </c>
      <c r="P563" s="26">
        <f t="shared" si="162"/>
        <v>2.8545634914795226</v>
      </c>
      <c r="Q563" s="26">
        <f t="shared" si="162"/>
        <v>2.8377799018963512</v>
      </c>
      <c r="R563" s="26">
        <f t="shared" si="162"/>
        <v>2.8441309121801321</v>
      </c>
      <c r="S563" s="26">
        <f t="shared" si="162"/>
        <v>2.8656444759730193</v>
      </c>
      <c r="T563" s="26">
        <f t="shared" si="162"/>
        <v>2.8995099044716897</v>
      </c>
      <c r="U563" s="26">
        <f t="shared" si="162"/>
        <v>2.952169281831214</v>
      </c>
      <c r="V563" s="26">
        <f t="shared" si="162"/>
        <v>3.0876504568132788</v>
      </c>
      <c r="W563" s="26">
        <f t="shared" si="162"/>
        <v>3.1955412646754269</v>
      </c>
      <c r="X563" s="26">
        <f t="shared" si="162"/>
        <v>3.3034320725375732</v>
      </c>
      <c r="Y563" s="26">
        <f t="shared" si="162"/>
        <v>3.4113228803997204</v>
      </c>
    </row>
    <row r="564" spans="1:25" ht="25.15" customHeight="1">
      <c r="A564" s="383"/>
      <c r="B564" s="256">
        <f t="shared" si="163"/>
        <v>2025</v>
      </c>
      <c r="C564" s="278">
        <f t="shared" si="164"/>
        <v>45657</v>
      </c>
      <c r="D564" s="151">
        <f t="shared" si="155"/>
        <v>3.7506486620973161</v>
      </c>
      <c r="E564" s="151">
        <f t="shared" si="156"/>
        <v>3.0004985244330005</v>
      </c>
      <c r="F564" s="151">
        <f t="shared" si="157"/>
        <v>2.943229801691619</v>
      </c>
      <c r="G564" s="151">
        <f t="shared" si="158"/>
        <v>2.9863499690703597</v>
      </c>
      <c r="H564" s="151">
        <f t="shared" si="159"/>
        <v>3.1286266246178478</v>
      </c>
      <c r="I564" s="151">
        <f t="shared" si="160"/>
        <v>3.4223556271489266</v>
      </c>
      <c r="K564" s="104">
        <f t="shared" si="165"/>
        <v>2025</v>
      </c>
      <c r="L564" s="26">
        <f t="shared" si="162"/>
        <v>4.5401899913604353</v>
      </c>
      <c r="M564" s="26">
        <f t="shared" si="162"/>
        <v>3.5107986570090848</v>
      </c>
      <c r="N564" s="26">
        <f t="shared" si="162"/>
        <v>3.2009573379224285</v>
      </c>
      <c r="O564" s="26">
        <f t="shared" si="162"/>
        <v>3.0436692716932154</v>
      </c>
      <c r="P564" s="26">
        <f t="shared" si="162"/>
        <v>2.9573277771727859</v>
      </c>
      <c r="Q564" s="26">
        <f t="shared" si="162"/>
        <v>2.9399399783646203</v>
      </c>
      <c r="R564" s="26">
        <f t="shared" si="162"/>
        <v>2.9465196250186176</v>
      </c>
      <c r="S564" s="26">
        <f t="shared" si="162"/>
        <v>2.9688076771080483</v>
      </c>
      <c r="T564" s="26">
        <f t="shared" si="162"/>
        <v>3.0038922610326706</v>
      </c>
      <c r="U564" s="26">
        <f t="shared" si="162"/>
        <v>3.058447375977138</v>
      </c>
      <c r="V564" s="26">
        <f t="shared" si="162"/>
        <v>3.1988058732585571</v>
      </c>
      <c r="W564" s="26">
        <f t="shared" si="162"/>
        <v>3.3105807502037425</v>
      </c>
      <c r="X564" s="26">
        <f t="shared" si="162"/>
        <v>3.4223556271489262</v>
      </c>
      <c r="Y564" s="26">
        <f t="shared" si="162"/>
        <v>3.5341305040941107</v>
      </c>
    </row>
    <row r="565" spans="1:25" ht="25.15" customHeight="1">
      <c r="A565" s="383"/>
      <c r="B565" s="256">
        <f t="shared" si="163"/>
        <v>2026</v>
      </c>
      <c r="C565" s="278">
        <f t="shared" si="164"/>
        <v>46022</v>
      </c>
      <c r="D565" s="151">
        <f t="shared" si="155"/>
        <v>3.7506486620973161</v>
      </c>
      <c r="E565" s="151">
        <f t="shared" si="156"/>
        <v>3.0004985244330005</v>
      </c>
      <c r="F565" s="151">
        <f t="shared" si="157"/>
        <v>2.943229801691619</v>
      </c>
      <c r="G565" s="151">
        <f t="shared" si="158"/>
        <v>2.9863499690703597</v>
      </c>
      <c r="H565" s="151">
        <f t="shared" si="159"/>
        <v>3.1286266246178478</v>
      </c>
      <c r="I565" s="151">
        <f t="shared" si="160"/>
        <v>3.4223556271489266</v>
      </c>
      <c r="K565" s="104">
        <f t="shared" si="165"/>
        <v>2026</v>
      </c>
      <c r="L565" s="26">
        <f t="shared" si="162"/>
        <v>4.5401899913604353</v>
      </c>
      <c r="M565" s="26">
        <f t="shared" si="162"/>
        <v>3.5107986570090848</v>
      </c>
      <c r="N565" s="26">
        <f t="shared" si="162"/>
        <v>3.2009573379224285</v>
      </c>
      <c r="O565" s="26">
        <f t="shared" si="162"/>
        <v>3.0436692716932154</v>
      </c>
      <c r="P565" s="26">
        <f t="shared" si="162"/>
        <v>2.9573277771727859</v>
      </c>
      <c r="Q565" s="26">
        <f t="shared" si="162"/>
        <v>2.9399399783646203</v>
      </c>
      <c r="R565" s="26">
        <f t="shared" si="162"/>
        <v>2.9465196250186176</v>
      </c>
      <c r="S565" s="26">
        <f t="shared" si="162"/>
        <v>2.9688076771080483</v>
      </c>
      <c r="T565" s="26">
        <f t="shared" si="162"/>
        <v>3.0038922610326706</v>
      </c>
      <c r="U565" s="26">
        <f t="shared" si="162"/>
        <v>3.058447375977138</v>
      </c>
      <c r="V565" s="26">
        <f t="shared" si="162"/>
        <v>3.1988058732585571</v>
      </c>
      <c r="W565" s="26">
        <f t="shared" si="162"/>
        <v>3.3105807502037425</v>
      </c>
      <c r="X565" s="26">
        <f t="shared" si="162"/>
        <v>3.4223556271489262</v>
      </c>
      <c r="Y565" s="26">
        <f t="shared" si="162"/>
        <v>3.5341305040941107</v>
      </c>
    </row>
    <row r="566" spans="1:25" ht="25.15" customHeight="1">
      <c r="A566" s="383"/>
      <c r="B566" s="256">
        <f t="shared" si="163"/>
        <v>2027</v>
      </c>
      <c r="C566" s="278">
        <f t="shared" si="164"/>
        <v>46387</v>
      </c>
      <c r="D566" s="151">
        <f t="shared" si="155"/>
        <v>3.7506486620973161</v>
      </c>
      <c r="E566" s="151">
        <f t="shared" si="156"/>
        <v>3.0004985244330005</v>
      </c>
      <c r="F566" s="151">
        <f t="shared" si="157"/>
        <v>2.943229801691619</v>
      </c>
      <c r="G566" s="151">
        <f t="shared" si="158"/>
        <v>2.9863499690703597</v>
      </c>
      <c r="H566" s="151">
        <f t="shared" si="159"/>
        <v>3.1286266246178478</v>
      </c>
      <c r="I566" s="151">
        <f t="shared" si="160"/>
        <v>3.4223556271489266</v>
      </c>
      <c r="K566" s="104">
        <f t="shared" si="165"/>
        <v>2027</v>
      </c>
      <c r="L566" s="26">
        <f t="shared" si="162"/>
        <v>4.5401899913604353</v>
      </c>
      <c r="M566" s="26">
        <f t="shared" si="162"/>
        <v>3.5107986570090848</v>
      </c>
      <c r="N566" s="26">
        <f t="shared" si="162"/>
        <v>3.2009573379224285</v>
      </c>
      <c r="O566" s="26">
        <f t="shared" si="162"/>
        <v>3.0436692716932154</v>
      </c>
      <c r="P566" s="26">
        <f t="shared" si="162"/>
        <v>2.9573277771727859</v>
      </c>
      <c r="Q566" s="26">
        <f t="shared" si="162"/>
        <v>2.9399399783646203</v>
      </c>
      <c r="R566" s="26">
        <f t="shared" si="162"/>
        <v>2.9465196250186176</v>
      </c>
      <c r="S566" s="26">
        <f t="shared" si="162"/>
        <v>2.9688076771080483</v>
      </c>
      <c r="T566" s="26">
        <f t="shared" si="162"/>
        <v>3.0038922610326706</v>
      </c>
      <c r="U566" s="26">
        <f t="shared" si="162"/>
        <v>3.058447375977138</v>
      </c>
      <c r="V566" s="26">
        <f t="shared" si="162"/>
        <v>3.1988058732585571</v>
      </c>
      <c r="W566" s="26">
        <f t="shared" si="162"/>
        <v>3.3105807502037425</v>
      </c>
      <c r="X566" s="26">
        <f t="shared" si="162"/>
        <v>3.4223556271489262</v>
      </c>
      <c r="Y566" s="26">
        <f t="shared" si="162"/>
        <v>3.5341305040941107</v>
      </c>
    </row>
    <row r="567" spans="1:25" ht="25.15" customHeight="1">
      <c r="A567" s="383"/>
      <c r="B567" s="256">
        <f t="shared" si="163"/>
        <v>2028</v>
      </c>
      <c r="C567" s="278">
        <f t="shared" si="164"/>
        <v>46752</v>
      </c>
      <c r="D567" s="151">
        <f t="shared" si="155"/>
        <v>3.7506486620973161</v>
      </c>
      <c r="E567" s="151">
        <f t="shared" si="156"/>
        <v>3.0004985244330005</v>
      </c>
      <c r="F567" s="151">
        <f t="shared" si="157"/>
        <v>2.943229801691619</v>
      </c>
      <c r="G567" s="151">
        <f t="shared" si="158"/>
        <v>2.9863499690703597</v>
      </c>
      <c r="H567" s="151">
        <f t="shared" si="159"/>
        <v>3.1286266246178478</v>
      </c>
      <c r="I567" s="151">
        <f t="shared" si="160"/>
        <v>3.4223556271489266</v>
      </c>
      <c r="K567" s="104">
        <f t="shared" si="165"/>
        <v>2028</v>
      </c>
      <c r="L567" s="26">
        <f t="shared" si="162"/>
        <v>4.5401899913604353</v>
      </c>
      <c r="M567" s="26">
        <f t="shared" si="162"/>
        <v>3.5107986570090848</v>
      </c>
      <c r="N567" s="26">
        <f t="shared" si="162"/>
        <v>3.2009573379224285</v>
      </c>
      <c r="O567" s="26">
        <f t="shared" si="162"/>
        <v>3.0436692716932154</v>
      </c>
      <c r="P567" s="26">
        <f t="shared" si="162"/>
        <v>2.9573277771727859</v>
      </c>
      <c r="Q567" s="26">
        <f t="shared" si="162"/>
        <v>2.9399399783646203</v>
      </c>
      <c r="R567" s="26">
        <f t="shared" si="162"/>
        <v>2.9465196250186176</v>
      </c>
      <c r="S567" s="26">
        <f t="shared" si="162"/>
        <v>2.9688076771080483</v>
      </c>
      <c r="T567" s="26">
        <f t="shared" si="162"/>
        <v>3.0038922610326706</v>
      </c>
      <c r="U567" s="26">
        <f t="shared" si="162"/>
        <v>3.058447375977138</v>
      </c>
      <c r="V567" s="26">
        <f t="shared" si="162"/>
        <v>3.1988058732585571</v>
      </c>
      <c r="W567" s="26">
        <f t="shared" si="162"/>
        <v>3.3105807502037425</v>
      </c>
      <c r="X567" s="26">
        <f t="shared" si="162"/>
        <v>3.4223556271489262</v>
      </c>
      <c r="Y567" s="26">
        <f t="shared" si="162"/>
        <v>3.5341305040941107</v>
      </c>
    </row>
    <row r="568" spans="1:25" ht="25.15" customHeight="1">
      <c r="A568" s="383"/>
      <c r="B568" s="256">
        <f t="shared" si="163"/>
        <v>2029</v>
      </c>
      <c r="C568" s="278">
        <f t="shared" si="164"/>
        <v>47118</v>
      </c>
      <c r="D568" s="151">
        <f t="shared" si="155"/>
        <v>3.7506486620973161</v>
      </c>
      <c r="E568" s="151">
        <f t="shared" si="156"/>
        <v>3.0004985244330005</v>
      </c>
      <c r="F568" s="151">
        <f t="shared" si="157"/>
        <v>2.943229801691619</v>
      </c>
      <c r="G568" s="151">
        <f t="shared" si="158"/>
        <v>2.9863499690703597</v>
      </c>
      <c r="H568" s="151">
        <f t="shared" si="159"/>
        <v>3.1286266246178478</v>
      </c>
      <c r="I568" s="151">
        <f t="shared" si="160"/>
        <v>3.4223556271489266</v>
      </c>
      <c r="K568" s="104">
        <f t="shared" si="165"/>
        <v>2029</v>
      </c>
      <c r="L568" s="26">
        <f t="shared" si="162"/>
        <v>4.5401899913604353</v>
      </c>
      <c r="M568" s="26">
        <f t="shared" si="162"/>
        <v>3.5107986570090848</v>
      </c>
      <c r="N568" s="26">
        <f t="shared" si="162"/>
        <v>3.2009573379224285</v>
      </c>
      <c r="O568" s="26">
        <f t="shared" si="162"/>
        <v>3.0436692716932154</v>
      </c>
      <c r="P568" s="26">
        <f t="shared" si="162"/>
        <v>2.9573277771727859</v>
      </c>
      <c r="Q568" s="26">
        <f t="shared" si="162"/>
        <v>2.9399399783646203</v>
      </c>
      <c r="R568" s="26">
        <f t="shared" si="162"/>
        <v>2.9465196250186176</v>
      </c>
      <c r="S568" s="26">
        <f t="shared" si="162"/>
        <v>2.9688076771080483</v>
      </c>
      <c r="T568" s="26">
        <f t="shared" si="162"/>
        <v>3.0038922610326706</v>
      </c>
      <c r="U568" s="26">
        <f t="shared" si="162"/>
        <v>3.058447375977138</v>
      </c>
      <c r="V568" s="26">
        <f t="shared" si="162"/>
        <v>3.1988058732585571</v>
      </c>
      <c r="W568" s="26">
        <f t="shared" si="162"/>
        <v>3.3105807502037425</v>
      </c>
      <c r="X568" s="26">
        <f t="shared" si="162"/>
        <v>3.4223556271489262</v>
      </c>
      <c r="Y568" s="26">
        <f t="shared" si="162"/>
        <v>3.5341305040941107</v>
      </c>
    </row>
    <row r="569" spans="1:25" ht="25.15" customHeight="1">
      <c r="A569" s="383"/>
      <c r="B569" s="256">
        <f t="shared" si="163"/>
        <v>2030</v>
      </c>
      <c r="C569" s="278">
        <f t="shared" si="164"/>
        <v>47483</v>
      </c>
      <c r="D569" s="151">
        <f t="shared" si="155"/>
        <v>3.7506486620973161</v>
      </c>
      <c r="E569" s="151">
        <f t="shared" si="156"/>
        <v>3.0004985244330005</v>
      </c>
      <c r="F569" s="151">
        <f t="shared" si="157"/>
        <v>2.943229801691619</v>
      </c>
      <c r="G569" s="151">
        <f t="shared" si="158"/>
        <v>2.9863499690703597</v>
      </c>
      <c r="H569" s="151">
        <f t="shared" si="159"/>
        <v>3.1286266246178478</v>
      </c>
      <c r="I569" s="151">
        <f t="shared" si="160"/>
        <v>3.4223556271489266</v>
      </c>
      <c r="K569" s="104">
        <f t="shared" si="165"/>
        <v>2030</v>
      </c>
      <c r="L569" s="26">
        <f t="shared" si="162"/>
        <v>4.5401899913604353</v>
      </c>
      <c r="M569" s="26">
        <f t="shared" si="162"/>
        <v>3.5107986570090848</v>
      </c>
      <c r="N569" s="26">
        <f t="shared" si="162"/>
        <v>3.2009573379224285</v>
      </c>
      <c r="O569" s="26">
        <f t="shared" si="162"/>
        <v>3.0436692716932154</v>
      </c>
      <c r="P569" s="26">
        <f t="shared" si="162"/>
        <v>2.9573277771727859</v>
      </c>
      <c r="Q569" s="26">
        <f t="shared" si="162"/>
        <v>2.9399399783646203</v>
      </c>
      <c r="R569" s="26">
        <f t="shared" si="162"/>
        <v>2.9465196250186176</v>
      </c>
      <c r="S569" s="26">
        <f t="shared" si="162"/>
        <v>2.9688076771080483</v>
      </c>
      <c r="T569" s="26">
        <f t="shared" si="162"/>
        <v>3.0038922610326706</v>
      </c>
      <c r="U569" s="26">
        <f t="shared" si="162"/>
        <v>3.058447375977138</v>
      </c>
      <c r="V569" s="26">
        <f t="shared" si="162"/>
        <v>3.1988058732585571</v>
      </c>
      <c r="W569" s="26">
        <f t="shared" si="162"/>
        <v>3.3105807502037425</v>
      </c>
      <c r="X569" s="26">
        <f t="shared" si="162"/>
        <v>3.4223556271489262</v>
      </c>
      <c r="Y569" s="26">
        <f t="shared" si="162"/>
        <v>3.5341305040941107</v>
      </c>
    </row>
    <row r="570" spans="1:25" ht="25.15" customHeight="1">
      <c r="A570" s="383"/>
      <c r="B570" s="256">
        <f t="shared" si="163"/>
        <v>2031</v>
      </c>
      <c r="C570" s="278">
        <f t="shared" si="164"/>
        <v>47848</v>
      </c>
      <c r="D570" s="151">
        <f t="shared" si="155"/>
        <v>3.7506486620973161</v>
      </c>
      <c r="E570" s="151">
        <f t="shared" si="156"/>
        <v>3.0004985244330005</v>
      </c>
      <c r="F570" s="151">
        <f t="shared" si="157"/>
        <v>2.943229801691619</v>
      </c>
      <c r="G570" s="151">
        <f t="shared" si="158"/>
        <v>2.9863499690703597</v>
      </c>
      <c r="H570" s="151">
        <f t="shared" si="159"/>
        <v>3.1286266246178478</v>
      </c>
      <c r="I570" s="151">
        <f t="shared" si="160"/>
        <v>3.4223556271489266</v>
      </c>
      <c r="K570" s="104">
        <f t="shared" si="165"/>
        <v>2031</v>
      </c>
      <c r="L570" s="26">
        <f t="shared" si="162"/>
        <v>4.5401899913604353</v>
      </c>
      <c r="M570" s="26">
        <f t="shared" si="162"/>
        <v>3.5107986570090848</v>
      </c>
      <c r="N570" s="26">
        <f t="shared" si="162"/>
        <v>3.2009573379224285</v>
      </c>
      <c r="O570" s="26">
        <f t="shared" si="162"/>
        <v>3.0436692716932154</v>
      </c>
      <c r="P570" s="26">
        <f t="shared" si="162"/>
        <v>2.9573277771727859</v>
      </c>
      <c r="Q570" s="26">
        <f t="shared" si="162"/>
        <v>2.9399399783646203</v>
      </c>
      <c r="R570" s="26">
        <f t="shared" si="162"/>
        <v>2.9465196250186176</v>
      </c>
      <c r="S570" s="26">
        <f t="shared" si="162"/>
        <v>2.9688076771080483</v>
      </c>
      <c r="T570" s="26">
        <f t="shared" si="162"/>
        <v>3.0038922610326706</v>
      </c>
      <c r="U570" s="26">
        <f t="shared" si="162"/>
        <v>3.058447375977138</v>
      </c>
      <c r="V570" s="26">
        <f t="shared" si="162"/>
        <v>3.1988058732585571</v>
      </c>
      <c r="W570" s="26">
        <f t="shared" si="162"/>
        <v>3.3105807502037425</v>
      </c>
      <c r="X570" s="26">
        <f t="shared" si="162"/>
        <v>3.4223556271489262</v>
      </c>
      <c r="Y570" s="26">
        <f t="shared" si="162"/>
        <v>3.5341305040941107</v>
      </c>
    </row>
    <row r="571" spans="1:25" ht="25.15" customHeight="1">
      <c r="A571" s="383"/>
      <c r="B571" s="256">
        <f t="shared" si="163"/>
        <v>2032</v>
      </c>
      <c r="C571" s="278">
        <f t="shared" si="164"/>
        <v>48213</v>
      </c>
      <c r="D571" s="151">
        <f t="shared" si="155"/>
        <v>3.7506486620973161</v>
      </c>
      <c r="E571" s="151">
        <f t="shared" si="156"/>
        <v>3.0004985244330005</v>
      </c>
      <c r="F571" s="151">
        <f t="shared" si="157"/>
        <v>2.943229801691619</v>
      </c>
      <c r="G571" s="151">
        <f t="shared" si="158"/>
        <v>2.9863499690703597</v>
      </c>
      <c r="H571" s="151">
        <f t="shared" si="159"/>
        <v>3.1286266246178478</v>
      </c>
      <c r="I571" s="151">
        <f t="shared" si="160"/>
        <v>3.4223556271489266</v>
      </c>
      <c r="K571" s="104">
        <f t="shared" si="165"/>
        <v>2032</v>
      </c>
      <c r="L571" s="26">
        <f t="shared" si="162"/>
        <v>4.5401899913604353</v>
      </c>
      <c r="M571" s="26">
        <f t="shared" si="162"/>
        <v>3.5107986570090848</v>
      </c>
      <c r="N571" s="26">
        <f t="shared" si="162"/>
        <v>3.2009573379224285</v>
      </c>
      <c r="O571" s="26">
        <f t="shared" si="162"/>
        <v>3.0436692716932154</v>
      </c>
      <c r="P571" s="26">
        <f t="shared" si="162"/>
        <v>2.9573277771727859</v>
      </c>
      <c r="Q571" s="26">
        <f t="shared" si="162"/>
        <v>2.9399399783646203</v>
      </c>
      <c r="R571" s="26">
        <f t="shared" si="162"/>
        <v>2.9465196250186176</v>
      </c>
      <c r="S571" s="26">
        <f t="shared" si="162"/>
        <v>2.9688076771080483</v>
      </c>
      <c r="T571" s="26">
        <f t="shared" si="162"/>
        <v>3.0038922610326706</v>
      </c>
      <c r="U571" s="26">
        <f t="shared" si="162"/>
        <v>3.058447375977138</v>
      </c>
      <c r="V571" s="26">
        <f t="shared" si="162"/>
        <v>3.1988058732585571</v>
      </c>
      <c r="W571" s="26">
        <f t="shared" si="162"/>
        <v>3.3105807502037425</v>
      </c>
      <c r="X571" s="26">
        <f t="shared" si="162"/>
        <v>3.4223556271489262</v>
      </c>
      <c r="Y571" s="26">
        <f t="shared" si="162"/>
        <v>3.5341305040941107</v>
      </c>
    </row>
    <row r="572" spans="1:25" ht="25.15" customHeight="1">
      <c r="A572" s="383"/>
      <c r="B572" s="256">
        <f t="shared" si="163"/>
        <v>2033</v>
      </c>
      <c r="C572" s="278">
        <f t="shared" si="164"/>
        <v>48579</v>
      </c>
      <c r="D572" s="151">
        <f t="shared" si="155"/>
        <v>3.7506486620973161</v>
      </c>
      <c r="E572" s="151">
        <f t="shared" si="156"/>
        <v>3.0004985244330005</v>
      </c>
      <c r="F572" s="151">
        <f t="shared" si="157"/>
        <v>2.943229801691619</v>
      </c>
      <c r="G572" s="151">
        <f t="shared" si="158"/>
        <v>2.9863499690703597</v>
      </c>
      <c r="H572" s="151">
        <f t="shared" si="159"/>
        <v>3.1286266246178478</v>
      </c>
      <c r="I572" s="151">
        <f t="shared" si="160"/>
        <v>3.4223556271489266</v>
      </c>
      <c r="K572" s="104">
        <f t="shared" si="165"/>
        <v>2033</v>
      </c>
      <c r="L572" s="26">
        <f t="shared" si="162"/>
        <v>4.5401899913604353</v>
      </c>
      <c r="M572" s="26">
        <f t="shared" si="162"/>
        <v>3.5107986570090848</v>
      </c>
      <c r="N572" s="26">
        <f t="shared" si="162"/>
        <v>3.2009573379224285</v>
      </c>
      <c r="O572" s="26">
        <f t="shared" si="162"/>
        <v>3.0436692716932154</v>
      </c>
      <c r="P572" s="26">
        <f t="shared" si="162"/>
        <v>2.9573277771727859</v>
      </c>
      <c r="Q572" s="26">
        <f t="shared" si="162"/>
        <v>2.9399399783646203</v>
      </c>
      <c r="R572" s="26">
        <f t="shared" si="162"/>
        <v>2.9465196250186176</v>
      </c>
      <c r="S572" s="26">
        <f t="shared" si="162"/>
        <v>2.9688076771080483</v>
      </c>
      <c r="T572" s="26">
        <f t="shared" si="162"/>
        <v>3.0038922610326706</v>
      </c>
      <c r="U572" s="26">
        <f t="shared" si="162"/>
        <v>3.058447375977138</v>
      </c>
      <c r="V572" s="26">
        <f t="shared" si="162"/>
        <v>3.1988058732585571</v>
      </c>
      <c r="W572" s="26">
        <f t="shared" si="162"/>
        <v>3.3105807502037425</v>
      </c>
      <c r="X572" s="26">
        <f t="shared" si="162"/>
        <v>3.4223556271489262</v>
      </c>
      <c r="Y572" s="26">
        <f t="shared" si="162"/>
        <v>3.5341305040941107</v>
      </c>
    </row>
    <row r="573" spans="1:25" ht="25.15" customHeight="1">
      <c r="A573" s="383"/>
      <c r="B573" s="256">
        <f t="shared" si="163"/>
        <v>2034</v>
      </c>
      <c r="C573" s="278">
        <f t="shared" si="164"/>
        <v>48944</v>
      </c>
      <c r="D573" s="151">
        <f t="shared" si="155"/>
        <v>3.7506486620973161</v>
      </c>
      <c r="E573" s="151">
        <f t="shared" si="156"/>
        <v>3.0004985244330005</v>
      </c>
      <c r="F573" s="151">
        <f t="shared" si="157"/>
        <v>2.943229801691619</v>
      </c>
      <c r="G573" s="151">
        <f t="shared" si="158"/>
        <v>2.9863499690703597</v>
      </c>
      <c r="H573" s="151">
        <f t="shared" si="159"/>
        <v>3.1286266246178478</v>
      </c>
      <c r="I573" s="151">
        <f t="shared" si="160"/>
        <v>3.4223556271489266</v>
      </c>
      <c r="K573" s="104">
        <f t="shared" si="165"/>
        <v>2034</v>
      </c>
      <c r="L573" s="26">
        <f t="shared" si="162"/>
        <v>4.5401899913604353</v>
      </c>
      <c r="M573" s="26">
        <f t="shared" si="162"/>
        <v>3.5107986570090848</v>
      </c>
      <c r="N573" s="26">
        <f t="shared" si="162"/>
        <v>3.2009573379224285</v>
      </c>
      <c r="O573" s="26">
        <f t="shared" si="162"/>
        <v>3.0436692716932154</v>
      </c>
      <c r="P573" s="26">
        <f t="shared" si="162"/>
        <v>2.9573277771727859</v>
      </c>
      <c r="Q573" s="26">
        <f t="shared" si="162"/>
        <v>2.9399399783646203</v>
      </c>
      <c r="R573" s="26">
        <f t="shared" si="162"/>
        <v>2.9465196250186176</v>
      </c>
      <c r="S573" s="26">
        <f t="shared" si="162"/>
        <v>2.9688076771080483</v>
      </c>
      <c r="T573" s="26">
        <f t="shared" si="162"/>
        <v>3.0038922610326706</v>
      </c>
      <c r="U573" s="26">
        <f t="shared" si="162"/>
        <v>3.058447375977138</v>
      </c>
      <c r="V573" s="26">
        <f t="shared" si="162"/>
        <v>3.1988058732585571</v>
      </c>
      <c r="W573" s="26">
        <f t="shared" si="162"/>
        <v>3.3105807502037425</v>
      </c>
      <c r="X573" s="26">
        <f t="shared" si="162"/>
        <v>3.4223556271489262</v>
      </c>
      <c r="Y573" s="26">
        <f t="shared" si="162"/>
        <v>3.5341305040941107</v>
      </c>
    </row>
    <row r="574" spans="1:25" ht="25.15" customHeight="1">
      <c r="A574" s="383"/>
      <c r="B574" s="256">
        <f t="shared" si="163"/>
        <v>2035</v>
      </c>
      <c r="C574" s="278">
        <f t="shared" si="164"/>
        <v>49309</v>
      </c>
      <c r="D574" s="151">
        <f t="shared" si="155"/>
        <v>3.7506486620973161</v>
      </c>
      <c r="E574" s="151">
        <f t="shared" si="156"/>
        <v>3.0004985244330005</v>
      </c>
      <c r="F574" s="151">
        <f t="shared" si="157"/>
        <v>2.943229801691619</v>
      </c>
      <c r="G574" s="151">
        <f t="shared" si="158"/>
        <v>2.9863499690703597</v>
      </c>
      <c r="H574" s="151">
        <f t="shared" si="159"/>
        <v>3.1286266246178478</v>
      </c>
      <c r="I574" s="151">
        <f t="shared" si="160"/>
        <v>3.4223556271489266</v>
      </c>
      <c r="K574" s="104">
        <f t="shared" si="165"/>
        <v>2035</v>
      </c>
      <c r="L574" s="26">
        <f t="shared" si="162"/>
        <v>4.5401899913604353</v>
      </c>
      <c r="M574" s="26">
        <f t="shared" si="162"/>
        <v>3.5107986570090848</v>
      </c>
      <c r="N574" s="26">
        <f t="shared" si="162"/>
        <v>3.2009573379224285</v>
      </c>
      <c r="O574" s="26">
        <f t="shared" si="162"/>
        <v>3.0436692716932154</v>
      </c>
      <c r="P574" s="26">
        <f t="shared" si="162"/>
        <v>2.9573277771727859</v>
      </c>
      <c r="Q574" s="26">
        <f t="shared" si="162"/>
        <v>2.9399399783646203</v>
      </c>
      <c r="R574" s="26">
        <f t="shared" si="162"/>
        <v>2.9465196250186176</v>
      </c>
      <c r="S574" s="26">
        <f t="shared" si="162"/>
        <v>2.9688076771080483</v>
      </c>
      <c r="T574" s="26">
        <f t="shared" si="162"/>
        <v>3.0038922610326706</v>
      </c>
      <c r="U574" s="26">
        <f t="shared" si="162"/>
        <v>3.058447375977138</v>
      </c>
      <c r="V574" s="26">
        <f t="shared" si="162"/>
        <v>3.1988058732585571</v>
      </c>
      <c r="W574" s="26">
        <f t="shared" si="162"/>
        <v>3.3105807502037425</v>
      </c>
      <c r="X574" s="26">
        <f t="shared" si="162"/>
        <v>3.4223556271489262</v>
      </c>
      <c r="Y574" s="26">
        <f t="shared" si="162"/>
        <v>3.5341305040941107</v>
      </c>
    </row>
    <row r="575" spans="1:25" ht="25.15" customHeight="1">
      <c r="A575" s="383"/>
      <c r="B575" s="256">
        <f t="shared" si="163"/>
        <v>2036</v>
      </c>
      <c r="C575" s="278">
        <f t="shared" si="164"/>
        <v>49674</v>
      </c>
      <c r="D575" s="151">
        <f t="shared" si="155"/>
        <v>3.7506486620973161</v>
      </c>
      <c r="E575" s="151">
        <f t="shared" si="156"/>
        <v>3.0004985244330005</v>
      </c>
      <c r="F575" s="151">
        <f t="shared" si="157"/>
        <v>2.943229801691619</v>
      </c>
      <c r="G575" s="151">
        <f t="shared" si="158"/>
        <v>2.9863499690703597</v>
      </c>
      <c r="H575" s="151">
        <f t="shared" si="159"/>
        <v>3.1286266246178478</v>
      </c>
      <c r="I575" s="151">
        <f t="shared" si="160"/>
        <v>3.4223556271489266</v>
      </c>
      <c r="K575" s="104">
        <f t="shared" si="165"/>
        <v>2036</v>
      </c>
      <c r="L575" s="26">
        <f t="shared" si="162"/>
        <v>4.5401899913604353</v>
      </c>
      <c r="M575" s="26">
        <f t="shared" si="162"/>
        <v>3.5107986570090848</v>
      </c>
      <c r="N575" s="26">
        <f t="shared" si="162"/>
        <v>3.2009573379224285</v>
      </c>
      <c r="O575" s="26">
        <f t="shared" si="162"/>
        <v>3.0436692716932154</v>
      </c>
      <c r="P575" s="26">
        <f t="shared" si="162"/>
        <v>2.9573277771727859</v>
      </c>
      <c r="Q575" s="26">
        <f t="shared" si="162"/>
        <v>2.9399399783646203</v>
      </c>
      <c r="R575" s="26">
        <f t="shared" si="162"/>
        <v>2.9465196250186176</v>
      </c>
      <c r="S575" s="26">
        <f t="shared" si="162"/>
        <v>2.9688076771080483</v>
      </c>
      <c r="T575" s="26">
        <f t="shared" si="162"/>
        <v>3.0038922610326706</v>
      </c>
      <c r="U575" s="26">
        <f t="shared" si="162"/>
        <v>3.058447375977138</v>
      </c>
      <c r="V575" s="26">
        <f t="shared" si="162"/>
        <v>3.1988058732585571</v>
      </c>
      <c r="W575" s="26">
        <f t="shared" si="162"/>
        <v>3.3105807502037425</v>
      </c>
      <c r="X575" s="26">
        <f t="shared" si="162"/>
        <v>3.4223556271489262</v>
      </c>
      <c r="Y575" s="26">
        <f t="shared" si="162"/>
        <v>3.5341305040941107</v>
      </c>
    </row>
    <row r="576" spans="1:25" ht="25.15" customHeight="1">
      <c r="A576" s="383"/>
      <c r="B576" s="256">
        <f t="shared" si="163"/>
        <v>2037</v>
      </c>
      <c r="C576" s="278">
        <f t="shared" si="164"/>
        <v>50040</v>
      </c>
      <c r="D576" s="151">
        <f t="shared" si="155"/>
        <v>3.7506486620973161</v>
      </c>
      <c r="E576" s="151">
        <f t="shared" si="156"/>
        <v>3.0004985244330005</v>
      </c>
      <c r="F576" s="151">
        <f t="shared" si="157"/>
        <v>2.943229801691619</v>
      </c>
      <c r="G576" s="151">
        <f t="shared" si="158"/>
        <v>2.9863499690703597</v>
      </c>
      <c r="H576" s="151">
        <f t="shared" si="159"/>
        <v>3.1286266246178478</v>
      </c>
      <c r="I576" s="151">
        <f t="shared" si="160"/>
        <v>3.4223556271489266</v>
      </c>
      <c r="K576" s="104">
        <f t="shared" si="165"/>
        <v>2037</v>
      </c>
      <c r="L576" s="26">
        <f t="shared" ref="L576:Y591" si="166">AVERAGE(L388,L482)</f>
        <v>4.5401899913604353</v>
      </c>
      <c r="M576" s="26">
        <f t="shared" si="166"/>
        <v>3.5107986570090848</v>
      </c>
      <c r="N576" s="26">
        <f t="shared" si="166"/>
        <v>3.2009573379224285</v>
      </c>
      <c r="O576" s="26">
        <f t="shared" si="166"/>
        <v>3.0436692716932154</v>
      </c>
      <c r="P576" s="26">
        <f t="shared" si="166"/>
        <v>2.9573277771727859</v>
      </c>
      <c r="Q576" s="26">
        <f t="shared" si="166"/>
        <v>2.9399399783646203</v>
      </c>
      <c r="R576" s="26">
        <f t="shared" si="166"/>
        <v>2.9465196250186176</v>
      </c>
      <c r="S576" s="26">
        <f t="shared" si="166"/>
        <v>2.9688076771080483</v>
      </c>
      <c r="T576" s="26">
        <f t="shared" si="166"/>
        <v>3.0038922610326706</v>
      </c>
      <c r="U576" s="26">
        <f t="shared" si="166"/>
        <v>3.058447375977138</v>
      </c>
      <c r="V576" s="26">
        <f t="shared" si="166"/>
        <v>3.1988058732585571</v>
      </c>
      <c r="W576" s="26">
        <f t="shared" si="166"/>
        <v>3.3105807502037425</v>
      </c>
      <c r="X576" s="26">
        <f t="shared" si="166"/>
        <v>3.4223556271489262</v>
      </c>
      <c r="Y576" s="26">
        <f t="shared" si="166"/>
        <v>3.5341305040941107</v>
      </c>
    </row>
    <row r="577" spans="1:25" ht="25.15" customHeight="1">
      <c r="A577" s="383"/>
      <c r="B577" s="256">
        <f t="shared" si="163"/>
        <v>2038</v>
      </c>
      <c r="C577" s="278">
        <f t="shared" si="164"/>
        <v>50405</v>
      </c>
      <c r="D577" s="151">
        <f t="shared" si="155"/>
        <v>3.7506486620973161</v>
      </c>
      <c r="E577" s="151">
        <f t="shared" si="156"/>
        <v>3.0004985244330005</v>
      </c>
      <c r="F577" s="151">
        <f t="shared" si="157"/>
        <v>2.943229801691619</v>
      </c>
      <c r="G577" s="151">
        <f t="shared" si="158"/>
        <v>2.9863499690703597</v>
      </c>
      <c r="H577" s="151">
        <f t="shared" si="159"/>
        <v>3.1286266246178478</v>
      </c>
      <c r="I577" s="151">
        <f t="shared" si="160"/>
        <v>3.4223556271489266</v>
      </c>
      <c r="K577" s="104">
        <f t="shared" si="165"/>
        <v>2038</v>
      </c>
      <c r="L577" s="26">
        <f t="shared" si="166"/>
        <v>4.5401899913604353</v>
      </c>
      <c r="M577" s="26">
        <f t="shared" si="166"/>
        <v>3.5107986570090848</v>
      </c>
      <c r="N577" s="26">
        <f t="shared" si="166"/>
        <v>3.2009573379224285</v>
      </c>
      <c r="O577" s="26">
        <f t="shared" si="166"/>
        <v>3.0436692716932154</v>
      </c>
      <c r="P577" s="26">
        <f t="shared" si="166"/>
        <v>2.9573277771727859</v>
      </c>
      <c r="Q577" s="26">
        <f t="shared" si="166"/>
        <v>2.9399399783646203</v>
      </c>
      <c r="R577" s="26">
        <f t="shared" si="166"/>
        <v>2.9465196250186176</v>
      </c>
      <c r="S577" s="26">
        <f t="shared" si="166"/>
        <v>2.9688076771080483</v>
      </c>
      <c r="T577" s="26">
        <f t="shared" si="166"/>
        <v>3.0038922610326706</v>
      </c>
      <c r="U577" s="26">
        <f t="shared" si="166"/>
        <v>3.058447375977138</v>
      </c>
      <c r="V577" s="26">
        <f t="shared" si="166"/>
        <v>3.1988058732585571</v>
      </c>
      <c r="W577" s="26">
        <f t="shared" si="166"/>
        <v>3.3105807502037425</v>
      </c>
      <c r="X577" s="26">
        <f t="shared" si="166"/>
        <v>3.4223556271489262</v>
      </c>
      <c r="Y577" s="26">
        <f t="shared" si="166"/>
        <v>3.5341305040941107</v>
      </c>
    </row>
    <row r="578" spans="1:25" ht="25.15" customHeight="1">
      <c r="A578" s="383"/>
      <c r="B578" s="256">
        <f t="shared" si="163"/>
        <v>2039</v>
      </c>
      <c r="C578" s="278">
        <f t="shared" si="164"/>
        <v>50770</v>
      </c>
      <c r="D578" s="151">
        <f t="shared" si="155"/>
        <v>3.7506486620973161</v>
      </c>
      <c r="E578" s="151">
        <f t="shared" si="156"/>
        <v>3.0004985244330005</v>
      </c>
      <c r="F578" s="151">
        <f t="shared" si="157"/>
        <v>2.943229801691619</v>
      </c>
      <c r="G578" s="151">
        <f t="shared" si="158"/>
        <v>2.9863499690703597</v>
      </c>
      <c r="H578" s="151">
        <f t="shared" si="159"/>
        <v>3.1286266246178478</v>
      </c>
      <c r="I578" s="151">
        <f t="shared" si="160"/>
        <v>3.4223556271489266</v>
      </c>
      <c r="K578" s="104">
        <f t="shared" si="165"/>
        <v>2039</v>
      </c>
      <c r="L578" s="26">
        <f t="shared" si="166"/>
        <v>4.5401899913604353</v>
      </c>
      <c r="M578" s="26">
        <f t="shared" si="166"/>
        <v>3.5107986570090848</v>
      </c>
      <c r="N578" s="26">
        <f t="shared" si="166"/>
        <v>3.2009573379224285</v>
      </c>
      <c r="O578" s="26">
        <f t="shared" si="166"/>
        <v>3.0436692716932154</v>
      </c>
      <c r="P578" s="26">
        <f t="shared" si="166"/>
        <v>2.9573277771727859</v>
      </c>
      <c r="Q578" s="26">
        <f t="shared" si="166"/>
        <v>2.9399399783646203</v>
      </c>
      <c r="R578" s="26">
        <f t="shared" si="166"/>
        <v>2.9465196250186176</v>
      </c>
      <c r="S578" s="26">
        <f t="shared" si="166"/>
        <v>2.9688076771080483</v>
      </c>
      <c r="T578" s="26">
        <f t="shared" si="166"/>
        <v>3.0038922610326706</v>
      </c>
      <c r="U578" s="26">
        <f t="shared" si="166"/>
        <v>3.058447375977138</v>
      </c>
      <c r="V578" s="26">
        <f t="shared" si="166"/>
        <v>3.1988058732585571</v>
      </c>
      <c r="W578" s="26">
        <f t="shared" si="166"/>
        <v>3.3105807502037425</v>
      </c>
      <c r="X578" s="26">
        <f t="shared" si="166"/>
        <v>3.4223556271489262</v>
      </c>
      <c r="Y578" s="26">
        <f t="shared" si="166"/>
        <v>3.5341305040941107</v>
      </c>
    </row>
    <row r="579" spans="1:25" ht="25.15" customHeight="1">
      <c r="A579" s="383"/>
      <c r="B579" s="256">
        <f t="shared" si="163"/>
        <v>2040</v>
      </c>
      <c r="C579" s="278">
        <f t="shared" si="164"/>
        <v>51135</v>
      </c>
      <c r="D579" s="151">
        <f t="shared" si="155"/>
        <v>3.7506486620973161</v>
      </c>
      <c r="E579" s="151">
        <f t="shared" si="156"/>
        <v>3.0004985244330005</v>
      </c>
      <c r="F579" s="151">
        <f t="shared" si="157"/>
        <v>2.943229801691619</v>
      </c>
      <c r="G579" s="151">
        <f t="shared" si="158"/>
        <v>2.9863499690703597</v>
      </c>
      <c r="H579" s="151">
        <f t="shared" si="159"/>
        <v>3.1286266246178478</v>
      </c>
      <c r="I579" s="151">
        <f t="shared" si="160"/>
        <v>3.4223556271489266</v>
      </c>
      <c r="K579" s="104">
        <f t="shared" si="165"/>
        <v>2040</v>
      </c>
      <c r="L579" s="26">
        <f t="shared" si="166"/>
        <v>4.5401899913604353</v>
      </c>
      <c r="M579" s="26">
        <f t="shared" si="166"/>
        <v>3.5107986570090848</v>
      </c>
      <c r="N579" s="26">
        <f t="shared" si="166"/>
        <v>3.2009573379224285</v>
      </c>
      <c r="O579" s="26">
        <f t="shared" si="166"/>
        <v>3.0436692716932154</v>
      </c>
      <c r="P579" s="26">
        <f t="shared" si="166"/>
        <v>2.9573277771727859</v>
      </c>
      <c r="Q579" s="26">
        <f t="shared" si="166"/>
        <v>2.9399399783646203</v>
      </c>
      <c r="R579" s="26">
        <f t="shared" si="166"/>
        <v>2.9465196250186176</v>
      </c>
      <c r="S579" s="26">
        <f t="shared" si="166"/>
        <v>2.9688076771080483</v>
      </c>
      <c r="T579" s="26">
        <f t="shared" si="166"/>
        <v>3.0038922610326706</v>
      </c>
      <c r="U579" s="26">
        <f t="shared" si="166"/>
        <v>3.058447375977138</v>
      </c>
      <c r="V579" s="26">
        <f t="shared" si="166"/>
        <v>3.1988058732585571</v>
      </c>
      <c r="W579" s="26">
        <f t="shared" si="166"/>
        <v>3.3105807502037425</v>
      </c>
      <c r="X579" s="26">
        <f t="shared" si="166"/>
        <v>3.4223556271489262</v>
      </c>
      <c r="Y579" s="26">
        <f t="shared" si="166"/>
        <v>3.5341305040941107</v>
      </c>
    </row>
    <row r="580" spans="1:25" ht="25.15" customHeight="1">
      <c r="A580" s="383"/>
      <c r="B580" s="256">
        <f t="shared" si="163"/>
        <v>2041</v>
      </c>
      <c r="C580" s="278">
        <f t="shared" si="164"/>
        <v>51501</v>
      </c>
      <c r="D580" s="151">
        <f t="shared" si="155"/>
        <v>3.7506486620973161</v>
      </c>
      <c r="E580" s="151">
        <f t="shared" si="156"/>
        <v>3.0004985244330005</v>
      </c>
      <c r="F580" s="151">
        <f t="shared" si="157"/>
        <v>2.943229801691619</v>
      </c>
      <c r="G580" s="151">
        <f t="shared" si="158"/>
        <v>2.9863499690703597</v>
      </c>
      <c r="H580" s="151">
        <f t="shared" si="159"/>
        <v>3.1286266246178478</v>
      </c>
      <c r="I580" s="151">
        <f t="shared" si="160"/>
        <v>3.4223556271489266</v>
      </c>
      <c r="K580" s="104">
        <f t="shared" si="165"/>
        <v>2041</v>
      </c>
      <c r="L580" s="26">
        <f t="shared" si="166"/>
        <v>4.5401899913604353</v>
      </c>
      <c r="M580" s="26">
        <f t="shared" si="166"/>
        <v>3.5107986570090848</v>
      </c>
      <c r="N580" s="26">
        <f t="shared" si="166"/>
        <v>3.2009573379224285</v>
      </c>
      <c r="O580" s="26">
        <f t="shared" si="166"/>
        <v>3.0436692716932154</v>
      </c>
      <c r="P580" s="26">
        <f t="shared" si="166"/>
        <v>2.9573277771727859</v>
      </c>
      <c r="Q580" s="26">
        <f t="shared" si="166"/>
        <v>2.9399399783646203</v>
      </c>
      <c r="R580" s="26">
        <f t="shared" si="166"/>
        <v>2.9465196250186176</v>
      </c>
      <c r="S580" s="26">
        <f t="shared" si="166"/>
        <v>2.9688076771080483</v>
      </c>
      <c r="T580" s="26">
        <f t="shared" si="166"/>
        <v>3.0038922610326706</v>
      </c>
      <c r="U580" s="26">
        <f t="shared" si="166"/>
        <v>3.058447375977138</v>
      </c>
      <c r="V580" s="26">
        <f t="shared" si="166"/>
        <v>3.1988058732585571</v>
      </c>
      <c r="W580" s="26">
        <f t="shared" si="166"/>
        <v>3.3105807502037425</v>
      </c>
      <c r="X580" s="26">
        <f t="shared" si="166"/>
        <v>3.4223556271489262</v>
      </c>
      <c r="Y580" s="26">
        <f t="shared" si="166"/>
        <v>3.5341305040941107</v>
      </c>
    </row>
    <row r="581" spans="1:25" ht="25.15" customHeight="1">
      <c r="A581" s="383"/>
      <c r="B581" s="256">
        <f>B580+1</f>
        <v>2042</v>
      </c>
      <c r="C581" s="278">
        <f t="shared" si="164"/>
        <v>51866</v>
      </c>
      <c r="D581" s="151">
        <f t="shared" si="155"/>
        <v>3.7506486620973161</v>
      </c>
      <c r="E581" s="151">
        <f t="shared" si="156"/>
        <v>3.0004985244330005</v>
      </c>
      <c r="F581" s="151">
        <f t="shared" si="157"/>
        <v>2.943229801691619</v>
      </c>
      <c r="G581" s="151">
        <f t="shared" si="158"/>
        <v>2.9863499690703597</v>
      </c>
      <c r="H581" s="151">
        <f t="shared" si="159"/>
        <v>3.1286266246178478</v>
      </c>
      <c r="I581" s="151">
        <f t="shared" si="160"/>
        <v>3.4223556271489266</v>
      </c>
      <c r="K581" s="104">
        <f>K580+1</f>
        <v>2042</v>
      </c>
      <c r="L581" s="26">
        <f t="shared" si="166"/>
        <v>4.5401899913604353</v>
      </c>
      <c r="M581" s="26">
        <f t="shared" si="166"/>
        <v>3.5107986570090848</v>
      </c>
      <c r="N581" s="26">
        <f t="shared" si="166"/>
        <v>3.2009573379224285</v>
      </c>
      <c r="O581" s="26">
        <f t="shared" si="166"/>
        <v>3.0436692716932154</v>
      </c>
      <c r="P581" s="26">
        <f t="shared" si="166"/>
        <v>2.9573277771727859</v>
      </c>
      <c r="Q581" s="26">
        <f t="shared" si="166"/>
        <v>2.9399399783646203</v>
      </c>
      <c r="R581" s="26">
        <f t="shared" si="166"/>
        <v>2.9465196250186176</v>
      </c>
      <c r="S581" s="26">
        <f t="shared" si="166"/>
        <v>2.9688076771080483</v>
      </c>
      <c r="T581" s="26">
        <f t="shared" si="166"/>
        <v>3.0038922610326706</v>
      </c>
      <c r="U581" s="26">
        <f t="shared" si="166"/>
        <v>3.058447375977138</v>
      </c>
      <c r="V581" s="26">
        <f t="shared" si="166"/>
        <v>3.1988058732585571</v>
      </c>
      <c r="W581" s="26">
        <f t="shared" si="166"/>
        <v>3.3105807502037425</v>
      </c>
      <c r="X581" s="26">
        <f t="shared" si="166"/>
        <v>3.4223556271489262</v>
      </c>
      <c r="Y581" s="26">
        <f t="shared" si="166"/>
        <v>3.5341305040941107</v>
      </c>
    </row>
    <row r="582" spans="1:25" ht="25.15" customHeight="1">
      <c r="A582" s="383"/>
      <c r="B582" s="256">
        <f t="shared" si="163"/>
        <v>2043</v>
      </c>
      <c r="C582" s="278">
        <f t="shared" si="164"/>
        <v>52231</v>
      </c>
      <c r="D582" s="151">
        <f t="shared" si="155"/>
        <v>3.7506486620973161</v>
      </c>
      <c r="E582" s="151">
        <f t="shared" si="156"/>
        <v>3.0004985244330005</v>
      </c>
      <c r="F582" s="151">
        <f t="shared" si="157"/>
        <v>2.943229801691619</v>
      </c>
      <c r="G582" s="151">
        <f t="shared" si="158"/>
        <v>2.9863499690703597</v>
      </c>
      <c r="H582" s="151">
        <f t="shared" si="159"/>
        <v>3.1286266246178478</v>
      </c>
      <c r="I582" s="151">
        <f t="shared" si="160"/>
        <v>3.4223556271489266</v>
      </c>
      <c r="K582" s="104">
        <f t="shared" si="165"/>
        <v>2043</v>
      </c>
      <c r="L582" s="26">
        <f t="shared" si="166"/>
        <v>4.5401899913604353</v>
      </c>
      <c r="M582" s="26">
        <f t="shared" si="166"/>
        <v>3.5107986570090848</v>
      </c>
      <c r="N582" s="26">
        <f t="shared" si="166"/>
        <v>3.2009573379224285</v>
      </c>
      <c r="O582" s="26">
        <f t="shared" si="166"/>
        <v>3.0436692716932154</v>
      </c>
      <c r="P582" s="26">
        <f t="shared" si="166"/>
        <v>2.9573277771727859</v>
      </c>
      <c r="Q582" s="26">
        <f t="shared" si="166"/>
        <v>2.9399399783646203</v>
      </c>
      <c r="R582" s="26">
        <f t="shared" si="166"/>
        <v>2.9465196250186176</v>
      </c>
      <c r="S582" s="26">
        <f t="shared" si="166"/>
        <v>2.9688076771080483</v>
      </c>
      <c r="T582" s="26">
        <f t="shared" si="166"/>
        <v>3.0038922610326706</v>
      </c>
      <c r="U582" s="26">
        <f t="shared" si="166"/>
        <v>3.058447375977138</v>
      </c>
      <c r="V582" s="26">
        <f t="shared" si="166"/>
        <v>3.1988058732585571</v>
      </c>
      <c r="W582" s="26">
        <f t="shared" si="166"/>
        <v>3.3105807502037425</v>
      </c>
      <c r="X582" s="26">
        <f t="shared" si="166"/>
        <v>3.4223556271489262</v>
      </c>
      <c r="Y582" s="26">
        <f t="shared" si="166"/>
        <v>3.5341305040941107</v>
      </c>
    </row>
    <row r="583" spans="1:25" ht="25.15" customHeight="1">
      <c r="A583" s="383"/>
      <c r="B583" s="256">
        <f t="shared" si="163"/>
        <v>2044</v>
      </c>
      <c r="C583" s="278">
        <f t="shared" si="164"/>
        <v>52596</v>
      </c>
      <c r="D583" s="151">
        <f t="shared" si="155"/>
        <v>3.7506486620973161</v>
      </c>
      <c r="E583" s="151">
        <f t="shared" si="156"/>
        <v>3.0004985244330005</v>
      </c>
      <c r="F583" s="151">
        <f t="shared" si="157"/>
        <v>2.943229801691619</v>
      </c>
      <c r="G583" s="151">
        <f t="shared" si="158"/>
        <v>2.9863499690703597</v>
      </c>
      <c r="H583" s="151">
        <f t="shared" si="159"/>
        <v>3.1286266246178478</v>
      </c>
      <c r="I583" s="151">
        <f t="shared" si="160"/>
        <v>3.4223556271489266</v>
      </c>
      <c r="K583" s="104">
        <f t="shared" si="165"/>
        <v>2044</v>
      </c>
      <c r="L583" s="26">
        <f t="shared" si="166"/>
        <v>4.5401899913604353</v>
      </c>
      <c r="M583" s="26">
        <f t="shared" si="166"/>
        <v>3.5107986570090848</v>
      </c>
      <c r="N583" s="26">
        <f t="shared" si="166"/>
        <v>3.2009573379224285</v>
      </c>
      <c r="O583" s="26">
        <f t="shared" si="166"/>
        <v>3.0436692716932154</v>
      </c>
      <c r="P583" s="26">
        <f t="shared" si="166"/>
        <v>2.9573277771727859</v>
      </c>
      <c r="Q583" s="26">
        <f t="shared" si="166"/>
        <v>2.9399399783646203</v>
      </c>
      <c r="R583" s="26">
        <f t="shared" si="166"/>
        <v>2.9465196250186176</v>
      </c>
      <c r="S583" s="26">
        <f t="shared" si="166"/>
        <v>2.9688076771080483</v>
      </c>
      <c r="T583" s="26">
        <f t="shared" si="166"/>
        <v>3.0038922610326706</v>
      </c>
      <c r="U583" s="26">
        <f t="shared" si="166"/>
        <v>3.058447375977138</v>
      </c>
      <c r="V583" s="26">
        <f t="shared" si="166"/>
        <v>3.1988058732585571</v>
      </c>
      <c r="W583" s="26">
        <f t="shared" si="166"/>
        <v>3.3105807502037425</v>
      </c>
      <c r="X583" s="26">
        <f t="shared" si="166"/>
        <v>3.4223556271489262</v>
      </c>
      <c r="Y583" s="26">
        <f t="shared" si="166"/>
        <v>3.5341305040941107</v>
      </c>
    </row>
    <row r="584" spans="1:25" ht="25.15" customHeight="1">
      <c r="A584" s="383"/>
      <c r="B584" s="256">
        <f t="shared" si="163"/>
        <v>2045</v>
      </c>
      <c r="C584" s="278">
        <f t="shared" si="164"/>
        <v>52962</v>
      </c>
      <c r="D584" s="151">
        <f t="shared" si="155"/>
        <v>3.7506486620973161</v>
      </c>
      <c r="E584" s="151">
        <f t="shared" si="156"/>
        <v>3.0004985244330005</v>
      </c>
      <c r="F584" s="151">
        <f t="shared" si="157"/>
        <v>2.943229801691619</v>
      </c>
      <c r="G584" s="151">
        <f t="shared" si="158"/>
        <v>2.9863499690703597</v>
      </c>
      <c r="H584" s="151">
        <f t="shared" si="159"/>
        <v>3.1286266246178478</v>
      </c>
      <c r="I584" s="151">
        <f t="shared" si="160"/>
        <v>3.4223556271489266</v>
      </c>
      <c r="K584" s="104">
        <f t="shared" si="165"/>
        <v>2045</v>
      </c>
      <c r="L584" s="26">
        <f t="shared" si="166"/>
        <v>4.5401899913604353</v>
      </c>
      <c r="M584" s="26">
        <f t="shared" si="166"/>
        <v>3.5107986570090848</v>
      </c>
      <c r="N584" s="26">
        <f t="shared" si="166"/>
        <v>3.2009573379224285</v>
      </c>
      <c r="O584" s="26">
        <f t="shared" si="166"/>
        <v>3.0436692716932154</v>
      </c>
      <c r="P584" s="26">
        <f t="shared" si="166"/>
        <v>2.9573277771727859</v>
      </c>
      <c r="Q584" s="26">
        <f t="shared" si="166"/>
        <v>2.9399399783646203</v>
      </c>
      <c r="R584" s="26">
        <f t="shared" si="166"/>
        <v>2.9465196250186176</v>
      </c>
      <c r="S584" s="26">
        <f t="shared" si="166"/>
        <v>2.9688076771080483</v>
      </c>
      <c r="T584" s="26">
        <f t="shared" si="166"/>
        <v>3.0038922610326706</v>
      </c>
      <c r="U584" s="26">
        <f t="shared" si="166"/>
        <v>3.058447375977138</v>
      </c>
      <c r="V584" s="26">
        <f t="shared" si="166"/>
        <v>3.1988058732585571</v>
      </c>
      <c r="W584" s="26">
        <f t="shared" si="166"/>
        <v>3.3105807502037425</v>
      </c>
      <c r="X584" s="26">
        <f t="shared" si="166"/>
        <v>3.4223556271489262</v>
      </c>
      <c r="Y584" s="26">
        <f t="shared" si="166"/>
        <v>3.5341305040941107</v>
      </c>
    </row>
    <row r="585" spans="1:25" ht="25.15" customHeight="1">
      <c r="A585" s="383"/>
      <c r="B585" s="256">
        <f t="shared" si="163"/>
        <v>2046</v>
      </c>
      <c r="C585" s="278">
        <f t="shared" si="164"/>
        <v>53327</v>
      </c>
      <c r="D585" s="151">
        <f t="shared" si="155"/>
        <v>3.7506486620973161</v>
      </c>
      <c r="E585" s="151">
        <f t="shared" si="156"/>
        <v>3.0004985244330005</v>
      </c>
      <c r="F585" s="151">
        <f t="shared" si="157"/>
        <v>2.943229801691619</v>
      </c>
      <c r="G585" s="151">
        <f t="shared" si="158"/>
        <v>2.9863499690703597</v>
      </c>
      <c r="H585" s="151">
        <f t="shared" si="159"/>
        <v>3.1286266246178478</v>
      </c>
      <c r="I585" s="151">
        <f t="shared" si="160"/>
        <v>3.4223556271489266</v>
      </c>
      <c r="K585" s="104">
        <f t="shared" si="165"/>
        <v>2046</v>
      </c>
      <c r="L585" s="26">
        <f t="shared" si="166"/>
        <v>4.5401899913604353</v>
      </c>
      <c r="M585" s="26">
        <f t="shared" si="166"/>
        <v>3.5107986570090848</v>
      </c>
      <c r="N585" s="26">
        <f t="shared" si="166"/>
        <v>3.2009573379224285</v>
      </c>
      <c r="O585" s="26">
        <f t="shared" si="166"/>
        <v>3.0436692716932154</v>
      </c>
      <c r="P585" s="26">
        <f t="shared" si="166"/>
        <v>2.9573277771727859</v>
      </c>
      <c r="Q585" s="26">
        <f t="shared" si="166"/>
        <v>2.9399399783646203</v>
      </c>
      <c r="R585" s="26">
        <f t="shared" si="166"/>
        <v>2.9465196250186176</v>
      </c>
      <c r="S585" s="26">
        <f t="shared" si="166"/>
        <v>2.9688076771080483</v>
      </c>
      <c r="T585" s="26">
        <f t="shared" si="166"/>
        <v>3.0038922610326706</v>
      </c>
      <c r="U585" s="26">
        <f t="shared" si="166"/>
        <v>3.058447375977138</v>
      </c>
      <c r="V585" s="26">
        <f t="shared" si="166"/>
        <v>3.1988058732585571</v>
      </c>
      <c r="W585" s="26">
        <f t="shared" si="166"/>
        <v>3.3105807502037425</v>
      </c>
      <c r="X585" s="26">
        <f t="shared" si="166"/>
        <v>3.4223556271489262</v>
      </c>
      <c r="Y585" s="26">
        <f t="shared" si="166"/>
        <v>3.5341305040941107</v>
      </c>
    </row>
    <row r="586" spans="1:25" ht="25.15" customHeight="1">
      <c r="A586" s="383"/>
      <c r="B586" s="256">
        <f t="shared" si="163"/>
        <v>2047</v>
      </c>
      <c r="C586" s="278">
        <f t="shared" si="164"/>
        <v>53692</v>
      </c>
      <c r="D586" s="151">
        <f t="shared" si="155"/>
        <v>3.7506486620973161</v>
      </c>
      <c r="E586" s="151">
        <f t="shared" si="156"/>
        <v>3.0004985244330005</v>
      </c>
      <c r="F586" s="151">
        <f t="shared" si="157"/>
        <v>2.943229801691619</v>
      </c>
      <c r="G586" s="151">
        <f t="shared" si="158"/>
        <v>2.9863499690703597</v>
      </c>
      <c r="H586" s="151">
        <f t="shared" si="159"/>
        <v>3.1286266246178478</v>
      </c>
      <c r="I586" s="151">
        <f t="shared" si="160"/>
        <v>3.4223556271489266</v>
      </c>
      <c r="K586" s="104">
        <f t="shared" si="165"/>
        <v>2047</v>
      </c>
      <c r="L586" s="26">
        <f t="shared" si="166"/>
        <v>4.5401899913604353</v>
      </c>
      <c r="M586" s="26">
        <f t="shared" si="166"/>
        <v>3.5107986570090848</v>
      </c>
      <c r="N586" s="26">
        <f t="shared" si="166"/>
        <v>3.2009573379224285</v>
      </c>
      <c r="O586" s="26">
        <f t="shared" si="166"/>
        <v>3.0436692716932154</v>
      </c>
      <c r="P586" s="26">
        <f t="shared" si="166"/>
        <v>2.9573277771727859</v>
      </c>
      <c r="Q586" s="26">
        <f t="shared" si="166"/>
        <v>2.9399399783646203</v>
      </c>
      <c r="R586" s="26">
        <f t="shared" si="166"/>
        <v>2.9465196250186176</v>
      </c>
      <c r="S586" s="26">
        <f t="shared" si="166"/>
        <v>2.9688076771080483</v>
      </c>
      <c r="T586" s="26">
        <f t="shared" si="166"/>
        <v>3.0038922610326706</v>
      </c>
      <c r="U586" s="26">
        <f t="shared" si="166"/>
        <v>3.058447375977138</v>
      </c>
      <c r="V586" s="26">
        <f t="shared" si="166"/>
        <v>3.1988058732585571</v>
      </c>
      <c r="W586" s="26">
        <f t="shared" si="166"/>
        <v>3.3105807502037425</v>
      </c>
      <c r="X586" s="26">
        <f t="shared" si="166"/>
        <v>3.4223556271489262</v>
      </c>
      <c r="Y586" s="26">
        <f t="shared" si="166"/>
        <v>3.5341305040941107</v>
      </c>
    </row>
    <row r="587" spans="1:25" ht="25.15" customHeight="1">
      <c r="A587" s="383"/>
      <c r="B587" s="256">
        <f t="shared" si="163"/>
        <v>2048</v>
      </c>
      <c r="C587" s="278">
        <f t="shared" si="164"/>
        <v>54057</v>
      </c>
      <c r="D587" s="151">
        <f t="shared" si="155"/>
        <v>3.7506486620973161</v>
      </c>
      <c r="E587" s="151">
        <f t="shared" si="156"/>
        <v>3.0004985244330005</v>
      </c>
      <c r="F587" s="151">
        <f t="shared" si="157"/>
        <v>2.943229801691619</v>
      </c>
      <c r="G587" s="151">
        <f t="shared" si="158"/>
        <v>2.9863499690703597</v>
      </c>
      <c r="H587" s="151">
        <f t="shared" si="159"/>
        <v>3.1286266246178478</v>
      </c>
      <c r="I587" s="151">
        <f t="shared" si="160"/>
        <v>3.4223556271489266</v>
      </c>
      <c r="K587" s="104">
        <f t="shared" si="165"/>
        <v>2048</v>
      </c>
      <c r="L587" s="26">
        <f t="shared" si="166"/>
        <v>4.5401899913604353</v>
      </c>
      <c r="M587" s="26">
        <f t="shared" si="166"/>
        <v>3.5107986570090848</v>
      </c>
      <c r="N587" s="26">
        <f t="shared" si="166"/>
        <v>3.2009573379224285</v>
      </c>
      <c r="O587" s="26">
        <f t="shared" si="166"/>
        <v>3.0436692716932154</v>
      </c>
      <c r="P587" s="26">
        <f t="shared" si="166"/>
        <v>2.9573277771727859</v>
      </c>
      <c r="Q587" s="26">
        <f t="shared" si="166"/>
        <v>2.9399399783646203</v>
      </c>
      <c r="R587" s="26">
        <f t="shared" si="166"/>
        <v>2.9465196250186176</v>
      </c>
      <c r="S587" s="26">
        <f t="shared" si="166"/>
        <v>2.9688076771080483</v>
      </c>
      <c r="T587" s="26">
        <f t="shared" si="166"/>
        <v>3.0038922610326706</v>
      </c>
      <c r="U587" s="26">
        <f t="shared" si="166"/>
        <v>3.058447375977138</v>
      </c>
      <c r="V587" s="26">
        <f t="shared" si="166"/>
        <v>3.1988058732585571</v>
      </c>
      <c r="W587" s="26">
        <f t="shared" si="166"/>
        <v>3.3105807502037425</v>
      </c>
      <c r="X587" s="26">
        <f t="shared" si="166"/>
        <v>3.4223556271489262</v>
      </c>
      <c r="Y587" s="26">
        <f t="shared" si="166"/>
        <v>3.5341305040941107</v>
      </c>
    </row>
    <row r="588" spans="1:25" ht="25.15" customHeight="1">
      <c r="A588" s="383"/>
      <c r="B588" s="256">
        <f t="shared" si="163"/>
        <v>2049</v>
      </c>
      <c r="C588" s="278">
        <f t="shared" si="164"/>
        <v>54423</v>
      </c>
      <c r="D588" s="151">
        <f t="shared" si="155"/>
        <v>3.7506486620973161</v>
      </c>
      <c r="E588" s="151">
        <f t="shared" si="156"/>
        <v>3.0004985244330005</v>
      </c>
      <c r="F588" s="151">
        <f t="shared" si="157"/>
        <v>2.943229801691619</v>
      </c>
      <c r="G588" s="151">
        <f t="shared" si="158"/>
        <v>2.9863499690703597</v>
      </c>
      <c r="H588" s="151">
        <f t="shared" si="159"/>
        <v>3.1286266246178478</v>
      </c>
      <c r="I588" s="151">
        <f t="shared" si="160"/>
        <v>3.4223556271489266</v>
      </c>
      <c r="K588" s="104">
        <f t="shared" si="165"/>
        <v>2049</v>
      </c>
      <c r="L588" s="26">
        <f t="shared" si="166"/>
        <v>4.5401899913604353</v>
      </c>
      <c r="M588" s="26">
        <f t="shared" si="166"/>
        <v>3.5107986570090848</v>
      </c>
      <c r="N588" s="26">
        <f t="shared" si="166"/>
        <v>3.2009573379224285</v>
      </c>
      <c r="O588" s="26">
        <f t="shared" si="166"/>
        <v>3.0436692716932154</v>
      </c>
      <c r="P588" s="26">
        <f t="shared" si="166"/>
        <v>2.9573277771727859</v>
      </c>
      <c r="Q588" s="26">
        <f t="shared" si="166"/>
        <v>2.9399399783646203</v>
      </c>
      <c r="R588" s="26">
        <f t="shared" si="166"/>
        <v>2.9465196250186176</v>
      </c>
      <c r="S588" s="26">
        <f t="shared" si="166"/>
        <v>2.9688076771080483</v>
      </c>
      <c r="T588" s="26">
        <f t="shared" si="166"/>
        <v>3.0038922610326706</v>
      </c>
      <c r="U588" s="26">
        <f t="shared" si="166"/>
        <v>3.058447375977138</v>
      </c>
      <c r="V588" s="26">
        <f t="shared" si="166"/>
        <v>3.1988058732585571</v>
      </c>
      <c r="W588" s="26">
        <f t="shared" si="166"/>
        <v>3.3105807502037425</v>
      </c>
      <c r="X588" s="26">
        <f t="shared" si="166"/>
        <v>3.4223556271489262</v>
      </c>
      <c r="Y588" s="26">
        <f t="shared" si="166"/>
        <v>3.5341305040941107</v>
      </c>
    </row>
    <row r="589" spans="1:25" ht="25.15" customHeight="1">
      <c r="A589" s="383"/>
      <c r="B589" s="256">
        <f t="shared" si="163"/>
        <v>2050</v>
      </c>
      <c r="C589" s="278">
        <f t="shared" si="164"/>
        <v>54788</v>
      </c>
      <c r="D589" s="151">
        <f t="shared" si="155"/>
        <v>3.7506486620973161</v>
      </c>
      <c r="E589" s="151">
        <f t="shared" si="156"/>
        <v>3.0004985244330005</v>
      </c>
      <c r="F589" s="151">
        <f t="shared" si="157"/>
        <v>2.943229801691619</v>
      </c>
      <c r="G589" s="151">
        <f t="shared" si="158"/>
        <v>2.9863499690703597</v>
      </c>
      <c r="H589" s="151">
        <f t="shared" si="159"/>
        <v>3.1286266246178478</v>
      </c>
      <c r="I589" s="151">
        <f t="shared" si="160"/>
        <v>3.4223556271489266</v>
      </c>
      <c r="K589" s="104">
        <f t="shared" si="165"/>
        <v>2050</v>
      </c>
      <c r="L589" s="26">
        <f t="shared" si="166"/>
        <v>4.5401899913604353</v>
      </c>
      <c r="M589" s="26">
        <f t="shared" si="166"/>
        <v>3.5107986570090848</v>
      </c>
      <c r="N589" s="26">
        <f t="shared" si="166"/>
        <v>3.2009573379224285</v>
      </c>
      <c r="O589" s="26">
        <f t="shared" si="166"/>
        <v>3.0436692716932154</v>
      </c>
      <c r="P589" s="26">
        <f t="shared" si="166"/>
        <v>2.9573277771727859</v>
      </c>
      <c r="Q589" s="26">
        <f t="shared" si="166"/>
        <v>2.9399399783646203</v>
      </c>
      <c r="R589" s="26">
        <f t="shared" si="166"/>
        <v>2.9465196250186176</v>
      </c>
      <c r="S589" s="26">
        <f t="shared" si="166"/>
        <v>2.9688076771080483</v>
      </c>
      <c r="T589" s="26">
        <f t="shared" si="166"/>
        <v>3.0038922610326706</v>
      </c>
      <c r="U589" s="26">
        <f t="shared" si="166"/>
        <v>3.058447375977138</v>
      </c>
      <c r="V589" s="26">
        <f t="shared" si="166"/>
        <v>3.1988058732585571</v>
      </c>
      <c r="W589" s="26">
        <f t="shared" si="166"/>
        <v>3.3105807502037425</v>
      </c>
      <c r="X589" s="26">
        <f t="shared" si="166"/>
        <v>3.4223556271489262</v>
      </c>
      <c r="Y589" s="26">
        <f t="shared" si="166"/>
        <v>3.5341305040941107</v>
      </c>
    </row>
    <row r="590" spans="1:25" ht="25.15" customHeight="1">
      <c r="A590" s="383"/>
      <c r="B590" s="256">
        <f t="shared" si="163"/>
        <v>2051</v>
      </c>
      <c r="C590" s="278">
        <f t="shared" si="164"/>
        <v>55153</v>
      </c>
      <c r="D590" s="151">
        <f t="shared" si="155"/>
        <v>3.7506486620973161</v>
      </c>
      <c r="E590" s="151">
        <f t="shared" si="156"/>
        <v>3.0004985244330005</v>
      </c>
      <c r="F590" s="151">
        <f t="shared" si="157"/>
        <v>2.943229801691619</v>
      </c>
      <c r="G590" s="151">
        <f t="shared" si="158"/>
        <v>2.9863499690703597</v>
      </c>
      <c r="H590" s="151">
        <f t="shared" si="159"/>
        <v>3.1286266246178478</v>
      </c>
      <c r="I590" s="151">
        <f t="shared" si="160"/>
        <v>3.4223556271489266</v>
      </c>
      <c r="K590" s="104">
        <f t="shared" si="165"/>
        <v>2051</v>
      </c>
      <c r="L590" s="26">
        <f t="shared" si="166"/>
        <v>4.5401899913604353</v>
      </c>
      <c r="M590" s="26">
        <f t="shared" si="166"/>
        <v>3.5107986570090848</v>
      </c>
      <c r="N590" s="26">
        <f t="shared" si="166"/>
        <v>3.2009573379224285</v>
      </c>
      <c r="O590" s="26">
        <f t="shared" si="166"/>
        <v>3.0436692716932154</v>
      </c>
      <c r="P590" s="26">
        <f t="shared" si="166"/>
        <v>2.9573277771727859</v>
      </c>
      <c r="Q590" s="26">
        <f t="shared" si="166"/>
        <v>2.9399399783646203</v>
      </c>
      <c r="R590" s="26">
        <f t="shared" si="166"/>
        <v>2.9465196250186176</v>
      </c>
      <c r="S590" s="26">
        <f t="shared" si="166"/>
        <v>2.9688076771080483</v>
      </c>
      <c r="T590" s="26">
        <f t="shared" si="166"/>
        <v>3.0038922610326706</v>
      </c>
      <c r="U590" s="26">
        <f t="shared" si="166"/>
        <v>3.058447375977138</v>
      </c>
      <c r="V590" s="26">
        <f t="shared" si="166"/>
        <v>3.1988058732585571</v>
      </c>
      <c r="W590" s="26">
        <f t="shared" si="166"/>
        <v>3.3105807502037425</v>
      </c>
      <c r="X590" s="26">
        <f t="shared" si="166"/>
        <v>3.4223556271489262</v>
      </c>
      <c r="Y590" s="26">
        <f t="shared" si="166"/>
        <v>3.5341305040941107</v>
      </c>
    </row>
    <row r="591" spans="1:25" ht="25.15" customHeight="1">
      <c r="A591" s="383"/>
      <c r="B591" s="256">
        <f t="shared" si="163"/>
        <v>2052</v>
      </c>
      <c r="C591" s="278">
        <f t="shared" si="164"/>
        <v>55518</v>
      </c>
      <c r="D591" s="151">
        <f t="shared" si="155"/>
        <v>3.7506486620973161</v>
      </c>
      <c r="E591" s="151">
        <f t="shared" si="156"/>
        <v>3.0004985244330005</v>
      </c>
      <c r="F591" s="151">
        <f t="shared" si="157"/>
        <v>2.943229801691619</v>
      </c>
      <c r="G591" s="151">
        <f t="shared" si="158"/>
        <v>2.9863499690703597</v>
      </c>
      <c r="H591" s="151">
        <f t="shared" si="159"/>
        <v>3.1286266246178478</v>
      </c>
      <c r="I591" s="151">
        <f t="shared" si="160"/>
        <v>3.4223556271489266</v>
      </c>
      <c r="K591" s="104">
        <f t="shared" si="165"/>
        <v>2052</v>
      </c>
      <c r="L591" s="26">
        <f t="shared" si="166"/>
        <v>4.5401899913604353</v>
      </c>
      <c r="M591" s="26">
        <f t="shared" si="166"/>
        <v>3.5107986570090848</v>
      </c>
      <c r="N591" s="26">
        <f t="shared" si="166"/>
        <v>3.2009573379224285</v>
      </c>
      <c r="O591" s="26">
        <f t="shared" si="166"/>
        <v>3.0436692716932154</v>
      </c>
      <c r="P591" s="26">
        <f t="shared" si="166"/>
        <v>2.9573277771727859</v>
      </c>
      <c r="Q591" s="26">
        <f t="shared" si="166"/>
        <v>2.9399399783646203</v>
      </c>
      <c r="R591" s="26">
        <f t="shared" si="166"/>
        <v>2.9465196250186176</v>
      </c>
      <c r="S591" s="26">
        <f t="shared" si="166"/>
        <v>2.9688076771080483</v>
      </c>
      <c r="T591" s="26">
        <f t="shared" si="166"/>
        <v>3.0038922610326706</v>
      </c>
      <c r="U591" s="26">
        <f t="shared" si="166"/>
        <v>3.058447375977138</v>
      </c>
      <c r="V591" s="26">
        <f t="shared" si="166"/>
        <v>3.1988058732585571</v>
      </c>
      <c r="W591" s="26">
        <f t="shared" si="166"/>
        <v>3.3105807502037425</v>
      </c>
      <c r="X591" s="26">
        <f t="shared" si="166"/>
        <v>3.4223556271489262</v>
      </c>
      <c r="Y591" s="26">
        <f t="shared" si="166"/>
        <v>3.5341305040941107</v>
      </c>
    </row>
    <row r="592" spans="1:25" ht="25.15" customHeight="1">
      <c r="A592" s="383"/>
      <c r="B592" s="256">
        <f t="shared" si="163"/>
        <v>2053</v>
      </c>
      <c r="C592" s="278">
        <f t="shared" si="164"/>
        <v>55884</v>
      </c>
      <c r="D592" s="151">
        <f t="shared" si="155"/>
        <v>3.7506486620973161</v>
      </c>
      <c r="E592" s="151">
        <f t="shared" si="156"/>
        <v>3.0004985244330005</v>
      </c>
      <c r="F592" s="151">
        <f t="shared" si="157"/>
        <v>2.943229801691619</v>
      </c>
      <c r="G592" s="151">
        <f t="shared" si="158"/>
        <v>2.9863499690703597</v>
      </c>
      <c r="H592" s="151">
        <f t="shared" si="159"/>
        <v>3.1286266246178478</v>
      </c>
      <c r="I592" s="151">
        <f t="shared" si="160"/>
        <v>3.4223556271489266</v>
      </c>
      <c r="K592" s="104">
        <f t="shared" si="165"/>
        <v>2053</v>
      </c>
      <c r="L592" s="26">
        <f t="shared" ref="L592:Y600" si="167">AVERAGE(L404,L498)</f>
        <v>4.5401899913604353</v>
      </c>
      <c r="M592" s="26">
        <f t="shared" si="167"/>
        <v>3.5107986570090848</v>
      </c>
      <c r="N592" s="26">
        <f t="shared" si="167"/>
        <v>3.2009573379224285</v>
      </c>
      <c r="O592" s="26">
        <f t="shared" si="167"/>
        <v>3.0436692716932154</v>
      </c>
      <c r="P592" s="26">
        <f t="shared" si="167"/>
        <v>2.9573277771727859</v>
      </c>
      <c r="Q592" s="26">
        <f t="shared" si="167"/>
        <v>2.9399399783646203</v>
      </c>
      <c r="R592" s="26">
        <f t="shared" si="167"/>
        <v>2.9465196250186176</v>
      </c>
      <c r="S592" s="26">
        <f t="shared" si="167"/>
        <v>2.9688076771080483</v>
      </c>
      <c r="T592" s="26">
        <f t="shared" si="167"/>
        <v>3.0038922610326706</v>
      </c>
      <c r="U592" s="26">
        <f t="shared" si="167"/>
        <v>3.058447375977138</v>
      </c>
      <c r="V592" s="26">
        <f t="shared" si="167"/>
        <v>3.1988058732585571</v>
      </c>
      <c r="W592" s="26">
        <f t="shared" si="167"/>
        <v>3.3105807502037425</v>
      </c>
      <c r="X592" s="26">
        <f t="shared" si="167"/>
        <v>3.4223556271489262</v>
      </c>
      <c r="Y592" s="26">
        <f t="shared" si="167"/>
        <v>3.5341305040941107</v>
      </c>
    </row>
    <row r="593" spans="1:25" ht="25.15" customHeight="1">
      <c r="A593" s="383"/>
      <c r="B593" s="256">
        <f t="shared" si="163"/>
        <v>2054</v>
      </c>
      <c r="C593" s="278">
        <f t="shared" si="164"/>
        <v>56249</v>
      </c>
      <c r="D593" s="151">
        <f t="shared" si="155"/>
        <v>3.7506486620973161</v>
      </c>
      <c r="E593" s="151">
        <f t="shared" si="156"/>
        <v>3.0004985244330005</v>
      </c>
      <c r="F593" s="151">
        <f t="shared" si="157"/>
        <v>2.943229801691619</v>
      </c>
      <c r="G593" s="151">
        <f t="shared" si="158"/>
        <v>2.9863499690703597</v>
      </c>
      <c r="H593" s="151">
        <f t="shared" si="159"/>
        <v>3.1286266246178478</v>
      </c>
      <c r="I593" s="151">
        <f t="shared" si="160"/>
        <v>3.4223556271489266</v>
      </c>
      <c r="K593" s="104">
        <f t="shared" si="165"/>
        <v>2054</v>
      </c>
      <c r="L593" s="26">
        <f t="shared" si="167"/>
        <v>4.5401899913604353</v>
      </c>
      <c r="M593" s="26">
        <f t="shared" si="167"/>
        <v>3.5107986570090848</v>
      </c>
      <c r="N593" s="26">
        <f t="shared" si="167"/>
        <v>3.2009573379224285</v>
      </c>
      <c r="O593" s="26">
        <f t="shared" si="167"/>
        <v>3.0436692716932154</v>
      </c>
      <c r="P593" s="26">
        <f t="shared" si="167"/>
        <v>2.9573277771727859</v>
      </c>
      <c r="Q593" s="26">
        <f t="shared" si="167"/>
        <v>2.9399399783646203</v>
      </c>
      <c r="R593" s="26">
        <f t="shared" si="167"/>
        <v>2.9465196250186176</v>
      </c>
      <c r="S593" s="26">
        <f t="shared" si="167"/>
        <v>2.9688076771080483</v>
      </c>
      <c r="T593" s="26">
        <f t="shared" si="167"/>
        <v>3.0038922610326706</v>
      </c>
      <c r="U593" s="26">
        <f t="shared" si="167"/>
        <v>3.058447375977138</v>
      </c>
      <c r="V593" s="26">
        <f t="shared" si="167"/>
        <v>3.1988058732585571</v>
      </c>
      <c r="W593" s="26">
        <f t="shared" si="167"/>
        <v>3.3105807502037425</v>
      </c>
      <c r="X593" s="26">
        <f t="shared" si="167"/>
        <v>3.4223556271489262</v>
      </c>
      <c r="Y593" s="26">
        <f t="shared" si="167"/>
        <v>3.5341305040941107</v>
      </c>
    </row>
    <row r="594" spans="1:25" ht="25.15" customHeight="1">
      <c r="A594" s="383"/>
      <c r="B594" s="256">
        <f t="shared" si="163"/>
        <v>2055</v>
      </c>
      <c r="C594" s="278">
        <f t="shared" si="164"/>
        <v>56614</v>
      </c>
      <c r="D594" s="151">
        <f t="shared" si="155"/>
        <v>3.7506486620973161</v>
      </c>
      <c r="E594" s="151">
        <f t="shared" si="156"/>
        <v>3.0004985244330005</v>
      </c>
      <c r="F594" s="151">
        <f t="shared" si="157"/>
        <v>2.943229801691619</v>
      </c>
      <c r="G594" s="151">
        <f t="shared" si="158"/>
        <v>2.9863499690703597</v>
      </c>
      <c r="H594" s="151">
        <f t="shared" si="159"/>
        <v>3.1286266246178478</v>
      </c>
      <c r="I594" s="151">
        <f t="shared" si="160"/>
        <v>3.4223556271489266</v>
      </c>
      <c r="K594" s="104">
        <f t="shared" si="165"/>
        <v>2055</v>
      </c>
      <c r="L594" s="26">
        <f t="shared" si="167"/>
        <v>4.5401899913604353</v>
      </c>
      <c r="M594" s="26">
        <f t="shared" si="167"/>
        <v>3.5107986570090848</v>
      </c>
      <c r="N594" s="26">
        <f t="shared" si="167"/>
        <v>3.2009573379224285</v>
      </c>
      <c r="O594" s="26">
        <f t="shared" si="167"/>
        <v>3.0436692716932154</v>
      </c>
      <c r="P594" s="26">
        <f t="shared" si="167"/>
        <v>2.9573277771727859</v>
      </c>
      <c r="Q594" s="26">
        <f t="shared" si="167"/>
        <v>2.9399399783646203</v>
      </c>
      <c r="R594" s="26">
        <f t="shared" si="167"/>
        <v>2.9465196250186176</v>
      </c>
      <c r="S594" s="26">
        <f t="shared" si="167"/>
        <v>2.9688076771080483</v>
      </c>
      <c r="T594" s="26">
        <f t="shared" si="167"/>
        <v>3.0038922610326706</v>
      </c>
      <c r="U594" s="26">
        <f t="shared" si="167"/>
        <v>3.058447375977138</v>
      </c>
      <c r="V594" s="26">
        <f t="shared" si="167"/>
        <v>3.1988058732585571</v>
      </c>
      <c r="W594" s="26">
        <f t="shared" si="167"/>
        <v>3.3105807502037425</v>
      </c>
      <c r="X594" s="26">
        <f t="shared" si="167"/>
        <v>3.4223556271489262</v>
      </c>
      <c r="Y594" s="26">
        <f t="shared" si="167"/>
        <v>3.5341305040941107</v>
      </c>
    </row>
    <row r="595" spans="1:25" ht="25.15" customHeight="1">
      <c r="A595" s="383"/>
      <c r="B595" s="256">
        <f t="shared" si="163"/>
        <v>2056</v>
      </c>
      <c r="C595" s="278">
        <f t="shared" si="164"/>
        <v>56979</v>
      </c>
      <c r="D595" s="151">
        <f t="shared" si="155"/>
        <v>3.7506486620973161</v>
      </c>
      <c r="E595" s="151">
        <f t="shared" si="156"/>
        <v>3.0004985244330005</v>
      </c>
      <c r="F595" s="151">
        <f t="shared" si="157"/>
        <v>2.943229801691619</v>
      </c>
      <c r="G595" s="151">
        <f t="shared" si="158"/>
        <v>2.9863499690703597</v>
      </c>
      <c r="H595" s="151">
        <f t="shared" si="159"/>
        <v>3.1286266246178478</v>
      </c>
      <c r="I595" s="151">
        <f t="shared" si="160"/>
        <v>3.4223556271489266</v>
      </c>
      <c r="K595" s="104">
        <f t="shared" si="165"/>
        <v>2056</v>
      </c>
      <c r="L595" s="26">
        <f t="shared" si="167"/>
        <v>4.5401899913604353</v>
      </c>
      <c r="M595" s="26">
        <f t="shared" si="167"/>
        <v>3.5107986570090848</v>
      </c>
      <c r="N595" s="26">
        <f t="shared" si="167"/>
        <v>3.2009573379224285</v>
      </c>
      <c r="O595" s="26">
        <f t="shared" si="167"/>
        <v>3.0436692716932154</v>
      </c>
      <c r="P595" s="26">
        <f t="shared" si="167"/>
        <v>2.9573277771727859</v>
      </c>
      <c r="Q595" s="26">
        <f t="shared" si="167"/>
        <v>2.9399399783646203</v>
      </c>
      <c r="R595" s="26">
        <f t="shared" si="167"/>
        <v>2.9465196250186176</v>
      </c>
      <c r="S595" s="26">
        <f t="shared" si="167"/>
        <v>2.9688076771080483</v>
      </c>
      <c r="T595" s="26">
        <f t="shared" si="167"/>
        <v>3.0038922610326706</v>
      </c>
      <c r="U595" s="26">
        <f t="shared" si="167"/>
        <v>3.058447375977138</v>
      </c>
      <c r="V595" s="26">
        <f t="shared" si="167"/>
        <v>3.1988058732585571</v>
      </c>
      <c r="W595" s="26">
        <f t="shared" si="167"/>
        <v>3.3105807502037425</v>
      </c>
      <c r="X595" s="26">
        <f t="shared" si="167"/>
        <v>3.4223556271489262</v>
      </c>
      <c r="Y595" s="26">
        <f t="shared" si="167"/>
        <v>3.5341305040941107</v>
      </c>
    </row>
    <row r="596" spans="1:25" ht="25.15" customHeight="1">
      <c r="A596" s="383"/>
      <c r="B596" s="256">
        <f t="shared" si="163"/>
        <v>2057</v>
      </c>
      <c r="C596" s="278">
        <f t="shared" si="164"/>
        <v>57345</v>
      </c>
      <c r="D596" s="151">
        <f t="shared" si="155"/>
        <v>3.7506486620973161</v>
      </c>
      <c r="E596" s="151">
        <f t="shared" si="156"/>
        <v>3.0004985244330005</v>
      </c>
      <c r="F596" s="151">
        <f t="shared" si="157"/>
        <v>2.943229801691619</v>
      </c>
      <c r="G596" s="151">
        <f t="shared" si="158"/>
        <v>2.9863499690703597</v>
      </c>
      <c r="H596" s="151">
        <f t="shared" si="159"/>
        <v>3.1286266246178478</v>
      </c>
      <c r="I596" s="151">
        <f t="shared" si="160"/>
        <v>3.4223556271489266</v>
      </c>
      <c r="K596" s="104">
        <f t="shared" si="165"/>
        <v>2057</v>
      </c>
      <c r="L596" s="26">
        <f t="shared" si="167"/>
        <v>4.5401899913604353</v>
      </c>
      <c r="M596" s="26">
        <f t="shared" si="167"/>
        <v>3.5107986570090848</v>
      </c>
      <c r="N596" s="26">
        <f t="shared" si="167"/>
        <v>3.2009573379224285</v>
      </c>
      <c r="O596" s="26">
        <f t="shared" si="167"/>
        <v>3.0436692716932154</v>
      </c>
      <c r="P596" s="26">
        <f t="shared" si="167"/>
        <v>2.9573277771727859</v>
      </c>
      <c r="Q596" s="26">
        <f t="shared" si="167"/>
        <v>2.9399399783646203</v>
      </c>
      <c r="R596" s="26">
        <f t="shared" si="167"/>
        <v>2.9465196250186176</v>
      </c>
      <c r="S596" s="26">
        <f t="shared" si="167"/>
        <v>2.9688076771080483</v>
      </c>
      <c r="T596" s="26">
        <f t="shared" si="167"/>
        <v>3.0038922610326706</v>
      </c>
      <c r="U596" s="26">
        <f t="shared" si="167"/>
        <v>3.058447375977138</v>
      </c>
      <c r="V596" s="26">
        <f t="shared" si="167"/>
        <v>3.1988058732585571</v>
      </c>
      <c r="W596" s="26">
        <f t="shared" si="167"/>
        <v>3.3105807502037425</v>
      </c>
      <c r="X596" s="26">
        <f t="shared" si="167"/>
        <v>3.4223556271489262</v>
      </c>
      <c r="Y596" s="26">
        <f t="shared" si="167"/>
        <v>3.5341305040941107</v>
      </c>
    </row>
    <row r="597" spans="1:25" ht="25.15" customHeight="1">
      <c r="A597" s="383"/>
      <c r="B597" s="256">
        <f t="shared" si="163"/>
        <v>2058</v>
      </c>
      <c r="C597" s="278">
        <f t="shared" si="164"/>
        <v>57710</v>
      </c>
      <c r="D597" s="151">
        <f t="shared" si="155"/>
        <v>3.7506486620973161</v>
      </c>
      <c r="E597" s="151">
        <f t="shared" si="156"/>
        <v>3.0004985244330005</v>
      </c>
      <c r="F597" s="151">
        <f t="shared" si="157"/>
        <v>2.943229801691619</v>
      </c>
      <c r="G597" s="151">
        <f t="shared" si="158"/>
        <v>2.9863499690703597</v>
      </c>
      <c r="H597" s="151">
        <f t="shared" si="159"/>
        <v>3.1286266246178478</v>
      </c>
      <c r="I597" s="151">
        <f t="shared" si="160"/>
        <v>3.4223556271489266</v>
      </c>
      <c r="K597" s="104">
        <f t="shared" si="165"/>
        <v>2058</v>
      </c>
      <c r="L597" s="26">
        <f t="shared" si="167"/>
        <v>4.5401899913604353</v>
      </c>
      <c r="M597" s="26">
        <f t="shared" si="167"/>
        <v>3.5107986570090848</v>
      </c>
      <c r="N597" s="26">
        <f t="shared" si="167"/>
        <v>3.2009573379224285</v>
      </c>
      <c r="O597" s="26">
        <f t="shared" si="167"/>
        <v>3.0436692716932154</v>
      </c>
      <c r="P597" s="26">
        <f t="shared" si="167"/>
        <v>2.9573277771727859</v>
      </c>
      <c r="Q597" s="26">
        <f t="shared" si="167"/>
        <v>2.9399399783646203</v>
      </c>
      <c r="R597" s="26">
        <f t="shared" si="167"/>
        <v>2.9465196250186176</v>
      </c>
      <c r="S597" s="26">
        <f t="shared" si="167"/>
        <v>2.9688076771080483</v>
      </c>
      <c r="T597" s="26">
        <f t="shared" si="167"/>
        <v>3.0038922610326706</v>
      </c>
      <c r="U597" s="26">
        <f t="shared" si="167"/>
        <v>3.058447375977138</v>
      </c>
      <c r="V597" s="26">
        <f t="shared" si="167"/>
        <v>3.1988058732585571</v>
      </c>
      <c r="W597" s="26">
        <f t="shared" si="167"/>
        <v>3.3105807502037425</v>
      </c>
      <c r="X597" s="26">
        <f t="shared" si="167"/>
        <v>3.4223556271489262</v>
      </c>
      <c r="Y597" s="26">
        <f t="shared" si="167"/>
        <v>3.5341305040941107</v>
      </c>
    </row>
    <row r="598" spans="1:25" ht="25.15" customHeight="1">
      <c r="A598" s="383"/>
      <c r="B598" s="256">
        <f t="shared" si="163"/>
        <v>2059</v>
      </c>
      <c r="C598" s="278">
        <f t="shared" si="164"/>
        <v>58075</v>
      </c>
      <c r="D598" s="151">
        <f t="shared" si="155"/>
        <v>3.7506486620973161</v>
      </c>
      <c r="E598" s="151">
        <f t="shared" si="156"/>
        <v>3.0004985244330005</v>
      </c>
      <c r="F598" s="151">
        <f t="shared" si="157"/>
        <v>2.943229801691619</v>
      </c>
      <c r="G598" s="151">
        <f t="shared" si="158"/>
        <v>2.9863499690703597</v>
      </c>
      <c r="H598" s="151">
        <f t="shared" si="159"/>
        <v>3.1286266246178478</v>
      </c>
      <c r="I598" s="151">
        <f t="shared" si="160"/>
        <v>3.4223556271489266</v>
      </c>
      <c r="K598" s="104">
        <f t="shared" si="165"/>
        <v>2059</v>
      </c>
      <c r="L598" s="26">
        <f t="shared" si="167"/>
        <v>4.5401899913604353</v>
      </c>
      <c r="M598" s="26">
        <f t="shared" si="167"/>
        <v>3.5107986570090848</v>
      </c>
      <c r="N598" s="26">
        <f t="shared" si="167"/>
        <v>3.2009573379224285</v>
      </c>
      <c r="O598" s="26">
        <f t="shared" si="167"/>
        <v>3.0436692716932154</v>
      </c>
      <c r="P598" s="26">
        <f t="shared" si="167"/>
        <v>2.9573277771727859</v>
      </c>
      <c r="Q598" s="26">
        <f t="shared" si="167"/>
        <v>2.9399399783646203</v>
      </c>
      <c r="R598" s="26">
        <f t="shared" si="167"/>
        <v>2.9465196250186176</v>
      </c>
      <c r="S598" s="26">
        <f t="shared" si="167"/>
        <v>2.9688076771080483</v>
      </c>
      <c r="T598" s="26">
        <f t="shared" si="167"/>
        <v>3.0038922610326706</v>
      </c>
      <c r="U598" s="26">
        <f t="shared" si="167"/>
        <v>3.058447375977138</v>
      </c>
      <c r="V598" s="26">
        <f t="shared" si="167"/>
        <v>3.1988058732585571</v>
      </c>
      <c r="W598" s="26">
        <f t="shared" si="167"/>
        <v>3.3105807502037425</v>
      </c>
      <c r="X598" s="26">
        <f t="shared" si="167"/>
        <v>3.4223556271489262</v>
      </c>
      <c r="Y598" s="26">
        <f t="shared" si="167"/>
        <v>3.5341305040941107</v>
      </c>
    </row>
    <row r="599" spans="1:25" ht="25.15" customHeight="1">
      <c r="A599" s="383"/>
      <c r="B599" s="256">
        <f t="shared" si="163"/>
        <v>2060</v>
      </c>
      <c r="C599" s="278">
        <f t="shared" si="164"/>
        <v>58440</v>
      </c>
      <c r="D599" s="151">
        <f t="shared" si="155"/>
        <v>3.7506486620973161</v>
      </c>
      <c r="E599" s="151">
        <f t="shared" si="156"/>
        <v>3.0004985244330005</v>
      </c>
      <c r="F599" s="151">
        <f t="shared" si="157"/>
        <v>2.943229801691619</v>
      </c>
      <c r="G599" s="151">
        <f t="shared" si="158"/>
        <v>2.9863499690703597</v>
      </c>
      <c r="H599" s="151">
        <f t="shared" si="159"/>
        <v>3.1286266246178478</v>
      </c>
      <c r="I599" s="151">
        <f t="shared" si="160"/>
        <v>3.4223556271489266</v>
      </c>
      <c r="K599" s="104">
        <f t="shared" si="165"/>
        <v>2060</v>
      </c>
      <c r="L599" s="26">
        <f t="shared" si="167"/>
        <v>4.5401899913604353</v>
      </c>
      <c r="M599" s="26">
        <f t="shared" si="167"/>
        <v>3.5107986570090848</v>
      </c>
      <c r="N599" s="26">
        <f t="shared" si="167"/>
        <v>3.2009573379224285</v>
      </c>
      <c r="O599" s="26">
        <f t="shared" si="167"/>
        <v>3.0436692716932154</v>
      </c>
      <c r="P599" s="26">
        <f t="shared" si="167"/>
        <v>2.9573277771727859</v>
      </c>
      <c r="Q599" s="26">
        <f t="shared" si="167"/>
        <v>2.9399399783646203</v>
      </c>
      <c r="R599" s="26">
        <f t="shared" si="167"/>
        <v>2.9465196250186176</v>
      </c>
      <c r="S599" s="26">
        <f t="shared" si="167"/>
        <v>2.9688076771080483</v>
      </c>
      <c r="T599" s="26">
        <f t="shared" si="167"/>
        <v>3.0038922610326706</v>
      </c>
      <c r="U599" s="26">
        <f t="shared" si="167"/>
        <v>3.058447375977138</v>
      </c>
      <c r="V599" s="26">
        <f t="shared" si="167"/>
        <v>3.1988058732585571</v>
      </c>
      <c r="W599" s="26">
        <f t="shared" si="167"/>
        <v>3.3105807502037425</v>
      </c>
      <c r="X599" s="26">
        <f t="shared" si="167"/>
        <v>3.4223556271489262</v>
      </c>
      <c r="Y599" s="26">
        <f t="shared" si="167"/>
        <v>3.5341305040941107</v>
      </c>
    </row>
    <row r="600" spans="1:25" ht="25.15" customHeight="1">
      <c r="A600" s="384"/>
      <c r="B600" s="256">
        <f t="shared" si="163"/>
        <v>2061</v>
      </c>
      <c r="C600" s="278">
        <f t="shared" si="164"/>
        <v>58806</v>
      </c>
      <c r="D600" s="151">
        <f t="shared" si="155"/>
        <v>3.7506486620973161</v>
      </c>
      <c r="E600" s="151">
        <f t="shared" si="156"/>
        <v>3.0004985244330005</v>
      </c>
      <c r="F600" s="151">
        <f t="shared" si="157"/>
        <v>2.943229801691619</v>
      </c>
      <c r="G600" s="151">
        <f t="shared" si="158"/>
        <v>2.9863499690703597</v>
      </c>
      <c r="H600" s="151">
        <f t="shared" si="159"/>
        <v>3.1286266246178478</v>
      </c>
      <c r="I600" s="151">
        <f t="shared" si="160"/>
        <v>3.4223556271489266</v>
      </c>
      <c r="K600" s="104">
        <f t="shared" si="165"/>
        <v>2061</v>
      </c>
      <c r="L600" s="26">
        <f t="shared" si="167"/>
        <v>4.5401899913604353</v>
      </c>
      <c r="M600" s="26">
        <f t="shared" si="167"/>
        <v>3.5107986570090848</v>
      </c>
      <c r="N600" s="26">
        <f t="shared" si="167"/>
        <v>3.2009573379224285</v>
      </c>
      <c r="O600" s="26">
        <f t="shared" si="167"/>
        <v>3.0436692716932154</v>
      </c>
      <c r="P600" s="26">
        <f t="shared" si="167"/>
        <v>2.9573277771727859</v>
      </c>
      <c r="Q600" s="26">
        <f t="shared" si="167"/>
        <v>2.9399399783646203</v>
      </c>
      <c r="R600" s="26">
        <f t="shared" si="167"/>
        <v>2.9465196250186176</v>
      </c>
      <c r="S600" s="26">
        <f t="shared" si="167"/>
        <v>2.9688076771080483</v>
      </c>
      <c r="T600" s="26">
        <f t="shared" si="167"/>
        <v>3.0038922610326706</v>
      </c>
      <c r="U600" s="26">
        <f t="shared" si="167"/>
        <v>3.058447375977138</v>
      </c>
      <c r="V600" s="26">
        <f t="shared" si="167"/>
        <v>3.1988058732585571</v>
      </c>
      <c r="W600" s="26">
        <f t="shared" si="167"/>
        <v>3.3105807502037425</v>
      </c>
      <c r="X600" s="26">
        <f t="shared" si="167"/>
        <v>3.4223556271489262</v>
      </c>
      <c r="Y600" s="26">
        <f t="shared" si="167"/>
        <v>3.5341305040941107</v>
      </c>
    </row>
    <row r="601" spans="1:25" ht="25.15" customHeight="1">
      <c r="B601" s="296"/>
      <c r="C601" s="64"/>
      <c r="D601" s="64"/>
      <c r="E601" s="64"/>
      <c r="F601" s="64"/>
      <c r="G601" s="64"/>
      <c r="H601" s="64"/>
      <c r="I601" s="64"/>
      <c r="J601" s="14"/>
      <c r="K601" s="14"/>
      <c r="L601" s="14"/>
      <c r="M601" s="14"/>
      <c r="N601" s="64"/>
      <c r="O601" s="64"/>
      <c r="P601" s="64"/>
      <c r="Q601" s="64"/>
      <c r="R601" s="64"/>
      <c r="S601" s="64"/>
      <c r="T601" s="64"/>
      <c r="U601" s="64"/>
      <c r="V601" s="64"/>
      <c r="W601" s="64"/>
      <c r="X601" s="64"/>
      <c r="Y601" s="64"/>
    </row>
    <row r="602" spans="1:25" ht="25.15" customHeight="1"/>
    <row r="603" spans="1:25" ht="25.15" customHeight="1"/>
    <row r="604" spans="1:25" ht="25.15" customHeight="1">
      <c r="A604" s="272" t="s">
        <v>382</v>
      </c>
      <c r="B604" s="108" t="s">
        <v>210</v>
      </c>
      <c r="C604" s="109"/>
      <c r="D604" s="109"/>
      <c r="E604" s="109"/>
      <c r="F604" s="109"/>
      <c r="G604" s="109"/>
      <c r="H604" s="109"/>
      <c r="I604" s="109"/>
      <c r="J604" s="110"/>
      <c r="K604" s="64"/>
      <c r="L604" s="64"/>
      <c r="M604" s="64"/>
      <c r="N604" s="64"/>
      <c r="O604" s="64"/>
      <c r="P604" s="64"/>
      <c r="Q604" s="64"/>
      <c r="R604" s="64"/>
      <c r="S604" s="64"/>
      <c r="T604" s="64"/>
      <c r="U604" s="64"/>
      <c r="V604" s="64"/>
      <c r="W604" s="64"/>
      <c r="X604" s="64"/>
      <c r="Y604" s="64"/>
    </row>
    <row r="605" spans="1:25" ht="25.15" customHeight="1">
      <c r="B605" s="66"/>
      <c r="C605" s="64"/>
      <c r="D605" s="64"/>
      <c r="E605" s="64"/>
      <c r="F605" s="64"/>
      <c r="G605" s="64"/>
      <c r="H605" s="64"/>
      <c r="I605" s="64"/>
      <c r="J605" s="64"/>
      <c r="K605" s="64"/>
      <c r="L605" s="64"/>
      <c r="M605" s="64"/>
      <c r="N605" s="64"/>
      <c r="O605" s="64"/>
      <c r="P605" s="64"/>
      <c r="Q605" s="64"/>
      <c r="R605" s="64"/>
      <c r="S605" s="64"/>
      <c r="T605" s="64"/>
      <c r="U605" s="64"/>
      <c r="V605" s="64"/>
      <c r="W605" s="64"/>
      <c r="X605" s="64"/>
      <c r="Y605" s="64"/>
    </row>
    <row r="606" spans="1:25" ht="25.15" customHeight="1">
      <c r="A606" s="451" t="s">
        <v>211</v>
      </c>
      <c r="B606" s="152" t="s">
        <v>212</v>
      </c>
      <c r="C606" s="152"/>
      <c r="D606" s="152"/>
      <c r="E606" s="48"/>
      <c r="F606" s="48"/>
      <c r="G606" s="48"/>
      <c r="H606" s="48"/>
      <c r="I606" s="48"/>
      <c r="J606" s="48"/>
      <c r="K606" s="48"/>
      <c r="L606" s="48"/>
      <c r="M606" s="48"/>
      <c r="N606" s="48"/>
      <c r="O606" s="48"/>
      <c r="P606" s="48"/>
      <c r="Q606" s="48"/>
      <c r="R606" s="48"/>
      <c r="S606" s="48"/>
      <c r="T606" s="48"/>
      <c r="U606" s="48"/>
      <c r="V606" s="48"/>
      <c r="W606" s="48"/>
      <c r="X606" s="48"/>
      <c r="Y606" s="48"/>
    </row>
    <row r="607" spans="1:25" ht="25.15" customHeight="1">
      <c r="A607" s="475"/>
      <c r="B607" s="433" t="s">
        <v>11</v>
      </c>
      <c r="C607" s="476" t="s">
        <v>14</v>
      </c>
      <c r="D607" s="476"/>
      <c r="E607" s="24"/>
      <c r="F607" s="24"/>
      <c r="G607" s="64"/>
      <c r="H607" s="64"/>
      <c r="I607" s="64"/>
      <c r="J607" s="64"/>
      <c r="K607" s="64"/>
      <c r="L607" s="64"/>
      <c r="M607" s="64"/>
      <c r="N607" s="64"/>
      <c r="O607" s="64"/>
      <c r="P607" s="64"/>
      <c r="Q607" s="64"/>
      <c r="R607" s="64"/>
      <c r="S607" s="64"/>
      <c r="T607" s="64"/>
      <c r="U607" s="64"/>
      <c r="V607" s="64"/>
      <c r="W607" s="64"/>
      <c r="X607" s="64"/>
      <c r="Y607" s="64"/>
    </row>
    <row r="608" spans="1:25" ht="25.15" customHeight="1">
      <c r="A608" s="475"/>
      <c r="B608" s="433"/>
      <c r="C608" s="45" t="s">
        <v>12</v>
      </c>
      <c r="D608" s="90" t="s">
        <v>213</v>
      </c>
      <c r="E608" s="64"/>
      <c r="F608" s="24"/>
      <c r="G608" s="64"/>
      <c r="H608" s="64"/>
      <c r="I608" s="64"/>
      <c r="J608" s="64"/>
      <c r="K608" s="64"/>
      <c r="L608" s="64"/>
      <c r="M608" s="64"/>
      <c r="N608" s="64"/>
      <c r="O608" s="64"/>
      <c r="P608" s="64"/>
      <c r="Q608" s="64"/>
      <c r="R608" s="64"/>
      <c r="S608" s="64"/>
      <c r="T608" s="64"/>
      <c r="U608" s="64"/>
      <c r="V608" s="64"/>
      <c r="W608" s="64"/>
      <c r="X608" s="64"/>
      <c r="Y608" s="64"/>
    </row>
    <row r="609" spans="1:25" ht="25.15" customHeight="1">
      <c r="A609" s="475"/>
      <c r="B609" s="153" t="s">
        <v>92</v>
      </c>
      <c r="C609" s="25">
        <v>1.6</v>
      </c>
      <c r="D609" s="273">
        <v>1.2</v>
      </c>
      <c r="E609" s="24"/>
      <c r="F609" s="24"/>
      <c r="G609" s="64"/>
      <c r="H609" s="64"/>
      <c r="I609" s="64"/>
      <c r="J609" s="64"/>
      <c r="K609" s="64"/>
      <c r="L609" s="64"/>
      <c r="M609" s="64"/>
      <c r="N609" s="64"/>
      <c r="O609" s="64"/>
      <c r="P609" s="64"/>
      <c r="Q609" s="64"/>
      <c r="R609" s="64"/>
      <c r="S609" s="64"/>
      <c r="T609" s="64"/>
      <c r="U609" s="64"/>
      <c r="V609" s="64"/>
      <c r="W609" s="64"/>
      <c r="X609" s="64"/>
      <c r="Y609" s="64"/>
    </row>
    <row r="610" spans="1:25" ht="25.15" customHeight="1">
      <c r="A610" s="475"/>
      <c r="B610" s="153" t="s">
        <v>93</v>
      </c>
      <c r="C610" s="25">
        <v>1.7</v>
      </c>
      <c r="D610" s="273">
        <v>1.2</v>
      </c>
      <c r="E610" s="24"/>
      <c r="F610" s="24"/>
      <c r="G610" s="64"/>
      <c r="H610" s="64"/>
      <c r="I610" s="64"/>
      <c r="J610" s="64"/>
      <c r="K610" s="64"/>
      <c r="L610" s="64"/>
      <c r="M610" s="64"/>
      <c r="N610" s="64"/>
      <c r="O610" s="64"/>
      <c r="P610" s="64"/>
      <c r="Q610" s="64"/>
      <c r="R610" s="64"/>
      <c r="S610" s="64"/>
      <c r="T610" s="64"/>
      <c r="U610" s="64"/>
      <c r="V610" s="64"/>
      <c r="W610" s="64"/>
      <c r="X610" s="64"/>
      <c r="Y610" s="64"/>
    </row>
    <row r="611" spans="1:25" ht="25.15" customHeight="1">
      <c r="A611" s="475"/>
      <c r="B611" s="153" t="s">
        <v>450</v>
      </c>
      <c r="C611" s="25">
        <v>2.2000000000000002</v>
      </c>
      <c r="D611" s="273">
        <v>1.6</v>
      </c>
      <c r="E611" s="24"/>
      <c r="F611" s="24"/>
      <c r="G611" s="24"/>
      <c r="H611" s="24"/>
      <c r="I611" s="64"/>
      <c r="J611" s="64"/>
      <c r="K611" s="64"/>
      <c r="L611" s="64"/>
      <c r="M611" s="64"/>
      <c r="N611" s="64"/>
      <c r="O611" s="64"/>
      <c r="P611" s="64"/>
      <c r="Q611" s="64"/>
      <c r="R611" s="64"/>
      <c r="S611" s="64"/>
      <c r="T611" s="64"/>
      <c r="U611" s="64"/>
      <c r="V611" s="64"/>
      <c r="W611" s="64"/>
      <c r="X611" s="64"/>
      <c r="Y611" s="64"/>
    </row>
    <row r="612" spans="1:25" ht="25.15" customHeight="1">
      <c r="A612" s="475"/>
      <c r="B612" s="78" t="s">
        <v>396</v>
      </c>
      <c r="C612" s="24"/>
      <c r="D612" s="24"/>
      <c r="E612" s="24"/>
      <c r="F612" s="24"/>
      <c r="G612" s="24"/>
      <c r="H612" s="24"/>
      <c r="I612" s="64"/>
      <c r="J612" s="64"/>
      <c r="K612" s="64"/>
      <c r="L612" s="64"/>
      <c r="M612" s="64"/>
      <c r="N612" s="64"/>
      <c r="O612" s="64"/>
      <c r="P612" s="64"/>
      <c r="Q612" s="64"/>
      <c r="R612" s="64"/>
      <c r="S612" s="64"/>
      <c r="T612" s="64"/>
      <c r="U612" s="64"/>
      <c r="V612" s="64"/>
      <c r="W612" s="64"/>
      <c r="X612" s="64"/>
      <c r="Y612" s="64"/>
    </row>
    <row r="613" spans="1:25" ht="25.15" customHeight="1">
      <c r="A613" s="475"/>
      <c r="B613" s="64"/>
      <c r="C613" s="64"/>
      <c r="D613" s="24"/>
      <c r="E613" s="24"/>
      <c r="F613" s="24"/>
      <c r="G613" s="24"/>
      <c r="H613" s="24"/>
      <c r="I613" s="64"/>
      <c r="J613" s="64"/>
      <c r="K613" s="64"/>
      <c r="L613" s="64"/>
      <c r="M613" s="64"/>
      <c r="N613" s="64"/>
      <c r="O613" s="64"/>
      <c r="P613" s="64"/>
      <c r="Q613" s="64"/>
      <c r="R613" s="64"/>
      <c r="S613" s="64"/>
      <c r="T613" s="64"/>
      <c r="U613" s="64"/>
      <c r="V613" s="64"/>
      <c r="W613" s="64"/>
      <c r="X613" s="64"/>
      <c r="Y613" s="64"/>
    </row>
    <row r="614" spans="1:25" ht="25.15" customHeight="1">
      <c r="A614" s="475"/>
      <c r="B614" s="477" t="s">
        <v>63</v>
      </c>
      <c r="C614" s="477"/>
      <c r="D614" s="24"/>
      <c r="E614" s="24"/>
      <c r="F614" s="24"/>
      <c r="G614" s="24"/>
      <c r="H614" s="24"/>
      <c r="I614" s="64"/>
      <c r="J614" s="64"/>
      <c r="K614" s="64"/>
      <c r="L614" s="64"/>
      <c r="M614" s="64"/>
      <c r="N614" s="64"/>
      <c r="O614" s="64"/>
      <c r="P614" s="64"/>
      <c r="Q614" s="64"/>
      <c r="R614" s="64"/>
      <c r="S614" s="64"/>
      <c r="T614" s="64"/>
      <c r="U614" s="64"/>
      <c r="V614" s="64"/>
      <c r="W614" s="64"/>
      <c r="X614" s="64"/>
      <c r="Y614" s="64"/>
    </row>
    <row r="615" spans="1:25" ht="25.15" customHeight="1">
      <c r="A615" s="475"/>
      <c r="B615" s="432" t="s">
        <v>40</v>
      </c>
      <c r="C615" s="433"/>
      <c r="D615" s="24"/>
      <c r="E615" s="24"/>
      <c r="F615" s="24"/>
      <c r="G615" s="24"/>
      <c r="H615" s="24"/>
      <c r="I615" s="64"/>
      <c r="J615" s="64"/>
    </row>
    <row r="616" spans="1:25" ht="25.15" customHeight="1">
      <c r="A616" s="475"/>
      <c r="B616" s="96" t="s">
        <v>12</v>
      </c>
      <c r="C616" s="90" t="s">
        <v>13</v>
      </c>
      <c r="D616" s="24"/>
      <c r="E616" s="24"/>
      <c r="F616" s="24"/>
      <c r="G616" s="24"/>
      <c r="H616" s="24"/>
      <c r="I616" s="64"/>
      <c r="J616" s="64"/>
    </row>
    <row r="617" spans="1:25" ht="25.15" customHeight="1">
      <c r="A617" s="475"/>
      <c r="B617" s="153">
        <v>24</v>
      </c>
      <c r="C617" s="25">
        <v>24</v>
      </c>
      <c r="D617" s="24"/>
      <c r="E617" s="24"/>
      <c r="F617" s="24"/>
      <c r="G617" s="24"/>
      <c r="H617" s="24"/>
      <c r="I617" s="64"/>
      <c r="J617" s="64"/>
    </row>
    <row r="618" spans="1:25" ht="25.15" customHeight="1">
      <c r="A618" s="475"/>
      <c r="B618" s="78" t="s">
        <v>396</v>
      </c>
      <c r="C618" s="64"/>
      <c r="D618" s="24"/>
      <c r="E618" s="24"/>
      <c r="F618" s="24"/>
      <c r="G618" s="24"/>
      <c r="H618" s="24"/>
      <c r="I618" s="64"/>
      <c r="J618" s="64"/>
    </row>
    <row r="619" spans="1:25" ht="25.15" customHeight="1">
      <c r="A619" s="475"/>
      <c r="B619" s="64"/>
      <c r="C619" s="64"/>
      <c r="D619" s="24"/>
      <c r="E619" s="24"/>
      <c r="F619" s="24"/>
      <c r="G619" s="24"/>
      <c r="H619" s="24"/>
      <c r="I619" s="64"/>
      <c r="J619" s="64"/>
    </row>
    <row r="620" spans="1:25" ht="25.15" customHeight="1">
      <c r="A620" s="475"/>
      <c r="B620" s="478" t="s">
        <v>75</v>
      </c>
      <c r="C620" s="478"/>
      <c r="D620" s="478"/>
      <c r="E620" s="479"/>
      <c r="F620" s="24"/>
      <c r="G620" s="472" t="s">
        <v>76</v>
      </c>
      <c r="H620" s="472"/>
      <c r="I620" s="472"/>
      <c r="J620" s="457"/>
    </row>
    <row r="621" spans="1:25" ht="25.15" customHeight="1">
      <c r="A621" s="475"/>
      <c r="B621" s="473" t="s">
        <v>15</v>
      </c>
      <c r="C621" s="474" t="s">
        <v>41</v>
      </c>
      <c r="D621" s="474"/>
      <c r="E621" s="474"/>
      <c r="F621" s="24"/>
      <c r="G621" s="474" t="s">
        <v>22</v>
      </c>
      <c r="H621" s="474" t="s">
        <v>41</v>
      </c>
      <c r="I621" s="474"/>
      <c r="J621" s="474"/>
    </row>
    <row r="622" spans="1:25" ht="25.15" customHeight="1">
      <c r="A622" s="475"/>
      <c r="B622" s="473"/>
      <c r="C622" s="54" t="str">
        <f>B609</f>
        <v>Podróże dom - praca - dom (commuting)</v>
      </c>
      <c r="D622" s="54" t="str">
        <f>B610</f>
        <v>Podróże służbowe</v>
      </c>
      <c r="E622" s="54" t="str">
        <f>B611</f>
        <v xml:space="preserve">Podróże inne </v>
      </c>
      <c r="F622" s="24"/>
      <c r="G622" s="474"/>
      <c r="H622" s="54" t="str">
        <f>C622</f>
        <v>Podróże dom - praca - dom (commuting)</v>
      </c>
      <c r="I622" s="54" t="str">
        <f>D622</f>
        <v>Podróże służbowe</v>
      </c>
      <c r="J622" s="54" t="str">
        <f>E622</f>
        <v xml:space="preserve">Podróże inne </v>
      </c>
    </row>
    <row r="623" spans="1:25" ht="25.15" customHeight="1">
      <c r="A623" s="475"/>
      <c r="B623" s="153" t="s">
        <v>6</v>
      </c>
      <c r="C623" s="5">
        <v>0.15</v>
      </c>
      <c r="D623" s="5">
        <v>0.25</v>
      </c>
      <c r="E623" s="5">
        <v>0.6</v>
      </c>
      <c r="F623" s="64"/>
      <c r="G623" s="25" t="s">
        <v>4</v>
      </c>
      <c r="H623" s="5">
        <v>0.35</v>
      </c>
      <c r="I623" s="5">
        <v>0.1</v>
      </c>
      <c r="J623" s="5">
        <v>0.55000000000000004</v>
      </c>
    </row>
    <row r="624" spans="1:25" ht="25.15" customHeight="1">
      <c r="A624" s="475"/>
      <c r="B624" s="153" t="s">
        <v>7</v>
      </c>
      <c r="C624" s="5">
        <v>0.32</v>
      </c>
      <c r="D624" s="5">
        <v>0.21</v>
      </c>
      <c r="E624" s="5">
        <v>0.47</v>
      </c>
      <c r="F624" s="64"/>
      <c r="G624" s="25" t="s">
        <v>5</v>
      </c>
      <c r="H624" s="5">
        <v>0.35</v>
      </c>
      <c r="I624" s="5">
        <v>0.05</v>
      </c>
      <c r="J624" s="5">
        <v>0.6</v>
      </c>
    </row>
    <row r="625" spans="1:10" ht="25.15" customHeight="1">
      <c r="A625" s="475"/>
      <c r="B625" s="78" t="s">
        <v>396</v>
      </c>
      <c r="C625" s="11"/>
      <c r="D625" s="11"/>
      <c r="E625" s="11"/>
      <c r="F625" s="48"/>
      <c r="G625" s="78" t="s">
        <v>396</v>
      </c>
      <c r="H625" s="11"/>
      <c r="I625" s="24"/>
      <c r="J625" s="24"/>
    </row>
    <row r="626" spans="1:10" ht="25.15" customHeight="1">
      <c r="A626" s="475"/>
      <c r="B626" s="66"/>
      <c r="C626" s="24"/>
      <c r="D626" s="24"/>
      <c r="E626" s="24"/>
      <c r="F626" s="64"/>
      <c r="G626" s="64"/>
      <c r="H626" s="64"/>
      <c r="I626" s="64"/>
      <c r="J626" s="64"/>
    </row>
    <row r="627" spans="1:10" ht="25.15" customHeight="1">
      <c r="A627" s="475"/>
      <c r="B627" s="472" t="s">
        <v>214</v>
      </c>
      <c r="C627" s="472"/>
      <c r="D627" s="472"/>
      <c r="E627" s="457"/>
      <c r="F627" s="64"/>
      <c r="G627" s="64"/>
      <c r="H627" s="64"/>
      <c r="I627" s="64"/>
      <c r="J627" s="64"/>
    </row>
    <row r="628" spans="1:10" ht="25.15" customHeight="1">
      <c r="A628" s="475"/>
      <c r="B628" s="480" t="s">
        <v>15</v>
      </c>
      <c r="C628" s="481" t="s">
        <v>42</v>
      </c>
      <c r="D628" s="481"/>
      <c r="E628" s="481"/>
      <c r="F628" s="64"/>
      <c r="G628" s="64"/>
      <c r="H628" s="64"/>
      <c r="I628" s="64"/>
      <c r="J628" s="64"/>
    </row>
    <row r="629" spans="1:10" ht="25.15" customHeight="1">
      <c r="A629" s="475"/>
      <c r="B629" s="480"/>
      <c r="C629" s="53" t="str">
        <f>C622</f>
        <v>Podróże dom - praca - dom (commuting)</v>
      </c>
      <c r="D629" s="53" t="str">
        <f>D622</f>
        <v>Podróże służbowe</v>
      </c>
      <c r="E629" s="53" t="str">
        <f>E622</f>
        <v xml:space="preserve">Podróże inne </v>
      </c>
      <c r="F629" s="64"/>
      <c r="G629" s="64"/>
      <c r="H629" s="64"/>
      <c r="I629" s="64"/>
      <c r="J629" s="64"/>
    </row>
    <row r="630" spans="1:10" ht="25.15" customHeight="1">
      <c r="A630" s="475"/>
      <c r="B630" s="154" t="s">
        <v>19</v>
      </c>
      <c r="C630" s="42">
        <f>(C623+C624)/2</f>
        <v>0.23499999999999999</v>
      </c>
      <c r="D630" s="42">
        <f>(D623+D624)/2</f>
        <v>0.22999999999999998</v>
      </c>
      <c r="E630" s="42">
        <f>(E623+E624)/2</f>
        <v>0.53499999999999992</v>
      </c>
      <c r="F630" s="64"/>
      <c r="G630" s="64"/>
      <c r="H630" s="64"/>
      <c r="I630" s="64"/>
      <c r="J630" s="64"/>
    </row>
    <row r="631" spans="1:10" ht="25.15" customHeight="1">
      <c r="A631" s="475"/>
      <c r="B631" s="78" t="s">
        <v>21</v>
      </c>
      <c r="C631" s="64"/>
      <c r="D631" s="64"/>
      <c r="E631" s="64"/>
      <c r="F631" s="64"/>
      <c r="G631" s="64"/>
    </row>
    <row r="632" spans="1:10" ht="25.15" customHeight="1">
      <c r="B632" s="296" t="s">
        <v>215</v>
      </c>
      <c r="C632" s="64"/>
      <c r="D632" s="64"/>
      <c r="E632" s="64"/>
      <c r="F632" s="64"/>
      <c r="G632" s="64"/>
    </row>
    <row r="633" spans="1:10" ht="25.15" customHeight="1">
      <c r="B633" s="78"/>
      <c r="C633" s="64"/>
      <c r="D633" s="64"/>
      <c r="E633" s="64"/>
      <c r="F633" s="64"/>
      <c r="G633" s="64"/>
    </row>
    <row r="634" spans="1:10" ht="25.15" customHeight="1">
      <c r="B634" s="155" t="s">
        <v>216</v>
      </c>
      <c r="C634" s="156" t="s">
        <v>217</v>
      </c>
      <c r="D634" s="157" t="s">
        <v>451</v>
      </c>
      <c r="E634" s="64"/>
      <c r="F634" s="64"/>
      <c r="G634" s="64"/>
    </row>
    <row r="635" spans="1:10" ht="25.15" customHeight="1">
      <c r="B635" s="158" t="s">
        <v>218</v>
      </c>
      <c r="C635" s="159" t="s">
        <v>219</v>
      </c>
      <c r="D635" s="160">
        <v>100.98</v>
      </c>
      <c r="E635" s="64"/>
      <c r="F635" s="64"/>
      <c r="G635" s="64"/>
    </row>
    <row r="636" spans="1:10" ht="25.15" customHeight="1">
      <c r="B636" s="158" t="s">
        <v>220</v>
      </c>
      <c r="C636" s="159" t="s">
        <v>219</v>
      </c>
      <c r="D636" s="160">
        <v>51.19</v>
      </c>
      <c r="E636" s="64"/>
      <c r="F636" s="64"/>
      <c r="G636" s="64"/>
    </row>
    <row r="637" spans="1:10" ht="25.15" customHeight="1">
      <c r="B637" s="158" t="s">
        <v>221</v>
      </c>
      <c r="C637" s="159" t="s">
        <v>219</v>
      </c>
      <c r="D637" s="160">
        <v>45.55</v>
      </c>
      <c r="E637" s="64"/>
      <c r="F637" s="64"/>
      <c r="G637" s="64"/>
    </row>
    <row r="638" spans="1:10" ht="25.15" customHeight="1">
      <c r="B638" s="80" t="s">
        <v>222</v>
      </c>
      <c r="C638" s="64"/>
      <c r="D638" s="64"/>
      <c r="E638" s="64"/>
      <c r="F638" s="64"/>
      <c r="G638" s="64"/>
    </row>
    <row r="639" spans="1:10" ht="25.15" customHeight="1">
      <c r="B639" s="80"/>
      <c r="C639" s="64"/>
      <c r="D639" s="64"/>
      <c r="E639" s="64"/>
      <c r="F639" s="64"/>
      <c r="G639" s="64"/>
    </row>
    <row r="640" spans="1:10" ht="25.15" customHeight="1">
      <c r="A640" s="272" t="s">
        <v>382</v>
      </c>
      <c r="B640" s="470" t="s">
        <v>223</v>
      </c>
      <c r="C640" s="470"/>
      <c r="D640" s="470"/>
      <c r="E640" s="470"/>
      <c r="F640" s="470"/>
      <c r="G640" s="470"/>
    </row>
    <row r="641" spans="1:7" ht="25.15" customHeight="1">
      <c r="B641" s="259"/>
      <c r="C641" s="260"/>
      <c r="D641" s="259"/>
      <c r="E641" s="259"/>
      <c r="F641" s="259"/>
      <c r="G641" s="64"/>
    </row>
    <row r="642" spans="1:7" ht="25.15" customHeight="1">
      <c r="A642" s="451" t="s">
        <v>224</v>
      </c>
      <c r="B642" s="248" t="s">
        <v>448</v>
      </c>
      <c r="C642" s="44" t="s">
        <v>199</v>
      </c>
      <c r="D642" s="57" t="str">
        <f>C629</f>
        <v>Podróże dom - praca - dom (commuting)</v>
      </c>
      <c r="E642" s="57" t="str">
        <f>D629</f>
        <v>Podróże służbowe</v>
      </c>
      <c r="F642" s="57" t="str">
        <f>E629</f>
        <v xml:space="preserve">Podróże inne </v>
      </c>
      <c r="G642" s="57" t="s">
        <v>90</v>
      </c>
    </row>
    <row r="643" spans="1:7" ht="25.15" customHeight="1">
      <c r="A643" s="451"/>
      <c r="B643" s="104">
        <v>2020</v>
      </c>
      <c r="C643" s="277">
        <v>43830</v>
      </c>
      <c r="D643" s="55">
        <f>D636</f>
        <v>51.19</v>
      </c>
      <c r="E643" s="55">
        <f>D635</f>
        <v>100.98</v>
      </c>
      <c r="F643" s="55">
        <f>D637</f>
        <v>45.55</v>
      </c>
      <c r="G643" s="55">
        <f>E643</f>
        <v>100.98</v>
      </c>
    </row>
    <row r="644" spans="1:7" ht="25.15" customHeight="1">
      <c r="A644" s="451"/>
      <c r="B644" s="104">
        <f t="shared" ref="B644:B684" si="168">B643+1</f>
        <v>2021</v>
      </c>
      <c r="C644" s="277">
        <f t="shared" ref="C644:C684" si="169">DATE(YEAR(C643+1),12,31)</f>
        <v>44196</v>
      </c>
      <c r="D644" s="55">
        <f t="shared" ref="D644:D684" si="170">D643*$D1718</f>
        <v>52.397069779830183</v>
      </c>
      <c r="E644" s="55">
        <f t="shared" ref="E644:E684" si="171">E643*$D1718</f>
        <v>103.36112729766072</v>
      </c>
      <c r="F644" s="55">
        <f t="shared" ref="F644:F684" si="172">F643*$D1718</f>
        <v>46.624077524345864</v>
      </c>
      <c r="G644" s="55">
        <f t="shared" ref="G644:G684" si="173">G643*$D1718</f>
        <v>103.36112729766072</v>
      </c>
    </row>
    <row r="645" spans="1:7" ht="25.15" customHeight="1">
      <c r="A645" s="451"/>
      <c r="B645" s="104">
        <f t="shared" si="168"/>
        <v>2022</v>
      </c>
      <c r="C645" s="277">
        <f t="shared" si="169"/>
        <v>44561</v>
      </c>
      <c r="D645" s="55">
        <f t="shared" si="170"/>
        <v>56.978278396077599</v>
      </c>
      <c r="E645" s="55">
        <f t="shared" si="171"/>
        <v>112.39825263598195</v>
      </c>
      <c r="F645" s="55">
        <f t="shared" si="172"/>
        <v>50.700538795493934</v>
      </c>
      <c r="G645" s="55">
        <f t="shared" si="173"/>
        <v>112.39825263598195</v>
      </c>
    </row>
    <row r="646" spans="1:7" ht="25.15" customHeight="1">
      <c r="A646" s="451"/>
      <c r="B646" s="104">
        <f t="shared" si="168"/>
        <v>2023</v>
      </c>
      <c r="C646" s="277">
        <f t="shared" si="169"/>
        <v>44926</v>
      </c>
      <c r="D646" s="55">
        <f t="shared" si="170"/>
        <v>66.916971320396598</v>
      </c>
      <c r="E646" s="55">
        <f t="shared" si="171"/>
        <v>132.00382426125509</v>
      </c>
      <c r="F646" s="55">
        <f t="shared" si="172"/>
        <v>59.544208705685975</v>
      </c>
      <c r="G646" s="55">
        <f t="shared" si="173"/>
        <v>132.00382426125509</v>
      </c>
    </row>
    <row r="647" spans="1:7" ht="25.15" customHeight="1">
      <c r="A647" s="451"/>
      <c r="B647" s="104">
        <f t="shared" si="168"/>
        <v>2024</v>
      </c>
      <c r="C647" s="277">
        <f t="shared" si="169"/>
        <v>45291</v>
      </c>
      <c r="D647" s="55">
        <f t="shared" si="170"/>
        <v>74.620308648006315</v>
      </c>
      <c r="E647" s="55">
        <f t="shared" si="171"/>
        <v>147.19981963812614</v>
      </c>
      <c r="F647" s="55">
        <f t="shared" si="172"/>
        <v>66.398809511949352</v>
      </c>
      <c r="G647" s="55">
        <f t="shared" si="173"/>
        <v>147.19981963812614</v>
      </c>
    </row>
    <row r="648" spans="1:7" ht="25.15" customHeight="1">
      <c r="A648" s="451"/>
      <c r="B648" s="104">
        <f t="shared" si="168"/>
        <v>2025</v>
      </c>
      <c r="C648" s="277">
        <f t="shared" si="169"/>
        <v>45657</v>
      </c>
      <c r="D648" s="55">
        <f t="shared" si="170"/>
        <v>78.431993383078023</v>
      </c>
      <c r="E648" s="55">
        <f t="shared" si="171"/>
        <v>154.7189429932256</v>
      </c>
      <c r="F648" s="55">
        <f t="shared" si="172"/>
        <v>69.79053132641539</v>
      </c>
      <c r="G648" s="55">
        <f t="shared" si="173"/>
        <v>154.7189429932256</v>
      </c>
    </row>
    <row r="649" spans="1:7" ht="25.15" customHeight="1">
      <c r="A649" s="451"/>
      <c r="B649" s="104">
        <f t="shared" si="168"/>
        <v>2026</v>
      </c>
      <c r="C649" s="277">
        <f t="shared" si="169"/>
        <v>46022</v>
      </c>
      <c r="D649" s="55">
        <f t="shared" si="170"/>
        <v>80.013267450647277</v>
      </c>
      <c r="E649" s="55">
        <f t="shared" si="171"/>
        <v>157.83824471901468</v>
      </c>
      <c r="F649" s="55">
        <f t="shared" si="172"/>
        <v>71.197584144891266</v>
      </c>
      <c r="G649" s="55">
        <f t="shared" si="173"/>
        <v>157.83824471901468</v>
      </c>
    </row>
    <row r="650" spans="1:7" ht="25.15" customHeight="1">
      <c r="A650" s="451"/>
      <c r="B650" s="104">
        <f t="shared" si="168"/>
        <v>2027</v>
      </c>
      <c r="C650" s="277">
        <f t="shared" si="169"/>
        <v>46387</v>
      </c>
      <c r="D650" s="55">
        <f t="shared" si="170"/>
        <v>81.550522035631474</v>
      </c>
      <c r="E650" s="55">
        <f t="shared" si="171"/>
        <v>160.87071137249592</v>
      </c>
      <c r="F650" s="55">
        <f t="shared" si="172"/>
        <v>72.565467449170043</v>
      </c>
      <c r="G650" s="55">
        <f t="shared" si="173"/>
        <v>160.87071137249592</v>
      </c>
    </row>
    <row r="651" spans="1:7" ht="25.15" customHeight="1">
      <c r="A651" s="451"/>
      <c r="B651" s="104">
        <f t="shared" si="168"/>
        <v>2028</v>
      </c>
      <c r="C651" s="277">
        <f t="shared" si="169"/>
        <v>46752</v>
      </c>
      <c r="D651" s="55">
        <f t="shared" si="170"/>
        <v>82.812135104123996</v>
      </c>
      <c r="E651" s="55">
        <f t="shared" si="171"/>
        <v>163.35943353808247</v>
      </c>
      <c r="F651" s="55">
        <f t="shared" si="172"/>
        <v>73.688078804314301</v>
      </c>
      <c r="G651" s="55">
        <f t="shared" si="173"/>
        <v>163.35943353808247</v>
      </c>
    </row>
    <row r="652" spans="1:7" ht="25.15" customHeight="1">
      <c r="A652" s="451"/>
      <c r="B652" s="104">
        <f t="shared" si="168"/>
        <v>2029</v>
      </c>
      <c r="C652" s="277">
        <f t="shared" si="169"/>
        <v>47118</v>
      </c>
      <c r="D652" s="55">
        <f t="shared" si="170"/>
        <v>83.932128502614106</v>
      </c>
      <c r="E652" s="55">
        <f t="shared" si="171"/>
        <v>165.56878953299417</v>
      </c>
      <c r="F652" s="55">
        <f t="shared" si="172"/>
        <v>74.684673828757056</v>
      </c>
      <c r="G652" s="55">
        <f t="shared" si="173"/>
        <v>165.56878953299417</v>
      </c>
    </row>
    <row r="653" spans="1:7" ht="25.15" customHeight="1">
      <c r="A653" s="451"/>
      <c r="B653" s="104">
        <f t="shared" si="168"/>
        <v>2030</v>
      </c>
      <c r="C653" s="277">
        <f t="shared" si="169"/>
        <v>47483</v>
      </c>
      <c r="D653" s="55">
        <f t="shared" si="170"/>
        <v>85.116794072556445</v>
      </c>
      <c r="E653" s="55">
        <f t="shared" si="171"/>
        <v>167.90572114566808</v>
      </c>
      <c r="F653" s="55">
        <f t="shared" si="172"/>
        <v>75.738815589078868</v>
      </c>
      <c r="G653" s="55">
        <f t="shared" si="173"/>
        <v>167.90572114566808</v>
      </c>
    </row>
    <row r="654" spans="1:7" ht="25.15" customHeight="1">
      <c r="A654" s="451"/>
      <c r="B654" s="104">
        <f t="shared" si="168"/>
        <v>2031</v>
      </c>
      <c r="C654" s="277">
        <f t="shared" si="169"/>
        <v>47848</v>
      </c>
      <c r="D654" s="55">
        <f t="shared" si="170"/>
        <v>86.367897462570255</v>
      </c>
      <c r="E654" s="55">
        <f t="shared" si="171"/>
        <v>170.37371138445678</v>
      </c>
      <c r="F654" s="55">
        <f t="shared" si="172"/>
        <v>76.852075198673106</v>
      </c>
      <c r="G654" s="55">
        <f t="shared" si="173"/>
        <v>170.37371138445678</v>
      </c>
    </row>
    <row r="655" spans="1:7" ht="25.15" customHeight="1">
      <c r="A655" s="451"/>
      <c r="B655" s="104">
        <f t="shared" si="168"/>
        <v>2032</v>
      </c>
      <c r="C655" s="277">
        <f t="shared" si="169"/>
        <v>48213</v>
      </c>
      <c r="D655" s="55">
        <f t="shared" si="170"/>
        <v>87.575227315748322</v>
      </c>
      <c r="E655" s="55">
        <f t="shared" si="171"/>
        <v>172.75535171604344</v>
      </c>
      <c r="F655" s="55">
        <f t="shared" si="172"/>
        <v>77.926384142065587</v>
      </c>
      <c r="G655" s="55">
        <f t="shared" si="173"/>
        <v>172.75535171604344</v>
      </c>
    </row>
    <row r="656" spans="1:7" ht="25.15" customHeight="1">
      <c r="A656" s="451"/>
      <c r="B656" s="104">
        <f t="shared" si="168"/>
        <v>2033</v>
      </c>
      <c r="C656" s="277">
        <f t="shared" si="169"/>
        <v>48579</v>
      </c>
      <c r="D656" s="55">
        <f t="shared" si="170"/>
        <v>88.773534620089734</v>
      </c>
      <c r="E656" s="55">
        <f t="shared" si="171"/>
        <v>175.11919370847156</v>
      </c>
      <c r="F656" s="55">
        <f t="shared" si="172"/>
        <v>78.99266462092379</v>
      </c>
      <c r="G656" s="55">
        <f t="shared" si="173"/>
        <v>175.11919370847156</v>
      </c>
    </row>
    <row r="657" spans="1:7" ht="25.15" customHeight="1">
      <c r="A657" s="451"/>
      <c r="B657" s="104">
        <f t="shared" si="168"/>
        <v>2034</v>
      </c>
      <c r="C657" s="277">
        <f t="shared" si="169"/>
        <v>48944</v>
      </c>
      <c r="D657" s="55">
        <f t="shared" si="170"/>
        <v>89.87022503560469</v>
      </c>
      <c r="E657" s="55">
        <f t="shared" si="171"/>
        <v>177.28258105284937</v>
      </c>
      <c r="F657" s="55">
        <f t="shared" si="172"/>
        <v>79.968524133068868</v>
      </c>
      <c r="G657" s="55">
        <f t="shared" si="173"/>
        <v>177.28258105284937</v>
      </c>
    </row>
    <row r="658" spans="1:7" ht="25.15" customHeight="1">
      <c r="A658" s="451"/>
      <c r="B658" s="104">
        <f t="shared" si="168"/>
        <v>2035</v>
      </c>
      <c r="C658" s="277">
        <f t="shared" si="169"/>
        <v>49309</v>
      </c>
      <c r="D658" s="55">
        <f t="shared" si="170"/>
        <v>90.944701323588362</v>
      </c>
      <c r="E658" s="55">
        <f t="shared" si="171"/>
        <v>179.40214767837372</v>
      </c>
      <c r="F658" s="55">
        <f t="shared" si="172"/>
        <v>80.924617020696459</v>
      </c>
      <c r="G658" s="55">
        <f t="shared" si="173"/>
        <v>179.40214767837372</v>
      </c>
    </row>
    <row r="659" spans="1:7" ht="25.15" customHeight="1">
      <c r="A659" s="451"/>
      <c r="B659" s="104">
        <f t="shared" si="168"/>
        <v>2036</v>
      </c>
      <c r="C659" s="277">
        <f t="shared" si="169"/>
        <v>49674</v>
      </c>
      <c r="D659" s="55">
        <f t="shared" si="170"/>
        <v>92.041213730931261</v>
      </c>
      <c r="E659" s="55">
        <f t="shared" si="171"/>
        <v>181.56518387476925</v>
      </c>
      <c r="F659" s="55">
        <f t="shared" si="172"/>
        <v>81.900318137212764</v>
      </c>
      <c r="G659" s="55">
        <f t="shared" si="173"/>
        <v>181.56518387476925</v>
      </c>
    </row>
    <row r="660" spans="1:7" ht="25.15" customHeight="1">
      <c r="A660" s="451"/>
      <c r="B660" s="104">
        <f t="shared" si="168"/>
        <v>2037</v>
      </c>
      <c r="C660" s="277">
        <f t="shared" si="169"/>
        <v>50040</v>
      </c>
      <c r="D660" s="55">
        <f t="shared" si="170"/>
        <v>93.112804583478933</v>
      </c>
      <c r="E660" s="55">
        <f t="shared" si="171"/>
        <v>183.67905854345972</v>
      </c>
      <c r="F660" s="55">
        <f t="shared" si="172"/>
        <v>82.85384350024357</v>
      </c>
      <c r="G660" s="55">
        <f t="shared" si="173"/>
        <v>183.67905854345972</v>
      </c>
    </row>
    <row r="661" spans="1:7" ht="25.15" customHeight="1">
      <c r="A661" s="451"/>
      <c r="B661" s="104">
        <f t="shared" si="168"/>
        <v>2038</v>
      </c>
      <c r="C661" s="277">
        <f t="shared" si="169"/>
        <v>50405</v>
      </c>
      <c r="D661" s="55">
        <f t="shared" si="170"/>
        <v>94.107624745599395</v>
      </c>
      <c r="E661" s="55">
        <f t="shared" si="171"/>
        <v>185.64149143994192</v>
      </c>
      <c r="F661" s="55">
        <f t="shared" si="172"/>
        <v>83.73905659625035</v>
      </c>
      <c r="G661" s="55">
        <f t="shared" si="173"/>
        <v>185.64149143994192</v>
      </c>
    </row>
    <row r="662" spans="1:7" ht="25.15" customHeight="1">
      <c r="A662" s="451"/>
      <c r="B662" s="104">
        <f t="shared" si="168"/>
        <v>2039</v>
      </c>
      <c r="C662" s="277">
        <f t="shared" si="169"/>
        <v>50770</v>
      </c>
      <c r="D662" s="55">
        <f t="shared" si="170"/>
        <v>95.072491338259582</v>
      </c>
      <c r="E662" s="55">
        <f t="shared" si="171"/>
        <v>187.54483640041906</v>
      </c>
      <c r="F662" s="55">
        <f t="shared" si="172"/>
        <v>84.597616340256437</v>
      </c>
      <c r="G662" s="55">
        <f t="shared" si="173"/>
        <v>187.54483640041906</v>
      </c>
    </row>
    <row r="663" spans="1:7" ht="25.15" customHeight="1">
      <c r="A663" s="451"/>
      <c r="B663" s="104">
        <f t="shared" si="168"/>
        <v>2040</v>
      </c>
      <c r="C663" s="277">
        <f t="shared" si="169"/>
        <v>51135</v>
      </c>
      <c r="D663" s="55">
        <f t="shared" si="170"/>
        <v>95.957262518014019</v>
      </c>
      <c r="E663" s="55">
        <f t="shared" si="171"/>
        <v>189.29018107187056</v>
      </c>
      <c r="F663" s="55">
        <f t="shared" si="172"/>
        <v>85.384905405265513</v>
      </c>
      <c r="G663" s="55">
        <f t="shared" si="173"/>
        <v>189.29018107187056</v>
      </c>
    </row>
    <row r="664" spans="1:7" ht="25.15" customHeight="1">
      <c r="A664" s="451"/>
      <c r="B664" s="104">
        <f t="shared" si="168"/>
        <v>2041</v>
      </c>
      <c r="C664" s="277">
        <f t="shared" si="169"/>
        <v>51501</v>
      </c>
      <c r="D664" s="55">
        <f t="shared" si="170"/>
        <v>96.758442602162987</v>
      </c>
      <c r="E664" s="55">
        <f t="shared" si="171"/>
        <v>190.8706296926434</v>
      </c>
      <c r="F664" s="55">
        <f t="shared" si="172"/>
        <v>86.097813255099183</v>
      </c>
      <c r="G664" s="55">
        <f t="shared" si="173"/>
        <v>190.8706296926434</v>
      </c>
    </row>
    <row r="665" spans="1:7" ht="25.15" customHeight="1">
      <c r="A665" s="451"/>
      <c r="B665" s="104">
        <f t="shared" si="168"/>
        <v>2042</v>
      </c>
      <c r="C665" s="277">
        <f t="shared" si="169"/>
        <v>51866</v>
      </c>
      <c r="D665" s="55">
        <f t="shared" si="170"/>
        <v>97.47327185811524</v>
      </c>
      <c r="E665" s="55">
        <f t="shared" si="171"/>
        <v>192.28073827373461</v>
      </c>
      <c r="F665" s="55">
        <f t="shared" si="172"/>
        <v>86.733884218346404</v>
      </c>
      <c r="G665" s="55">
        <f t="shared" si="173"/>
        <v>192.28073827373461</v>
      </c>
    </row>
    <row r="666" spans="1:7" ht="25.15" customHeight="1">
      <c r="A666" s="451"/>
      <c r="B666" s="104">
        <f t="shared" si="168"/>
        <v>2043</v>
      </c>
      <c r="C666" s="277">
        <f t="shared" si="169"/>
        <v>52231</v>
      </c>
      <c r="D666" s="55">
        <f t="shared" si="170"/>
        <v>98.148188215885014</v>
      </c>
      <c r="E666" s="55">
        <f t="shared" si="171"/>
        <v>193.61211263997006</v>
      </c>
      <c r="F666" s="55">
        <f t="shared" si="172"/>
        <v>87.334439797491029</v>
      </c>
      <c r="G666" s="55">
        <f t="shared" si="173"/>
        <v>193.61211263997006</v>
      </c>
    </row>
    <row r="667" spans="1:7" ht="25.15" customHeight="1">
      <c r="A667" s="451"/>
      <c r="B667" s="104">
        <f t="shared" si="168"/>
        <v>2044</v>
      </c>
      <c r="C667" s="277">
        <f t="shared" si="169"/>
        <v>52596</v>
      </c>
      <c r="D667" s="55">
        <f t="shared" si="170"/>
        <v>98.729586754207304</v>
      </c>
      <c r="E667" s="55">
        <f t="shared" si="171"/>
        <v>194.75900899472265</v>
      </c>
      <c r="F667" s="55">
        <f t="shared" si="172"/>
        <v>87.851781141905562</v>
      </c>
      <c r="G667" s="55">
        <f t="shared" si="173"/>
        <v>194.75900899472265</v>
      </c>
    </row>
    <row r="668" spans="1:7" ht="25.15" customHeight="1">
      <c r="A668" s="451"/>
      <c r="B668" s="104">
        <f t="shared" si="168"/>
        <v>2045</v>
      </c>
      <c r="C668" s="277">
        <f t="shared" si="169"/>
        <v>52962</v>
      </c>
      <c r="D668" s="55">
        <f t="shared" si="170"/>
        <v>99.318007574220616</v>
      </c>
      <c r="E668" s="55">
        <f t="shared" si="171"/>
        <v>195.91975785983192</v>
      </c>
      <c r="F668" s="55">
        <f t="shared" si="172"/>
        <v>88.375371068680437</v>
      </c>
      <c r="G668" s="55">
        <f t="shared" si="173"/>
        <v>195.91975785983192</v>
      </c>
    </row>
    <row r="669" spans="1:7" ht="25.15" customHeight="1">
      <c r="A669" s="451"/>
      <c r="B669" s="104">
        <f t="shared" si="168"/>
        <v>2046</v>
      </c>
      <c r="C669" s="277">
        <f t="shared" si="169"/>
        <v>53327</v>
      </c>
      <c r="D669" s="55">
        <f t="shared" si="170"/>
        <v>99.91720769976132</v>
      </c>
      <c r="E669" s="55">
        <f t="shared" si="171"/>
        <v>197.10177053178151</v>
      </c>
      <c r="F669" s="55">
        <f t="shared" si="172"/>
        <v>88.908552661147297</v>
      </c>
      <c r="G669" s="55">
        <f t="shared" si="173"/>
        <v>197.10177053178151</v>
      </c>
    </row>
    <row r="670" spans="1:7" ht="25.15" customHeight="1">
      <c r="A670" s="451"/>
      <c r="B670" s="104">
        <f t="shared" si="168"/>
        <v>2047</v>
      </c>
      <c r="C670" s="277">
        <f t="shared" si="169"/>
        <v>53692</v>
      </c>
      <c r="D670" s="55">
        <f t="shared" si="170"/>
        <v>100.52335441333717</v>
      </c>
      <c r="E670" s="55">
        <f t="shared" si="171"/>
        <v>198.29748639692878</v>
      </c>
      <c r="F670" s="55">
        <f t="shared" si="172"/>
        <v>89.44791548207678</v>
      </c>
      <c r="G670" s="55">
        <f t="shared" si="173"/>
        <v>198.29748639692878</v>
      </c>
    </row>
    <row r="671" spans="1:7" ht="25.15" customHeight="1">
      <c r="A671" s="451"/>
      <c r="B671" s="104">
        <f t="shared" si="168"/>
        <v>2048</v>
      </c>
      <c r="C671" s="277">
        <f t="shared" si="169"/>
        <v>54057</v>
      </c>
      <c r="D671" s="55">
        <f t="shared" si="170"/>
        <v>101.18701942460649</v>
      </c>
      <c r="E671" s="55">
        <f t="shared" si="171"/>
        <v>199.60666578426955</v>
      </c>
      <c r="F671" s="55">
        <f t="shared" si="172"/>
        <v>90.038459362977676</v>
      </c>
      <c r="G671" s="55">
        <f t="shared" si="173"/>
        <v>199.60666578426955</v>
      </c>
    </row>
    <row r="672" spans="1:7" ht="25.15" customHeight="1">
      <c r="A672" s="451"/>
      <c r="B672" s="104">
        <f t="shared" si="168"/>
        <v>2049</v>
      </c>
      <c r="C672" s="277">
        <f t="shared" si="169"/>
        <v>54423</v>
      </c>
      <c r="D672" s="55">
        <f t="shared" si="170"/>
        <v>101.85901094043645</v>
      </c>
      <c r="E672" s="55">
        <f t="shared" si="171"/>
        <v>200.93227045839552</v>
      </c>
      <c r="F672" s="55">
        <f t="shared" si="172"/>
        <v>90.636412352742369</v>
      </c>
      <c r="G672" s="55">
        <f t="shared" si="173"/>
        <v>200.93227045839552</v>
      </c>
    </row>
    <row r="673" spans="1:14" ht="25.15" customHeight="1">
      <c r="A673" s="451"/>
      <c r="B673" s="104">
        <f t="shared" si="168"/>
        <v>2050</v>
      </c>
      <c r="C673" s="277">
        <f t="shared" si="169"/>
        <v>54788</v>
      </c>
      <c r="D673" s="55">
        <f t="shared" si="170"/>
        <v>102.48527702731096</v>
      </c>
      <c r="E673" s="55">
        <f t="shared" si="171"/>
        <v>202.16767482355647</v>
      </c>
      <c r="F673" s="55">
        <f t="shared" si="172"/>
        <v>91.193677839304868</v>
      </c>
      <c r="G673" s="55">
        <f t="shared" si="173"/>
        <v>202.16767482355647</v>
      </c>
    </row>
    <row r="674" spans="1:14" ht="25.15" customHeight="1">
      <c r="A674" s="451"/>
      <c r="B674" s="104">
        <f t="shared" si="168"/>
        <v>2051</v>
      </c>
      <c r="C674" s="277">
        <f t="shared" si="169"/>
        <v>55153</v>
      </c>
      <c r="D674" s="55">
        <f t="shared" si="170"/>
        <v>103.12011345015412</v>
      </c>
      <c r="E674" s="55">
        <f t="shared" si="171"/>
        <v>203.41998546975108</v>
      </c>
      <c r="F674" s="55">
        <f t="shared" si="172"/>
        <v>91.75856940133859</v>
      </c>
      <c r="G674" s="55">
        <f t="shared" si="173"/>
        <v>203.41998546975108</v>
      </c>
    </row>
    <row r="675" spans="1:14" ht="25.15" customHeight="1">
      <c r="A675" s="451"/>
      <c r="B675" s="104">
        <f t="shared" si="168"/>
        <v>2052</v>
      </c>
      <c r="C675" s="277">
        <f t="shared" si="169"/>
        <v>55518</v>
      </c>
      <c r="D675" s="55">
        <f t="shared" si="170"/>
        <v>103.76409248711376</v>
      </c>
      <c r="E675" s="55">
        <f t="shared" si="171"/>
        <v>204.69033130198753</v>
      </c>
      <c r="F675" s="55">
        <f t="shared" si="172"/>
        <v>92.331596264661727</v>
      </c>
      <c r="G675" s="55">
        <f t="shared" si="173"/>
        <v>204.69033130198753</v>
      </c>
    </row>
    <row r="676" spans="1:14" ht="25.15" customHeight="1">
      <c r="A676" s="451"/>
      <c r="B676" s="104">
        <f t="shared" si="168"/>
        <v>2053</v>
      </c>
      <c r="C676" s="277">
        <f t="shared" si="169"/>
        <v>55884</v>
      </c>
      <c r="D676" s="55">
        <f t="shared" si="170"/>
        <v>104.42213619762917</v>
      </c>
      <c r="E676" s="55">
        <f t="shared" si="171"/>
        <v>205.98842182528986</v>
      </c>
      <c r="F676" s="55">
        <f t="shared" si="172"/>
        <v>92.917138187185216</v>
      </c>
      <c r="G676" s="55">
        <f t="shared" si="173"/>
        <v>205.98842182528986</v>
      </c>
    </row>
    <row r="677" spans="1:14" ht="25.15" customHeight="1">
      <c r="A677" s="451"/>
      <c r="B677" s="104">
        <f t="shared" si="168"/>
        <v>2054</v>
      </c>
      <c r="C677" s="277">
        <f t="shared" si="169"/>
        <v>56249</v>
      </c>
      <c r="D677" s="55">
        <f t="shared" si="170"/>
        <v>105.09042639891915</v>
      </c>
      <c r="E677" s="55">
        <f t="shared" si="171"/>
        <v>207.30672509792635</v>
      </c>
      <c r="F677" s="55">
        <f t="shared" si="172"/>
        <v>93.511797664988663</v>
      </c>
      <c r="G677" s="55">
        <f t="shared" si="173"/>
        <v>207.30672509792635</v>
      </c>
    </row>
    <row r="678" spans="1:14" ht="25.15" customHeight="1">
      <c r="A678" s="451"/>
      <c r="B678" s="104">
        <f t="shared" si="168"/>
        <v>2055</v>
      </c>
      <c r="C678" s="277">
        <f t="shared" si="169"/>
        <v>56614</v>
      </c>
      <c r="D678" s="55">
        <f t="shared" si="170"/>
        <v>105.82261587152894</v>
      </c>
      <c r="E678" s="55">
        <f t="shared" si="171"/>
        <v>208.75107932617672</v>
      </c>
      <c r="F678" s="55">
        <f t="shared" si="172"/>
        <v>94.163316134951089</v>
      </c>
      <c r="G678" s="55">
        <f t="shared" si="173"/>
        <v>208.75107932617672</v>
      </c>
    </row>
    <row r="679" spans="1:14" ht="25.15" customHeight="1">
      <c r="A679" s="451"/>
      <c r="B679" s="104">
        <f t="shared" si="168"/>
        <v>2056</v>
      </c>
      <c r="C679" s="277">
        <f t="shared" si="169"/>
        <v>56979</v>
      </c>
      <c r="D679" s="55">
        <f t="shared" si="170"/>
        <v>106.62069948236274</v>
      </c>
      <c r="E679" s="55">
        <f t="shared" si="171"/>
        <v>210.32541968605162</v>
      </c>
      <c r="F679" s="55">
        <f t="shared" si="172"/>
        <v>94.873468673991511</v>
      </c>
      <c r="G679" s="55">
        <f t="shared" si="173"/>
        <v>210.32541968605162</v>
      </c>
      <c r="H679" s="68"/>
      <c r="I679" s="70"/>
      <c r="J679" s="64"/>
      <c r="K679" s="64"/>
      <c r="L679" s="64"/>
      <c r="M679" s="64"/>
      <c r="N679" s="64"/>
    </row>
    <row r="680" spans="1:14" ht="25.15" customHeight="1">
      <c r="A680" s="451"/>
      <c r="B680" s="104">
        <f t="shared" si="168"/>
        <v>2057</v>
      </c>
      <c r="C680" s="277">
        <f t="shared" si="169"/>
        <v>57345</v>
      </c>
      <c r="D680" s="55">
        <f t="shared" si="170"/>
        <v>107.43229140802679</v>
      </c>
      <c r="E680" s="55">
        <f t="shared" si="171"/>
        <v>211.92640723544713</v>
      </c>
      <c r="F680" s="55">
        <f t="shared" si="172"/>
        <v>95.59564121186996</v>
      </c>
      <c r="G680" s="55">
        <f t="shared" si="173"/>
        <v>211.92640723544713</v>
      </c>
      <c r="H680" s="68"/>
      <c r="I680" s="70"/>
      <c r="J680" s="64"/>
      <c r="K680" s="64"/>
      <c r="L680" s="64"/>
      <c r="M680" s="64"/>
      <c r="N680" s="64"/>
    </row>
    <row r="681" spans="1:14" ht="25.15" customHeight="1">
      <c r="A681" s="451"/>
      <c r="B681" s="104">
        <f t="shared" si="168"/>
        <v>2058</v>
      </c>
      <c r="C681" s="277">
        <f t="shared" si="169"/>
        <v>57710</v>
      </c>
      <c r="D681" s="55">
        <f t="shared" si="170"/>
        <v>108.25765888322044</v>
      </c>
      <c r="E681" s="55">
        <f t="shared" si="171"/>
        <v>213.55456913513564</v>
      </c>
      <c r="F681" s="55">
        <f t="shared" si="172"/>
        <v>96.330071539962773</v>
      </c>
      <c r="G681" s="55">
        <f t="shared" si="173"/>
        <v>213.55456913513564</v>
      </c>
      <c r="H681" s="68"/>
      <c r="I681" s="70"/>
      <c r="J681" s="64"/>
      <c r="K681" s="64"/>
      <c r="L681" s="64"/>
      <c r="M681" s="64"/>
      <c r="N681" s="64"/>
    </row>
    <row r="682" spans="1:14" ht="25.15" customHeight="1">
      <c r="A682" s="451"/>
      <c r="B682" s="104">
        <f t="shared" si="168"/>
        <v>2059</v>
      </c>
      <c r="C682" s="277">
        <f t="shared" si="169"/>
        <v>58075</v>
      </c>
      <c r="D682" s="55">
        <f t="shared" si="170"/>
        <v>109.15632098983905</v>
      </c>
      <c r="E682" s="55">
        <f t="shared" si="171"/>
        <v>215.327315756084</v>
      </c>
      <c r="F682" s="55">
        <f t="shared" si="172"/>
        <v>97.129721060503456</v>
      </c>
      <c r="G682" s="55">
        <f t="shared" si="173"/>
        <v>215.327315756084</v>
      </c>
      <c r="H682" s="68"/>
      <c r="I682" s="70"/>
      <c r="J682" s="64"/>
      <c r="K682" s="64"/>
      <c r="L682" s="64"/>
      <c r="M682" s="64"/>
      <c r="N682" s="64"/>
    </row>
    <row r="683" spans="1:14" ht="25.15" customHeight="1">
      <c r="A683" s="451"/>
      <c r="B683" s="104">
        <f t="shared" si="168"/>
        <v>2060</v>
      </c>
      <c r="C683" s="277">
        <f t="shared" si="169"/>
        <v>58440</v>
      </c>
      <c r="D683" s="55">
        <f t="shared" si="170"/>
        <v>110.07046951273011</v>
      </c>
      <c r="E683" s="55">
        <f t="shared" si="171"/>
        <v>217.13061167015982</v>
      </c>
      <c r="F683" s="55">
        <f t="shared" si="172"/>
        <v>97.943150738520416</v>
      </c>
      <c r="G683" s="55">
        <f t="shared" si="173"/>
        <v>217.13061167015982</v>
      </c>
      <c r="H683" s="68"/>
      <c r="I683" s="70"/>
      <c r="J683" s="64"/>
      <c r="K683" s="64"/>
      <c r="L683" s="64"/>
      <c r="M683" s="64"/>
      <c r="N683" s="64"/>
    </row>
    <row r="684" spans="1:14" ht="25.15" customHeight="1">
      <c r="A684" s="451"/>
      <c r="B684" s="104">
        <f t="shared" si="168"/>
        <v>2061</v>
      </c>
      <c r="C684" s="277">
        <f t="shared" si="169"/>
        <v>58806</v>
      </c>
      <c r="D684" s="55">
        <f t="shared" si="170"/>
        <v>111.05176393394144</v>
      </c>
      <c r="E684" s="55">
        <f t="shared" si="171"/>
        <v>219.06636300155111</v>
      </c>
      <c r="F684" s="55">
        <f t="shared" si="172"/>
        <v>98.816328329576791</v>
      </c>
      <c r="G684" s="55">
        <f t="shared" si="173"/>
        <v>219.06636300155111</v>
      </c>
      <c r="H684" s="68"/>
      <c r="I684" s="70"/>
      <c r="J684" s="64"/>
      <c r="K684" s="64"/>
      <c r="L684" s="64"/>
      <c r="M684" s="64"/>
      <c r="N684" s="64"/>
    </row>
    <row r="685" spans="1:14" ht="25.15" customHeight="1">
      <c r="B685" s="64"/>
      <c r="C685" s="64"/>
      <c r="D685" s="64"/>
      <c r="E685" s="64"/>
      <c r="F685" s="64"/>
      <c r="G685" s="64"/>
      <c r="H685" s="64"/>
      <c r="I685" s="64"/>
      <c r="J685" s="64"/>
      <c r="K685" s="64"/>
      <c r="L685" s="64"/>
      <c r="M685" s="64"/>
      <c r="N685" s="64"/>
    </row>
    <row r="686" spans="1:14" ht="25.15" customHeight="1">
      <c r="A686" s="272" t="s">
        <v>382</v>
      </c>
      <c r="B686" s="379" t="s">
        <v>225</v>
      </c>
      <c r="C686" s="379"/>
      <c r="D686" s="379"/>
      <c r="E686" s="379"/>
      <c r="F686" s="379"/>
      <c r="G686" s="379"/>
      <c r="H686" s="379"/>
      <c r="I686" s="64"/>
      <c r="J686" s="64"/>
      <c r="K686" s="64"/>
      <c r="L686" s="64"/>
      <c r="M686" s="64"/>
      <c r="N686" s="64"/>
    </row>
    <row r="687" spans="1:14" ht="25.15" customHeight="1">
      <c r="B687" s="78" t="s">
        <v>226</v>
      </c>
      <c r="C687" s="64"/>
      <c r="D687" s="64"/>
      <c r="E687" s="64"/>
      <c r="F687" s="64"/>
      <c r="G687" s="64"/>
      <c r="H687" s="64"/>
      <c r="I687" s="64"/>
      <c r="J687" s="64"/>
      <c r="K687" s="64"/>
      <c r="L687" s="64"/>
      <c r="M687" s="64"/>
      <c r="N687" s="64"/>
    </row>
    <row r="688" spans="1:14" ht="25.15" customHeight="1">
      <c r="A688" s="451" t="s">
        <v>227</v>
      </c>
      <c r="B688" s="462" t="s">
        <v>77</v>
      </c>
      <c r="C688" s="462"/>
      <c r="D688" s="462"/>
      <c r="E688" s="462"/>
      <c r="F688" s="462"/>
      <c r="G688" s="462"/>
      <c r="H688" s="462"/>
      <c r="I688" s="64"/>
      <c r="J688" s="64"/>
      <c r="K688" s="64"/>
      <c r="L688" s="64"/>
      <c r="M688" s="64"/>
      <c r="N688" s="64"/>
    </row>
    <row r="689" spans="1:14" ht="25.15" customHeight="1">
      <c r="A689" s="451"/>
      <c r="B689" s="43"/>
      <c r="C689" s="43"/>
      <c r="D689" s="43"/>
      <c r="E689" s="43"/>
      <c r="F689" s="43"/>
      <c r="G689" s="43"/>
      <c r="H689" s="24"/>
      <c r="I689" s="64"/>
      <c r="J689" s="64"/>
      <c r="K689" s="64"/>
      <c r="L689" s="64"/>
      <c r="M689" s="64"/>
      <c r="N689" s="64"/>
    </row>
    <row r="690" spans="1:14" ht="25.15" customHeight="1">
      <c r="A690" s="451"/>
      <c r="B690" s="380" t="s">
        <v>64</v>
      </c>
      <c r="C690" s="380"/>
      <c r="D690" s="380"/>
      <c r="E690" s="380"/>
      <c r="F690" s="380"/>
      <c r="G690" s="380"/>
      <c r="H690" s="380"/>
      <c r="I690" s="380"/>
      <c r="J690" s="380"/>
      <c r="K690" s="380"/>
      <c r="L690" s="64"/>
      <c r="M690" s="64"/>
      <c r="N690" s="64"/>
    </row>
    <row r="691" spans="1:14" ht="25.15" customHeight="1">
      <c r="A691" s="451"/>
      <c r="B691" s="96" t="s">
        <v>23</v>
      </c>
      <c r="C691" s="45" t="s">
        <v>54</v>
      </c>
      <c r="D691" s="45" t="s">
        <v>55</v>
      </c>
      <c r="E691" s="45" t="s">
        <v>57</v>
      </c>
      <c r="F691" s="45" t="s">
        <v>56</v>
      </c>
      <c r="G691" s="45" t="s">
        <v>24</v>
      </c>
      <c r="H691" s="45" t="s">
        <v>228</v>
      </c>
      <c r="I691" s="45" t="s">
        <v>229</v>
      </c>
      <c r="J691" s="45" t="s">
        <v>230</v>
      </c>
      <c r="K691" s="45" t="s">
        <v>231</v>
      </c>
      <c r="L691" s="19"/>
      <c r="M691" s="19"/>
      <c r="N691" s="19"/>
    </row>
    <row r="692" spans="1:14" ht="25.15" customHeight="1">
      <c r="A692" s="451"/>
      <c r="B692" s="87" t="s">
        <v>43</v>
      </c>
      <c r="C692" s="26">
        <v>1.8003835616438358E-2</v>
      </c>
      <c r="D692" s="26">
        <v>1.7000000000000001E-2</v>
      </c>
      <c r="E692" s="26">
        <v>2.3E-2</v>
      </c>
      <c r="F692" s="26">
        <v>2.1000000000000001E-2</v>
      </c>
      <c r="G692" s="26">
        <v>2.8000000000000001E-2</v>
      </c>
      <c r="H692" s="26">
        <v>0.35199999999999998</v>
      </c>
      <c r="I692" s="26">
        <v>0.28899999999999998</v>
      </c>
      <c r="J692" s="26">
        <v>0.64100000000000001</v>
      </c>
      <c r="K692" s="26">
        <v>0.55600000000000005</v>
      </c>
      <c r="L692" s="27"/>
      <c r="M692" s="27"/>
      <c r="N692" s="27"/>
    </row>
    <row r="693" spans="1:14" ht="25.15" customHeight="1">
      <c r="A693" s="451"/>
      <c r="B693" s="87" t="s">
        <v>44</v>
      </c>
      <c r="C693" s="26">
        <v>2.5143287671232875E-2</v>
      </c>
      <c r="D693" s="26">
        <v>2.4E-2</v>
      </c>
      <c r="E693" s="26">
        <v>3.3000000000000002E-2</v>
      </c>
      <c r="F693" s="26">
        <v>0.03</v>
      </c>
      <c r="G693" s="26">
        <v>3.9E-2</v>
      </c>
      <c r="H693" s="26">
        <v>0.2</v>
      </c>
      <c r="I693" s="26">
        <v>0.16600000000000001</v>
      </c>
      <c r="J693" s="26">
        <v>0.35</v>
      </c>
      <c r="K693" s="26">
        <v>0.307</v>
      </c>
      <c r="L693" s="27"/>
      <c r="M693" s="27"/>
      <c r="N693" s="27"/>
    </row>
    <row r="694" spans="1:14" ht="25.15" customHeight="1">
      <c r="A694" s="451"/>
      <c r="B694" s="87" t="s">
        <v>45</v>
      </c>
      <c r="C694" s="26">
        <v>3.352438356164384E-2</v>
      </c>
      <c r="D694" s="26">
        <v>3.1E-2</v>
      </c>
      <c r="E694" s="26">
        <v>4.2999999999999997E-2</v>
      </c>
      <c r="F694" s="26">
        <v>4.1000000000000002E-2</v>
      </c>
      <c r="G694" s="26">
        <v>5.1999999999999998E-2</v>
      </c>
      <c r="H694" s="26">
        <v>0.124</v>
      </c>
      <c r="I694" s="26">
        <v>0.105</v>
      </c>
      <c r="J694" s="26">
        <v>0.19800000000000001</v>
      </c>
      <c r="K694" s="26">
        <v>0.17799999999999999</v>
      </c>
      <c r="L694" s="27"/>
      <c r="M694" s="27"/>
      <c r="N694" s="27"/>
    </row>
    <row r="695" spans="1:14" ht="25.15" customHeight="1">
      <c r="A695" s="451"/>
      <c r="B695" s="87" t="s">
        <v>46</v>
      </c>
      <c r="C695" s="26">
        <v>3.8725491628614911E-2</v>
      </c>
      <c r="D695" s="26">
        <v>3.5999999999999997E-2</v>
      </c>
      <c r="E695" s="26">
        <v>0.05</v>
      </c>
      <c r="F695" s="26">
        <v>4.7E-2</v>
      </c>
      <c r="G695" s="26">
        <v>0.06</v>
      </c>
      <c r="H695" s="26">
        <v>9.5000000000000001E-2</v>
      </c>
      <c r="I695" s="26">
        <v>8.4000000000000005E-2</v>
      </c>
      <c r="J695" s="26">
        <v>0.13400000000000001</v>
      </c>
      <c r="K695" s="26">
        <v>0.125</v>
      </c>
      <c r="L695" s="27"/>
      <c r="M695" s="27"/>
      <c r="N695" s="27"/>
    </row>
    <row r="696" spans="1:14" ht="25.15" customHeight="1">
      <c r="A696" s="451"/>
      <c r="B696" s="87" t="s">
        <v>49</v>
      </c>
      <c r="C696" s="26">
        <v>4.0082430963252876E-2</v>
      </c>
      <c r="D696" s="26">
        <v>3.7999999999999999E-2</v>
      </c>
      <c r="E696" s="26">
        <v>5.1999999999999998E-2</v>
      </c>
      <c r="F696" s="26">
        <v>4.9000000000000002E-2</v>
      </c>
      <c r="G696" s="26">
        <v>6.3E-2</v>
      </c>
      <c r="H696" s="26">
        <v>8.4000000000000005E-2</v>
      </c>
      <c r="I696" s="26">
        <v>7.5999999999999998E-2</v>
      </c>
      <c r="J696" s="26">
        <v>0.106</v>
      </c>
      <c r="K696" s="26">
        <v>0.10100000000000001</v>
      </c>
      <c r="L696" s="27"/>
      <c r="M696" s="27"/>
      <c r="N696" s="27"/>
    </row>
    <row r="697" spans="1:14" ht="25.15" customHeight="1">
      <c r="A697" s="451"/>
      <c r="B697" s="87" t="s">
        <v>50</v>
      </c>
      <c r="C697" s="26">
        <v>3.2649758395820384E-2</v>
      </c>
      <c r="D697" s="26">
        <v>3.1E-2</v>
      </c>
      <c r="E697" s="26">
        <v>4.2000000000000003E-2</v>
      </c>
      <c r="F697" s="26">
        <v>0.04</v>
      </c>
      <c r="G697" s="26">
        <v>5.6000000000000001E-2</v>
      </c>
      <c r="H697" s="26">
        <v>5.8000000000000003E-2</v>
      </c>
      <c r="I697" s="26">
        <v>6.9000000000000006E-2</v>
      </c>
      <c r="J697" s="26">
        <v>8.5000000000000006E-2</v>
      </c>
      <c r="K697" s="26">
        <v>6.0999999999999999E-2</v>
      </c>
      <c r="L697" s="27"/>
      <c r="M697" s="27"/>
      <c r="N697" s="27"/>
    </row>
    <row r="698" spans="1:14" ht="25.15" customHeight="1">
      <c r="A698" s="451"/>
      <c r="B698" s="78" t="s">
        <v>396</v>
      </c>
      <c r="C698" s="6"/>
      <c r="D698" s="6"/>
      <c r="E698" s="6"/>
      <c r="F698" s="6"/>
      <c r="G698" s="64"/>
      <c r="H698" s="64"/>
      <c r="I698" s="64"/>
      <c r="J698" s="64"/>
      <c r="K698" s="64"/>
      <c r="L698" s="64"/>
      <c r="M698" s="64"/>
      <c r="N698" s="64"/>
    </row>
    <row r="699" spans="1:14" ht="25.15" customHeight="1">
      <c r="A699" s="451"/>
      <c r="B699" s="380" t="s">
        <v>452</v>
      </c>
      <c r="C699" s="380"/>
      <c r="D699" s="380"/>
      <c r="E699" s="380"/>
      <c r="F699" s="380"/>
      <c r="G699" s="380"/>
      <c r="H699" s="380"/>
      <c r="I699" s="380"/>
      <c r="J699" s="380"/>
      <c r="K699" s="380"/>
      <c r="L699" s="64"/>
      <c r="M699" s="64"/>
      <c r="N699" s="64"/>
    </row>
    <row r="700" spans="1:14" ht="25.15" customHeight="1">
      <c r="A700" s="451"/>
      <c r="B700" s="96"/>
      <c r="C700" s="45" t="s">
        <v>54</v>
      </c>
      <c r="D700" s="45" t="s">
        <v>55</v>
      </c>
      <c r="E700" s="45" t="s">
        <v>57</v>
      </c>
      <c r="F700" s="45" t="s">
        <v>56</v>
      </c>
      <c r="G700" s="45" t="s">
        <v>24</v>
      </c>
      <c r="H700" s="45" t="s">
        <v>228</v>
      </c>
      <c r="I700" s="45" t="s">
        <v>229</v>
      </c>
      <c r="J700" s="45" t="s">
        <v>230</v>
      </c>
      <c r="K700" s="45" t="s">
        <v>231</v>
      </c>
      <c r="L700" s="19"/>
      <c r="M700" s="19"/>
      <c r="N700" s="19"/>
    </row>
    <row r="701" spans="1:14" ht="25.15" customHeight="1">
      <c r="A701" s="451"/>
      <c r="B701" s="87" t="s">
        <v>58</v>
      </c>
      <c r="C701" s="26">
        <v>1.5369999999999999</v>
      </c>
      <c r="D701" s="26">
        <v>1.5309999999999999</v>
      </c>
      <c r="E701" s="26">
        <v>1.333</v>
      </c>
      <c r="F701" s="26">
        <v>1.3320000000000001</v>
      </c>
      <c r="G701" s="26">
        <v>2.032</v>
      </c>
      <c r="H701" s="26">
        <v>1.39</v>
      </c>
      <c r="I701" s="26">
        <v>1.343</v>
      </c>
      <c r="J701" s="26">
        <v>1.2270000000000001</v>
      </c>
      <c r="K701" s="26">
        <v>1.3109999999999999</v>
      </c>
      <c r="L701" s="27"/>
      <c r="M701" s="27"/>
      <c r="N701" s="27"/>
    </row>
    <row r="702" spans="1:14" ht="25.15" customHeight="1">
      <c r="A702" s="451"/>
      <c r="B702" s="78" t="s">
        <v>396</v>
      </c>
      <c r="C702" s="27"/>
      <c r="D702" s="27"/>
      <c r="E702" s="27"/>
      <c r="F702" s="27"/>
      <c r="G702" s="27"/>
      <c r="H702" s="27"/>
      <c r="I702" s="27"/>
      <c r="J702" s="27"/>
      <c r="K702" s="27"/>
      <c r="L702" s="27"/>
      <c r="M702" s="64"/>
      <c r="N702" s="3"/>
    </row>
    <row r="703" spans="1:14" ht="25.15" customHeight="1">
      <c r="A703" s="451"/>
      <c r="B703" s="380" t="s">
        <v>65</v>
      </c>
      <c r="C703" s="380"/>
      <c r="D703" s="380"/>
      <c r="E703" s="380"/>
      <c r="F703" s="380"/>
      <c r="G703" s="380"/>
      <c r="H703" s="380"/>
      <c r="I703" s="380"/>
      <c r="J703" s="380"/>
      <c r="K703" s="380"/>
      <c r="L703" s="64"/>
      <c r="M703" s="64"/>
      <c r="N703" s="64"/>
    </row>
    <row r="704" spans="1:14" ht="25.15" customHeight="1">
      <c r="A704" s="451"/>
      <c r="B704" s="96"/>
      <c r="C704" s="45" t="s">
        <v>54</v>
      </c>
      <c r="D704" s="45" t="s">
        <v>55</v>
      </c>
      <c r="E704" s="45" t="s">
        <v>57</v>
      </c>
      <c r="F704" s="45" t="s">
        <v>56</v>
      </c>
      <c r="G704" s="45" t="s">
        <v>24</v>
      </c>
      <c r="H704" s="45" t="s">
        <v>228</v>
      </c>
      <c r="I704" s="45" t="s">
        <v>229</v>
      </c>
      <c r="J704" s="45" t="s">
        <v>230</v>
      </c>
      <c r="K704" s="45" t="s">
        <v>231</v>
      </c>
      <c r="L704" s="19"/>
      <c r="M704" s="19"/>
      <c r="N704" s="19"/>
    </row>
    <row r="705" spans="1:14" ht="25.15" customHeight="1">
      <c r="A705" s="451"/>
      <c r="B705" s="87" t="s">
        <v>59</v>
      </c>
      <c r="C705" s="26">
        <v>0.26800000000000002</v>
      </c>
      <c r="D705" s="26">
        <v>0.32100000000000001</v>
      </c>
      <c r="E705" s="26">
        <v>0.21199999999999999</v>
      </c>
      <c r="F705" s="26">
        <v>0.314</v>
      </c>
      <c r="G705" s="26">
        <v>1.079</v>
      </c>
      <c r="H705" s="26">
        <v>0.317</v>
      </c>
      <c r="I705" s="26">
        <v>0.25900000000000001</v>
      </c>
      <c r="J705" s="26">
        <v>0.13600000000000001</v>
      </c>
      <c r="K705" s="26">
        <v>0.33600000000000002</v>
      </c>
      <c r="L705" s="27"/>
      <c r="M705" s="27"/>
      <c r="N705" s="27"/>
    </row>
    <row r="706" spans="1:14" ht="25.15" customHeight="1">
      <c r="A706" s="451"/>
      <c r="B706" s="78" t="s">
        <v>396</v>
      </c>
      <c r="C706" s="27"/>
      <c r="D706" s="27"/>
      <c r="E706" s="27"/>
      <c r="F706" s="27"/>
      <c r="G706" s="27"/>
      <c r="H706" s="27"/>
      <c r="I706" s="27"/>
      <c r="J706" s="27"/>
      <c r="K706" s="27"/>
      <c r="L706" s="27"/>
      <c r="M706" s="64"/>
      <c r="N706" s="3"/>
    </row>
    <row r="707" spans="1:14" ht="25.15" customHeight="1">
      <c r="A707" s="451"/>
      <c r="B707" s="380" t="s">
        <v>66</v>
      </c>
      <c r="C707" s="380"/>
      <c r="D707" s="380"/>
      <c r="E707" s="380"/>
      <c r="F707" s="380"/>
      <c r="G707" s="380"/>
      <c r="H707" s="380"/>
      <c r="I707" s="380"/>
      <c r="J707" s="380"/>
      <c r="K707" s="380"/>
      <c r="L707" s="64"/>
      <c r="M707" s="64"/>
      <c r="N707" s="64"/>
    </row>
    <row r="708" spans="1:14" ht="25.15" customHeight="1">
      <c r="A708" s="451"/>
      <c r="B708" s="96"/>
      <c r="C708" s="45" t="s">
        <v>54</v>
      </c>
      <c r="D708" s="45" t="s">
        <v>55</v>
      </c>
      <c r="E708" s="45" t="s">
        <v>57</v>
      </c>
      <c r="F708" s="45" t="s">
        <v>56</v>
      </c>
      <c r="G708" s="45" t="s">
        <v>24</v>
      </c>
      <c r="H708" s="45" t="s">
        <v>228</v>
      </c>
      <c r="I708" s="45" t="s">
        <v>229</v>
      </c>
      <c r="J708" s="45" t="s">
        <v>230</v>
      </c>
      <c r="K708" s="45" t="s">
        <v>231</v>
      </c>
      <c r="L708" s="19"/>
      <c r="M708" s="19"/>
      <c r="N708" s="19"/>
    </row>
    <row r="709" spans="1:14" ht="25.15" customHeight="1">
      <c r="A709" s="451"/>
      <c r="B709" s="87" t="s">
        <v>60</v>
      </c>
      <c r="C709" s="26">
        <v>7.2999999999999995E-2</v>
      </c>
      <c r="D709" s="26">
        <v>0.16700000000000001</v>
      </c>
      <c r="E709" s="26">
        <v>6.0999999999999999E-2</v>
      </c>
      <c r="F709" s="26">
        <v>0.182</v>
      </c>
      <c r="G709" s="26">
        <v>0.27</v>
      </c>
      <c r="H709" s="26">
        <v>0.14599999999999999</v>
      </c>
      <c r="I709" s="26">
        <v>0.188</v>
      </c>
      <c r="J709" s="26">
        <v>4.4999999999999998E-2</v>
      </c>
      <c r="K709" s="26">
        <v>0.126</v>
      </c>
      <c r="L709" s="27"/>
      <c r="M709" s="27"/>
      <c r="N709" s="27"/>
    </row>
    <row r="710" spans="1:14" ht="25.15" customHeight="1">
      <c r="A710" s="451"/>
      <c r="B710" s="78" t="s">
        <v>396</v>
      </c>
      <c r="C710" s="27"/>
      <c r="D710" s="27"/>
      <c r="E710" s="27"/>
      <c r="F710" s="27"/>
      <c r="G710" s="27"/>
      <c r="H710" s="27"/>
      <c r="I710" s="27"/>
      <c r="J710" s="27"/>
      <c r="K710" s="27"/>
      <c r="L710" s="27"/>
      <c r="M710" s="64"/>
      <c r="N710" s="3"/>
    </row>
    <row r="711" spans="1:14" ht="25.15" customHeight="1">
      <c r="A711" s="451"/>
      <c r="B711" s="3"/>
      <c r="C711" s="27"/>
      <c r="D711" s="27"/>
      <c r="E711" s="27"/>
      <c r="F711" s="27"/>
      <c r="G711" s="27"/>
      <c r="H711" s="27"/>
      <c r="I711" s="27"/>
      <c r="J711" s="27"/>
      <c r="K711" s="27"/>
      <c r="L711" s="27"/>
      <c r="M711" s="64"/>
      <c r="N711" s="3"/>
    </row>
    <row r="712" spans="1:14" ht="25.15" customHeight="1">
      <c r="A712" s="451"/>
      <c r="B712" s="471" t="s">
        <v>78</v>
      </c>
      <c r="C712" s="471"/>
      <c r="D712" s="471"/>
      <c r="E712" s="471"/>
      <c r="F712" s="471"/>
      <c r="G712" s="471"/>
      <c r="H712" s="471"/>
      <c r="I712" s="64"/>
      <c r="J712" s="64"/>
      <c r="K712" s="64"/>
      <c r="L712" s="64"/>
      <c r="M712" s="64"/>
      <c r="N712" s="64"/>
    </row>
    <row r="713" spans="1:14" ht="25.15" customHeight="1">
      <c r="A713" s="451"/>
      <c r="B713" s="43"/>
      <c r="C713" s="43"/>
      <c r="D713" s="43"/>
      <c r="E713" s="43"/>
      <c r="F713" s="43"/>
      <c r="G713" s="43"/>
      <c r="H713" s="24"/>
      <c r="I713" s="64"/>
      <c r="J713" s="64"/>
      <c r="K713" s="64"/>
      <c r="L713" s="64"/>
      <c r="M713" s="64"/>
      <c r="N713" s="64"/>
    </row>
    <row r="714" spans="1:14" ht="25.15" customHeight="1">
      <c r="A714" s="451"/>
      <c r="B714" s="380" t="s">
        <v>232</v>
      </c>
      <c r="C714" s="380"/>
      <c r="D714" s="380"/>
      <c r="E714" s="380"/>
      <c r="F714" s="380"/>
      <c r="G714" s="380"/>
      <c r="H714" s="380"/>
      <c r="I714" s="64"/>
      <c r="J714" s="64"/>
      <c r="K714" s="64"/>
      <c r="L714" s="64"/>
      <c r="M714" s="64"/>
      <c r="N714" s="64"/>
    </row>
    <row r="715" spans="1:14" ht="25.15" customHeight="1">
      <c r="A715" s="451"/>
      <c r="B715" s="96" t="s">
        <v>23</v>
      </c>
      <c r="C715" s="45" t="s">
        <v>233</v>
      </c>
      <c r="D715" s="45" t="s">
        <v>234</v>
      </c>
      <c r="E715" s="45" t="s">
        <v>235</v>
      </c>
      <c r="F715" s="45" t="s">
        <v>236</v>
      </c>
      <c r="G715" s="45" t="s">
        <v>237</v>
      </c>
      <c r="H715" s="45" t="s">
        <v>238</v>
      </c>
      <c r="I715" s="19"/>
      <c r="J715" s="34"/>
      <c r="K715" s="34"/>
      <c r="L715" s="34"/>
      <c r="M715" s="34"/>
      <c r="N715" s="34"/>
    </row>
    <row r="716" spans="1:14" ht="25.15" customHeight="1">
      <c r="A716" s="451"/>
      <c r="B716" s="87" t="s">
        <v>43</v>
      </c>
      <c r="C716" s="26">
        <v>0.19400000000000001</v>
      </c>
      <c r="D716" s="26">
        <v>0.26800000000000002</v>
      </c>
      <c r="E716" s="26">
        <v>0.219</v>
      </c>
      <c r="F716" s="26">
        <v>0.39700000000000002</v>
      </c>
      <c r="G716" s="26">
        <v>0.33600000000000002</v>
      </c>
      <c r="H716" s="26">
        <v>0.192</v>
      </c>
      <c r="I716" s="27"/>
      <c r="J716" s="35"/>
      <c r="K716" s="17"/>
      <c r="L716" s="17"/>
      <c r="M716" s="17"/>
      <c r="N716" s="17"/>
    </row>
    <row r="717" spans="1:14" ht="25.15" customHeight="1">
      <c r="A717" s="451"/>
      <c r="B717" s="87" t="s">
        <v>44</v>
      </c>
      <c r="C717" s="26">
        <v>0.124</v>
      </c>
      <c r="D717" s="26">
        <v>0.223</v>
      </c>
      <c r="E717" s="26">
        <v>0.182</v>
      </c>
      <c r="F717" s="26">
        <v>0.33100000000000002</v>
      </c>
      <c r="G717" s="26">
        <v>0.28199999999999997</v>
      </c>
      <c r="H717" s="26">
        <v>0.16</v>
      </c>
      <c r="I717" s="27"/>
      <c r="J717" s="35"/>
      <c r="K717" s="17"/>
      <c r="L717" s="17"/>
      <c r="M717" s="17"/>
      <c r="N717" s="17"/>
    </row>
    <row r="718" spans="1:14" ht="25.15" customHeight="1">
      <c r="A718" s="451"/>
      <c r="B718" s="87" t="s">
        <v>45</v>
      </c>
      <c r="C718" s="26">
        <v>0.108</v>
      </c>
      <c r="D718" s="26">
        <v>0.19800000000000001</v>
      </c>
      <c r="E718" s="26">
        <v>0.16200000000000001</v>
      </c>
      <c r="F718" s="26">
        <v>0.29499999999999998</v>
      </c>
      <c r="G718" s="26">
        <v>0.25</v>
      </c>
      <c r="H718" s="26">
        <v>0.14199999999999999</v>
      </c>
      <c r="I718" s="27"/>
      <c r="J718" s="35"/>
      <c r="K718" s="17"/>
      <c r="L718" s="17"/>
      <c r="M718" s="17"/>
      <c r="N718" s="17"/>
    </row>
    <row r="719" spans="1:14" ht="25.15" customHeight="1">
      <c r="A719" s="451"/>
      <c r="B719" s="87" t="s">
        <v>46</v>
      </c>
      <c r="C719" s="26">
        <v>9.9000000000000005E-2</v>
      </c>
      <c r="D719" s="26">
        <v>0.18</v>
      </c>
      <c r="E719" s="26">
        <v>0.14899999999999999</v>
      </c>
      <c r="F719" s="26">
        <v>0.26800000000000002</v>
      </c>
      <c r="G719" s="26">
        <v>0.22800000000000001</v>
      </c>
      <c r="H719" s="26">
        <v>0.13100000000000001</v>
      </c>
      <c r="I719" s="27"/>
      <c r="J719" s="35"/>
      <c r="K719" s="17"/>
      <c r="L719" s="17"/>
      <c r="M719" s="17"/>
      <c r="N719" s="17"/>
    </row>
    <row r="720" spans="1:14" ht="25.15" customHeight="1">
      <c r="A720" s="451"/>
      <c r="B720" s="87" t="s">
        <v>49</v>
      </c>
      <c r="C720" s="26">
        <v>9.5000000000000001E-2</v>
      </c>
      <c r="D720" s="26">
        <v>0.16900000000000001</v>
      </c>
      <c r="E720" s="26">
        <v>0.14000000000000001</v>
      </c>
      <c r="F720" s="26">
        <v>0.252</v>
      </c>
      <c r="G720" s="26">
        <v>0.21199999999999999</v>
      </c>
      <c r="H720" s="26">
        <v>0.122</v>
      </c>
      <c r="I720" s="27"/>
      <c r="J720" s="35"/>
      <c r="K720" s="17"/>
      <c r="L720" s="17"/>
      <c r="M720" s="17"/>
      <c r="N720" s="17"/>
    </row>
    <row r="721" spans="1:14" ht="25.15" customHeight="1">
      <c r="A721" s="451"/>
      <c r="B721" s="87" t="s">
        <v>50</v>
      </c>
      <c r="C721" s="26">
        <v>0.09</v>
      </c>
      <c r="D721" s="26">
        <v>0.158</v>
      </c>
      <c r="E721" s="26">
        <v>0.13500000000000001</v>
      </c>
      <c r="F721" s="26">
        <v>0.22500000000000001</v>
      </c>
      <c r="G721" s="26">
        <v>0.20300000000000001</v>
      </c>
      <c r="H721" s="26">
        <v>0.113</v>
      </c>
      <c r="I721" s="27"/>
      <c r="J721" s="35"/>
      <c r="K721" s="17"/>
      <c r="L721" s="17"/>
      <c r="M721" s="17"/>
      <c r="N721" s="17"/>
    </row>
    <row r="722" spans="1:14" ht="25.15" customHeight="1">
      <c r="A722" s="451"/>
      <c r="B722" s="78" t="s">
        <v>396</v>
      </c>
      <c r="C722" s="27"/>
      <c r="D722" s="27"/>
      <c r="E722" s="27"/>
      <c r="F722" s="27"/>
      <c r="G722" s="64"/>
      <c r="H722" s="66"/>
      <c r="I722" s="27"/>
      <c r="J722" s="66"/>
      <c r="K722" s="27"/>
      <c r="L722" s="27"/>
      <c r="M722" s="27"/>
      <c r="N722" s="27"/>
    </row>
    <row r="723" spans="1:14" ht="25.15" customHeight="1">
      <c r="A723" s="451"/>
      <c r="B723" s="380" t="s">
        <v>453</v>
      </c>
      <c r="C723" s="380"/>
      <c r="D723" s="380"/>
      <c r="E723" s="380"/>
      <c r="F723" s="380"/>
      <c r="G723" s="380"/>
      <c r="H723" s="380"/>
      <c r="I723" s="64"/>
      <c r="J723" s="380" t="s">
        <v>239</v>
      </c>
      <c r="K723" s="380"/>
      <c r="L723" s="380"/>
      <c r="M723" s="380"/>
      <c r="N723" s="380"/>
    </row>
    <row r="724" spans="1:14" ht="25.15" customHeight="1">
      <c r="A724" s="451"/>
      <c r="B724" s="96" t="s">
        <v>23</v>
      </c>
      <c r="C724" s="45" t="s">
        <v>233</v>
      </c>
      <c r="D724" s="45" t="s">
        <v>234</v>
      </c>
      <c r="E724" s="45" t="s">
        <v>235</v>
      </c>
      <c r="F724" s="45" t="s">
        <v>236</v>
      </c>
      <c r="G724" s="45" t="s">
        <v>237</v>
      </c>
      <c r="H724" s="45" t="s">
        <v>238</v>
      </c>
      <c r="I724" s="19"/>
      <c r="J724" s="45" t="s">
        <v>23</v>
      </c>
      <c r="K724" s="45" t="s">
        <v>240</v>
      </c>
      <c r="L724" s="45" t="s">
        <v>241</v>
      </c>
      <c r="M724" s="45" t="s">
        <v>242</v>
      </c>
      <c r="N724" s="45" t="s">
        <v>243</v>
      </c>
    </row>
    <row r="725" spans="1:14" ht="25.15" customHeight="1">
      <c r="A725" s="451"/>
      <c r="B725" s="87" t="s">
        <v>58</v>
      </c>
      <c r="C725" s="26">
        <v>1.242</v>
      </c>
      <c r="D725" s="26">
        <v>1.4239999999999999</v>
      </c>
      <c r="E725" s="26">
        <v>1.381</v>
      </c>
      <c r="F725" s="26">
        <v>1.266</v>
      </c>
      <c r="G725" s="26">
        <v>1.2290000000000001</v>
      </c>
      <c r="H725" s="26">
        <v>1.627</v>
      </c>
      <c r="I725" s="27"/>
      <c r="J725" s="20" t="s">
        <v>58</v>
      </c>
      <c r="K725" s="26">
        <v>1.3220000000000001</v>
      </c>
      <c r="L725" s="26">
        <v>1.226</v>
      </c>
      <c r="M725" s="26">
        <v>1.3340000000000001</v>
      </c>
      <c r="N725" s="26">
        <v>1.194</v>
      </c>
    </row>
    <row r="726" spans="1:14" ht="25.15" customHeight="1">
      <c r="A726" s="451"/>
      <c r="B726" s="78" t="s">
        <v>396</v>
      </c>
      <c r="C726" s="27"/>
      <c r="D726" s="27"/>
      <c r="E726" s="27"/>
      <c r="F726" s="27"/>
      <c r="G726" s="64"/>
      <c r="H726" s="66"/>
      <c r="I726" s="27"/>
      <c r="J726" s="20" t="s">
        <v>59</v>
      </c>
      <c r="K726" s="26">
        <v>0.38100000000000001</v>
      </c>
      <c r="L726" s="26">
        <v>0.318</v>
      </c>
      <c r="M726" s="26">
        <v>0.39300000000000002</v>
      </c>
      <c r="N726" s="26">
        <v>0.28799999999999998</v>
      </c>
    </row>
    <row r="727" spans="1:14" ht="25.15" customHeight="1">
      <c r="A727" s="451"/>
      <c r="B727" s="380" t="s">
        <v>67</v>
      </c>
      <c r="C727" s="380"/>
      <c r="D727" s="380"/>
      <c r="E727" s="380"/>
      <c r="F727" s="380"/>
      <c r="G727" s="380"/>
      <c r="H727" s="380"/>
      <c r="I727" s="64"/>
      <c r="J727" s="20" t="s">
        <v>60</v>
      </c>
      <c r="K727" s="26">
        <v>0.17799999999999999</v>
      </c>
      <c r="L727" s="26">
        <v>0.1</v>
      </c>
      <c r="M727" s="26">
        <v>0.14299999999999999</v>
      </c>
      <c r="N727" s="26">
        <v>8.6999999999999994E-2</v>
      </c>
    </row>
    <row r="728" spans="1:14" ht="25.15" customHeight="1">
      <c r="A728" s="451"/>
      <c r="B728" s="96" t="s">
        <v>23</v>
      </c>
      <c r="C728" s="45" t="s">
        <v>233</v>
      </c>
      <c r="D728" s="45" t="s">
        <v>234</v>
      </c>
      <c r="E728" s="45" t="s">
        <v>235</v>
      </c>
      <c r="F728" s="45" t="s">
        <v>236</v>
      </c>
      <c r="G728" s="45" t="s">
        <v>237</v>
      </c>
      <c r="H728" s="45" t="s">
        <v>238</v>
      </c>
      <c r="I728" s="19"/>
      <c r="J728" s="34"/>
      <c r="K728" s="34"/>
      <c r="L728" s="34"/>
      <c r="M728" s="34"/>
      <c r="N728" s="34"/>
    </row>
    <row r="729" spans="1:14" ht="25.15" customHeight="1">
      <c r="A729" s="451"/>
      <c r="B729" s="87" t="s">
        <v>59</v>
      </c>
      <c r="C729" s="26">
        <v>0.48799999999999999</v>
      </c>
      <c r="D729" s="26">
        <v>0.42499999999999999</v>
      </c>
      <c r="E729" s="26">
        <v>0.36199999999999999</v>
      </c>
      <c r="F729" s="26">
        <v>0.32600000000000001</v>
      </c>
      <c r="G729" s="26">
        <v>0.28499999999999998</v>
      </c>
      <c r="H729" s="26">
        <v>0.73299999999999998</v>
      </c>
      <c r="I729" s="27"/>
      <c r="J729" s="35"/>
      <c r="K729" s="17"/>
      <c r="L729" s="17"/>
      <c r="M729" s="17"/>
      <c r="N729" s="17"/>
    </row>
    <row r="730" spans="1:14" ht="25.15" customHeight="1">
      <c r="A730" s="451"/>
      <c r="B730" s="78" t="s">
        <v>396</v>
      </c>
      <c r="C730" s="27"/>
      <c r="D730" s="27"/>
      <c r="E730" s="27"/>
      <c r="F730" s="27"/>
      <c r="G730" s="64"/>
      <c r="H730" s="66"/>
      <c r="I730" s="27"/>
      <c r="J730" s="66"/>
      <c r="K730" s="27"/>
      <c r="L730" s="27"/>
      <c r="M730" s="27"/>
      <c r="N730" s="27"/>
    </row>
    <row r="731" spans="1:14" ht="25.15" customHeight="1">
      <c r="A731" s="451"/>
      <c r="B731" s="380" t="s">
        <v>68</v>
      </c>
      <c r="C731" s="380"/>
      <c r="D731" s="380"/>
      <c r="E731" s="380"/>
      <c r="F731" s="380"/>
      <c r="G731" s="380"/>
      <c r="H731" s="380"/>
      <c r="I731" s="64"/>
      <c r="J731" s="64"/>
      <c r="K731" s="64"/>
      <c r="L731" s="64"/>
      <c r="M731" s="64"/>
      <c r="N731" s="64"/>
    </row>
    <row r="732" spans="1:14" ht="25.15" customHeight="1">
      <c r="A732" s="451"/>
      <c r="B732" s="96" t="s">
        <v>23</v>
      </c>
      <c r="C732" s="45" t="s">
        <v>233</v>
      </c>
      <c r="D732" s="45" t="s">
        <v>234</v>
      </c>
      <c r="E732" s="45" t="s">
        <v>235</v>
      </c>
      <c r="F732" s="45" t="s">
        <v>236</v>
      </c>
      <c r="G732" s="45" t="s">
        <v>237</v>
      </c>
      <c r="H732" s="45" t="s">
        <v>238</v>
      </c>
      <c r="I732" s="19"/>
      <c r="J732" s="34"/>
      <c r="K732" s="34"/>
      <c r="L732" s="34"/>
      <c r="M732" s="34"/>
      <c r="N732" s="34"/>
    </row>
    <row r="733" spans="1:14" ht="25.15" customHeight="1">
      <c r="A733" s="451"/>
      <c r="B733" s="87" t="s">
        <v>60</v>
      </c>
      <c r="C733" s="26">
        <v>0.40300000000000002</v>
      </c>
      <c r="D733" s="26">
        <v>0.23799999999999999</v>
      </c>
      <c r="E733" s="26">
        <v>0.217</v>
      </c>
      <c r="F733" s="26">
        <v>0.122</v>
      </c>
      <c r="G733" s="26">
        <v>0.107</v>
      </c>
      <c r="H733" s="26">
        <v>0.45300000000000001</v>
      </c>
      <c r="I733" s="27"/>
      <c r="J733" s="35"/>
      <c r="K733" s="17"/>
      <c r="L733" s="17"/>
      <c r="M733" s="17"/>
      <c r="N733" s="17"/>
    </row>
    <row r="734" spans="1:14" ht="25.15" customHeight="1">
      <c r="B734" s="78" t="s">
        <v>396</v>
      </c>
      <c r="C734" s="27"/>
      <c r="D734" s="27"/>
      <c r="E734" s="27"/>
      <c r="F734" s="27"/>
      <c r="G734" s="64"/>
      <c r="H734" s="66"/>
      <c r="I734" s="27"/>
      <c r="J734" s="66"/>
      <c r="K734" s="27"/>
      <c r="L734" s="27"/>
      <c r="M734" s="27"/>
      <c r="N734" s="27"/>
    </row>
    <row r="735" spans="1:14" ht="25.15" customHeight="1">
      <c r="B735" s="66"/>
      <c r="C735" s="27"/>
      <c r="D735" s="27"/>
      <c r="E735" s="27"/>
      <c r="F735" s="27"/>
      <c r="G735" s="64"/>
      <c r="H735" s="66"/>
      <c r="I735" s="27"/>
      <c r="J735" s="66"/>
      <c r="K735" s="27"/>
      <c r="L735" s="27"/>
      <c r="M735" s="27"/>
      <c r="N735" s="27"/>
    </row>
    <row r="736" spans="1:14" ht="25.15" customHeight="1">
      <c r="B736" s="469" t="s">
        <v>244</v>
      </c>
      <c r="C736" s="469"/>
      <c r="D736" s="469"/>
      <c r="E736" s="19"/>
      <c r="F736" s="19"/>
      <c r="G736" s="19"/>
      <c r="H736" s="19"/>
      <c r="I736" s="19"/>
      <c r="J736" s="19"/>
      <c r="K736" s="64"/>
      <c r="L736" s="19"/>
      <c r="M736" s="19"/>
      <c r="N736" s="19"/>
    </row>
    <row r="737" spans="1:14" ht="25.15" customHeight="1">
      <c r="B737" s="71"/>
      <c r="C737" s="71"/>
      <c r="D737" s="19"/>
      <c r="E737" s="19"/>
      <c r="F737" s="19"/>
      <c r="G737" s="19"/>
      <c r="H737" s="19"/>
      <c r="I737" s="19"/>
      <c r="J737" s="19"/>
      <c r="K737" s="64"/>
      <c r="L737" s="19"/>
      <c r="M737" s="19"/>
      <c r="N737" s="19"/>
    </row>
    <row r="738" spans="1:14" ht="25.15" customHeight="1">
      <c r="A738" s="451" t="s">
        <v>245</v>
      </c>
      <c r="B738" s="45" t="s">
        <v>51</v>
      </c>
      <c r="C738" s="44" t="s">
        <v>52</v>
      </c>
      <c r="D738" s="19"/>
      <c r="E738" s="64"/>
      <c r="F738" s="64"/>
      <c r="G738" s="19"/>
      <c r="H738" s="19"/>
      <c r="I738" s="19"/>
      <c r="J738" s="19"/>
      <c r="K738" s="64"/>
      <c r="L738" s="19"/>
      <c r="M738" s="19"/>
      <c r="N738" s="19"/>
    </row>
    <row r="739" spans="1:14" ht="25.15" customHeight="1">
      <c r="A739" s="451"/>
      <c r="B739" s="265">
        <v>2020</v>
      </c>
      <c r="C739" s="23">
        <v>0.8</v>
      </c>
      <c r="D739" s="19"/>
      <c r="E739" s="64"/>
      <c r="F739" s="64"/>
      <c r="G739" s="19"/>
      <c r="H739" s="19"/>
      <c r="I739" s="19"/>
      <c r="J739" s="19"/>
      <c r="K739" s="64"/>
      <c r="L739" s="19"/>
      <c r="M739" s="19"/>
      <c r="N739" s="19"/>
    </row>
    <row r="740" spans="1:14" ht="25.15" customHeight="1">
      <c r="A740" s="451"/>
      <c r="B740" s="178">
        <f t="shared" ref="B740:B780" si="174">B739+1</f>
        <v>2021</v>
      </c>
      <c r="C740" s="23">
        <v>0.8</v>
      </c>
      <c r="D740" s="19"/>
      <c r="E740" s="64"/>
      <c r="F740" s="64"/>
      <c r="G740" s="19"/>
      <c r="H740" s="19"/>
      <c r="I740" s="19"/>
      <c r="J740" s="19"/>
      <c r="K740" s="64"/>
      <c r="L740" s="19"/>
      <c r="M740" s="19"/>
      <c r="N740" s="19"/>
    </row>
    <row r="741" spans="1:14" ht="25.15" customHeight="1">
      <c r="A741" s="451"/>
      <c r="B741" s="178">
        <f t="shared" si="174"/>
        <v>2022</v>
      </c>
      <c r="C741" s="23">
        <v>0.7</v>
      </c>
      <c r="D741" s="19"/>
      <c r="E741" s="64"/>
      <c r="F741" s="64"/>
      <c r="G741" s="19"/>
      <c r="H741" s="19"/>
      <c r="I741" s="19"/>
      <c r="J741" s="19"/>
      <c r="K741" s="64"/>
      <c r="L741" s="19"/>
      <c r="M741" s="19"/>
      <c r="N741" s="19"/>
    </row>
    <row r="742" spans="1:14" ht="25.15" customHeight="1">
      <c r="A742" s="451"/>
      <c r="B742" s="178">
        <f t="shared" si="174"/>
        <v>2023</v>
      </c>
      <c r="C742" s="23">
        <v>0.7</v>
      </c>
      <c r="D742" s="19"/>
      <c r="E742" s="64"/>
      <c r="F742" s="64"/>
      <c r="G742" s="19"/>
      <c r="H742" s="19"/>
      <c r="I742" s="19"/>
      <c r="J742" s="19"/>
      <c r="K742" s="64"/>
      <c r="L742" s="19"/>
      <c r="M742" s="19"/>
      <c r="N742" s="19"/>
    </row>
    <row r="743" spans="1:14" ht="25.15" customHeight="1">
      <c r="A743" s="451"/>
      <c r="B743" s="178">
        <f t="shared" si="174"/>
        <v>2024</v>
      </c>
      <c r="C743" s="23">
        <v>0.7</v>
      </c>
    </row>
    <row r="744" spans="1:14" ht="25.15" customHeight="1">
      <c r="A744" s="451"/>
      <c r="B744" s="178">
        <f t="shared" si="174"/>
        <v>2025</v>
      </c>
      <c r="C744" s="23">
        <v>0.7</v>
      </c>
    </row>
    <row r="745" spans="1:14" ht="25.15" customHeight="1">
      <c r="A745" s="451"/>
      <c r="B745" s="178">
        <f t="shared" si="174"/>
        <v>2026</v>
      </c>
      <c r="C745" s="23">
        <v>0.6</v>
      </c>
    </row>
    <row r="746" spans="1:14" ht="25.15" customHeight="1">
      <c r="A746" s="451"/>
      <c r="B746" s="178">
        <f t="shared" si="174"/>
        <v>2027</v>
      </c>
      <c r="C746" s="23">
        <v>0.6</v>
      </c>
    </row>
    <row r="747" spans="1:14" ht="25.15" customHeight="1">
      <c r="A747" s="451"/>
      <c r="B747" s="178">
        <f t="shared" si="174"/>
        <v>2028</v>
      </c>
      <c r="C747" s="23">
        <v>0.6</v>
      </c>
    </row>
    <row r="748" spans="1:14" ht="25.15" customHeight="1">
      <c r="A748" s="451"/>
      <c r="B748" s="178">
        <f t="shared" si="174"/>
        <v>2029</v>
      </c>
      <c r="C748" s="23">
        <v>0.6</v>
      </c>
    </row>
    <row r="749" spans="1:14" ht="25.15" customHeight="1">
      <c r="A749" s="451"/>
      <c r="B749" s="178">
        <f t="shared" si="174"/>
        <v>2030</v>
      </c>
      <c r="C749" s="23">
        <v>0.5</v>
      </c>
    </row>
    <row r="750" spans="1:14" ht="25.15" customHeight="1">
      <c r="A750" s="451"/>
      <c r="B750" s="178">
        <f t="shared" si="174"/>
        <v>2031</v>
      </c>
      <c r="C750" s="23">
        <v>0.5</v>
      </c>
    </row>
    <row r="751" spans="1:14" ht="25.15" customHeight="1">
      <c r="A751" s="451"/>
      <c r="B751" s="178">
        <f t="shared" si="174"/>
        <v>2032</v>
      </c>
      <c r="C751" s="23">
        <v>0.5</v>
      </c>
    </row>
    <row r="752" spans="1:14" ht="25.15" customHeight="1">
      <c r="A752" s="451"/>
      <c r="B752" s="178">
        <f t="shared" si="174"/>
        <v>2033</v>
      </c>
      <c r="C752" s="23">
        <v>0.5</v>
      </c>
    </row>
    <row r="753" spans="1:3" ht="25.15" customHeight="1">
      <c r="A753" s="451"/>
      <c r="B753" s="178">
        <f t="shared" si="174"/>
        <v>2034</v>
      </c>
      <c r="C753" s="23">
        <v>0.4</v>
      </c>
    </row>
    <row r="754" spans="1:3" ht="25.15" customHeight="1">
      <c r="A754" s="451"/>
      <c r="B754" s="178">
        <f t="shared" si="174"/>
        <v>2035</v>
      </c>
      <c r="C754" s="23">
        <v>0.4</v>
      </c>
    </row>
    <row r="755" spans="1:3" ht="25.15" customHeight="1">
      <c r="A755" s="451"/>
      <c r="B755" s="178">
        <f t="shared" si="174"/>
        <v>2036</v>
      </c>
      <c r="C755" s="23">
        <v>0.4</v>
      </c>
    </row>
    <row r="756" spans="1:3" ht="25.15" customHeight="1">
      <c r="A756" s="451"/>
      <c r="B756" s="178">
        <f t="shared" si="174"/>
        <v>2037</v>
      </c>
      <c r="C756" s="23">
        <v>0.4</v>
      </c>
    </row>
    <row r="757" spans="1:3" ht="25.15" customHeight="1">
      <c r="A757" s="451"/>
      <c r="B757" s="178">
        <f t="shared" si="174"/>
        <v>2038</v>
      </c>
      <c r="C757" s="23">
        <v>0.4</v>
      </c>
    </row>
    <row r="758" spans="1:3" ht="25.15" customHeight="1">
      <c r="A758" s="451"/>
      <c r="B758" s="178">
        <f t="shared" si="174"/>
        <v>2039</v>
      </c>
      <c r="C758" s="23">
        <v>0.4</v>
      </c>
    </row>
    <row r="759" spans="1:3" ht="25.15" customHeight="1">
      <c r="A759" s="451"/>
      <c r="B759" s="178">
        <f t="shared" si="174"/>
        <v>2040</v>
      </c>
      <c r="C759" s="23">
        <v>0.3</v>
      </c>
    </row>
    <row r="760" spans="1:3" ht="25.15" customHeight="1">
      <c r="A760" s="451"/>
      <c r="B760" s="178">
        <f t="shared" si="174"/>
        <v>2041</v>
      </c>
      <c r="C760" s="23">
        <v>0.3</v>
      </c>
    </row>
    <row r="761" spans="1:3" ht="25.15" customHeight="1">
      <c r="A761" s="451"/>
      <c r="B761" s="178">
        <f t="shared" si="174"/>
        <v>2042</v>
      </c>
      <c r="C761" s="23">
        <v>0.3</v>
      </c>
    </row>
    <row r="762" spans="1:3" ht="25.15" customHeight="1">
      <c r="A762" s="451"/>
      <c r="B762" s="178">
        <f t="shared" si="174"/>
        <v>2043</v>
      </c>
      <c r="C762" s="23">
        <v>0.3</v>
      </c>
    </row>
    <row r="763" spans="1:3" ht="25.15" customHeight="1">
      <c r="A763" s="451"/>
      <c r="B763" s="178">
        <f t="shared" si="174"/>
        <v>2044</v>
      </c>
      <c r="C763" s="23">
        <v>0.3</v>
      </c>
    </row>
    <row r="764" spans="1:3" ht="25.15" customHeight="1">
      <c r="A764" s="451"/>
      <c r="B764" s="178">
        <f t="shared" si="174"/>
        <v>2045</v>
      </c>
      <c r="C764" s="23">
        <v>0.3</v>
      </c>
    </row>
    <row r="765" spans="1:3" ht="25.15" customHeight="1">
      <c r="A765" s="451"/>
      <c r="B765" s="178">
        <f t="shared" si="174"/>
        <v>2046</v>
      </c>
      <c r="C765" s="23">
        <v>0.2</v>
      </c>
    </row>
    <row r="766" spans="1:3" ht="25.15" customHeight="1">
      <c r="A766" s="451"/>
      <c r="B766" s="178">
        <f t="shared" si="174"/>
        <v>2047</v>
      </c>
      <c r="C766" s="23">
        <v>0.2</v>
      </c>
    </row>
    <row r="767" spans="1:3" ht="25.15" customHeight="1">
      <c r="A767" s="451"/>
      <c r="B767" s="178">
        <f t="shared" si="174"/>
        <v>2048</v>
      </c>
      <c r="C767" s="23">
        <v>0.2</v>
      </c>
    </row>
    <row r="768" spans="1:3" ht="25.15" customHeight="1">
      <c r="A768" s="451"/>
      <c r="B768" s="178">
        <f t="shared" si="174"/>
        <v>2049</v>
      </c>
      <c r="C768" s="23">
        <v>0.2</v>
      </c>
    </row>
    <row r="769" spans="1:8" ht="25.15" customHeight="1">
      <c r="A769" s="451"/>
      <c r="B769" s="178">
        <f t="shared" si="174"/>
        <v>2050</v>
      </c>
      <c r="C769" s="23">
        <v>0.2</v>
      </c>
    </row>
    <row r="770" spans="1:8" ht="25.15" customHeight="1">
      <c r="A770" s="451"/>
      <c r="B770" s="178">
        <f t="shared" si="174"/>
        <v>2051</v>
      </c>
      <c r="C770" s="23">
        <v>0.2</v>
      </c>
    </row>
    <row r="771" spans="1:8" ht="25.15" customHeight="1">
      <c r="A771" s="451"/>
      <c r="B771" s="178">
        <f t="shared" si="174"/>
        <v>2052</v>
      </c>
      <c r="C771" s="23">
        <v>0.2</v>
      </c>
    </row>
    <row r="772" spans="1:8" ht="25.15" customHeight="1">
      <c r="A772" s="451"/>
      <c r="B772" s="178">
        <f t="shared" si="174"/>
        <v>2053</v>
      </c>
      <c r="C772" s="23">
        <v>0.2</v>
      </c>
    </row>
    <row r="773" spans="1:8" ht="25.15" customHeight="1">
      <c r="A773" s="451"/>
      <c r="B773" s="178">
        <f t="shared" si="174"/>
        <v>2054</v>
      </c>
      <c r="C773" s="23">
        <v>0.2</v>
      </c>
    </row>
    <row r="774" spans="1:8" ht="25.15" customHeight="1">
      <c r="A774" s="451"/>
      <c r="B774" s="178">
        <f t="shared" si="174"/>
        <v>2055</v>
      </c>
      <c r="C774" s="23">
        <v>0.2</v>
      </c>
    </row>
    <row r="775" spans="1:8" ht="25.15" customHeight="1">
      <c r="A775" s="451"/>
      <c r="B775" s="178">
        <f t="shared" si="174"/>
        <v>2056</v>
      </c>
      <c r="C775" s="23">
        <v>0.2</v>
      </c>
      <c r="D775" s="19"/>
      <c r="E775" s="64"/>
      <c r="F775" s="64"/>
      <c r="G775" s="19"/>
      <c r="H775" s="19"/>
    </row>
    <row r="776" spans="1:8" ht="25.15" customHeight="1">
      <c r="A776" s="451"/>
      <c r="B776" s="178">
        <f t="shared" si="174"/>
        <v>2057</v>
      </c>
      <c r="C776" s="23">
        <v>0.2</v>
      </c>
      <c r="D776" s="19"/>
      <c r="E776" s="64"/>
      <c r="F776" s="64"/>
      <c r="G776" s="19"/>
      <c r="H776" s="19"/>
    </row>
    <row r="777" spans="1:8" ht="25.15" customHeight="1">
      <c r="A777" s="451"/>
      <c r="B777" s="178">
        <f t="shared" si="174"/>
        <v>2058</v>
      </c>
      <c r="C777" s="23">
        <v>0.2</v>
      </c>
      <c r="D777" s="19"/>
      <c r="E777" s="64"/>
      <c r="F777" s="64"/>
      <c r="G777" s="19"/>
      <c r="H777" s="19"/>
    </row>
    <row r="778" spans="1:8" ht="25.15" customHeight="1">
      <c r="A778" s="451"/>
      <c r="B778" s="178">
        <f t="shared" si="174"/>
        <v>2059</v>
      </c>
      <c r="C778" s="23">
        <v>0.2</v>
      </c>
      <c r="D778" s="19"/>
      <c r="E778" s="64"/>
      <c r="F778" s="64"/>
      <c r="G778" s="19"/>
      <c r="H778" s="19"/>
    </row>
    <row r="779" spans="1:8" ht="25.15" customHeight="1">
      <c r="A779" s="451"/>
      <c r="B779" s="178">
        <f t="shared" si="174"/>
        <v>2060</v>
      </c>
      <c r="C779" s="23">
        <v>0.2</v>
      </c>
      <c r="D779" s="19"/>
      <c r="E779" s="64"/>
      <c r="F779" s="64"/>
      <c r="G779" s="19"/>
      <c r="H779" s="19"/>
    </row>
    <row r="780" spans="1:8" ht="25.15" customHeight="1">
      <c r="A780" s="451"/>
      <c r="B780" s="178">
        <f t="shared" si="174"/>
        <v>2061</v>
      </c>
      <c r="C780" s="23">
        <v>0.2</v>
      </c>
      <c r="D780" s="19"/>
      <c r="E780" s="64"/>
      <c r="F780" s="64"/>
      <c r="G780" s="19"/>
      <c r="H780" s="19"/>
    </row>
    <row r="781" spans="1:8" ht="25.15" customHeight="1">
      <c r="B781" s="78" t="s">
        <v>396</v>
      </c>
      <c r="C781" s="19"/>
      <c r="D781" s="19"/>
      <c r="E781" s="19"/>
      <c r="F781" s="19"/>
      <c r="G781" s="19"/>
      <c r="H781" s="19"/>
    </row>
    <row r="782" spans="1:8" ht="25.15" customHeight="1">
      <c r="B782" s="66"/>
      <c r="C782" s="19"/>
      <c r="D782" s="19"/>
      <c r="E782" s="19"/>
      <c r="F782" s="19"/>
      <c r="G782" s="19"/>
      <c r="H782" s="19"/>
    </row>
    <row r="783" spans="1:8" ht="25.15" customHeight="1">
      <c r="A783" s="272" t="s">
        <v>382</v>
      </c>
      <c r="B783" s="462" t="s">
        <v>246</v>
      </c>
      <c r="C783" s="462"/>
      <c r="D783" s="462"/>
      <c r="E783" s="462"/>
      <c r="F783" s="462"/>
      <c r="G783" s="462"/>
      <c r="H783" s="462"/>
    </row>
    <row r="784" spans="1:8" ht="25.15" customHeight="1">
      <c r="B784" s="261"/>
      <c r="C784" s="261"/>
      <c r="D784" s="261"/>
      <c r="E784" s="261"/>
      <c r="F784" s="261"/>
      <c r="G784" s="261"/>
      <c r="H784" s="261"/>
    </row>
    <row r="785" spans="2:8" ht="25.15" customHeight="1">
      <c r="B785" s="463" t="s">
        <v>247</v>
      </c>
      <c r="C785" s="463"/>
      <c r="D785" s="463"/>
      <c r="E785" s="463"/>
      <c r="F785" s="463"/>
      <c r="G785" s="463"/>
      <c r="H785" s="261"/>
    </row>
    <row r="786" spans="2:8" ht="25.15" customHeight="1">
      <c r="B786" s="64"/>
      <c r="C786" s="9">
        <v>2015</v>
      </c>
      <c r="D786" s="9">
        <v>2016</v>
      </c>
      <c r="E786" s="9">
        <v>2017</v>
      </c>
      <c r="F786" s="9">
        <v>2018</v>
      </c>
      <c r="G786" s="9">
        <v>2019</v>
      </c>
      <c r="H786" s="261"/>
    </row>
    <row r="787" spans="2:8" ht="25.15" customHeight="1">
      <c r="B787" s="20" t="s">
        <v>251</v>
      </c>
      <c r="C787" s="166">
        <v>32967</v>
      </c>
      <c r="D787" s="166">
        <v>33664</v>
      </c>
      <c r="E787" s="166">
        <v>32760</v>
      </c>
      <c r="F787" s="166">
        <v>31674</v>
      </c>
      <c r="G787" s="166">
        <v>30288</v>
      </c>
      <c r="H787" s="261"/>
    </row>
    <row r="788" spans="2:8" ht="25.15" customHeight="1">
      <c r="B788" s="20" t="s">
        <v>252</v>
      </c>
      <c r="C788" s="166">
        <v>2938</v>
      </c>
      <c r="D788" s="166">
        <v>3026</v>
      </c>
      <c r="E788" s="166">
        <v>2831</v>
      </c>
      <c r="F788" s="166">
        <v>2862</v>
      </c>
      <c r="G788" s="166">
        <v>2909</v>
      </c>
      <c r="H788" s="261"/>
    </row>
    <row r="789" spans="2:8" ht="25.15" customHeight="1">
      <c r="B789" s="20" t="s">
        <v>253</v>
      </c>
      <c r="C789" s="166">
        <v>39778</v>
      </c>
      <c r="D789" s="166">
        <v>40766</v>
      </c>
      <c r="E789" s="166">
        <v>39466</v>
      </c>
      <c r="F789" s="166">
        <v>37359</v>
      </c>
      <c r="G789" s="166">
        <v>35477</v>
      </c>
      <c r="H789" s="261"/>
    </row>
    <row r="790" spans="2:8" ht="25.15" customHeight="1">
      <c r="B790" s="20" t="s">
        <v>98</v>
      </c>
      <c r="C790" s="166">
        <v>11200</v>
      </c>
      <c r="D790" s="166">
        <v>12109</v>
      </c>
      <c r="E790" s="166">
        <v>11103</v>
      </c>
      <c r="F790" s="166">
        <v>10963</v>
      </c>
      <c r="G790" s="166">
        <v>10633</v>
      </c>
      <c r="H790" s="261"/>
    </row>
    <row r="791" spans="2:8" ht="31.5" customHeight="1">
      <c r="B791" s="464" t="s">
        <v>250</v>
      </c>
      <c r="C791" s="464"/>
      <c r="D791" s="464"/>
      <c r="E791" s="464"/>
      <c r="F791" s="464"/>
      <c r="G791" s="464"/>
    </row>
    <row r="792" spans="2:8" ht="26.25" customHeight="1">
      <c r="B792" s="262"/>
      <c r="C792" s="262"/>
      <c r="D792" s="262"/>
      <c r="E792" s="262"/>
      <c r="F792" s="262"/>
      <c r="G792" s="262"/>
    </row>
    <row r="793" spans="2:8" ht="25.15" customHeight="1">
      <c r="B793" s="465" t="s">
        <v>254</v>
      </c>
      <c r="C793" s="466"/>
      <c r="D793" s="466"/>
      <c r="E793" s="466"/>
      <c r="F793" s="466"/>
      <c r="G793" s="466"/>
    </row>
    <row r="794" spans="2:8" ht="25.15" customHeight="1">
      <c r="B794" s="64"/>
      <c r="C794" s="9">
        <v>2015</v>
      </c>
      <c r="D794" s="9">
        <v>2016</v>
      </c>
      <c r="E794" s="9">
        <v>2017</v>
      </c>
      <c r="F794" s="9">
        <v>2018</v>
      </c>
      <c r="G794" s="9">
        <v>2019</v>
      </c>
    </row>
    <row r="795" spans="2:8" ht="25.15" customHeight="1">
      <c r="B795" s="167" t="s">
        <v>98</v>
      </c>
      <c r="C795" s="126">
        <f>C790/C789</f>
        <v>0.28156267283422998</v>
      </c>
      <c r="D795" s="126">
        <f>D790/D789</f>
        <v>0.29703674630819799</v>
      </c>
      <c r="E795" s="126">
        <f>E790/E789</f>
        <v>0.28133076572239396</v>
      </c>
      <c r="F795" s="126">
        <f>F790/F789</f>
        <v>0.29345003881260207</v>
      </c>
      <c r="G795" s="126">
        <f>G790/G789</f>
        <v>0.29971530850973871</v>
      </c>
    </row>
    <row r="796" spans="2:8" ht="25.15" customHeight="1">
      <c r="B796" s="167" t="s">
        <v>99</v>
      </c>
      <c r="C796" s="126">
        <f>(C789-C790)/C789</f>
        <v>0.71843732716577002</v>
      </c>
      <c r="D796" s="126">
        <f>(D789-D790)/D789</f>
        <v>0.70296325369180201</v>
      </c>
      <c r="E796" s="126">
        <f>(E789-E790)/E789</f>
        <v>0.71866923427760609</v>
      </c>
      <c r="F796" s="126">
        <f>(F789-F790)/F789</f>
        <v>0.70654996118739799</v>
      </c>
      <c r="G796" s="126">
        <f>(G789-G790)/G789</f>
        <v>0.70028469149026129</v>
      </c>
    </row>
    <row r="797" spans="2:8" ht="25.15" customHeight="1">
      <c r="B797" s="261"/>
      <c r="C797" s="261"/>
      <c r="D797" s="261"/>
      <c r="E797" s="261"/>
      <c r="F797" s="261"/>
      <c r="G797" s="261"/>
    </row>
    <row r="798" spans="2:8" ht="25.15" customHeight="1">
      <c r="B798" s="467" t="s">
        <v>255</v>
      </c>
      <c r="C798" s="468"/>
      <c r="D798" s="468"/>
      <c r="E798" s="261"/>
      <c r="F798" s="261"/>
      <c r="G798" s="261"/>
    </row>
    <row r="799" spans="2:8" ht="25.15" customHeight="1">
      <c r="B799" s="460"/>
      <c r="C799" s="460"/>
      <c r="D799" s="168">
        <v>2018</v>
      </c>
      <c r="E799" s="261"/>
      <c r="F799" s="261"/>
      <c r="G799" s="261"/>
    </row>
    <row r="800" spans="2:8" ht="25.15" customHeight="1">
      <c r="B800" s="461" t="s">
        <v>256</v>
      </c>
      <c r="C800" s="461"/>
      <c r="D800" s="310">
        <v>2392125</v>
      </c>
      <c r="E800" s="261"/>
      <c r="F800" s="261"/>
      <c r="G800" s="261"/>
    </row>
    <row r="801" spans="1:8" ht="25.15" customHeight="1">
      <c r="B801" s="461" t="s">
        <v>257</v>
      </c>
      <c r="C801" s="461"/>
      <c r="D801" s="310">
        <v>3309300</v>
      </c>
      <c r="E801" s="261"/>
      <c r="F801" s="261"/>
      <c r="G801" s="261"/>
    </row>
    <row r="802" spans="1:8" ht="25.15" customHeight="1">
      <c r="B802" s="461" t="s">
        <v>258</v>
      </c>
      <c r="C802" s="461"/>
      <c r="D802" s="310">
        <v>48165</v>
      </c>
      <c r="E802" s="261"/>
      <c r="F802" s="261"/>
      <c r="G802" s="261"/>
    </row>
    <row r="803" spans="1:8" ht="25.15" customHeight="1">
      <c r="B803" s="461" t="s">
        <v>259</v>
      </c>
      <c r="C803" s="461"/>
      <c r="D803" s="310">
        <v>15385</v>
      </c>
      <c r="E803" s="261"/>
      <c r="F803" s="261"/>
      <c r="G803" s="261"/>
    </row>
    <row r="804" spans="1:8" ht="25.15" customHeight="1">
      <c r="B804" s="461" t="s">
        <v>260</v>
      </c>
      <c r="C804" s="461"/>
      <c r="D804" s="310">
        <v>1420191</v>
      </c>
      <c r="E804" s="261"/>
      <c r="F804" s="261"/>
      <c r="G804" s="261"/>
    </row>
    <row r="805" spans="1:8" ht="16.5" customHeight="1">
      <c r="B805" s="170" t="s">
        <v>261</v>
      </c>
      <c r="C805" s="263"/>
      <c r="D805" s="264"/>
      <c r="E805" s="261"/>
      <c r="F805" s="261"/>
      <c r="G805" s="261"/>
    </row>
    <row r="806" spans="1:8" ht="16.5" customHeight="1">
      <c r="B806" s="171" t="s">
        <v>262</v>
      </c>
      <c r="C806" s="263"/>
      <c r="D806" s="264"/>
      <c r="E806" s="261"/>
      <c r="F806" s="261"/>
      <c r="G806" s="261"/>
    </row>
    <row r="807" spans="1:8" ht="16.5" customHeight="1">
      <c r="B807" s="172" t="s">
        <v>263</v>
      </c>
      <c r="C807" s="261"/>
      <c r="D807" s="261"/>
      <c r="E807" s="261"/>
      <c r="F807" s="261"/>
      <c r="G807" s="261"/>
      <c r="H807" s="261"/>
    </row>
    <row r="808" spans="1:8" ht="16.5" customHeight="1">
      <c r="B808" s="115" t="s">
        <v>264</v>
      </c>
      <c r="C808" s="261"/>
      <c r="D808" s="261"/>
      <c r="E808" s="261"/>
      <c r="F808" s="261"/>
      <c r="G808" s="261"/>
      <c r="H808" s="261"/>
    </row>
    <row r="809" spans="1:8" ht="25.15" customHeight="1">
      <c r="B809" s="89"/>
      <c r="C809" s="89"/>
      <c r="D809" s="89"/>
      <c r="E809" s="89"/>
      <c r="F809" s="89"/>
      <c r="G809" s="64"/>
      <c r="H809" s="64"/>
    </row>
    <row r="810" spans="1:8" ht="25.15" customHeight="1">
      <c r="A810" s="413" t="s">
        <v>248</v>
      </c>
      <c r="B810" s="248" t="s">
        <v>448</v>
      </c>
      <c r="C810" s="44" t="s">
        <v>199</v>
      </c>
      <c r="D810" s="45" t="s">
        <v>87</v>
      </c>
      <c r="E810" s="45" t="s">
        <v>88</v>
      </c>
      <c r="F810" s="45" t="s">
        <v>89</v>
      </c>
      <c r="G810" s="45" t="s">
        <v>97</v>
      </c>
      <c r="H810" s="45" t="s">
        <v>249</v>
      </c>
    </row>
    <row r="811" spans="1:8" ht="25.15" customHeight="1">
      <c r="A811" s="413"/>
      <c r="B811" s="104">
        <v>2019</v>
      </c>
      <c r="C811" s="277">
        <v>43465</v>
      </c>
      <c r="D811" s="165">
        <f>D800</f>
        <v>2392125</v>
      </c>
      <c r="E811" s="165">
        <f>D801</f>
        <v>3309300</v>
      </c>
      <c r="F811" s="165">
        <f>D802</f>
        <v>48165</v>
      </c>
      <c r="G811" s="165">
        <f>D801*F795+D802*F796</f>
        <v>1005145.192323135</v>
      </c>
      <c r="H811" s="165">
        <f>D803</f>
        <v>15385</v>
      </c>
    </row>
    <row r="812" spans="1:8" ht="25.15" customHeight="1">
      <c r="A812" s="413"/>
      <c r="B812" s="104">
        <v>2020</v>
      </c>
      <c r="C812" s="277">
        <f t="shared" ref="C812:C853" si="175">DATE(YEAR(C811+1),12,31)</f>
        <v>43830</v>
      </c>
      <c r="D812" s="165">
        <f t="shared" ref="D812:D853" si="176">D811*$G1717</f>
        <v>2537265.6375166103</v>
      </c>
      <c r="E812" s="165">
        <f t="shared" ref="E812:E853" si="177">E811*$G1717</f>
        <v>3510089.6375539401</v>
      </c>
      <c r="F812" s="165">
        <f t="shared" ref="F812:F853" si="178">F811*$G1717</f>
        <v>51087.380229288829</v>
      </c>
      <c r="G812" s="165">
        <f t="shared" ref="G812:G853" si="179">G811*$G1717</f>
        <v>1066131.7268940858</v>
      </c>
      <c r="H812" s="165">
        <f t="shared" ref="H812:H853" si="180">H811*$G1717</f>
        <v>16318.474926349189</v>
      </c>
    </row>
    <row r="813" spans="1:8" ht="25.15" customHeight="1">
      <c r="A813" s="413"/>
      <c r="B813" s="104">
        <v>2021</v>
      </c>
      <c r="C813" s="277">
        <f t="shared" si="175"/>
        <v>44196</v>
      </c>
      <c r="D813" s="165">
        <f t="shared" si="176"/>
        <v>2581232.1362123182</v>
      </c>
      <c r="E813" s="165">
        <f t="shared" si="177"/>
        <v>3570913.5218132101</v>
      </c>
      <c r="F813" s="165">
        <f t="shared" si="178"/>
        <v>51972.637650902994</v>
      </c>
      <c r="G813" s="165">
        <f t="shared" si="179"/>
        <v>1084605.9766875841</v>
      </c>
      <c r="H813" s="165">
        <f t="shared" si="180"/>
        <v>16601.246346084139</v>
      </c>
    </row>
    <row r="814" spans="1:8" ht="25.15" customHeight="1">
      <c r="A814" s="413"/>
      <c r="B814" s="104">
        <v>2022</v>
      </c>
      <c r="C814" s="277">
        <f t="shared" si="175"/>
        <v>44561</v>
      </c>
      <c r="D814" s="165">
        <f t="shared" si="176"/>
        <v>2863340.3017232041</v>
      </c>
      <c r="E814" s="165">
        <f t="shared" si="177"/>
        <v>3961186.0001014164</v>
      </c>
      <c r="F814" s="165">
        <f t="shared" si="178"/>
        <v>57652.834041907568</v>
      </c>
      <c r="G814" s="165">
        <f t="shared" si="179"/>
        <v>1203144.7931283496</v>
      </c>
      <c r="H814" s="165">
        <f t="shared" si="180"/>
        <v>18415.63068067576</v>
      </c>
    </row>
    <row r="815" spans="1:8" ht="25.15" customHeight="1">
      <c r="A815" s="413"/>
      <c r="B815" s="104">
        <v>2023</v>
      </c>
      <c r="C815" s="277">
        <f t="shared" si="175"/>
        <v>44926</v>
      </c>
      <c r="D815" s="165">
        <f t="shared" si="176"/>
        <v>3415069.3522625635</v>
      </c>
      <c r="E815" s="165">
        <f t="shared" si="177"/>
        <v>4724455.8739374001</v>
      </c>
      <c r="F815" s="165">
        <f t="shared" si="178"/>
        <v>68761.797711961714</v>
      </c>
      <c r="G815" s="165">
        <f t="shared" si="179"/>
        <v>1434975.405079918</v>
      </c>
      <c r="H815" s="165">
        <f t="shared" si="180"/>
        <v>21964.087154542322</v>
      </c>
    </row>
    <row r="816" spans="1:8" ht="25.15" customHeight="1">
      <c r="A816" s="413"/>
      <c r="B816" s="104">
        <v>2024</v>
      </c>
      <c r="C816" s="277">
        <f t="shared" si="175"/>
        <v>45291</v>
      </c>
      <c r="D816" s="165">
        <f t="shared" si="176"/>
        <v>3810495.2708241018</v>
      </c>
      <c r="E816" s="165">
        <f t="shared" si="177"/>
        <v>5271493.7554426305</v>
      </c>
      <c r="F816" s="165">
        <f t="shared" si="178"/>
        <v>76723.626365362565</v>
      </c>
      <c r="G816" s="165">
        <f t="shared" si="179"/>
        <v>1601129.1223656323</v>
      </c>
      <c r="H816" s="165">
        <f t="shared" si="180"/>
        <v>24507.27689465593</v>
      </c>
    </row>
    <row r="817" spans="1:8" ht="25.15" customHeight="1">
      <c r="A817" s="413"/>
      <c r="B817" s="104">
        <v>2025</v>
      </c>
      <c r="C817" s="277">
        <f t="shared" si="175"/>
        <v>45657</v>
      </c>
      <c r="D817" s="165">
        <f t="shared" si="176"/>
        <v>4039619.215275751</v>
      </c>
      <c r="E817" s="165">
        <f t="shared" si="177"/>
        <v>5588467.1031455481</v>
      </c>
      <c r="F817" s="165">
        <f t="shared" si="178"/>
        <v>81336.995141874533</v>
      </c>
      <c r="G817" s="165">
        <f t="shared" si="179"/>
        <v>1697404.5390816017</v>
      </c>
      <c r="H817" s="165">
        <f t="shared" si="180"/>
        <v>25980.892146947772</v>
      </c>
    </row>
    <row r="818" spans="1:8" ht="25.15" customHeight="1">
      <c r="A818" s="413"/>
      <c r="B818" s="104">
        <v>2026</v>
      </c>
      <c r="C818" s="277">
        <f t="shared" si="175"/>
        <v>46022</v>
      </c>
      <c r="D818" s="165">
        <f t="shared" si="176"/>
        <v>4169928.1840002043</v>
      </c>
      <c r="E818" s="165">
        <f t="shared" si="177"/>
        <v>5768738.3975803433</v>
      </c>
      <c r="F818" s="165">
        <f t="shared" si="178"/>
        <v>83960.742428748461</v>
      </c>
      <c r="G818" s="165">
        <f t="shared" si="179"/>
        <v>1752158.9659739966</v>
      </c>
      <c r="H818" s="165">
        <f t="shared" si="180"/>
        <v>26818.97689746278</v>
      </c>
    </row>
    <row r="819" spans="1:8" ht="25.15" customHeight="1">
      <c r="A819" s="413"/>
      <c r="B819" s="104">
        <v>2027</v>
      </c>
      <c r="C819" s="277">
        <f t="shared" si="175"/>
        <v>46387</v>
      </c>
      <c r="D819" s="165">
        <f t="shared" si="176"/>
        <v>4298111.7500341861</v>
      </c>
      <c r="E819" s="165">
        <f t="shared" si="177"/>
        <v>5946069.3794798078</v>
      </c>
      <c r="F819" s="165">
        <f t="shared" si="178"/>
        <v>86541.695120613105</v>
      </c>
      <c r="G819" s="165">
        <f t="shared" si="179"/>
        <v>1806020.3215193346</v>
      </c>
      <c r="H819" s="165">
        <f t="shared" si="180"/>
        <v>27643.392077870496</v>
      </c>
    </row>
    <row r="820" spans="1:8" ht="25.15" customHeight="1">
      <c r="A820" s="413"/>
      <c r="B820" s="104">
        <v>2028</v>
      </c>
      <c r="C820" s="277">
        <f t="shared" si="175"/>
        <v>46752</v>
      </c>
      <c r="D820" s="165">
        <f t="shared" si="176"/>
        <v>4404500.8461346887</v>
      </c>
      <c r="E820" s="165">
        <f t="shared" si="177"/>
        <v>6093249.5793963652</v>
      </c>
      <c r="F820" s="165">
        <f t="shared" si="178"/>
        <v>88683.820140702242</v>
      </c>
      <c r="G820" s="165">
        <f t="shared" si="179"/>
        <v>1850723.8752470973</v>
      </c>
      <c r="H820" s="165">
        <f t="shared" si="180"/>
        <v>28327.635687007241</v>
      </c>
    </row>
    <row r="821" spans="1:8" ht="25.15" customHeight="1">
      <c r="A821" s="413"/>
      <c r="B821" s="104">
        <v>2029</v>
      </c>
      <c r="C821" s="277">
        <f t="shared" si="175"/>
        <v>47118</v>
      </c>
      <c r="D821" s="165">
        <f t="shared" si="176"/>
        <v>4499810.7784795053</v>
      </c>
      <c r="E821" s="165">
        <f t="shared" si="177"/>
        <v>6225102.705428117</v>
      </c>
      <c r="F821" s="165">
        <f t="shared" si="178"/>
        <v>90602.86822196393</v>
      </c>
      <c r="G821" s="165">
        <f t="shared" si="179"/>
        <v>1890772.0835460098</v>
      </c>
      <c r="H821" s="165">
        <f t="shared" si="180"/>
        <v>28940.623431847085</v>
      </c>
    </row>
    <row r="822" spans="1:8" ht="25.15" customHeight="1">
      <c r="A822" s="413"/>
      <c r="B822" s="104">
        <v>2030</v>
      </c>
      <c r="C822" s="277">
        <f t="shared" si="175"/>
        <v>47483</v>
      </c>
      <c r="D822" s="165">
        <f t="shared" si="176"/>
        <v>4601431.3806612613</v>
      </c>
      <c r="E822" s="165">
        <f t="shared" si="177"/>
        <v>6365686.1025332361</v>
      </c>
      <c r="F822" s="165">
        <f t="shared" si="178"/>
        <v>92648.980487871551</v>
      </c>
      <c r="G822" s="165">
        <f t="shared" si="179"/>
        <v>1933471.9674249766</v>
      </c>
      <c r="H822" s="165">
        <f t="shared" si="180"/>
        <v>29594.198376536977</v>
      </c>
    </row>
    <row r="823" spans="1:8" ht="25.15" customHeight="1">
      <c r="A823" s="413"/>
      <c r="B823" s="104">
        <v>2031</v>
      </c>
      <c r="C823" s="277">
        <f t="shared" si="175"/>
        <v>47848</v>
      </c>
      <c r="D823" s="165">
        <f t="shared" si="176"/>
        <v>4709647.2308842633</v>
      </c>
      <c r="E823" s="165">
        <f t="shared" si="177"/>
        <v>6515393.4602770759</v>
      </c>
      <c r="F823" s="165">
        <f t="shared" si="178"/>
        <v>94827.886868596179</v>
      </c>
      <c r="G823" s="165">
        <f t="shared" si="179"/>
        <v>1978943.1035841703</v>
      </c>
      <c r="H823" s="165">
        <f t="shared" si="180"/>
        <v>30290.190791515663</v>
      </c>
    </row>
    <row r="824" spans="1:8" ht="25.15" customHeight="1">
      <c r="A824" s="413"/>
      <c r="B824" s="104">
        <v>2032</v>
      </c>
      <c r="C824" s="277">
        <f t="shared" si="175"/>
        <v>48213</v>
      </c>
      <c r="D824" s="165">
        <f t="shared" si="176"/>
        <v>4814984.4752417197</v>
      </c>
      <c r="E824" s="165">
        <f t="shared" si="177"/>
        <v>6661118.5134210922</v>
      </c>
      <c r="F824" s="165">
        <f t="shared" si="178"/>
        <v>96948.833045939289</v>
      </c>
      <c r="G824" s="165">
        <f t="shared" si="179"/>
        <v>2023204.6805245327</v>
      </c>
      <c r="H824" s="165">
        <f t="shared" si="180"/>
        <v>30967.669395033234</v>
      </c>
    </row>
    <row r="825" spans="1:8" ht="25.15" customHeight="1">
      <c r="A825" s="413"/>
      <c r="B825" s="104">
        <v>2033</v>
      </c>
      <c r="C825" s="277">
        <f t="shared" si="175"/>
        <v>48579</v>
      </c>
      <c r="D825" s="165">
        <f t="shared" si="176"/>
        <v>4920399.3281643586</v>
      </c>
      <c r="E825" s="165">
        <f t="shared" si="177"/>
        <v>6806950.9313661773</v>
      </c>
      <c r="F825" s="165">
        <f t="shared" si="178"/>
        <v>99071.341857568652</v>
      </c>
      <c r="G825" s="165">
        <f t="shared" si="179"/>
        <v>2067498.8677491301</v>
      </c>
      <c r="H825" s="165">
        <f t="shared" si="180"/>
        <v>31645.64713959708</v>
      </c>
    </row>
    <row r="826" spans="1:8" ht="25.15" customHeight="1">
      <c r="A826" s="413"/>
      <c r="B826" s="104">
        <v>2034</v>
      </c>
      <c r="C826" s="277">
        <f t="shared" si="175"/>
        <v>48944</v>
      </c>
      <c r="D826" s="165">
        <f t="shared" si="176"/>
        <v>5017656.3281348506</v>
      </c>
      <c r="E826" s="165">
        <f t="shared" si="177"/>
        <v>6941497.6586493868</v>
      </c>
      <c r="F826" s="165">
        <f t="shared" si="178"/>
        <v>101029.59378987935</v>
      </c>
      <c r="G826" s="165">
        <f t="shared" si="179"/>
        <v>2108365.212919266</v>
      </c>
      <c r="H826" s="165">
        <f t="shared" si="180"/>
        <v>32271.15748899187</v>
      </c>
    </row>
    <row r="827" spans="1:8" ht="25.15" customHeight="1">
      <c r="A827" s="413"/>
      <c r="B827" s="104">
        <v>2035</v>
      </c>
      <c r="C827" s="277">
        <f t="shared" si="175"/>
        <v>49309</v>
      </c>
      <c r="D827" s="165">
        <f t="shared" si="176"/>
        <v>5113641.003703583</v>
      </c>
      <c r="E827" s="165">
        <f t="shared" si="177"/>
        <v>7074284.2341250023</v>
      </c>
      <c r="F827" s="165">
        <f t="shared" si="178"/>
        <v>102962.22770272587</v>
      </c>
      <c r="G827" s="165">
        <f t="shared" si="179"/>
        <v>2148696.9410624891</v>
      </c>
      <c r="H827" s="165">
        <f t="shared" si="180"/>
        <v>32888.484858433243</v>
      </c>
    </row>
    <row r="828" spans="1:8" ht="25.15" customHeight="1">
      <c r="A828" s="413"/>
      <c r="B828" s="104">
        <v>2036</v>
      </c>
      <c r="C828" s="277">
        <f t="shared" si="175"/>
        <v>49674</v>
      </c>
      <c r="D828" s="165">
        <f t="shared" si="176"/>
        <v>5212288.568224052</v>
      </c>
      <c r="E828" s="165">
        <f t="shared" si="177"/>
        <v>7210754.6883310266</v>
      </c>
      <c r="F828" s="165">
        <f t="shared" si="178"/>
        <v>104948.47839829084</v>
      </c>
      <c r="G828" s="165">
        <f t="shared" si="179"/>
        <v>2190147.5864978801</v>
      </c>
      <c r="H828" s="165">
        <f t="shared" si="180"/>
        <v>33522.938651670389</v>
      </c>
    </row>
    <row r="829" spans="1:8" ht="25.15" customHeight="1">
      <c r="A829" s="413"/>
      <c r="B829" s="104">
        <v>2037</v>
      </c>
      <c r="C829" s="277">
        <f t="shared" si="175"/>
        <v>50040</v>
      </c>
      <c r="D829" s="165">
        <f t="shared" si="176"/>
        <v>5309383.1722456962</v>
      </c>
      <c r="E829" s="165">
        <f t="shared" si="177"/>
        <v>7345076.7547317492</v>
      </c>
      <c r="F829" s="165">
        <f t="shared" si="178"/>
        <v>106903.46051782995</v>
      </c>
      <c r="G829" s="165">
        <f t="shared" si="179"/>
        <v>2230945.6946372432</v>
      </c>
      <c r="H829" s="165">
        <f t="shared" si="180"/>
        <v>34147.404548257313</v>
      </c>
    </row>
    <row r="830" spans="1:8" ht="25.15" customHeight="1">
      <c r="A830" s="413"/>
      <c r="B830" s="104">
        <v>2038</v>
      </c>
      <c r="C830" s="277">
        <f t="shared" si="175"/>
        <v>50405</v>
      </c>
      <c r="D830" s="165">
        <f t="shared" si="176"/>
        <v>5400144.1618097071</v>
      </c>
      <c r="E830" s="165">
        <f t="shared" si="177"/>
        <v>7470636.8081420772</v>
      </c>
      <c r="F830" s="165">
        <f t="shared" si="178"/>
        <v>108730.91646697583</v>
      </c>
      <c r="G830" s="165">
        <f t="shared" si="179"/>
        <v>2269082.4861137569</v>
      </c>
      <c r="H830" s="165">
        <f t="shared" si="180"/>
        <v>34731.135676205187</v>
      </c>
    </row>
    <row r="831" spans="1:8" ht="25.15" customHeight="1">
      <c r="A831" s="413"/>
      <c r="B831" s="104">
        <v>2039</v>
      </c>
      <c r="C831" s="277">
        <f t="shared" si="175"/>
        <v>50770</v>
      </c>
      <c r="D831" s="165">
        <f t="shared" si="176"/>
        <v>5488730.7129864395</v>
      </c>
      <c r="E831" s="165">
        <f t="shared" si="177"/>
        <v>7593188.7123315148</v>
      </c>
      <c r="F831" s="165">
        <f t="shared" si="178"/>
        <v>110514.59049631264</v>
      </c>
      <c r="G831" s="165">
        <f t="shared" si="179"/>
        <v>2306305.6019709045</v>
      </c>
      <c r="H831" s="165">
        <f t="shared" si="180"/>
        <v>35300.881859976529</v>
      </c>
    </row>
    <row r="832" spans="1:8" ht="25.15" customHeight="1">
      <c r="A832" s="413"/>
      <c r="B832" s="104">
        <v>2040</v>
      </c>
      <c r="C832" s="277">
        <f t="shared" si="175"/>
        <v>51135</v>
      </c>
      <c r="D832" s="165">
        <f t="shared" si="176"/>
        <v>5570458.1726109944</v>
      </c>
      <c r="E832" s="165">
        <f t="shared" si="177"/>
        <v>7706251.6509887921</v>
      </c>
      <c r="F832" s="165">
        <f t="shared" si="178"/>
        <v>112160.15796992571</v>
      </c>
      <c r="G832" s="165">
        <f t="shared" si="179"/>
        <v>2340646.6013427619</v>
      </c>
      <c r="H832" s="165">
        <f t="shared" si="180"/>
        <v>35826.51365861739</v>
      </c>
    </row>
    <row r="833" spans="1:8" ht="25.15" customHeight="1">
      <c r="A833" s="413"/>
      <c r="B833" s="104">
        <v>2041</v>
      </c>
      <c r="C833" s="277">
        <f t="shared" si="175"/>
        <v>51501</v>
      </c>
      <c r="D833" s="165">
        <f t="shared" si="176"/>
        <v>5644873.6368352752</v>
      </c>
      <c r="E833" s="165">
        <f t="shared" si="177"/>
        <v>7809199.070441125</v>
      </c>
      <c r="F833" s="165">
        <f t="shared" si="178"/>
        <v>113658.49975154769</v>
      </c>
      <c r="G833" s="165">
        <f t="shared" si="179"/>
        <v>2371915.1789043564</v>
      </c>
      <c r="H833" s="165">
        <f t="shared" si="180"/>
        <v>36305.11821192901</v>
      </c>
    </row>
    <row r="834" spans="1:8" ht="25.15" customHeight="1">
      <c r="A834" s="413"/>
      <c r="B834" s="104">
        <v>2042</v>
      </c>
      <c r="C834" s="277">
        <f t="shared" si="175"/>
        <v>51866</v>
      </c>
      <c r="D834" s="165">
        <f t="shared" si="176"/>
        <v>5711598.4945447678</v>
      </c>
      <c r="E834" s="165">
        <f t="shared" si="177"/>
        <v>7901507.1946478551</v>
      </c>
      <c r="F834" s="165">
        <f t="shared" si="178"/>
        <v>115001.99257553378</v>
      </c>
      <c r="G834" s="165">
        <f t="shared" si="179"/>
        <v>2399952.2463381826</v>
      </c>
      <c r="H834" s="165">
        <f t="shared" si="180"/>
        <v>36734.26047492135</v>
      </c>
    </row>
    <row r="835" spans="1:8" ht="25.15" customHeight="1">
      <c r="A835" s="413"/>
      <c r="B835" s="104">
        <v>2043</v>
      </c>
      <c r="C835" s="277">
        <f t="shared" si="175"/>
        <v>52231</v>
      </c>
      <c r="D835" s="165">
        <f t="shared" si="176"/>
        <v>5774874.9383041235</v>
      </c>
      <c r="E835" s="165">
        <f t="shared" si="177"/>
        <v>7989044.7335861772</v>
      </c>
      <c r="F835" s="165">
        <f t="shared" si="178"/>
        <v>116276.05221441943</v>
      </c>
      <c r="G835" s="165">
        <f t="shared" si="179"/>
        <v>2426540.3273255979</v>
      </c>
      <c r="H835" s="165">
        <f t="shared" si="180"/>
        <v>37141.224194307957</v>
      </c>
    </row>
    <row r="836" spans="1:8" ht="25.15" customHeight="1">
      <c r="A836" s="413"/>
      <c r="B836" s="104">
        <v>2044</v>
      </c>
      <c r="C836" s="277">
        <f t="shared" si="175"/>
        <v>52596</v>
      </c>
      <c r="D836" s="165">
        <f t="shared" si="176"/>
        <v>5829608.5635971585</v>
      </c>
      <c r="E836" s="165">
        <f t="shared" si="177"/>
        <v>8064764.015054428</v>
      </c>
      <c r="F836" s="165">
        <f t="shared" si="178"/>
        <v>117378.10376366497</v>
      </c>
      <c r="G836" s="165">
        <f t="shared" si="179"/>
        <v>2449538.8078906643</v>
      </c>
      <c r="H836" s="165">
        <f t="shared" si="180"/>
        <v>37493.24460508638</v>
      </c>
    </row>
    <row r="837" spans="1:8" ht="25.15" customHeight="1">
      <c r="A837" s="413"/>
      <c r="B837" s="104">
        <v>2045</v>
      </c>
      <c r="C837" s="277">
        <f t="shared" si="175"/>
        <v>52962</v>
      </c>
      <c r="D837" s="165">
        <f t="shared" si="176"/>
        <v>5885199.000695019</v>
      </c>
      <c r="E837" s="165">
        <f t="shared" si="177"/>
        <v>8141668.6222501006</v>
      </c>
      <c r="F837" s="165">
        <f t="shared" si="178"/>
        <v>118497.40706212071</v>
      </c>
      <c r="G837" s="165">
        <f t="shared" si="179"/>
        <v>2472897.3115591831</v>
      </c>
      <c r="H837" s="165">
        <f t="shared" si="180"/>
        <v>37850.775618202577</v>
      </c>
    </row>
    <row r="838" spans="1:8" ht="25.15" customHeight="1">
      <c r="A838" s="413"/>
      <c r="B838" s="104">
        <v>2046</v>
      </c>
      <c r="C838" s="277">
        <f t="shared" si="175"/>
        <v>53327</v>
      </c>
      <c r="D838" s="165">
        <f t="shared" si="176"/>
        <v>5942009.0324897179</v>
      </c>
      <c r="E838" s="165">
        <f t="shared" si="177"/>
        <v>8220260.4342240551</v>
      </c>
      <c r="F838" s="165">
        <f t="shared" si="178"/>
        <v>119641.26667706209</v>
      </c>
      <c r="G838" s="165">
        <f t="shared" si="179"/>
        <v>2496768.2757998332</v>
      </c>
      <c r="H838" s="165">
        <f t="shared" si="180"/>
        <v>38216.150479115546</v>
      </c>
    </row>
    <row r="839" spans="1:8" ht="25.15" customHeight="1">
      <c r="A839" s="413"/>
      <c r="B839" s="104">
        <v>2047</v>
      </c>
      <c r="C839" s="277">
        <f t="shared" si="175"/>
        <v>53692</v>
      </c>
      <c r="D839" s="165">
        <f t="shared" si="176"/>
        <v>5999684.4512488879</v>
      </c>
      <c r="E839" s="165">
        <f t="shared" si="177"/>
        <v>8300049.4349241527</v>
      </c>
      <c r="F839" s="165">
        <f t="shared" si="178"/>
        <v>120802.55070048705</v>
      </c>
      <c r="G839" s="165">
        <f t="shared" si="179"/>
        <v>2521002.8663337738</v>
      </c>
      <c r="H839" s="165">
        <f t="shared" si="180"/>
        <v>38587.091093677838</v>
      </c>
    </row>
    <row r="840" spans="1:8" ht="25.15" customHeight="1">
      <c r="A840" s="413"/>
      <c r="B840" s="104">
        <v>2048</v>
      </c>
      <c r="C840" s="277">
        <f t="shared" si="175"/>
        <v>54057</v>
      </c>
      <c r="D840" s="165">
        <f t="shared" si="176"/>
        <v>6063061.2563256929</v>
      </c>
      <c r="E840" s="165">
        <f t="shared" si="177"/>
        <v>8387725.8151470385</v>
      </c>
      <c r="F840" s="165">
        <f t="shared" si="178"/>
        <v>122078.63109617052</v>
      </c>
      <c r="G840" s="165">
        <f t="shared" si="179"/>
        <v>2547633.1180671705</v>
      </c>
      <c r="H840" s="165">
        <f t="shared" si="180"/>
        <v>38994.700288894077</v>
      </c>
    </row>
    <row r="841" spans="1:8" ht="25.15" customHeight="1">
      <c r="A841" s="413"/>
      <c r="B841" s="104">
        <v>2049</v>
      </c>
      <c r="C841" s="277">
        <f t="shared" si="175"/>
        <v>54423</v>
      </c>
      <c r="D841" s="165">
        <f t="shared" si="176"/>
        <v>6127485.7368154088</v>
      </c>
      <c r="E841" s="165">
        <f t="shared" si="177"/>
        <v>8476851.5645475164</v>
      </c>
      <c r="F841" s="165">
        <f t="shared" si="178"/>
        <v>123375.80624495546</v>
      </c>
      <c r="G841" s="165">
        <f t="shared" si="179"/>
        <v>2574703.59173897</v>
      </c>
      <c r="H841" s="165">
        <f t="shared" si="180"/>
        <v>39409.047629578316</v>
      </c>
    </row>
    <row r="842" spans="1:8" ht="25.15" customHeight="1">
      <c r="A842" s="413"/>
      <c r="B842" s="104">
        <v>2050</v>
      </c>
      <c r="C842" s="277">
        <f t="shared" si="175"/>
        <v>54788</v>
      </c>
      <c r="D842" s="165">
        <f t="shared" si="176"/>
        <v>6187764.1389611941</v>
      </c>
      <c r="E842" s="165">
        <f t="shared" si="177"/>
        <v>8560241.5697608925</v>
      </c>
      <c r="F842" s="165">
        <f t="shared" si="178"/>
        <v>124589.50086348574</v>
      </c>
      <c r="G842" s="165">
        <f t="shared" si="179"/>
        <v>2600031.9278910342</v>
      </c>
      <c r="H842" s="165">
        <f t="shared" si="180"/>
        <v>39796.729384090686</v>
      </c>
    </row>
    <row r="843" spans="1:8" ht="25.15" customHeight="1">
      <c r="A843" s="413"/>
      <c r="B843" s="104">
        <v>2051</v>
      </c>
      <c r="C843" s="277">
        <f t="shared" si="175"/>
        <v>55153</v>
      </c>
      <c r="D843" s="165">
        <f t="shared" si="176"/>
        <v>6249091.4736233782</v>
      </c>
      <c r="E843" s="165">
        <f t="shared" si="177"/>
        <v>8645082.6832468379</v>
      </c>
      <c r="F843" s="165">
        <f t="shared" si="178"/>
        <v>125824.31554666662</v>
      </c>
      <c r="G843" s="165">
        <f t="shared" si="179"/>
        <v>2625801.0142028639</v>
      </c>
      <c r="H843" s="165">
        <f t="shared" si="180"/>
        <v>40191.157369157394</v>
      </c>
    </row>
    <row r="844" spans="1:8" ht="25.15" customHeight="1">
      <c r="A844" s="413"/>
      <c r="B844" s="104">
        <v>2052</v>
      </c>
      <c r="C844" s="277">
        <f t="shared" si="175"/>
        <v>55518</v>
      </c>
      <c r="D844" s="165">
        <f t="shared" si="176"/>
        <v>6311531.8069304479</v>
      </c>
      <c r="E844" s="165">
        <f t="shared" si="177"/>
        <v>8731463.5350054577</v>
      </c>
      <c r="F844" s="165">
        <f t="shared" si="178"/>
        <v>127081.54025429478</v>
      </c>
      <c r="G844" s="165">
        <f t="shared" si="179"/>
        <v>2652037.7705724747</v>
      </c>
      <c r="H844" s="165">
        <f t="shared" si="180"/>
        <v>40592.743627371019</v>
      </c>
    </row>
    <row r="845" spans="1:8" ht="25.15" customHeight="1">
      <c r="A845" s="413"/>
      <c r="B845" s="104">
        <v>2053</v>
      </c>
      <c r="C845" s="277">
        <f t="shared" si="175"/>
        <v>55884</v>
      </c>
      <c r="D845" s="165">
        <f t="shared" si="176"/>
        <v>6375573.4415224427</v>
      </c>
      <c r="E845" s="165">
        <f t="shared" si="177"/>
        <v>8820059.6499055102</v>
      </c>
      <c r="F845" s="165">
        <f t="shared" si="178"/>
        <v>128371.00687084846</v>
      </c>
      <c r="G845" s="165">
        <f t="shared" si="179"/>
        <v>2678947.3765164195</v>
      </c>
      <c r="H845" s="165">
        <f t="shared" si="180"/>
        <v>41004.628686971941</v>
      </c>
    </row>
    <row r="846" spans="1:8" ht="25.15" customHeight="1">
      <c r="A846" s="413"/>
      <c r="B846" s="104">
        <v>2054</v>
      </c>
      <c r="C846" s="277">
        <f t="shared" si="175"/>
        <v>56249</v>
      </c>
      <c r="D846" s="165">
        <f t="shared" si="176"/>
        <v>6440858.1930316091</v>
      </c>
      <c r="E846" s="165">
        <f t="shared" si="177"/>
        <v>8910375.5105604865</v>
      </c>
      <c r="F846" s="165">
        <f t="shared" si="178"/>
        <v>129685.5034194983</v>
      </c>
      <c r="G846" s="165">
        <f t="shared" si="179"/>
        <v>2706379.3268164452</v>
      </c>
      <c r="H846" s="165">
        <f t="shared" si="180"/>
        <v>41424.508878002307</v>
      </c>
    </row>
    <row r="847" spans="1:8" ht="25.15" customHeight="1">
      <c r="A847" s="413"/>
      <c r="B847" s="104">
        <v>2055</v>
      </c>
      <c r="C847" s="277">
        <f t="shared" si="175"/>
        <v>56614</v>
      </c>
      <c r="D847" s="165">
        <f t="shared" si="176"/>
        <v>6512658.1272423062</v>
      </c>
      <c r="E847" s="165">
        <f t="shared" si="177"/>
        <v>9009704.5683160219</v>
      </c>
      <c r="F847" s="165">
        <f t="shared" si="178"/>
        <v>131131.18198197236</v>
      </c>
      <c r="G847" s="165">
        <f t="shared" si="179"/>
        <v>2736548.8868022319</v>
      </c>
      <c r="H847" s="165">
        <f t="shared" si="180"/>
        <v>41886.29159748042</v>
      </c>
    </row>
    <row r="848" spans="1:8" ht="25.15" customHeight="1">
      <c r="A848" s="413"/>
      <c r="B848" s="104">
        <v>2056</v>
      </c>
      <c r="C848" s="277">
        <f t="shared" si="175"/>
        <v>56979</v>
      </c>
      <c r="D848" s="165">
        <f t="shared" si="176"/>
        <v>6591244.6663711555</v>
      </c>
      <c r="E848" s="165">
        <f t="shared" si="177"/>
        <v>9118422.3125556</v>
      </c>
      <c r="F848" s="165">
        <f t="shared" si="178"/>
        <v>132713.50759503231</v>
      </c>
      <c r="G848" s="165">
        <f t="shared" si="179"/>
        <v>2769570.1051694481</v>
      </c>
      <c r="H848" s="165">
        <f t="shared" si="180"/>
        <v>42391.722502845878</v>
      </c>
    </row>
    <row r="849" spans="1:8" ht="25.15" customHeight="1">
      <c r="A849" s="413"/>
      <c r="B849" s="104">
        <v>2057</v>
      </c>
      <c r="C849" s="277">
        <f t="shared" si="175"/>
        <v>57345</v>
      </c>
      <c r="D849" s="165">
        <f t="shared" si="176"/>
        <v>6671520.2748002736</v>
      </c>
      <c r="E849" s="165">
        <f t="shared" si="177"/>
        <v>9229476.739466602</v>
      </c>
      <c r="F849" s="165">
        <f t="shared" si="178"/>
        <v>134329.8423099776</v>
      </c>
      <c r="G849" s="165">
        <f t="shared" si="179"/>
        <v>2803301.0522869034</v>
      </c>
      <c r="H849" s="165">
        <f t="shared" si="180"/>
        <v>42908.016691352743</v>
      </c>
    </row>
    <row r="850" spans="1:8" ht="25.15" customHeight="1">
      <c r="A850" s="413"/>
      <c r="B850" s="104">
        <v>2058</v>
      </c>
      <c r="C850" s="277">
        <f t="shared" si="175"/>
        <v>57710</v>
      </c>
      <c r="D850" s="165">
        <f t="shared" si="176"/>
        <v>6753528.4795624958</v>
      </c>
      <c r="E850" s="165">
        <f t="shared" si="177"/>
        <v>9342928.0649699196</v>
      </c>
      <c r="F850" s="165">
        <f t="shared" si="178"/>
        <v>135981.06253566497</v>
      </c>
      <c r="G850" s="165">
        <f t="shared" si="179"/>
        <v>2837760.0177455642</v>
      </c>
      <c r="H850" s="165">
        <f t="shared" si="180"/>
        <v>43435.454107987236</v>
      </c>
    </row>
    <row r="851" spans="1:8" ht="25.15" customHeight="1">
      <c r="A851" s="413"/>
      <c r="B851" s="104">
        <v>2059</v>
      </c>
      <c r="C851" s="277">
        <f t="shared" si="175"/>
        <v>58075</v>
      </c>
      <c r="D851" s="165">
        <f t="shared" si="176"/>
        <v>6843227.6685996316</v>
      </c>
      <c r="E851" s="165">
        <f t="shared" si="177"/>
        <v>9467019.2083176095</v>
      </c>
      <c r="F851" s="165">
        <f t="shared" si="178"/>
        <v>137787.13932511938</v>
      </c>
      <c r="G851" s="165">
        <f t="shared" si="179"/>
        <v>2875450.6520627346</v>
      </c>
      <c r="H851" s="165">
        <f t="shared" si="180"/>
        <v>44012.356244512848</v>
      </c>
    </row>
    <row r="852" spans="1:8" ht="25.15" customHeight="1">
      <c r="A852" s="413"/>
      <c r="B852" s="104">
        <v>2060</v>
      </c>
      <c r="C852" s="277">
        <f t="shared" si="175"/>
        <v>58440</v>
      </c>
      <c r="D852" s="165">
        <f t="shared" si="176"/>
        <v>6934923.3418627875</v>
      </c>
      <c r="E852" s="165">
        <f t="shared" si="177"/>
        <v>9593872.3165497296</v>
      </c>
      <c r="F852" s="165">
        <f t="shared" si="178"/>
        <v>139633.41495984577</v>
      </c>
      <c r="G852" s="165">
        <f t="shared" si="179"/>
        <v>2913980.1875750069</v>
      </c>
      <c r="H852" s="165">
        <f t="shared" si="180"/>
        <v>44602.09880945141</v>
      </c>
    </row>
    <row r="853" spans="1:8" ht="25.15" customHeight="1">
      <c r="A853" s="413"/>
      <c r="B853" s="104">
        <v>2061</v>
      </c>
      <c r="C853" s="277">
        <f t="shared" si="175"/>
        <v>58806</v>
      </c>
      <c r="D853" s="165">
        <f t="shared" si="176"/>
        <v>7033844.7200238723</v>
      </c>
      <c r="E853" s="165">
        <f t="shared" si="177"/>
        <v>9730721.5684694573</v>
      </c>
      <c r="F853" s="165">
        <f t="shared" si="178"/>
        <v>141625.17884305783</v>
      </c>
      <c r="G853" s="165">
        <f t="shared" si="179"/>
        <v>2955545.8865567045</v>
      </c>
      <c r="H853" s="165">
        <f t="shared" si="180"/>
        <v>45238.313640619635</v>
      </c>
    </row>
    <row r="854" spans="1:8" ht="25.15" customHeight="1">
      <c r="B854" s="173" t="s">
        <v>265</v>
      </c>
      <c r="C854" s="72"/>
      <c r="D854" s="72"/>
      <c r="E854" s="72"/>
      <c r="F854" s="72"/>
      <c r="G854" s="73"/>
      <c r="H854" s="64"/>
    </row>
    <row r="855" spans="1:8" ht="25.15" customHeight="1">
      <c r="B855" s="174" t="s">
        <v>266</v>
      </c>
      <c r="C855" s="72"/>
      <c r="D855" s="72"/>
      <c r="E855" s="72"/>
      <c r="F855" s="73"/>
      <c r="G855" s="73"/>
      <c r="H855" s="64"/>
    </row>
    <row r="856" spans="1:8" ht="25.15" customHeight="1">
      <c r="B856" s="21"/>
      <c r="C856" s="72"/>
      <c r="D856" s="72"/>
      <c r="E856" s="72"/>
      <c r="F856" s="73"/>
      <c r="G856" s="73"/>
      <c r="H856" s="64"/>
    </row>
    <row r="857" spans="1:8" ht="25.15" customHeight="1">
      <c r="A857" s="272" t="s">
        <v>382</v>
      </c>
      <c r="B857" s="379" t="s">
        <v>267</v>
      </c>
      <c r="C857" s="379"/>
      <c r="D857" s="379"/>
      <c r="E857" s="379"/>
      <c r="F857" s="379"/>
      <c r="G857" s="379"/>
      <c r="H857" s="379"/>
    </row>
    <row r="858" spans="1:8" ht="16.5" hidden="1" customHeight="1">
      <c r="B858" s="64"/>
      <c r="C858" s="64"/>
      <c r="D858" s="64"/>
      <c r="E858" s="64"/>
      <c r="F858" s="64"/>
      <c r="G858" s="64"/>
      <c r="H858" s="64"/>
    </row>
    <row r="859" spans="1:8" ht="25.15" hidden="1" customHeight="1">
      <c r="B859" s="457" t="s">
        <v>268</v>
      </c>
      <c r="C859" s="457"/>
      <c r="D859" s="457"/>
      <c r="E859" s="64"/>
      <c r="F859" s="2"/>
      <c r="G859" s="161"/>
      <c r="H859" s="161"/>
    </row>
    <row r="860" spans="1:8" ht="48" hidden="1" customHeight="1">
      <c r="B860" s="104" t="s">
        <v>269</v>
      </c>
      <c r="C860" s="104" t="s">
        <v>270</v>
      </c>
      <c r="D860" s="104" t="s">
        <v>454</v>
      </c>
      <c r="E860" s="104" t="s">
        <v>455</v>
      </c>
      <c r="F860" s="19"/>
      <c r="G860" s="251"/>
      <c r="H860" s="251"/>
    </row>
    <row r="861" spans="1:8" ht="25.15" hidden="1" customHeight="1">
      <c r="B861" s="20" t="s">
        <v>273</v>
      </c>
      <c r="C861" s="26">
        <v>2.4208926665938643E-2</v>
      </c>
      <c r="D861" s="26">
        <v>3.221159327051714E-2</v>
      </c>
      <c r="E861" s="26">
        <v>1.6779791717633656E-2</v>
      </c>
      <c r="F861" s="19"/>
      <c r="G861" s="311"/>
      <c r="H861" s="312"/>
    </row>
    <row r="862" spans="1:8" ht="25.15" hidden="1" customHeight="1">
      <c r="B862" s="20" t="s">
        <v>274</v>
      </c>
      <c r="C862" s="26">
        <v>0.17157704502736823</v>
      </c>
      <c r="D862" s="26">
        <v>0.42108659562581224</v>
      </c>
      <c r="E862" s="26">
        <v>0.16684158727682583</v>
      </c>
      <c r="F862" s="19"/>
      <c r="G862" s="311"/>
      <c r="H862" s="312"/>
    </row>
    <row r="863" spans="1:8" ht="25.15" hidden="1" customHeight="1">
      <c r="B863" s="20" t="s">
        <v>275</v>
      </c>
      <c r="C863" s="26">
        <v>2.9568476029862346E-3</v>
      </c>
      <c r="D863" s="26">
        <v>2.339792509625896E-3</v>
      </c>
      <c r="E863" s="26">
        <v>2.1187041508309232E-3</v>
      </c>
      <c r="F863" s="19"/>
      <c r="G863" s="311"/>
      <c r="H863" s="312"/>
    </row>
    <row r="864" spans="1:8" ht="25.15" hidden="1" customHeight="1">
      <c r="B864" s="20" t="s">
        <v>276</v>
      </c>
      <c r="C864" s="26">
        <v>5.5467998411300179E-3</v>
      </c>
      <c r="D864" s="26">
        <v>1.8609536951316355E-2</v>
      </c>
      <c r="E864" s="26">
        <v>7.9816156160504078E-3</v>
      </c>
      <c r="F864" s="19"/>
      <c r="G864" s="311"/>
      <c r="H864" s="312"/>
    </row>
    <row r="865" spans="2:25" ht="25.15" hidden="1" customHeight="1">
      <c r="B865" s="78" t="s">
        <v>396</v>
      </c>
      <c r="C865" s="19"/>
      <c r="D865" s="19"/>
      <c r="E865" s="64"/>
      <c r="F865" s="19"/>
      <c r="G865" s="78"/>
      <c r="H865" s="19"/>
    </row>
    <row r="866" spans="2:25" ht="25.15" hidden="1" customHeight="1">
      <c r="B866" s="78"/>
      <c r="C866" s="19"/>
      <c r="D866" s="19"/>
      <c r="E866" s="64"/>
      <c r="F866" s="19"/>
      <c r="G866" s="78"/>
      <c r="H866" s="19"/>
    </row>
    <row r="867" spans="2:25" ht="25.15" hidden="1" customHeight="1">
      <c r="B867" s="458" t="s">
        <v>74</v>
      </c>
      <c r="C867" s="458"/>
      <c r="D867" s="458"/>
      <c r="E867" s="64"/>
      <c r="F867" s="459" t="s">
        <v>277</v>
      </c>
      <c r="G867" s="459"/>
      <c r="H867" s="459"/>
    </row>
    <row r="868" spans="2:25" ht="25.15" hidden="1" customHeight="1">
      <c r="B868" s="45" t="s">
        <v>0</v>
      </c>
      <c r="C868" s="90" t="s">
        <v>47</v>
      </c>
      <c r="D868" s="90" t="s">
        <v>48</v>
      </c>
      <c r="E868" s="39"/>
      <c r="F868" s="45" t="s">
        <v>278</v>
      </c>
      <c r="G868" s="90" t="s">
        <v>456</v>
      </c>
      <c r="H868" s="90" t="s">
        <v>48</v>
      </c>
    </row>
    <row r="869" spans="2:25" ht="25.15" hidden="1" customHeight="1">
      <c r="B869" s="9" t="s">
        <v>129</v>
      </c>
      <c r="C869" s="63">
        <v>1</v>
      </c>
      <c r="D869" s="63">
        <v>1</v>
      </c>
      <c r="E869" s="14"/>
      <c r="F869" s="20" t="s">
        <v>279</v>
      </c>
      <c r="G869" s="63">
        <v>1</v>
      </c>
      <c r="H869" s="63">
        <v>1</v>
      </c>
    </row>
    <row r="870" spans="2:25" ht="25.15" hidden="1" customHeight="1">
      <c r="B870" s="9" t="s">
        <v>280</v>
      </c>
      <c r="C870" s="63">
        <v>1.1499999999999999</v>
      </c>
      <c r="D870" s="63">
        <v>1.6966788184975301</v>
      </c>
      <c r="E870" s="14"/>
      <c r="F870" s="9" t="s">
        <v>119</v>
      </c>
      <c r="G870" s="63">
        <f>AVERAGE(K250,K256)</f>
        <v>1.1687500000000002</v>
      </c>
      <c r="H870" s="63">
        <f>AVERAGE(L250,L256)</f>
        <v>1.1875</v>
      </c>
    </row>
    <row r="871" spans="2:25" ht="25.15" hidden="1" customHeight="1">
      <c r="B871" s="78" t="s">
        <v>396</v>
      </c>
      <c r="C871" s="64"/>
      <c r="D871" s="64"/>
      <c r="E871" s="64"/>
      <c r="F871" s="78" t="s">
        <v>396</v>
      </c>
      <c r="G871" s="64"/>
      <c r="H871" s="64"/>
    </row>
    <row r="872" spans="2:25" ht="25.15" hidden="1" customHeight="1">
      <c r="B872" s="78"/>
      <c r="C872" s="64"/>
      <c r="D872" s="64"/>
      <c r="E872" s="64"/>
      <c r="F872" s="78"/>
      <c r="G872" s="64"/>
      <c r="H872" s="64"/>
    </row>
    <row r="873" spans="2:25" ht="25.15" hidden="1" customHeight="1">
      <c r="B873" s="379" t="s">
        <v>457</v>
      </c>
      <c r="C873" s="379"/>
      <c r="D873" s="379"/>
      <c r="E873" s="379"/>
      <c r="F873" s="379"/>
      <c r="G873" s="379"/>
      <c r="H873" s="379"/>
    </row>
    <row r="874" spans="2:25" hidden="1"/>
    <row r="875" spans="2:25" ht="25.15" hidden="1" customHeight="1">
      <c r="B875" s="452" t="s">
        <v>208</v>
      </c>
      <c r="C875" s="452"/>
      <c r="D875" s="452"/>
      <c r="E875" s="452"/>
      <c r="F875" s="452"/>
      <c r="G875" s="452"/>
      <c r="H875" s="452"/>
      <c r="I875" s="452"/>
      <c r="J875" s="452"/>
      <c r="K875" s="452"/>
      <c r="L875" s="452"/>
      <c r="M875" s="452"/>
      <c r="N875" s="452"/>
      <c r="O875" s="452"/>
      <c r="P875" s="452"/>
      <c r="Q875" s="452"/>
      <c r="R875" s="452"/>
      <c r="S875" s="452"/>
      <c r="T875" s="64"/>
      <c r="U875" s="64"/>
      <c r="V875" s="64"/>
      <c r="W875" s="64"/>
      <c r="X875" s="64"/>
      <c r="Y875" s="64"/>
    </row>
    <row r="876" spans="2:25" ht="25.15" hidden="1" customHeight="1">
      <c r="B876" s="78"/>
      <c r="C876" s="64"/>
      <c r="D876" s="64"/>
      <c r="E876" s="64"/>
      <c r="F876" s="64"/>
      <c r="G876" s="64"/>
      <c r="H876" s="64"/>
      <c r="I876" s="64"/>
      <c r="J876" s="64"/>
      <c r="K876" s="64"/>
      <c r="L876" s="64"/>
      <c r="M876" s="64"/>
      <c r="N876" s="64"/>
      <c r="O876" s="64"/>
      <c r="P876" s="64"/>
      <c r="Q876" s="64"/>
      <c r="R876" s="2"/>
      <c r="S876" s="2"/>
      <c r="T876" s="2"/>
      <c r="U876" s="453" t="s">
        <v>281</v>
      </c>
      <c r="V876" s="454"/>
      <c r="W876" s="455"/>
      <c r="X876" s="456" t="s">
        <v>282</v>
      </c>
      <c r="Y876" s="456"/>
    </row>
    <row r="877" spans="2:25" ht="25.15" hidden="1" customHeight="1">
      <c r="B877" s="2"/>
      <c r="C877" s="2"/>
      <c r="D877" s="439" t="s">
        <v>283</v>
      </c>
      <c r="E877" s="440"/>
      <c r="F877" s="440"/>
      <c r="G877" s="441"/>
      <c r="H877" s="442" t="s">
        <v>284</v>
      </c>
      <c r="I877" s="443"/>
      <c r="J877" s="443"/>
      <c r="K877" s="444"/>
      <c r="L877" s="445" t="s">
        <v>458</v>
      </c>
      <c r="M877" s="446"/>
      <c r="N877" s="446"/>
      <c r="O877" s="447"/>
      <c r="P877" s="448" t="s">
        <v>285</v>
      </c>
      <c r="Q877" s="449"/>
      <c r="R877" s="449"/>
      <c r="S877" s="450"/>
      <c r="T877" s="2"/>
      <c r="U877" s="175" t="s">
        <v>286</v>
      </c>
      <c r="V877" s="176" t="s">
        <v>287</v>
      </c>
      <c r="W877" s="176" t="s">
        <v>148</v>
      </c>
      <c r="X877" s="176" t="s">
        <v>288</v>
      </c>
      <c r="Y877" s="177" t="s">
        <v>148</v>
      </c>
    </row>
    <row r="878" spans="2:25" s="2" customFormat="1" ht="25.15" hidden="1" customHeight="1">
      <c r="B878" s="164" t="s">
        <v>199</v>
      </c>
      <c r="C878" s="178" t="s">
        <v>17</v>
      </c>
      <c r="D878" s="313" t="s">
        <v>270</v>
      </c>
      <c r="E878" s="313" t="s">
        <v>271</v>
      </c>
      <c r="F878" s="313" t="s">
        <v>272</v>
      </c>
      <c r="G878" s="178" t="s">
        <v>289</v>
      </c>
      <c r="H878" s="314" t="s">
        <v>270</v>
      </c>
      <c r="I878" s="314" t="s">
        <v>271</v>
      </c>
      <c r="J878" s="314" t="s">
        <v>272</v>
      </c>
      <c r="K878" s="178" t="s">
        <v>289</v>
      </c>
      <c r="L878" s="315" t="s">
        <v>270</v>
      </c>
      <c r="M878" s="315" t="s">
        <v>271</v>
      </c>
      <c r="N878" s="315" t="s">
        <v>272</v>
      </c>
      <c r="O878" s="178" t="s">
        <v>289</v>
      </c>
      <c r="P878" s="316" t="s">
        <v>270</v>
      </c>
      <c r="Q878" s="316" t="s">
        <v>271</v>
      </c>
      <c r="R878" s="316" t="s">
        <v>272</v>
      </c>
      <c r="S878" s="178" t="s">
        <v>289</v>
      </c>
      <c r="U878" s="179">
        <v>2019</v>
      </c>
      <c r="V878" s="180">
        <f>$C$218</f>
        <v>1</v>
      </c>
      <c r="W878" s="180">
        <f>$C$221</f>
        <v>0</v>
      </c>
      <c r="X878" s="180">
        <f>$C$223</f>
        <v>1</v>
      </c>
      <c r="Y878" s="180">
        <f>$C$224</f>
        <v>0</v>
      </c>
    </row>
    <row r="879" spans="2:25" ht="25.15" hidden="1" customHeight="1">
      <c r="B879" s="162">
        <v>43830</v>
      </c>
      <c r="C879" s="9">
        <v>2020</v>
      </c>
      <c r="D879" s="181">
        <f t="shared" ref="D879:D920" si="181">$C$861*$G$869*$C$869*$H1717</f>
        <v>2.9092967818947855E-2</v>
      </c>
      <c r="E879" s="181">
        <f t="shared" ref="E879:E920" si="182">$D$861*$G$869*$C$869*$H1717</f>
        <v>3.8710136114159584E-2</v>
      </c>
      <c r="F879" s="181">
        <f t="shared" ref="F879:F920" si="183">$E$861*$G$869*$C$869*$H1717</f>
        <v>2.016503859035652E-2</v>
      </c>
      <c r="G879" s="182">
        <f t="shared" ref="G879:G920" si="184">AVERAGE(D879:F879)</f>
        <v>2.932271417448799E-2</v>
      </c>
      <c r="H879" s="183">
        <f t="shared" ref="H879:H920" si="185">$C$862*$H$869*$D$869*$H1717</f>
        <v>0.20619193565795579</v>
      </c>
      <c r="I879" s="183">
        <f t="shared" ref="I879:I920" si="186">$D$862*$H$869*$D$869*$H1717</f>
        <v>0.50603890641580718</v>
      </c>
      <c r="J879" s="183">
        <f t="shared" ref="J879:J920" si="187">$E$862*$H$869*$D$869*$H1717</f>
        <v>0.20050112078435159</v>
      </c>
      <c r="K879" s="182">
        <f t="shared" ref="K879:K920" si="188">AVERAGE(H879:J879)</f>
        <v>0.30424398761937149</v>
      </c>
      <c r="L879" s="184">
        <f t="shared" ref="L879:L920" si="189">$C$863*$G$869*$C$869*$H1717</f>
        <v>3.5533781958307351E-3</v>
      </c>
      <c r="M879" s="184">
        <f t="shared" ref="M879:M920" si="190">$D$863*$G$869*$C$869*$H1717</f>
        <v>2.8118350360958528E-3</v>
      </c>
      <c r="N879" s="184">
        <f t="shared" ref="N879:N920" si="191">$E$863*$G$869*$C$869*$H1717</f>
        <v>2.5461431036808576E-3</v>
      </c>
      <c r="O879" s="182">
        <f t="shared" ref="O879:O920" si="192">AVERAGE(L879:N879)</f>
        <v>2.9704521118691482E-3</v>
      </c>
      <c r="P879" s="185">
        <f t="shared" ref="P879:P920" si="193">$C$864*$G$869*$C$869*$H1717</f>
        <v>6.6658415510501877E-3</v>
      </c>
      <c r="Q879" s="185">
        <f t="shared" ref="Q879:Q920" si="194">$D$864*$G$869*$C$869*$H1717</f>
        <v>2.2363926625954607E-2</v>
      </c>
      <c r="R879" s="185">
        <f t="shared" ref="R879:R920" si="195">$E$864*$G$869*$C$869*$H1717</f>
        <v>9.5918703652268199E-3</v>
      </c>
      <c r="S879" s="182">
        <f t="shared" ref="S879:S920" si="196">AVERAGE(P879:R879)</f>
        <v>1.2873879514077204E-2</v>
      </c>
      <c r="T879" s="2"/>
      <c r="U879" s="179">
        <f t="shared" ref="U879:U920" si="197">U878+1</f>
        <v>2020</v>
      </c>
      <c r="V879" s="180">
        <f>$D$218</f>
        <v>0.99290909090909096</v>
      </c>
      <c r="W879" s="180">
        <f>$D$221</f>
        <v>7.0909090909090913E-3</v>
      </c>
      <c r="X879" s="180">
        <f>$D$223</f>
        <v>1</v>
      </c>
      <c r="Y879" s="180">
        <f>$D$224</f>
        <v>0</v>
      </c>
    </row>
    <row r="880" spans="2:25" ht="25.15" hidden="1" customHeight="1">
      <c r="B880" s="163">
        <f t="shared" ref="B880:B920" si="198">DATE(YEAR(B879+1),12,31)</f>
        <v>44196</v>
      </c>
      <c r="C880" s="9">
        <f t="shared" ref="C880:C920" si="199">C879+1</f>
        <v>2021</v>
      </c>
      <c r="D880" s="181">
        <f t="shared" si="181"/>
        <v>2.9597099476568856E-2</v>
      </c>
      <c r="E880" s="181">
        <f t="shared" si="182"/>
        <v>3.9380916943651173E-2</v>
      </c>
      <c r="F880" s="181">
        <f t="shared" si="183"/>
        <v>2.051446441703093E-2</v>
      </c>
      <c r="G880" s="182">
        <f t="shared" si="184"/>
        <v>2.983082694575032E-2</v>
      </c>
      <c r="H880" s="183">
        <f t="shared" si="185"/>
        <v>0.20976489125871195</v>
      </c>
      <c r="I880" s="183">
        <f t="shared" si="186"/>
        <v>0.51480770010848675</v>
      </c>
      <c r="J880" s="183">
        <f t="shared" si="187"/>
        <v>0.20397546424098759</v>
      </c>
      <c r="K880" s="182">
        <f t="shared" si="188"/>
        <v>0.30951601853606209</v>
      </c>
      <c r="L880" s="184">
        <f t="shared" si="189"/>
        <v>3.6149521971896399E-3</v>
      </c>
      <c r="M880" s="184">
        <f t="shared" si="190"/>
        <v>2.8605593555439562E-3</v>
      </c>
      <c r="N880" s="184">
        <f t="shared" si="191"/>
        <v>2.5902634337684233E-3</v>
      </c>
      <c r="O880" s="182">
        <f t="shared" si="192"/>
        <v>3.0219249955006733E-3</v>
      </c>
      <c r="P880" s="185">
        <f t="shared" si="193"/>
        <v>6.7813492493875582E-3</v>
      </c>
      <c r="Q880" s="185">
        <f t="shared" si="194"/>
        <v>2.2751455442918893E-2</v>
      </c>
      <c r="R880" s="185">
        <f t="shared" si="195"/>
        <v>9.7580811669917122E-3</v>
      </c>
      <c r="S880" s="182">
        <f t="shared" si="196"/>
        <v>1.3096961953099388E-2</v>
      </c>
      <c r="T880" s="2"/>
      <c r="U880" s="179">
        <f t="shared" si="197"/>
        <v>2021</v>
      </c>
      <c r="V880" s="180">
        <f>$E$218</f>
        <v>0.98581818181818193</v>
      </c>
      <c r="W880" s="180">
        <f>$E$221</f>
        <v>1.4181818181818183E-2</v>
      </c>
      <c r="X880" s="180">
        <f>$E$223</f>
        <v>1</v>
      </c>
      <c r="Y880" s="180">
        <f>$E$224</f>
        <v>0</v>
      </c>
    </row>
    <row r="881" spans="2:25" ht="25.15" hidden="1" customHeight="1">
      <c r="B881" s="163">
        <f t="shared" si="198"/>
        <v>44561</v>
      </c>
      <c r="C881" s="9">
        <f t="shared" si="199"/>
        <v>2022</v>
      </c>
      <c r="D881" s="181">
        <f t="shared" si="181"/>
        <v>3.2831827310862045E-2</v>
      </c>
      <c r="E881" s="181">
        <f t="shared" si="182"/>
        <v>4.3684938298124261E-2</v>
      </c>
      <c r="F881" s="181">
        <f t="shared" si="183"/>
        <v>2.2756532397642387E-2</v>
      </c>
      <c r="G881" s="182">
        <f t="shared" si="184"/>
        <v>3.3091099335542898E-2</v>
      </c>
      <c r="H881" s="183">
        <f t="shared" si="185"/>
        <v>0.23269052736535858</v>
      </c>
      <c r="I881" s="183">
        <f t="shared" si="186"/>
        <v>0.57107209176509899</v>
      </c>
      <c r="J881" s="183">
        <f t="shared" si="187"/>
        <v>0.22626836196954864</v>
      </c>
      <c r="K881" s="182">
        <f t="shared" si="188"/>
        <v>0.34334366036666869</v>
      </c>
      <c r="L881" s="184">
        <f t="shared" si="189"/>
        <v>4.0100377528247775E-3</v>
      </c>
      <c r="M881" s="184">
        <f t="shared" si="190"/>
        <v>3.1731957669717463E-3</v>
      </c>
      <c r="N881" s="184">
        <f t="shared" si="191"/>
        <v>2.8733586483517246E-3</v>
      </c>
      <c r="O881" s="182">
        <f t="shared" si="192"/>
        <v>3.3521973893827495E-3</v>
      </c>
      <c r="P881" s="185">
        <f t="shared" si="193"/>
        <v>7.5224968469223465E-3</v>
      </c>
      <c r="Q881" s="185">
        <f t="shared" si="194"/>
        <v>2.523800877055675E-2</v>
      </c>
      <c r="R881" s="185">
        <f t="shared" si="195"/>
        <v>1.0824561914037519E-2</v>
      </c>
      <c r="S881" s="182">
        <f t="shared" si="196"/>
        <v>1.4528355843838872E-2</v>
      </c>
      <c r="T881" s="2"/>
      <c r="U881" s="179">
        <f t="shared" si="197"/>
        <v>2022</v>
      </c>
      <c r="V881" s="180">
        <f>$F$218</f>
        <v>0.97872727272727278</v>
      </c>
      <c r="W881" s="180">
        <f>$F$221</f>
        <v>2.1272727272727273E-2</v>
      </c>
      <c r="X881" s="180">
        <f>$F$223</f>
        <v>1</v>
      </c>
      <c r="Y881" s="180">
        <f>$F$224</f>
        <v>0</v>
      </c>
    </row>
    <row r="882" spans="2:25" ht="25.15" hidden="1" customHeight="1">
      <c r="B882" s="163">
        <f t="shared" si="198"/>
        <v>44926</v>
      </c>
      <c r="C882" s="9">
        <f t="shared" si="199"/>
        <v>2023</v>
      </c>
      <c r="D882" s="181">
        <f t="shared" si="181"/>
        <v>3.9158100474688456E-2</v>
      </c>
      <c r="E882" s="181">
        <f t="shared" si="182"/>
        <v>5.2102467124715175E-2</v>
      </c>
      <c r="F882" s="181">
        <f t="shared" si="183"/>
        <v>2.7141425106959313E-2</v>
      </c>
      <c r="G882" s="182">
        <f t="shared" si="184"/>
        <v>3.9467330902120977E-2</v>
      </c>
      <c r="H882" s="183">
        <f t="shared" si="185"/>
        <v>0.27752701559399484</v>
      </c>
      <c r="I882" s="183">
        <f t="shared" si="186"/>
        <v>0.68111037914207118</v>
      </c>
      <c r="J882" s="183">
        <f t="shared" si="187"/>
        <v>0.26986738107371355</v>
      </c>
      <c r="K882" s="182">
        <f t="shared" si="188"/>
        <v>0.40950159193659319</v>
      </c>
      <c r="L882" s="184">
        <f t="shared" si="189"/>
        <v>4.782720734537259E-3</v>
      </c>
      <c r="M882" s="184">
        <f t="shared" si="190"/>
        <v>3.7846300022364864E-3</v>
      </c>
      <c r="N882" s="184">
        <f t="shared" si="191"/>
        <v>3.4270181061395698E-3</v>
      </c>
      <c r="O882" s="182">
        <f t="shared" si="192"/>
        <v>3.9981229476377719E-3</v>
      </c>
      <c r="P882" s="185">
        <f t="shared" si="193"/>
        <v>8.9719857674464033E-3</v>
      </c>
      <c r="Q882" s="185">
        <f t="shared" si="194"/>
        <v>3.0101050235835362E-2</v>
      </c>
      <c r="R882" s="185">
        <f t="shared" si="195"/>
        <v>1.2910316535568973E-2</v>
      </c>
      <c r="S882" s="182">
        <f t="shared" si="196"/>
        <v>1.7327784179616914E-2</v>
      </c>
      <c r="T882" s="2"/>
      <c r="U882" s="179">
        <f t="shared" si="197"/>
        <v>2023</v>
      </c>
      <c r="V882" s="180">
        <f>$G$218</f>
        <v>0.97163636363636363</v>
      </c>
      <c r="W882" s="180">
        <f>$G$221</f>
        <v>2.8363636363636365E-2</v>
      </c>
      <c r="X882" s="180">
        <f>$G$223</f>
        <v>1</v>
      </c>
      <c r="Y882" s="180">
        <f>$G$224</f>
        <v>0</v>
      </c>
    </row>
    <row r="883" spans="2:25" ht="25.15" hidden="1" customHeight="1">
      <c r="B883" s="163">
        <f t="shared" si="198"/>
        <v>45291</v>
      </c>
      <c r="C883" s="9">
        <f t="shared" si="199"/>
        <v>2024</v>
      </c>
      <c r="D883" s="181">
        <f t="shared" si="181"/>
        <v>4.3692160036047027E-2</v>
      </c>
      <c r="E883" s="181">
        <f t="shared" si="182"/>
        <v>5.8135336093675674E-2</v>
      </c>
      <c r="F883" s="181">
        <f t="shared" si="183"/>
        <v>3.028409128645523E-2</v>
      </c>
      <c r="G883" s="182">
        <f t="shared" si="184"/>
        <v>4.4037195805392643E-2</v>
      </c>
      <c r="H883" s="183">
        <f t="shared" si="185"/>
        <v>0.30966146551202989</v>
      </c>
      <c r="I883" s="183">
        <f t="shared" si="186"/>
        <v>0.75997516036111556</v>
      </c>
      <c r="J883" s="183">
        <f t="shared" si="187"/>
        <v>0.30111493303928938</v>
      </c>
      <c r="K883" s="182">
        <f t="shared" si="188"/>
        <v>0.45691718630414496</v>
      </c>
      <c r="L883" s="184">
        <f t="shared" si="189"/>
        <v>5.3365050195986257E-3</v>
      </c>
      <c r="M883" s="184">
        <f t="shared" si="190"/>
        <v>4.2228468115257109E-3</v>
      </c>
      <c r="N883" s="184">
        <f t="shared" si="191"/>
        <v>3.8238275535522428E-3</v>
      </c>
      <c r="O883" s="182">
        <f t="shared" si="192"/>
        <v>4.4610597948921927E-3</v>
      </c>
      <c r="P883" s="185">
        <f t="shared" si="193"/>
        <v>1.0010838964106398E-2</v>
      </c>
      <c r="Q883" s="185">
        <f t="shared" si="194"/>
        <v>3.3586407108979491E-2</v>
      </c>
      <c r="R883" s="185">
        <f t="shared" si="195"/>
        <v>1.4405183329889076E-2</v>
      </c>
      <c r="S883" s="182">
        <f t="shared" si="196"/>
        <v>1.933414313432499E-2</v>
      </c>
      <c r="T883" s="2"/>
      <c r="U883" s="179">
        <f t="shared" si="197"/>
        <v>2024</v>
      </c>
      <c r="V883" s="180">
        <f>$H$218</f>
        <v>0.96454545454545459</v>
      </c>
      <c r="W883" s="180">
        <f>$H$221</f>
        <v>3.5454545454545454E-2</v>
      </c>
      <c r="X883" s="180">
        <f>$H$223</f>
        <v>1</v>
      </c>
      <c r="Y883" s="180">
        <f>$H$224</f>
        <v>0</v>
      </c>
    </row>
    <row r="884" spans="2:25" ht="25.15" hidden="1" customHeight="1">
      <c r="B884" s="163">
        <f t="shared" si="198"/>
        <v>45657</v>
      </c>
      <c r="C884" s="9">
        <f t="shared" si="199"/>
        <v>2025</v>
      </c>
      <c r="D884" s="181">
        <f t="shared" si="181"/>
        <v>4.6319356591235691E-2</v>
      </c>
      <c r="E884" s="181">
        <f t="shared" si="182"/>
        <v>6.1630996518658832E-2</v>
      </c>
      <c r="F884" s="181">
        <f t="shared" si="183"/>
        <v>3.2105064665641649E-2</v>
      </c>
      <c r="G884" s="182">
        <f t="shared" si="184"/>
        <v>4.6685139258512059E-2</v>
      </c>
      <c r="H884" s="183">
        <f t="shared" si="185"/>
        <v>0.32828131710088904</v>
      </c>
      <c r="I884" s="183">
        <f t="shared" si="186"/>
        <v>0.80567224015031424</v>
      </c>
      <c r="J884" s="183">
        <f t="shared" si="187"/>
        <v>0.31922088417889932</v>
      </c>
      <c r="K884" s="182">
        <f t="shared" si="188"/>
        <v>0.48439148047670089</v>
      </c>
      <c r="L884" s="184">
        <f t="shared" si="189"/>
        <v>5.6573874752307044E-3</v>
      </c>
      <c r="M884" s="184">
        <f t="shared" si="190"/>
        <v>4.4767653311680623E-3</v>
      </c>
      <c r="N884" s="184">
        <f t="shared" si="191"/>
        <v>4.0537531641890211E-3</v>
      </c>
      <c r="O884" s="182">
        <f t="shared" si="192"/>
        <v>4.7293019901959296E-3</v>
      </c>
      <c r="P884" s="185">
        <f t="shared" si="193"/>
        <v>1.0612787726066218E-2</v>
      </c>
      <c r="Q884" s="185">
        <f t="shared" si="194"/>
        <v>3.5605947753916171E-2</v>
      </c>
      <c r="R884" s="185">
        <f t="shared" si="195"/>
        <v>1.527136270829295E-2</v>
      </c>
      <c r="S884" s="182">
        <f t="shared" si="196"/>
        <v>2.0496699396091781E-2</v>
      </c>
      <c r="T884" s="2"/>
      <c r="U884" s="179">
        <f t="shared" si="197"/>
        <v>2025</v>
      </c>
      <c r="V884" s="180">
        <f>$I$218</f>
        <v>0.95745454545454556</v>
      </c>
      <c r="W884" s="180">
        <f>$I$221</f>
        <v>4.2545454545454546E-2</v>
      </c>
      <c r="X884" s="180">
        <f>$I$223</f>
        <v>1</v>
      </c>
      <c r="Y884" s="180">
        <f>$I$224</f>
        <v>0</v>
      </c>
    </row>
    <row r="885" spans="2:25" ht="25.15" hidden="1" customHeight="1">
      <c r="B885" s="163">
        <f t="shared" si="198"/>
        <v>46022</v>
      </c>
      <c r="C885" s="9">
        <f t="shared" si="199"/>
        <v>2026</v>
      </c>
      <c r="D885" s="181">
        <f t="shared" si="181"/>
        <v>4.7813514151076916E-2</v>
      </c>
      <c r="E885" s="181">
        <f t="shared" si="182"/>
        <v>6.3619072911462751E-2</v>
      </c>
      <c r="F885" s="181">
        <f t="shared" si="183"/>
        <v>3.3140701354266042E-2</v>
      </c>
      <c r="G885" s="182">
        <f t="shared" si="184"/>
        <v>4.8191096138935241E-2</v>
      </c>
      <c r="H885" s="183">
        <f t="shared" si="185"/>
        <v>0.33887092904281613</v>
      </c>
      <c r="I885" s="183">
        <f t="shared" si="186"/>
        <v>0.83166140228393903</v>
      </c>
      <c r="J885" s="183">
        <f t="shared" si="187"/>
        <v>0.32951822707086326</v>
      </c>
      <c r="K885" s="182">
        <f t="shared" si="188"/>
        <v>0.50001685279920605</v>
      </c>
      <c r="L885" s="184">
        <f t="shared" si="189"/>
        <v>5.8398819848082938E-3</v>
      </c>
      <c r="M885" s="184">
        <f t="shared" si="190"/>
        <v>4.621175643734138E-3</v>
      </c>
      <c r="N885" s="184">
        <f t="shared" si="191"/>
        <v>4.1845180621010395E-3</v>
      </c>
      <c r="O885" s="182">
        <f t="shared" si="192"/>
        <v>4.8818585635478241E-3</v>
      </c>
      <c r="P885" s="185">
        <f t="shared" si="193"/>
        <v>1.0955132226915619E-2</v>
      </c>
      <c r="Q885" s="185">
        <f t="shared" si="194"/>
        <v>3.6754515003701589E-2</v>
      </c>
      <c r="R885" s="185">
        <f t="shared" si="195"/>
        <v>1.5763982289368712E-2</v>
      </c>
      <c r="S885" s="182">
        <f t="shared" si="196"/>
        <v>2.1157876506661972E-2</v>
      </c>
      <c r="T885" s="2"/>
      <c r="U885" s="179">
        <f t="shared" si="197"/>
        <v>2026</v>
      </c>
      <c r="V885" s="180">
        <f>$J$218</f>
        <v>0.95036363636363641</v>
      </c>
      <c r="W885" s="180">
        <f>$J$221</f>
        <v>4.9636363636363638E-2</v>
      </c>
      <c r="X885" s="180">
        <f>$J$223</f>
        <v>1</v>
      </c>
      <c r="Y885" s="180">
        <f>$J$224</f>
        <v>0</v>
      </c>
    </row>
    <row r="886" spans="2:25" ht="25.15" hidden="1" customHeight="1">
      <c r="B886" s="163">
        <f t="shared" si="198"/>
        <v>46387</v>
      </c>
      <c r="C886" s="9">
        <f t="shared" si="199"/>
        <v>2027</v>
      </c>
      <c r="D886" s="181">
        <f t="shared" si="181"/>
        <v>4.928330127403447E-2</v>
      </c>
      <c r="E886" s="181">
        <f t="shared" si="182"/>
        <v>6.5574722810868014E-2</v>
      </c>
      <c r="F886" s="181">
        <f t="shared" si="183"/>
        <v>3.4159446304540424E-2</v>
      </c>
      <c r="G886" s="182">
        <f t="shared" si="184"/>
        <v>4.9672490129814305E-2</v>
      </c>
      <c r="H886" s="183">
        <f t="shared" si="185"/>
        <v>0.34928781926088381</v>
      </c>
      <c r="I886" s="183">
        <f t="shared" si="186"/>
        <v>0.85722666853639307</v>
      </c>
      <c r="J886" s="183">
        <f t="shared" si="187"/>
        <v>0.3396476152893958</v>
      </c>
      <c r="K886" s="182">
        <f t="shared" si="188"/>
        <v>0.5153873676955576</v>
      </c>
      <c r="L886" s="184">
        <f t="shared" si="189"/>
        <v>6.019399920129718E-3</v>
      </c>
      <c r="M886" s="184">
        <f t="shared" si="190"/>
        <v>4.7632305538297297E-3</v>
      </c>
      <c r="N886" s="184">
        <f t="shared" si="191"/>
        <v>4.3131501208956737E-3</v>
      </c>
      <c r="O886" s="182">
        <f t="shared" si="192"/>
        <v>5.0319268649517074E-3</v>
      </c>
      <c r="P886" s="185">
        <f t="shared" si="193"/>
        <v>1.1291892922365468E-2</v>
      </c>
      <c r="Q886" s="185">
        <f t="shared" si="194"/>
        <v>3.7884348562730506E-2</v>
      </c>
      <c r="R886" s="185">
        <f t="shared" si="195"/>
        <v>1.6248567005359999E-2</v>
      </c>
      <c r="S886" s="182">
        <f t="shared" si="196"/>
        <v>2.1808269496818657E-2</v>
      </c>
      <c r="T886" s="2"/>
      <c r="U886" s="179">
        <f t="shared" si="197"/>
        <v>2027</v>
      </c>
      <c r="V886" s="180">
        <f>$K$218</f>
        <v>0.94327272727272726</v>
      </c>
      <c r="W886" s="180">
        <f>$K$221</f>
        <v>5.672727272727273E-2</v>
      </c>
      <c r="X886" s="180">
        <f>$K$223</f>
        <v>1</v>
      </c>
      <c r="Y886" s="180">
        <f>$K$224</f>
        <v>0</v>
      </c>
    </row>
    <row r="887" spans="2:25" ht="25.15" hidden="1" customHeight="1">
      <c r="B887" s="163">
        <f t="shared" si="198"/>
        <v>46752</v>
      </c>
      <c r="C887" s="9">
        <f t="shared" si="199"/>
        <v>2028</v>
      </c>
      <c r="D887" s="181">
        <f t="shared" si="181"/>
        <v>5.0503187163542018E-2</v>
      </c>
      <c r="E887" s="181">
        <f t="shared" si="182"/>
        <v>6.7197862434176733E-2</v>
      </c>
      <c r="F887" s="181">
        <f t="shared" si="183"/>
        <v>3.5004978674796919E-2</v>
      </c>
      <c r="G887" s="182">
        <f t="shared" si="184"/>
        <v>5.090200942417189E-2</v>
      </c>
      <c r="H887" s="183">
        <f t="shared" si="185"/>
        <v>0.35793357291533112</v>
      </c>
      <c r="I887" s="183">
        <f t="shared" si="186"/>
        <v>0.87844518860351473</v>
      </c>
      <c r="J887" s="183">
        <f t="shared" si="187"/>
        <v>0.34805474960437555</v>
      </c>
      <c r="K887" s="182">
        <f t="shared" si="188"/>
        <v>0.52814450370774046</v>
      </c>
      <c r="L887" s="184">
        <f t="shared" si="189"/>
        <v>6.1683952357040389E-3</v>
      </c>
      <c r="M887" s="184">
        <f t="shared" si="190"/>
        <v>4.881132512320272E-3</v>
      </c>
      <c r="N887" s="184">
        <f t="shared" si="191"/>
        <v>4.4199114545683529E-3</v>
      </c>
      <c r="O887" s="182">
        <f t="shared" si="192"/>
        <v>5.1564797341975546E-3</v>
      </c>
      <c r="P887" s="185">
        <f t="shared" si="193"/>
        <v>1.1571395725256662E-2</v>
      </c>
      <c r="Q887" s="185">
        <f t="shared" si="194"/>
        <v>3.8822081649803733E-2</v>
      </c>
      <c r="R887" s="185">
        <f t="shared" si="195"/>
        <v>1.6650759981523301E-2</v>
      </c>
      <c r="S887" s="182">
        <f t="shared" si="196"/>
        <v>2.234807911886123E-2</v>
      </c>
      <c r="T887" s="2"/>
      <c r="U887" s="179">
        <f t="shared" si="197"/>
        <v>2028</v>
      </c>
      <c r="V887" s="180">
        <f>$L$218</f>
        <v>0.93618181818181823</v>
      </c>
      <c r="W887" s="180">
        <f>$L$221</f>
        <v>6.3818181818181816E-2</v>
      </c>
      <c r="X887" s="180">
        <f>$L$223</f>
        <v>1</v>
      </c>
      <c r="Y887" s="180">
        <f>$L$224</f>
        <v>0</v>
      </c>
    </row>
    <row r="888" spans="2:25" ht="25.15" hidden="1" customHeight="1">
      <c r="B888" s="163">
        <f t="shared" si="198"/>
        <v>47118</v>
      </c>
      <c r="C888" s="9">
        <f t="shared" si="199"/>
        <v>2029</v>
      </c>
      <c r="D888" s="181">
        <f t="shared" si="181"/>
        <v>5.1596036392071283E-2</v>
      </c>
      <c r="E888" s="181">
        <f t="shared" si="182"/>
        <v>6.8651971298280656E-2</v>
      </c>
      <c r="F888" s="181">
        <f t="shared" si="183"/>
        <v>3.5762458867394577E-2</v>
      </c>
      <c r="G888" s="182">
        <f t="shared" si="184"/>
        <v>5.2003488852582165E-2</v>
      </c>
      <c r="H888" s="183">
        <f t="shared" si="185"/>
        <v>0.36567897377010383</v>
      </c>
      <c r="I888" s="183">
        <f t="shared" si="186"/>
        <v>0.89745405122364696</v>
      </c>
      <c r="J888" s="183">
        <f t="shared" si="187"/>
        <v>0.35558638049648839</v>
      </c>
      <c r="K888" s="182">
        <f t="shared" si="188"/>
        <v>0.5395731351634131</v>
      </c>
      <c r="L888" s="184">
        <f t="shared" si="189"/>
        <v>6.3018744546050817E-3</v>
      </c>
      <c r="M888" s="184">
        <f t="shared" si="190"/>
        <v>4.9867563788529795E-3</v>
      </c>
      <c r="N888" s="184">
        <f t="shared" si="191"/>
        <v>4.5155548603528434E-3</v>
      </c>
      <c r="O888" s="182">
        <f t="shared" si="192"/>
        <v>5.2680618979369679E-3</v>
      </c>
      <c r="P888" s="185">
        <f t="shared" si="193"/>
        <v>1.1821791623052247E-2</v>
      </c>
      <c r="Q888" s="185">
        <f t="shared" si="194"/>
        <v>3.9662160947046901E-2</v>
      </c>
      <c r="R888" s="185">
        <f t="shared" si="195"/>
        <v>1.701106932479916E-2</v>
      </c>
      <c r="S888" s="182">
        <f t="shared" si="196"/>
        <v>2.2831673964966104E-2</v>
      </c>
      <c r="T888" s="2"/>
      <c r="U888" s="179">
        <f t="shared" si="197"/>
        <v>2029</v>
      </c>
      <c r="V888" s="180">
        <f>$M$218</f>
        <v>0.92909090909090919</v>
      </c>
      <c r="W888" s="180">
        <f>$M$221</f>
        <v>7.0909090909090908E-2</v>
      </c>
      <c r="X888" s="180">
        <f>$M$223</f>
        <v>1</v>
      </c>
      <c r="Y888" s="180">
        <f>$M$224</f>
        <v>0</v>
      </c>
    </row>
    <row r="889" spans="2:25" ht="25.15" hidden="1" customHeight="1">
      <c r="B889" s="163">
        <f t="shared" si="198"/>
        <v>47483</v>
      </c>
      <c r="C889" s="9">
        <f t="shared" si="199"/>
        <v>2030</v>
      </c>
      <c r="D889" s="181">
        <f t="shared" si="181"/>
        <v>5.2761245452289982E-2</v>
      </c>
      <c r="E889" s="181">
        <f t="shared" si="182"/>
        <v>7.0202359749648655E-2</v>
      </c>
      <c r="F889" s="181">
        <f t="shared" si="183"/>
        <v>3.6570093406825786E-2</v>
      </c>
      <c r="G889" s="182">
        <f t="shared" si="184"/>
        <v>5.3177899536254812E-2</v>
      </c>
      <c r="H889" s="183">
        <f t="shared" si="185"/>
        <v>0.37393721380487283</v>
      </c>
      <c r="I889" s="183">
        <f t="shared" si="186"/>
        <v>0.91772153037009674</v>
      </c>
      <c r="J889" s="183">
        <f t="shared" si="187"/>
        <v>0.36361669641254879</v>
      </c>
      <c r="K889" s="182">
        <f t="shared" si="188"/>
        <v>0.55175848019583951</v>
      </c>
      <c r="L889" s="184">
        <f t="shared" si="189"/>
        <v>6.4441916115872211E-3</v>
      </c>
      <c r="M889" s="184">
        <f t="shared" si="190"/>
        <v>5.0993738223633457E-3</v>
      </c>
      <c r="N889" s="184">
        <f t="shared" si="191"/>
        <v>4.6175310159477382E-3</v>
      </c>
      <c r="O889" s="182">
        <f t="shared" si="192"/>
        <v>5.387032149966102E-3</v>
      </c>
      <c r="P889" s="185">
        <f t="shared" si="193"/>
        <v>1.2088766756617249E-2</v>
      </c>
      <c r="Q889" s="185">
        <f t="shared" si="194"/>
        <v>4.0557863650490467E-2</v>
      </c>
      <c r="R889" s="185">
        <f t="shared" si="195"/>
        <v>1.7395235502810275E-2</v>
      </c>
      <c r="S889" s="182">
        <f t="shared" si="196"/>
        <v>2.3347288636639329E-2</v>
      </c>
      <c r="T889" s="2"/>
      <c r="U889" s="179">
        <f t="shared" si="197"/>
        <v>2030</v>
      </c>
      <c r="V889" s="180">
        <f>$N$218</f>
        <v>0.92199999999999993</v>
      </c>
      <c r="W889" s="180">
        <f>$N$221</f>
        <v>7.8E-2</v>
      </c>
      <c r="X889" s="180">
        <f>$N$223</f>
        <v>1</v>
      </c>
      <c r="Y889" s="180">
        <f>$N$224</f>
        <v>0</v>
      </c>
    </row>
    <row r="890" spans="2:25" ht="25.15" hidden="1" customHeight="1">
      <c r="B890" s="163">
        <f t="shared" si="198"/>
        <v>47848</v>
      </c>
      <c r="C890" s="9">
        <f t="shared" si="199"/>
        <v>2031</v>
      </c>
      <c r="D890" s="181">
        <f t="shared" si="181"/>
        <v>5.4002077394159242E-2</v>
      </c>
      <c r="E890" s="181">
        <f t="shared" si="182"/>
        <v>7.1853369494115943E-2</v>
      </c>
      <c r="F890" s="181">
        <f t="shared" si="183"/>
        <v>3.743014399182127E-2</v>
      </c>
      <c r="G890" s="182">
        <f t="shared" si="184"/>
        <v>5.442853029336548E-2</v>
      </c>
      <c r="H890" s="183">
        <f t="shared" si="185"/>
        <v>0.38273141938446353</v>
      </c>
      <c r="I890" s="183">
        <f t="shared" si="186"/>
        <v>0.93930438306552977</v>
      </c>
      <c r="J890" s="183">
        <f t="shared" si="187"/>
        <v>0.37216818543897184</v>
      </c>
      <c r="K890" s="182">
        <f t="shared" si="188"/>
        <v>0.56473466262965499</v>
      </c>
      <c r="L890" s="184">
        <f t="shared" si="189"/>
        <v>6.5957452514347498E-3</v>
      </c>
      <c r="M890" s="184">
        <f t="shared" si="190"/>
        <v>5.219300216596061E-3</v>
      </c>
      <c r="N890" s="184">
        <f t="shared" si="191"/>
        <v>4.7261254952486679E-3</v>
      </c>
      <c r="O890" s="182">
        <f t="shared" si="192"/>
        <v>5.5137236544264929E-3</v>
      </c>
      <c r="P890" s="185">
        <f t="shared" si="193"/>
        <v>1.2373068762774062E-2</v>
      </c>
      <c r="Q890" s="185">
        <f t="shared" si="194"/>
        <v>4.1511698084838962E-2</v>
      </c>
      <c r="R890" s="185">
        <f t="shared" si="195"/>
        <v>1.780433433402993E-2</v>
      </c>
      <c r="S890" s="182">
        <f t="shared" si="196"/>
        <v>2.3896367060547652E-2</v>
      </c>
      <c r="T890" s="2"/>
      <c r="U890" s="179">
        <f t="shared" si="197"/>
        <v>2031</v>
      </c>
      <c r="V890" s="180">
        <f>$O$218</f>
        <v>0.90934999999999988</v>
      </c>
      <c r="W890" s="180">
        <f>$O$221</f>
        <v>9.0649999999999994E-2</v>
      </c>
      <c r="X890" s="180">
        <f>$O$223</f>
        <v>1</v>
      </c>
      <c r="Y890" s="180">
        <f>$O$224</f>
        <v>0</v>
      </c>
    </row>
    <row r="891" spans="2:25" ht="25.15" hidden="1" customHeight="1">
      <c r="B891" s="163">
        <f t="shared" si="198"/>
        <v>48213</v>
      </c>
      <c r="C891" s="9">
        <f t="shared" si="199"/>
        <v>2032</v>
      </c>
      <c r="D891" s="181">
        <f t="shared" si="181"/>
        <v>5.5209902469671487E-2</v>
      </c>
      <c r="E891" s="181">
        <f t="shared" si="182"/>
        <v>7.346046139914747E-2</v>
      </c>
      <c r="F891" s="181">
        <f t="shared" si="183"/>
        <v>3.8267316720629017E-2</v>
      </c>
      <c r="G891" s="182">
        <f t="shared" si="184"/>
        <v>5.5645893529815998E-2</v>
      </c>
      <c r="H891" s="183">
        <f t="shared" si="185"/>
        <v>0.39129169387436574</v>
      </c>
      <c r="I891" s="183">
        <f t="shared" si="186"/>
        <v>0.96031311906515282</v>
      </c>
      <c r="J891" s="183">
        <f t="shared" si="187"/>
        <v>0.38049219978012561</v>
      </c>
      <c r="K891" s="182">
        <f t="shared" si="188"/>
        <v>0.57736567090654811</v>
      </c>
      <c r="L891" s="184">
        <f t="shared" si="189"/>
        <v>6.7432674744823265E-3</v>
      </c>
      <c r="M891" s="184">
        <f t="shared" si="190"/>
        <v>5.3360364975398207E-3</v>
      </c>
      <c r="N891" s="184">
        <f t="shared" si="191"/>
        <v>4.8318312969257799E-3</v>
      </c>
      <c r="O891" s="182">
        <f t="shared" si="192"/>
        <v>5.6370450896493091E-3</v>
      </c>
      <c r="P891" s="185">
        <f t="shared" si="193"/>
        <v>1.2649808166772103E-2</v>
      </c>
      <c r="Q891" s="185">
        <f t="shared" si="194"/>
        <v>4.2440159956925849E-2</v>
      </c>
      <c r="R891" s="185">
        <f t="shared" si="195"/>
        <v>1.8202550893450121E-2</v>
      </c>
      <c r="S891" s="182">
        <f t="shared" si="196"/>
        <v>2.4430839672382691E-2</v>
      </c>
      <c r="T891" s="2"/>
      <c r="U891" s="179">
        <f t="shared" si="197"/>
        <v>2032</v>
      </c>
      <c r="V891" s="180">
        <f>$P$218</f>
        <v>0.89669999999999983</v>
      </c>
      <c r="W891" s="180">
        <f>$P$221</f>
        <v>0.10329999999999999</v>
      </c>
      <c r="X891" s="180">
        <f>$P$223</f>
        <v>1</v>
      </c>
      <c r="Y891" s="180">
        <f>$P$224</f>
        <v>0</v>
      </c>
    </row>
    <row r="892" spans="2:25" ht="25.15" hidden="1" customHeight="1">
      <c r="B892" s="163">
        <f t="shared" si="198"/>
        <v>48579</v>
      </c>
      <c r="C892" s="9">
        <f t="shared" si="199"/>
        <v>2033</v>
      </c>
      <c r="D892" s="181">
        <f t="shared" si="181"/>
        <v>5.641861742579219E-2</v>
      </c>
      <c r="E892" s="181">
        <f t="shared" si="182"/>
        <v>7.5068737349742634E-2</v>
      </c>
      <c r="F892" s="181">
        <f t="shared" si="183"/>
        <v>3.9105106247177106E-2</v>
      </c>
      <c r="G892" s="182">
        <f t="shared" si="184"/>
        <v>5.6864153674237312E-2</v>
      </c>
      <c r="H892" s="183">
        <f t="shared" si="185"/>
        <v>0.3998582752562394</v>
      </c>
      <c r="I892" s="183">
        <f t="shared" si="186"/>
        <v>0.98133733352035146</v>
      </c>
      <c r="J892" s="183">
        <f t="shared" si="187"/>
        <v>0.38882234694555751</v>
      </c>
      <c r="K892" s="182">
        <f t="shared" si="188"/>
        <v>0.59000598524071612</v>
      </c>
      <c r="L892" s="184">
        <f t="shared" si="189"/>
        <v>6.8908983864189397E-3</v>
      </c>
      <c r="M892" s="184">
        <f t="shared" si="190"/>
        <v>5.4528587854351003E-3</v>
      </c>
      <c r="N892" s="184">
        <f t="shared" si="191"/>
        <v>4.9376149787074049E-3</v>
      </c>
      <c r="O892" s="182">
        <f t="shared" si="192"/>
        <v>5.7604573835204819E-3</v>
      </c>
      <c r="P892" s="185">
        <f t="shared" si="193"/>
        <v>1.2926751462073784E-2</v>
      </c>
      <c r="Q892" s="185">
        <f t="shared" si="194"/>
        <v>4.3369305885199688E-2</v>
      </c>
      <c r="R892" s="185">
        <f t="shared" si="195"/>
        <v>1.8601060844025519E-2</v>
      </c>
      <c r="S892" s="182">
        <f t="shared" si="196"/>
        <v>2.496570606376633E-2</v>
      </c>
      <c r="T892" s="2"/>
      <c r="U892" s="179">
        <f t="shared" si="197"/>
        <v>2033</v>
      </c>
      <c r="V892" s="180">
        <f>$Q$218</f>
        <v>0.88404999999999978</v>
      </c>
      <c r="W892" s="180">
        <f>$Q$221</f>
        <v>0.11594999999999998</v>
      </c>
      <c r="X892" s="180">
        <f>$Q$223</f>
        <v>1</v>
      </c>
      <c r="Y892" s="180">
        <f>$Q$224</f>
        <v>0</v>
      </c>
    </row>
    <row r="893" spans="2:25" ht="25.15" hidden="1" customHeight="1">
      <c r="B893" s="163">
        <f t="shared" si="198"/>
        <v>48944</v>
      </c>
      <c r="C893" s="9">
        <f t="shared" si="199"/>
        <v>2034</v>
      </c>
      <c r="D893" s="181">
        <f t="shared" si="181"/>
        <v>5.7533792253556121E-2</v>
      </c>
      <c r="E893" s="181">
        <f t="shared" si="182"/>
        <v>7.6552551914226885E-2</v>
      </c>
      <c r="F893" s="181">
        <f t="shared" si="183"/>
        <v>3.9878060851767427E-2</v>
      </c>
      <c r="G893" s="182">
        <f t="shared" si="184"/>
        <v>5.7988135006516811E-2</v>
      </c>
      <c r="H893" s="183">
        <f t="shared" si="185"/>
        <v>0.40776190536247819</v>
      </c>
      <c r="I893" s="183">
        <f t="shared" si="186"/>
        <v>1.0007345244090913</v>
      </c>
      <c r="J893" s="183">
        <f t="shared" si="187"/>
        <v>0.39650784002514428</v>
      </c>
      <c r="K893" s="182">
        <f t="shared" si="188"/>
        <v>0.60166808993223786</v>
      </c>
      <c r="L893" s="184">
        <f t="shared" si="189"/>
        <v>7.0271044256988114E-3</v>
      </c>
      <c r="M893" s="184">
        <f t="shared" si="190"/>
        <v>5.5606404209008562E-3</v>
      </c>
      <c r="N893" s="184">
        <f t="shared" si="191"/>
        <v>5.0352122645800539E-3</v>
      </c>
      <c r="O893" s="182">
        <f t="shared" si="192"/>
        <v>5.8743190370599066E-3</v>
      </c>
      <c r="P893" s="185">
        <f t="shared" si="193"/>
        <v>1.3182262647795878E-2</v>
      </c>
      <c r="Q893" s="185">
        <f t="shared" si="194"/>
        <v>4.4226546995093652E-2</v>
      </c>
      <c r="R893" s="185">
        <f t="shared" si="195"/>
        <v>1.8968730875114932E-2</v>
      </c>
      <c r="S893" s="182">
        <f t="shared" si="196"/>
        <v>2.5459180172668155E-2</v>
      </c>
      <c r="T893" s="2"/>
      <c r="U893" s="179">
        <f t="shared" si="197"/>
        <v>2034</v>
      </c>
      <c r="V893" s="180">
        <f>$R$218</f>
        <v>0.87139999999999973</v>
      </c>
      <c r="W893" s="180">
        <f>$R$221</f>
        <v>0.12859999999999999</v>
      </c>
      <c r="X893" s="180">
        <f>$R$223</f>
        <v>1</v>
      </c>
      <c r="Y893" s="180">
        <f>$R$224</f>
        <v>0</v>
      </c>
    </row>
    <row r="894" spans="2:25" ht="25.15" hidden="1" customHeight="1">
      <c r="B894" s="163">
        <f t="shared" si="198"/>
        <v>49309</v>
      </c>
      <c r="C894" s="9">
        <f t="shared" si="199"/>
        <v>2035</v>
      </c>
      <c r="D894" s="181">
        <f t="shared" si="181"/>
        <v>5.8634378268730497E-2</v>
      </c>
      <c r="E894" s="181">
        <f t="shared" si="182"/>
        <v>7.8016955089519072E-2</v>
      </c>
      <c r="F894" s="181">
        <f t="shared" si="183"/>
        <v>4.0640903598032171E-2</v>
      </c>
      <c r="G894" s="182">
        <f t="shared" si="184"/>
        <v>5.9097412318760589E-2</v>
      </c>
      <c r="H894" s="183">
        <f t="shared" si="185"/>
        <v>0.41556213950287701</v>
      </c>
      <c r="I894" s="183">
        <f t="shared" si="186"/>
        <v>1.0198779595856375</v>
      </c>
      <c r="J894" s="183">
        <f t="shared" si="187"/>
        <v>0.4040927908261529</v>
      </c>
      <c r="K894" s="182">
        <f t="shared" si="188"/>
        <v>0.61317762997155578</v>
      </c>
      <c r="L894" s="184">
        <f t="shared" si="189"/>
        <v>7.161528605909461E-3</v>
      </c>
      <c r="M894" s="184">
        <f t="shared" si="190"/>
        <v>5.6670120477820751E-3</v>
      </c>
      <c r="N894" s="184">
        <f t="shared" si="191"/>
        <v>5.1315327744016325E-3</v>
      </c>
      <c r="O894" s="182">
        <f t="shared" si="192"/>
        <v>5.9866911426977231E-3</v>
      </c>
      <c r="P894" s="185">
        <f t="shared" si="193"/>
        <v>1.3434431214306855E-2</v>
      </c>
      <c r="Q894" s="185">
        <f t="shared" si="194"/>
        <v>4.5072573603382175E-2</v>
      </c>
      <c r="R894" s="185">
        <f t="shared" si="195"/>
        <v>1.9331591015373937E-2</v>
      </c>
      <c r="S894" s="182">
        <f t="shared" si="196"/>
        <v>2.5946198611020987E-2</v>
      </c>
      <c r="T894" s="2"/>
      <c r="U894" s="179">
        <f t="shared" si="197"/>
        <v>2035</v>
      </c>
      <c r="V894" s="180">
        <f>$S$218</f>
        <v>0.85874999999999968</v>
      </c>
      <c r="W894" s="180">
        <f>$S$221</f>
        <v>0.14124999999999999</v>
      </c>
      <c r="X894" s="180">
        <f>$S$223</f>
        <v>1</v>
      </c>
      <c r="Y894" s="180">
        <f>$S$224</f>
        <v>0</v>
      </c>
    </row>
    <row r="895" spans="2:25" ht="25.15" hidden="1" customHeight="1">
      <c r="B895" s="163">
        <f t="shared" si="198"/>
        <v>49674</v>
      </c>
      <c r="C895" s="9">
        <f t="shared" si="199"/>
        <v>2036</v>
      </c>
      <c r="D895" s="181">
        <f t="shared" si="181"/>
        <v>5.976549768231329E-2</v>
      </c>
      <c r="E895" s="181">
        <f t="shared" si="182"/>
        <v>7.9521984989996991E-2</v>
      </c>
      <c r="F895" s="181">
        <f t="shared" si="183"/>
        <v>4.1424909780115232E-2</v>
      </c>
      <c r="G895" s="182">
        <f t="shared" si="184"/>
        <v>6.0237464150808502E-2</v>
      </c>
      <c r="H895" s="183">
        <f t="shared" si="185"/>
        <v>0.42357877440923508</v>
      </c>
      <c r="I895" s="183">
        <f t="shared" si="186"/>
        <v>1.0395524883115221</v>
      </c>
      <c r="J895" s="183">
        <f t="shared" si="187"/>
        <v>0.41188816981861798</v>
      </c>
      <c r="K895" s="182">
        <f t="shared" si="188"/>
        <v>0.6250064775131251</v>
      </c>
      <c r="L895" s="184">
        <f t="shared" si="189"/>
        <v>7.2996820966814892E-3</v>
      </c>
      <c r="M895" s="184">
        <f t="shared" si="190"/>
        <v>5.77633472730083E-3</v>
      </c>
      <c r="N895" s="184">
        <f t="shared" si="191"/>
        <v>5.2305254901759812E-3</v>
      </c>
      <c r="O895" s="182">
        <f t="shared" si="192"/>
        <v>6.1021807713860995E-3</v>
      </c>
      <c r="P895" s="185">
        <f t="shared" si="193"/>
        <v>1.3693595656834067E-2</v>
      </c>
      <c r="Q895" s="185">
        <f t="shared" si="194"/>
        <v>4.594207140532465E-2</v>
      </c>
      <c r="R895" s="185">
        <f t="shared" si="195"/>
        <v>1.9704517931946931E-2</v>
      </c>
      <c r="S895" s="182">
        <f t="shared" si="196"/>
        <v>2.644672833136855E-2</v>
      </c>
      <c r="T895" s="2"/>
      <c r="U895" s="179">
        <f t="shared" si="197"/>
        <v>2036</v>
      </c>
      <c r="V895" s="180">
        <f>$T$218</f>
        <v>0.84609999999999963</v>
      </c>
      <c r="W895" s="180">
        <f>$T$221</f>
        <v>0.15389999999999998</v>
      </c>
      <c r="X895" s="180">
        <f>$T$223</f>
        <v>1</v>
      </c>
      <c r="Y895" s="180">
        <f>$T$224</f>
        <v>0</v>
      </c>
    </row>
    <row r="896" spans="2:25" ht="25.15" hidden="1" customHeight="1">
      <c r="B896" s="163">
        <f t="shared" si="198"/>
        <v>50040</v>
      </c>
      <c r="C896" s="9">
        <f t="shared" si="199"/>
        <v>2037</v>
      </c>
      <c r="D896" s="181">
        <f t="shared" si="181"/>
        <v>6.0878810434603581E-2</v>
      </c>
      <c r="E896" s="181">
        <f t="shared" si="182"/>
        <v>8.1003321938739575E-2</v>
      </c>
      <c r="F896" s="181">
        <f t="shared" si="183"/>
        <v>4.2196573735225652E-2</v>
      </c>
      <c r="G896" s="182">
        <f t="shared" si="184"/>
        <v>6.1359568702856269E-2</v>
      </c>
      <c r="H896" s="183">
        <f t="shared" si="185"/>
        <v>0.43146920734189426</v>
      </c>
      <c r="I896" s="183">
        <f t="shared" si="186"/>
        <v>1.0589172905267443</v>
      </c>
      <c r="J896" s="183">
        <f t="shared" si="187"/>
        <v>0.41956082996133237</v>
      </c>
      <c r="K896" s="182">
        <f t="shared" si="188"/>
        <v>0.63664910927665697</v>
      </c>
      <c r="L896" s="184">
        <f t="shared" si="189"/>
        <v>7.4356607044243584E-3</v>
      </c>
      <c r="M896" s="184">
        <f t="shared" si="190"/>
        <v>5.8839363931914891E-3</v>
      </c>
      <c r="N896" s="184">
        <f t="shared" si="191"/>
        <v>5.3279598119036417E-3</v>
      </c>
      <c r="O896" s="182">
        <f t="shared" si="192"/>
        <v>6.2158523031731637E-3</v>
      </c>
      <c r="P896" s="185">
        <f t="shared" si="193"/>
        <v>1.3948680199934456E-2</v>
      </c>
      <c r="Q896" s="185">
        <f t="shared" si="194"/>
        <v>4.6797881127416452E-2</v>
      </c>
      <c r="R896" s="185">
        <f t="shared" si="195"/>
        <v>2.0071574041945012E-2</v>
      </c>
      <c r="S896" s="182">
        <f t="shared" si="196"/>
        <v>2.6939378456431972E-2</v>
      </c>
      <c r="T896" s="2"/>
      <c r="U896" s="179">
        <f t="shared" si="197"/>
        <v>2037</v>
      </c>
      <c r="V896" s="180">
        <f>$U$218</f>
        <v>0.83344999999999958</v>
      </c>
      <c r="W896" s="180">
        <f>$U$221</f>
        <v>0.16654999999999998</v>
      </c>
      <c r="X896" s="180">
        <f>$U$223</f>
        <v>1</v>
      </c>
      <c r="Y896" s="180">
        <f>$U$224</f>
        <v>0</v>
      </c>
    </row>
    <row r="897" spans="2:25" ht="25.15" hidden="1" customHeight="1">
      <c r="B897" s="163">
        <f t="shared" si="198"/>
        <v>50405</v>
      </c>
      <c r="C897" s="9">
        <f t="shared" si="199"/>
        <v>2038</v>
      </c>
      <c r="D897" s="181">
        <f t="shared" si="181"/>
        <v>6.1919500266034107E-2</v>
      </c>
      <c r="E897" s="181">
        <f t="shared" si="182"/>
        <v>8.2388029242511471E-2</v>
      </c>
      <c r="F897" s="181">
        <f t="shared" si="183"/>
        <v>4.2917900990044965E-2</v>
      </c>
      <c r="G897" s="182">
        <f t="shared" si="184"/>
        <v>6.2408476832863519E-2</v>
      </c>
      <c r="H897" s="183">
        <f t="shared" si="185"/>
        <v>0.43884493649051887</v>
      </c>
      <c r="I897" s="183">
        <f t="shared" si="186"/>
        <v>1.0770189000803825</v>
      </c>
      <c r="J897" s="183">
        <f t="shared" si="187"/>
        <v>0.42673299193838587</v>
      </c>
      <c r="K897" s="182">
        <f t="shared" si="188"/>
        <v>0.6475322761697625</v>
      </c>
      <c r="L897" s="184">
        <f t="shared" si="189"/>
        <v>7.5627692407084961E-3</v>
      </c>
      <c r="M897" s="184">
        <f t="shared" si="190"/>
        <v>5.9845190545389244E-3</v>
      </c>
      <c r="N897" s="184">
        <f t="shared" si="191"/>
        <v>5.4190383589208324E-3</v>
      </c>
      <c r="O897" s="182">
        <f t="shared" si="192"/>
        <v>6.3221088847227507E-3</v>
      </c>
      <c r="P897" s="185">
        <f t="shared" si="193"/>
        <v>1.4187125227725226E-2</v>
      </c>
      <c r="Q897" s="185">
        <f t="shared" si="194"/>
        <v>4.759786520519526E-2</v>
      </c>
      <c r="R897" s="185">
        <f t="shared" si="195"/>
        <v>2.0414686577441995E-2</v>
      </c>
      <c r="S897" s="182">
        <f t="shared" si="196"/>
        <v>2.7399892336787496E-2</v>
      </c>
      <c r="T897" s="2"/>
      <c r="U897" s="179">
        <f t="shared" si="197"/>
        <v>2038</v>
      </c>
      <c r="V897" s="180">
        <f>$V$218</f>
        <v>0.82079999999999953</v>
      </c>
      <c r="W897" s="180">
        <f>$V$221</f>
        <v>0.17919999999999997</v>
      </c>
      <c r="X897" s="180">
        <f>$V$223</f>
        <v>1</v>
      </c>
      <c r="Y897" s="180">
        <f>$V$224</f>
        <v>0</v>
      </c>
    </row>
    <row r="898" spans="2:25" ht="25.15" hidden="1" customHeight="1">
      <c r="B898" s="163">
        <f t="shared" si="198"/>
        <v>50770</v>
      </c>
      <c r="C898" s="9">
        <f t="shared" si="199"/>
        <v>2039</v>
      </c>
      <c r="D898" s="181">
        <f t="shared" si="181"/>
        <v>6.2935257404139189E-2</v>
      </c>
      <c r="E898" s="181">
        <f t="shared" si="182"/>
        <v>8.3739561933149118E-2</v>
      </c>
      <c r="F898" s="181">
        <f t="shared" si="183"/>
        <v>4.3621946792995983E-2</v>
      </c>
      <c r="G898" s="182">
        <f t="shared" si="184"/>
        <v>6.3432255376761434E-2</v>
      </c>
      <c r="H898" s="183">
        <f t="shared" si="185"/>
        <v>0.44604395900921384</v>
      </c>
      <c r="I898" s="183">
        <f t="shared" si="186"/>
        <v>1.0946868339450044</v>
      </c>
      <c r="J898" s="183">
        <f t="shared" si="187"/>
        <v>0.43373332431774986</v>
      </c>
      <c r="K898" s="182">
        <f t="shared" si="188"/>
        <v>0.65815470575732271</v>
      </c>
      <c r="L898" s="184">
        <f t="shared" si="189"/>
        <v>7.6868325294476847E-3</v>
      </c>
      <c r="M898" s="184">
        <f t="shared" si="190"/>
        <v>6.0826919713366451E-3</v>
      </c>
      <c r="N898" s="184">
        <f t="shared" si="191"/>
        <v>5.5079348595561666E-3</v>
      </c>
      <c r="O898" s="182">
        <f t="shared" si="192"/>
        <v>6.4258197867801655E-3</v>
      </c>
      <c r="P898" s="185">
        <f t="shared" si="193"/>
        <v>1.4419857624746164E-2</v>
      </c>
      <c r="Q898" s="185">
        <f t="shared" si="194"/>
        <v>4.8378683382554841E-2</v>
      </c>
      <c r="R898" s="185">
        <f t="shared" si="195"/>
        <v>2.0749578873473489E-2</v>
      </c>
      <c r="S898" s="182">
        <f t="shared" si="196"/>
        <v>2.7849373293591499E-2</v>
      </c>
      <c r="T898" s="2"/>
      <c r="U898" s="179">
        <f t="shared" si="197"/>
        <v>2039</v>
      </c>
      <c r="V898" s="180">
        <f>$W$218</f>
        <v>0.80814999999999948</v>
      </c>
      <c r="W898" s="180">
        <f>$W$221</f>
        <v>0.19184999999999997</v>
      </c>
      <c r="X898" s="180">
        <f>$W$223</f>
        <v>1</v>
      </c>
      <c r="Y898" s="180">
        <f>$W$224</f>
        <v>0</v>
      </c>
    </row>
    <row r="899" spans="2:25" ht="25.15" hidden="1" customHeight="1">
      <c r="B899" s="163">
        <f t="shared" si="198"/>
        <v>51135</v>
      </c>
      <c r="C899" s="9">
        <f t="shared" si="199"/>
        <v>2040</v>
      </c>
      <c r="D899" s="181">
        <f t="shared" si="181"/>
        <v>6.3872366360183994E-2</v>
      </c>
      <c r="E899" s="181">
        <f t="shared" si="182"/>
        <v>8.4986447966504106E-2</v>
      </c>
      <c r="F899" s="181">
        <f t="shared" si="183"/>
        <v>4.4271479641607762E-2</v>
      </c>
      <c r="G899" s="182">
        <f t="shared" si="184"/>
        <v>6.4376764656098623E-2</v>
      </c>
      <c r="H899" s="183">
        <f t="shared" si="185"/>
        <v>0.45268557463164755</v>
      </c>
      <c r="I899" s="183">
        <f t="shared" si="186"/>
        <v>1.1109867726195499</v>
      </c>
      <c r="J899" s="183">
        <f t="shared" si="187"/>
        <v>0.44019163400802713</v>
      </c>
      <c r="K899" s="182">
        <f t="shared" si="188"/>
        <v>0.6679546604197415</v>
      </c>
      <c r="L899" s="184">
        <f t="shared" si="189"/>
        <v>7.8012898289659066E-3</v>
      </c>
      <c r="M899" s="184">
        <f t="shared" si="190"/>
        <v>6.1732635421589879E-3</v>
      </c>
      <c r="N899" s="184">
        <f t="shared" si="191"/>
        <v>5.589948269830421E-3</v>
      </c>
      <c r="O899" s="182">
        <f t="shared" si="192"/>
        <v>6.5215005469851052E-3</v>
      </c>
      <c r="P899" s="185">
        <f t="shared" si="193"/>
        <v>1.4634569986026691E-2</v>
      </c>
      <c r="Q899" s="185">
        <f t="shared" si="194"/>
        <v>4.90990442637112E-2</v>
      </c>
      <c r="R899" s="185">
        <f t="shared" si="195"/>
        <v>2.1058541083187294E-2</v>
      </c>
      <c r="S899" s="182">
        <f t="shared" si="196"/>
        <v>2.8264051777641727E-2</v>
      </c>
      <c r="T899" s="2"/>
      <c r="U899" s="179">
        <f t="shared" si="197"/>
        <v>2040</v>
      </c>
      <c r="V899" s="180">
        <f>$X$218</f>
        <v>0.79549999999999943</v>
      </c>
      <c r="W899" s="180">
        <f>$X$221</f>
        <v>0.20449999999999996</v>
      </c>
      <c r="X899" s="180">
        <f>$X$223</f>
        <v>1</v>
      </c>
      <c r="Y899" s="180">
        <f>$X$224</f>
        <v>0</v>
      </c>
    </row>
    <row r="900" spans="2:25" ht="25.15" hidden="1" customHeight="1">
      <c r="B900" s="163">
        <f t="shared" si="198"/>
        <v>51501</v>
      </c>
      <c r="C900" s="9">
        <f t="shared" si="199"/>
        <v>2041</v>
      </c>
      <c r="D900" s="181">
        <f t="shared" si="181"/>
        <v>6.4725634017262293E-2</v>
      </c>
      <c r="E900" s="181">
        <f t="shared" si="182"/>
        <v>8.6121777553807288E-2</v>
      </c>
      <c r="F900" s="181">
        <f t="shared" si="183"/>
        <v>4.4862900061138862E-2</v>
      </c>
      <c r="G900" s="182">
        <f t="shared" si="184"/>
        <v>6.523677054406947E-2</v>
      </c>
      <c r="H900" s="183">
        <f t="shared" si="185"/>
        <v>0.45873297794031642</v>
      </c>
      <c r="I900" s="183">
        <f t="shared" si="186"/>
        <v>1.1258283877739399</v>
      </c>
      <c r="J900" s="183">
        <f t="shared" si="187"/>
        <v>0.44607213140650204</v>
      </c>
      <c r="K900" s="182">
        <f t="shared" si="188"/>
        <v>0.67687783237358612</v>
      </c>
      <c r="L900" s="184">
        <f t="shared" si="189"/>
        <v>7.9055068585497674E-3</v>
      </c>
      <c r="M900" s="184">
        <f t="shared" si="190"/>
        <v>6.2557318523111605E-3</v>
      </c>
      <c r="N900" s="184">
        <f t="shared" si="191"/>
        <v>5.6646241012610283E-3</v>
      </c>
      <c r="O900" s="182">
        <f t="shared" si="192"/>
        <v>6.6086209373739857E-3</v>
      </c>
      <c r="P900" s="185">
        <f t="shared" si="193"/>
        <v>1.4830072453774771E-2</v>
      </c>
      <c r="Q900" s="185">
        <f t="shared" si="194"/>
        <v>4.9754955870734356E-2</v>
      </c>
      <c r="R900" s="185">
        <f t="shared" si="195"/>
        <v>2.1339861050420249E-2</v>
      </c>
      <c r="S900" s="182">
        <f t="shared" si="196"/>
        <v>2.8641629791643128E-2</v>
      </c>
      <c r="T900" s="2"/>
      <c r="U900" s="179">
        <f t="shared" si="197"/>
        <v>2041</v>
      </c>
      <c r="V900" s="180">
        <f>$Y$218</f>
        <v>0.78284999999999938</v>
      </c>
      <c r="W900" s="180">
        <f>$Y$221</f>
        <v>0.21714999999999995</v>
      </c>
      <c r="X900" s="180">
        <f>$Y$223</f>
        <v>1</v>
      </c>
      <c r="Y900" s="180">
        <f>$Y$224</f>
        <v>0</v>
      </c>
    </row>
    <row r="901" spans="2:25" ht="25.15" hidden="1" customHeight="1">
      <c r="B901" s="163">
        <f t="shared" si="198"/>
        <v>51866</v>
      </c>
      <c r="C901" s="9">
        <f t="shared" si="199"/>
        <v>2042</v>
      </c>
      <c r="D901" s="181">
        <f t="shared" si="181"/>
        <v>6.5490719118862506E-2</v>
      </c>
      <c r="E901" s="181">
        <f t="shared" si="182"/>
        <v>8.71397743634202E-2</v>
      </c>
      <c r="F901" s="181">
        <f t="shared" si="183"/>
        <v>4.5393199021859787E-2</v>
      </c>
      <c r="G901" s="182">
        <f t="shared" si="184"/>
        <v>6.6007897501380822E-2</v>
      </c>
      <c r="H901" s="183">
        <f t="shared" si="185"/>
        <v>0.46415540094726965</v>
      </c>
      <c r="I901" s="183">
        <f t="shared" si="186"/>
        <v>1.1391361682155299</v>
      </c>
      <c r="J901" s="183">
        <f t="shared" si="187"/>
        <v>0.45134489770937286</v>
      </c>
      <c r="K901" s="182">
        <f t="shared" si="188"/>
        <v>0.68487882229072417</v>
      </c>
      <c r="L901" s="184">
        <f t="shared" si="189"/>
        <v>7.9989533826342087E-3</v>
      </c>
      <c r="M901" s="184">
        <f t="shared" si="190"/>
        <v>6.3296773193966243E-3</v>
      </c>
      <c r="N901" s="184">
        <f t="shared" si="191"/>
        <v>5.7315824180367968E-3</v>
      </c>
      <c r="O901" s="182">
        <f t="shared" si="192"/>
        <v>6.6867377066892096E-3</v>
      </c>
      <c r="P901" s="185">
        <f t="shared" si="193"/>
        <v>1.5005370350231202E-2</v>
      </c>
      <c r="Q901" s="185">
        <f t="shared" si="194"/>
        <v>5.0343081055530897E-2</v>
      </c>
      <c r="R901" s="185">
        <f t="shared" si="195"/>
        <v>2.1592107475005926E-2</v>
      </c>
      <c r="S901" s="182">
        <f t="shared" si="196"/>
        <v>2.8980186293589338E-2</v>
      </c>
      <c r="T901" s="2"/>
      <c r="U901" s="179">
        <f t="shared" si="197"/>
        <v>2042</v>
      </c>
      <c r="V901" s="180">
        <f>$Z$218</f>
        <v>0.77019999999999933</v>
      </c>
      <c r="W901" s="180">
        <f>$Z$221</f>
        <v>0.22979999999999995</v>
      </c>
      <c r="X901" s="180">
        <f>$Z$223</f>
        <v>1</v>
      </c>
      <c r="Y901" s="180">
        <f>$Z$224</f>
        <v>0</v>
      </c>
    </row>
    <row r="902" spans="2:25" ht="25.15" hidden="1" customHeight="1">
      <c r="B902" s="163">
        <f t="shared" si="198"/>
        <v>52231</v>
      </c>
      <c r="C902" s="9">
        <f t="shared" si="199"/>
        <v>2043</v>
      </c>
      <c r="D902" s="181">
        <f t="shared" si="181"/>
        <v>6.6216263781892035E-2</v>
      </c>
      <c r="E902" s="181">
        <f t="shared" si="182"/>
        <v>8.8105159979544351E-2</v>
      </c>
      <c r="F902" s="181">
        <f t="shared" si="183"/>
        <v>4.589609154970594E-2</v>
      </c>
      <c r="G902" s="182">
        <f t="shared" si="184"/>
        <v>6.6739171770380773E-2</v>
      </c>
      <c r="H902" s="183">
        <f t="shared" si="185"/>
        <v>0.46929758717616732</v>
      </c>
      <c r="I902" s="183">
        <f t="shared" si="186"/>
        <v>1.1517561879440144</v>
      </c>
      <c r="J902" s="183">
        <f t="shared" si="187"/>
        <v>0.45634516165706746</v>
      </c>
      <c r="K902" s="182">
        <f t="shared" si="188"/>
        <v>0.69246631225908306</v>
      </c>
      <c r="L902" s="184">
        <f t="shared" si="189"/>
        <v>8.087570487693917E-3</v>
      </c>
      <c r="M902" s="184">
        <f t="shared" si="190"/>
        <v>6.3998012035068616E-3</v>
      </c>
      <c r="N902" s="184">
        <f t="shared" si="191"/>
        <v>5.7950802554414061E-3</v>
      </c>
      <c r="O902" s="182">
        <f t="shared" si="192"/>
        <v>6.7608173155473952E-3</v>
      </c>
      <c r="P902" s="185">
        <f t="shared" si="193"/>
        <v>1.5171608658817066E-2</v>
      </c>
      <c r="Q902" s="185">
        <f t="shared" si="194"/>
        <v>5.0900811284664733E-2</v>
      </c>
      <c r="R902" s="185">
        <f t="shared" si="195"/>
        <v>2.1831317527251912E-2</v>
      </c>
      <c r="S902" s="182">
        <f t="shared" si="196"/>
        <v>2.9301245823577904E-2</v>
      </c>
      <c r="T902" s="2"/>
      <c r="U902" s="179">
        <f t="shared" si="197"/>
        <v>2043</v>
      </c>
      <c r="V902" s="180">
        <f>$AA$218</f>
        <v>0.75754999999999928</v>
      </c>
      <c r="W902" s="180">
        <f>$AA$221</f>
        <v>0.24244999999999994</v>
      </c>
      <c r="X902" s="180">
        <f>$AA$223</f>
        <v>1</v>
      </c>
      <c r="Y902" s="180">
        <f>$AA$224</f>
        <v>0</v>
      </c>
    </row>
    <row r="903" spans="2:25" ht="25.15" hidden="1" customHeight="1">
      <c r="B903" s="163">
        <f t="shared" si="198"/>
        <v>52596</v>
      </c>
      <c r="C903" s="9">
        <f t="shared" si="199"/>
        <v>2044</v>
      </c>
      <c r="D903" s="181">
        <f t="shared" si="181"/>
        <v>6.6843854198803662E-2</v>
      </c>
      <c r="E903" s="181">
        <f t="shared" si="182"/>
        <v>8.8940210931161903E-2</v>
      </c>
      <c r="F903" s="181">
        <f t="shared" si="183"/>
        <v>4.6331089623973178E-2</v>
      </c>
      <c r="G903" s="182">
        <f t="shared" si="184"/>
        <v>6.7371718251312912E-2</v>
      </c>
      <c r="H903" s="183">
        <f t="shared" si="185"/>
        <v>0.47374553774857725</v>
      </c>
      <c r="I903" s="183">
        <f t="shared" si="186"/>
        <v>1.1626724055752786</v>
      </c>
      <c r="J903" s="183">
        <f t="shared" si="187"/>
        <v>0.46067035057445072</v>
      </c>
      <c r="K903" s="182">
        <f t="shared" si="188"/>
        <v>0.69902943129943562</v>
      </c>
      <c r="L903" s="184">
        <f t="shared" si="189"/>
        <v>8.164223585351205E-3</v>
      </c>
      <c r="M903" s="184">
        <f t="shared" si="190"/>
        <v>6.4604578107520265E-3</v>
      </c>
      <c r="N903" s="184">
        <f t="shared" si="191"/>
        <v>5.8500053844932117E-3</v>
      </c>
      <c r="O903" s="182">
        <f t="shared" si="192"/>
        <v>6.8248955935321471E-3</v>
      </c>
      <c r="P903" s="185">
        <f t="shared" si="193"/>
        <v>1.5315403485942469E-2</v>
      </c>
      <c r="Q903" s="185">
        <f t="shared" si="194"/>
        <v>5.1383243538476356E-2</v>
      </c>
      <c r="R903" s="185">
        <f t="shared" si="195"/>
        <v>2.2038232337694676E-2</v>
      </c>
      <c r="S903" s="182">
        <f t="shared" si="196"/>
        <v>2.9578959787371167E-2</v>
      </c>
      <c r="T903" s="2"/>
      <c r="U903" s="179">
        <f t="shared" si="197"/>
        <v>2044</v>
      </c>
      <c r="V903" s="180">
        <f>$AB$218</f>
        <v>0.74489999999999923</v>
      </c>
      <c r="W903" s="180">
        <f>$AB$221</f>
        <v>0.25509999999999994</v>
      </c>
      <c r="X903" s="180">
        <f>$AB$223</f>
        <v>1</v>
      </c>
      <c r="Y903" s="180">
        <f>$AB$224</f>
        <v>0</v>
      </c>
    </row>
    <row r="904" spans="2:25" ht="25.15" hidden="1" customHeight="1">
      <c r="B904" s="163">
        <f t="shared" si="198"/>
        <v>52962</v>
      </c>
      <c r="C904" s="9">
        <f t="shared" si="199"/>
        <v>2045</v>
      </c>
      <c r="D904" s="181">
        <f t="shared" si="181"/>
        <v>6.7481269049505785E-2</v>
      </c>
      <c r="E904" s="181">
        <f t="shared" si="182"/>
        <v>8.9788333947879218E-2</v>
      </c>
      <c r="F904" s="181">
        <f t="shared" si="183"/>
        <v>4.6772897250560636E-2</v>
      </c>
      <c r="G904" s="182">
        <f t="shared" si="184"/>
        <v>6.8014166749315222E-2</v>
      </c>
      <c r="H904" s="183">
        <f t="shared" si="185"/>
        <v>0.47826311748472911</v>
      </c>
      <c r="I904" s="183">
        <f t="shared" si="186"/>
        <v>1.1737595079977554</v>
      </c>
      <c r="J904" s="183">
        <f t="shared" si="187"/>
        <v>0.46506324691853318</v>
      </c>
      <c r="K904" s="182">
        <f t="shared" si="188"/>
        <v>0.70569529080033921</v>
      </c>
      <c r="L904" s="184">
        <f t="shared" si="189"/>
        <v>8.2420766268930332E-3</v>
      </c>
      <c r="M904" s="184">
        <f t="shared" si="190"/>
        <v>6.5220639494205168E-3</v>
      </c>
      <c r="N904" s="184">
        <f t="shared" si="191"/>
        <v>5.9057903231903896E-3</v>
      </c>
      <c r="O904" s="182">
        <f t="shared" si="192"/>
        <v>6.8899769665013129E-3</v>
      </c>
      <c r="P904" s="185">
        <f t="shared" si="193"/>
        <v>1.546144930785753E-2</v>
      </c>
      <c r="Q904" s="185">
        <f t="shared" si="194"/>
        <v>5.1873227889337667E-2</v>
      </c>
      <c r="R904" s="185">
        <f t="shared" si="195"/>
        <v>2.2248386236563091E-2</v>
      </c>
      <c r="S904" s="182">
        <f t="shared" si="196"/>
        <v>2.9861021144586098E-2</v>
      </c>
      <c r="T904" s="2"/>
      <c r="U904" s="179">
        <f t="shared" si="197"/>
        <v>2045</v>
      </c>
      <c r="V904" s="180">
        <f>$AC$218</f>
        <v>0.73224999999999918</v>
      </c>
      <c r="W904" s="180">
        <f>$AC$221</f>
        <v>0.26774999999999993</v>
      </c>
      <c r="X904" s="180">
        <f>$AC$223</f>
        <v>1</v>
      </c>
      <c r="Y904" s="180">
        <f>$AC$224</f>
        <v>0</v>
      </c>
    </row>
    <row r="905" spans="2:25" ht="25.15" hidden="1" customHeight="1">
      <c r="B905" s="163">
        <f t="shared" si="198"/>
        <v>53327</v>
      </c>
      <c r="C905" s="9">
        <f t="shared" si="199"/>
        <v>2046</v>
      </c>
      <c r="D905" s="181">
        <f t="shared" si="181"/>
        <v>6.8132668099868621E-2</v>
      </c>
      <c r="E905" s="181">
        <f t="shared" si="182"/>
        <v>9.0655063875918984E-2</v>
      </c>
      <c r="F905" s="181">
        <f t="shared" si="183"/>
        <v>4.7224397663651295E-2</v>
      </c>
      <c r="G905" s="182">
        <f t="shared" si="184"/>
        <v>6.8670709879812969E-2</v>
      </c>
      <c r="H905" s="183">
        <f t="shared" si="185"/>
        <v>0.48287980808556191</v>
      </c>
      <c r="I905" s="183">
        <f t="shared" si="186"/>
        <v>1.185089849581924</v>
      </c>
      <c r="J905" s="183">
        <f t="shared" si="187"/>
        <v>0.46955251870711123</v>
      </c>
      <c r="K905" s="182">
        <f t="shared" si="188"/>
        <v>0.7125073921248658</v>
      </c>
      <c r="L905" s="184">
        <f t="shared" si="189"/>
        <v>8.3216376808476818E-3</v>
      </c>
      <c r="M905" s="184">
        <f t="shared" si="190"/>
        <v>6.5850216608402809E-3</v>
      </c>
      <c r="N905" s="184">
        <f t="shared" si="191"/>
        <v>5.9627991237413396E-3</v>
      </c>
      <c r="O905" s="182">
        <f t="shared" si="192"/>
        <v>6.9564861551431002E-3</v>
      </c>
      <c r="P905" s="185">
        <f t="shared" si="193"/>
        <v>1.5610699218806636E-2</v>
      </c>
      <c r="Q905" s="185">
        <f t="shared" si="194"/>
        <v>5.2373961972473834E-2</v>
      </c>
      <c r="R905" s="185">
        <f t="shared" si="195"/>
        <v>2.2463150687065208E-2</v>
      </c>
      <c r="S905" s="182">
        <f t="shared" si="196"/>
        <v>3.0149270626115224E-2</v>
      </c>
      <c r="T905" s="2"/>
      <c r="U905" s="179">
        <f t="shared" si="197"/>
        <v>2046</v>
      </c>
      <c r="V905" s="180">
        <f>$AD$218</f>
        <v>0.71959999999999913</v>
      </c>
      <c r="W905" s="180">
        <f>$AD$221</f>
        <v>0.28039999999999993</v>
      </c>
      <c r="X905" s="180">
        <f>$AD$223</f>
        <v>1</v>
      </c>
      <c r="Y905" s="180">
        <f>$AD$224</f>
        <v>0</v>
      </c>
    </row>
    <row r="906" spans="2:25" ht="25.15" hidden="1" customHeight="1">
      <c r="B906" s="163">
        <f t="shared" si="198"/>
        <v>53692</v>
      </c>
      <c r="C906" s="9">
        <f t="shared" si="199"/>
        <v>2047</v>
      </c>
      <c r="D906" s="181">
        <f t="shared" si="181"/>
        <v>6.8793989909100697E-2</v>
      </c>
      <c r="E906" s="181">
        <f t="shared" si="182"/>
        <v>9.1534996697140575E-2</v>
      </c>
      <c r="F906" s="181">
        <f t="shared" si="183"/>
        <v>4.7682775780548803E-2</v>
      </c>
      <c r="G906" s="182">
        <f t="shared" si="184"/>
        <v>6.9337254128930034E-2</v>
      </c>
      <c r="H906" s="183">
        <f t="shared" si="185"/>
        <v>0.48756682471401236</v>
      </c>
      <c r="I906" s="183">
        <f t="shared" si="186"/>
        <v>1.196592786209612</v>
      </c>
      <c r="J906" s="183">
        <f t="shared" si="187"/>
        <v>0.47411017555310025</v>
      </c>
      <c r="K906" s="182">
        <f t="shared" si="188"/>
        <v>0.71942326215890817</v>
      </c>
      <c r="L906" s="184">
        <f t="shared" si="189"/>
        <v>8.4024106879872999E-3</v>
      </c>
      <c r="M906" s="184">
        <f t="shared" si="190"/>
        <v>6.6489384068012048E-3</v>
      </c>
      <c r="N906" s="184">
        <f t="shared" si="191"/>
        <v>6.0206763391003493E-3</v>
      </c>
      <c r="O906" s="182">
        <f t="shared" si="192"/>
        <v>7.0240084779629522E-3</v>
      </c>
      <c r="P906" s="185">
        <f t="shared" si="193"/>
        <v>1.5762222652992812E-2</v>
      </c>
      <c r="Q906" s="185">
        <f t="shared" si="194"/>
        <v>5.2882323735696124E-2</v>
      </c>
      <c r="R906" s="185">
        <f t="shared" si="195"/>
        <v>2.2681186643497265E-2</v>
      </c>
      <c r="S906" s="182">
        <f t="shared" si="196"/>
        <v>3.0441911010728736E-2</v>
      </c>
      <c r="T906" s="2"/>
      <c r="U906" s="179">
        <f t="shared" si="197"/>
        <v>2047</v>
      </c>
      <c r="V906" s="180">
        <f>$AE$218</f>
        <v>0.70694999999999908</v>
      </c>
      <c r="W906" s="180">
        <f>$AE$221</f>
        <v>0.29304999999999992</v>
      </c>
      <c r="X906" s="180">
        <f>$AE$223</f>
        <v>1</v>
      </c>
      <c r="Y906" s="180">
        <f>$AE$224</f>
        <v>0</v>
      </c>
    </row>
    <row r="907" spans="2:25" ht="25.15" hidden="1" customHeight="1">
      <c r="B907" s="163">
        <f t="shared" si="198"/>
        <v>54057</v>
      </c>
      <c r="C907" s="9">
        <f t="shared" si="199"/>
        <v>2048</v>
      </c>
      <c r="D907" s="181">
        <f t="shared" si="181"/>
        <v>6.9520685341894206E-2</v>
      </c>
      <c r="E907" s="181">
        <f t="shared" si="182"/>
        <v>9.2501913489268395E-2</v>
      </c>
      <c r="F907" s="181">
        <f t="shared" si="183"/>
        <v>4.818646593470946E-2</v>
      </c>
      <c r="G907" s="182">
        <f t="shared" si="184"/>
        <v>7.0069688255290682E-2</v>
      </c>
      <c r="H907" s="183">
        <f t="shared" si="185"/>
        <v>0.49271716684665312</v>
      </c>
      <c r="I907" s="183">
        <f t="shared" si="186"/>
        <v>1.2092328222621966</v>
      </c>
      <c r="J907" s="183">
        <f t="shared" si="187"/>
        <v>0.47911837030485988</v>
      </c>
      <c r="K907" s="182">
        <f t="shared" si="188"/>
        <v>0.72702278647123653</v>
      </c>
      <c r="L907" s="184">
        <f t="shared" si="189"/>
        <v>8.4911683466066604E-3</v>
      </c>
      <c r="M907" s="184">
        <f t="shared" si="190"/>
        <v>6.7191735127971226E-3</v>
      </c>
      <c r="N907" s="184">
        <f t="shared" si="191"/>
        <v>6.084274888969796E-3</v>
      </c>
      <c r="O907" s="182">
        <f t="shared" si="192"/>
        <v>7.0982055827911936E-3</v>
      </c>
      <c r="P907" s="185">
        <f t="shared" si="193"/>
        <v>1.592872462835053E-2</v>
      </c>
      <c r="Q907" s="185">
        <f t="shared" si="194"/>
        <v>5.3440938567965855E-2</v>
      </c>
      <c r="R907" s="185">
        <f t="shared" si="195"/>
        <v>2.2920776101325559E-2</v>
      </c>
      <c r="S907" s="182">
        <f t="shared" si="196"/>
        <v>3.0763479765880647E-2</v>
      </c>
      <c r="T907" s="2"/>
      <c r="U907" s="179">
        <f t="shared" si="197"/>
        <v>2048</v>
      </c>
      <c r="V907" s="180">
        <f>$AF$218</f>
        <v>0.69429999999999903</v>
      </c>
      <c r="W907" s="180">
        <f>$AF$221</f>
        <v>0.30569999999999992</v>
      </c>
      <c r="X907" s="180">
        <f>$AF$223</f>
        <v>1</v>
      </c>
      <c r="Y907" s="180">
        <f>$AF$224</f>
        <v>0</v>
      </c>
    </row>
    <row r="908" spans="2:25" ht="25.15" hidden="1" customHeight="1">
      <c r="B908" s="163">
        <f t="shared" si="198"/>
        <v>54423</v>
      </c>
      <c r="C908" s="9">
        <f t="shared" si="199"/>
        <v>2049</v>
      </c>
      <c r="D908" s="181">
        <f t="shared" si="181"/>
        <v>7.0259393701762374E-2</v>
      </c>
      <c r="E908" s="181">
        <f t="shared" si="182"/>
        <v>9.3484814282928236E-2</v>
      </c>
      <c r="F908" s="181">
        <f t="shared" si="183"/>
        <v>4.8698482538737695E-2</v>
      </c>
      <c r="G908" s="182">
        <f t="shared" si="184"/>
        <v>7.0814230174476092E-2</v>
      </c>
      <c r="H908" s="183">
        <f t="shared" si="185"/>
        <v>0.49795264875265272</v>
      </c>
      <c r="I908" s="183">
        <f t="shared" si="186"/>
        <v>1.2220818094440558</v>
      </c>
      <c r="J908" s="183">
        <f t="shared" si="187"/>
        <v>0.48420935500632006</v>
      </c>
      <c r="K908" s="182">
        <f t="shared" si="188"/>
        <v>0.73474793773434277</v>
      </c>
      <c r="L908" s="184">
        <f t="shared" si="189"/>
        <v>8.5813932489050039E-3</v>
      </c>
      <c r="M908" s="184">
        <f t="shared" si="190"/>
        <v>6.7905696680694424E-3</v>
      </c>
      <c r="N908" s="184">
        <f t="shared" si="191"/>
        <v>6.1489247798923972E-3</v>
      </c>
      <c r="O908" s="182">
        <f t="shared" si="192"/>
        <v>7.1736292322889484E-3</v>
      </c>
      <c r="P908" s="185">
        <f t="shared" si="193"/>
        <v>1.6097979030650123E-2</v>
      </c>
      <c r="Q908" s="185">
        <f t="shared" si="194"/>
        <v>5.4008787804278945E-2</v>
      </c>
      <c r="R908" s="185">
        <f t="shared" si="195"/>
        <v>2.3164326187712758E-2</v>
      </c>
      <c r="S908" s="182">
        <f t="shared" si="196"/>
        <v>3.1090364340880611E-2</v>
      </c>
      <c r="T908" s="2"/>
      <c r="U908" s="179">
        <f t="shared" si="197"/>
        <v>2049</v>
      </c>
      <c r="V908" s="180">
        <f>$AG$218</f>
        <v>0.68164999999999898</v>
      </c>
      <c r="W908" s="180">
        <f>$AG$221</f>
        <v>0.31834999999999991</v>
      </c>
      <c r="X908" s="180">
        <f>$AG$223</f>
        <v>1</v>
      </c>
      <c r="Y908" s="180">
        <f>$AG$224</f>
        <v>0</v>
      </c>
    </row>
    <row r="909" spans="2:25" ht="25.15" hidden="1" customHeight="1">
      <c r="B909" s="163">
        <f t="shared" si="198"/>
        <v>54788</v>
      </c>
      <c r="C909" s="9">
        <f t="shared" si="199"/>
        <v>2050</v>
      </c>
      <c r="D909" s="181">
        <f t="shared" si="181"/>
        <v>7.0950562016137739E-2</v>
      </c>
      <c r="E909" s="181">
        <f t="shared" si="182"/>
        <v>9.4404459871984966E-2</v>
      </c>
      <c r="F909" s="181">
        <f t="shared" si="183"/>
        <v>4.9177547989142992E-2</v>
      </c>
      <c r="G909" s="182">
        <f t="shared" si="184"/>
        <v>7.1510856625755237E-2</v>
      </c>
      <c r="H909" s="183">
        <f t="shared" si="185"/>
        <v>0.50285119789667265</v>
      </c>
      <c r="I909" s="183">
        <f t="shared" si="186"/>
        <v>1.2341038918982212</v>
      </c>
      <c r="J909" s="183">
        <f t="shared" si="187"/>
        <v>0.48897270615513749</v>
      </c>
      <c r="K909" s="182">
        <f t="shared" si="188"/>
        <v>0.74197593198334377</v>
      </c>
      <c r="L909" s="184">
        <f t="shared" si="189"/>
        <v>8.6658116703336695E-3</v>
      </c>
      <c r="M909" s="184">
        <f t="shared" si="190"/>
        <v>6.8573710784409977E-3</v>
      </c>
      <c r="N909" s="184">
        <f t="shared" si="191"/>
        <v>6.2094140860395487E-3</v>
      </c>
      <c r="O909" s="182">
        <f t="shared" si="192"/>
        <v>7.2441989449380725E-3</v>
      </c>
      <c r="P909" s="185">
        <f t="shared" si="193"/>
        <v>1.6256340958432963E-2</v>
      </c>
      <c r="Q909" s="185">
        <f t="shared" si="194"/>
        <v>5.4540092742471208E-2</v>
      </c>
      <c r="R909" s="185">
        <f t="shared" si="195"/>
        <v>2.3392202453664666E-2</v>
      </c>
      <c r="S909" s="182">
        <f t="shared" si="196"/>
        <v>3.1396212051522945E-2</v>
      </c>
      <c r="T909" s="2"/>
      <c r="U909" s="179">
        <f t="shared" si="197"/>
        <v>2050</v>
      </c>
      <c r="V909" s="180">
        <f>$AH$218</f>
        <v>0.66900000000000004</v>
      </c>
      <c r="W909" s="180">
        <f>$AH$221</f>
        <v>0.33100000000000002</v>
      </c>
      <c r="X909" s="180">
        <f>$AH$223</f>
        <v>1</v>
      </c>
      <c r="Y909" s="180">
        <f>$AH$224</f>
        <v>0</v>
      </c>
    </row>
    <row r="910" spans="2:25" ht="25.15" hidden="1" customHeight="1">
      <c r="B910" s="163">
        <f t="shared" si="198"/>
        <v>55153</v>
      </c>
      <c r="C910" s="9">
        <f t="shared" si="199"/>
        <v>2051</v>
      </c>
      <c r="D910" s="181">
        <f t="shared" si="181"/>
        <v>7.1653757671873278E-2</v>
      </c>
      <c r="E910" s="181">
        <f t="shared" si="182"/>
        <v>9.5340108641742999E-2</v>
      </c>
      <c r="F910" s="181">
        <f t="shared" si="183"/>
        <v>4.9664949880305266E-2</v>
      </c>
      <c r="G910" s="182">
        <f t="shared" si="184"/>
        <v>7.2219605397973854E-2</v>
      </c>
      <c r="H910" s="183">
        <f t="shared" si="185"/>
        <v>0.50783498897308332</v>
      </c>
      <c r="I910" s="183">
        <f t="shared" si="186"/>
        <v>1.2463351762016741</v>
      </c>
      <c r="J910" s="183">
        <f t="shared" si="187"/>
        <v>0.49381894659313902</v>
      </c>
      <c r="K910" s="182">
        <f t="shared" si="188"/>
        <v>0.7493297039226321</v>
      </c>
      <c r="L910" s="184">
        <f t="shared" si="189"/>
        <v>8.7516990959838701E-3</v>
      </c>
      <c r="M910" s="184">
        <f t="shared" si="190"/>
        <v>6.9253349312294998E-3</v>
      </c>
      <c r="N910" s="184">
        <f t="shared" si="191"/>
        <v>6.2709559947417368E-3</v>
      </c>
      <c r="O910" s="182">
        <f t="shared" si="192"/>
        <v>7.3159966739850353E-3</v>
      </c>
      <c r="P910" s="185">
        <f t="shared" si="193"/>
        <v>1.6417458615788881E-2</v>
      </c>
      <c r="Q910" s="185">
        <f t="shared" si="194"/>
        <v>5.5080643165048494E-2</v>
      </c>
      <c r="R910" s="185">
        <f t="shared" si="195"/>
        <v>2.362404410052522E-2</v>
      </c>
      <c r="S910" s="182">
        <f t="shared" si="196"/>
        <v>3.1707381960454202E-2</v>
      </c>
      <c r="T910" s="2"/>
      <c r="U910" s="179">
        <f t="shared" si="197"/>
        <v>2051</v>
      </c>
      <c r="V910" s="180">
        <f>$AI$218</f>
        <v>0.66900000000000004</v>
      </c>
      <c r="W910" s="180">
        <f>$AI$221</f>
        <v>0.33100000000000002</v>
      </c>
      <c r="X910" s="180">
        <f>$AI$223</f>
        <v>1</v>
      </c>
      <c r="Y910" s="180">
        <f>$AI$224</f>
        <v>0</v>
      </c>
    </row>
    <row r="911" spans="2:25" ht="25.15" hidden="1" customHeight="1">
      <c r="B911" s="163">
        <f t="shared" si="198"/>
        <v>55518</v>
      </c>
      <c r="C911" s="9">
        <f t="shared" si="199"/>
        <v>2052</v>
      </c>
      <c r="D911" s="181">
        <f t="shared" si="181"/>
        <v>7.2369715268368759E-2</v>
      </c>
      <c r="E911" s="181">
        <f t="shared" si="182"/>
        <v>9.6292738025750224E-2</v>
      </c>
      <c r="F911" s="181">
        <f t="shared" si="183"/>
        <v>5.0161197380809062E-2</v>
      </c>
      <c r="G911" s="182">
        <f t="shared" si="184"/>
        <v>7.2941216891642693E-2</v>
      </c>
      <c r="H911" s="183">
        <f t="shared" si="185"/>
        <v>0.51290922834216801</v>
      </c>
      <c r="I911" s="183">
        <f t="shared" si="186"/>
        <v>1.2587884398709344</v>
      </c>
      <c r="J911" s="183">
        <f t="shared" si="187"/>
        <v>0.49875313898714846</v>
      </c>
      <c r="K911" s="182">
        <f t="shared" si="188"/>
        <v>0.75681693573341702</v>
      </c>
      <c r="L911" s="184">
        <f t="shared" si="189"/>
        <v>8.8391452488947291E-3</v>
      </c>
      <c r="M911" s="184">
        <f t="shared" si="190"/>
        <v>6.9945322254592697E-3</v>
      </c>
      <c r="N911" s="184">
        <f t="shared" si="191"/>
        <v>6.3336147962840686E-3</v>
      </c>
      <c r="O911" s="182">
        <f t="shared" si="192"/>
        <v>7.3890974235460219E-3</v>
      </c>
      <c r="P911" s="185">
        <f t="shared" si="193"/>
        <v>1.6581500315666652E-2</v>
      </c>
      <c r="Q911" s="185">
        <f t="shared" si="194"/>
        <v>5.5631003762666574E-2</v>
      </c>
      <c r="R911" s="185">
        <f t="shared" si="195"/>
        <v>2.3860093323668119E-2</v>
      </c>
      <c r="S911" s="182">
        <f t="shared" si="196"/>
        <v>3.2024199134000446E-2</v>
      </c>
      <c r="T911" s="2"/>
      <c r="U911" s="179">
        <f t="shared" si="197"/>
        <v>2052</v>
      </c>
      <c r="V911" s="180">
        <f>$AJ$218</f>
        <v>0.66900000000000004</v>
      </c>
      <c r="W911" s="180">
        <f>$AJ$221</f>
        <v>0.33100000000000002</v>
      </c>
      <c r="X911" s="180">
        <f>$AJ$223</f>
        <v>1</v>
      </c>
      <c r="Y911" s="180">
        <f>$AJ$224</f>
        <v>0</v>
      </c>
    </row>
    <row r="912" spans="2:25" ht="25.15" hidden="1" customHeight="1">
      <c r="B912" s="163">
        <f t="shared" si="198"/>
        <v>55884</v>
      </c>
      <c r="C912" s="9">
        <f t="shared" si="199"/>
        <v>2053</v>
      </c>
      <c r="D912" s="181">
        <f t="shared" si="181"/>
        <v>7.3104033814566122E-2</v>
      </c>
      <c r="E912" s="181">
        <f t="shared" si="182"/>
        <v>9.7269797879229278E-2</v>
      </c>
      <c r="F912" s="181">
        <f t="shared" si="183"/>
        <v>5.0670171298968086E-2</v>
      </c>
      <c r="G912" s="182">
        <f t="shared" si="184"/>
        <v>7.3681334330921153E-2</v>
      </c>
      <c r="H912" s="183">
        <f t="shared" si="185"/>
        <v>0.51811359811881763</v>
      </c>
      <c r="I912" s="183">
        <f t="shared" si="186"/>
        <v>1.2715610712638907</v>
      </c>
      <c r="J912" s="183">
        <f t="shared" si="187"/>
        <v>0.50381387024157265</v>
      </c>
      <c r="K912" s="182">
        <f t="shared" si="188"/>
        <v>0.76449617987476037</v>
      </c>
      <c r="L912" s="184">
        <f t="shared" si="189"/>
        <v>8.9288339849181615E-3</v>
      </c>
      <c r="M912" s="184">
        <f t="shared" si="190"/>
        <v>7.0655041052861169E-3</v>
      </c>
      <c r="N912" s="184">
        <f t="shared" si="191"/>
        <v>6.3978805017954766E-3</v>
      </c>
      <c r="O912" s="182">
        <f t="shared" si="192"/>
        <v>7.464072863999918E-3</v>
      </c>
      <c r="P912" s="185">
        <f t="shared" si="193"/>
        <v>1.6749748914689309E-2</v>
      </c>
      <c r="Q912" s="185">
        <f t="shared" si="194"/>
        <v>5.6195478524727116E-2</v>
      </c>
      <c r="R912" s="185">
        <f t="shared" si="195"/>
        <v>2.410219610072889E-2</v>
      </c>
      <c r="S912" s="182">
        <f t="shared" si="196"/>
        <v>3.2349141180048439E-2</v>
      </c>
      <c r="T912" s="2"/>
      <c r="U912" s="179">
        <f t="shared" si="197"/>
        <v>2053</v>
      </c>
      <c r="V912" s="180">
        <f>$AK$218</f>
        <v>0.66900000000000004</v>
      </c>
      <c r="W912" s="180">
        <f>$AK$221</f>
        <v>0.33100000000000002</v>
      </c>
      <c r="X912" s="180">
        <f>$AK$223</f>
        <v>1</v>
      </c>
      <c r="Y912" s="180">
        <f>$AK$224</f>
        <v>0</v>
      </c>
    </row>
    <row r="913" spans="2:25" ht="25.15" hidden="1" customHeight="1">
      <c r="B913" s="163">
        <f t="shared" si="198"/>
        <v>56249</v>
      </c>
      <c r="C913" s="9">
        <f t="shared" si="199"/>
        <v>2054</v>
      </c>
      <c r="D913" s="181">
        <f t="shared" si="181"/>
        <v>7.3852606272506782E-2</v>
      </c>
      <c r="E913" s="181">
        <f t="shared" si="182"/>
        <v>9.8265823513964318E-2</v>
      </c>
      <c r="F913" s="181">
        <f t="shared" si="183"/>
        <v>5.1189024947588292E-2</v>
      </c>
      <c r="G913" s="182">
        <f t="shared" si="184"/>
        <v>7.4435818244686466E-2</v>
      </c>
      <c r="H913" s="183">
        <f t="shared" si="185"/>
        <v>0.5234189903030585</v>
      </c>
      <c r="I913" s="183">
        <f t="shared" si="186"/>
        <v>1.2845816331517903</v>
      </c>
      <c r="J913" s="183">
        <f t="shared" si="187"/>
        <v>0.50897283572558383</v>
      </c>
      <c r="K913" s="182">
        <f t="shared" si="188"/>
        <v>0.77232448639347762</v>
      </c>
      <c r="L913" s="184">
        <f t="shared" si="189"/>
        <v>9.0202636756461507E-3</v>
      </c>
      <c r="M913" s="184">
        <f t="shared" si="190"/>
        <v>7.1378536255342047E-3</v>
      </c>
      <c r="N913" s="184">
        <f t="shared" si="191"/>
        <v>6.4633936736812848E-3</v>
      </c>
      <c r="O913" s="182">
        <f t="shared" si="192"/>
        <v>7.5405036582872134E-3</v>
      </c>
      <c r="P913" s="185">
        <f t="shared" si="193"/>
        <v>1.6921263399741697E-2</v>
      </c>
      <c r="Q913" s="185">
        <f t="shared" si="194"/>
        <v>5.6770910348244691E-2</v>
      </c>
      <c r="R913" s="185">
        <f t="shared" si="195"/>
        <v>2.4348998352744913E-2</v>
      </c>
      <c r="S913" s="182">
        <f t="shared" si="196"/>
        <v>3.2680390700243769E-2</v>
      </c>
      <c r="T913" s="2"/>
      <c r="U913" s="179">
        <f t="shared" si="197"/>
        <v>2054</v>
      </c>
      <c r="V913" s="180">
        <f>$AL$218</f>
        <v>0.66900000000000004</v>
      </c>
      <c r="W913" s="180">
        <f>$AL$221</f>
        <v>0.33100000000000002</v>
      </c>
      <c r="X913" s="180">
        <f>$AL$223</f>
        <v>1</v>
      </c>
      <c r="Y913" s="180">
        <f>$AL$224</f>
        <v>0</v>
      </c>
    </row>
    <row r="914" spans="2:25" ht="25.15" hidden="1" customHeight="1">
      <c r="B914" s="163">
        <f t="shared" si="198"/>
        <v>56614</v>
      </c>
      <c r="C914" s="9">
        <f t="shared" si="199"/>
        <v>2055</v>
      </c>
      <c r="D914" s="181">
        <f t="shared" si="181"/>
        <v>7.4675883561454312E-2</v>
      </c>
      <c r="E914" s="181">
        <f t="shared" si="182"/>
        <v>9.9361248914122333E-2</v>
      </c>
      <c r="F914" s="181">
        <f t="shared" si="183"/>
        <v>5.1759658318700698E-2</v>
      </c>
      <c r="G914" s="182">
        <f t="shared" si="184"/>
        <v>7.5265596931425774E-2</v>
      </c>
      <c r="H914" s="183">
        <f t="shared" si="185"/>
        <v>0.52925384148935672</v>
      </c>
      <c r="I914" s="183">
        <f t="shared" si="186"/>
        <v>1.2989016001475482</v>
      </c>
      <c r="J914" s="183">
        <f t="shared" si="187"/>
        <v>0.51464664735516863</v>
      </c>
      <c r="K914" s="182">
        <f t="shared" si="188"/>
        <v>0.78093402966402448</v>
      </c>
      <c r="L914" s="184">
        <f t="shared" si="189"/>
        <v>9.1208177196981134E-3</v>
      </c>
      <c r="M914" s="184">
        <f t="shared" si="190"/>
        <v>7.2174233669195093E-3</v>
      </c>
      <c r="N914" s="184">
        <f t="shared" si="191"/>
        <v>6.5354448237982419E-3</v>
      </c>
      <c r="O914" s="182">
        <f t="shared" si="192"/>
        <v>7.6245619701386215E-3</v>
      </c>
      <c r="P914" s="185">
        <f t="shared" si="193"/>
        <v>1.7109894411704948E-2</v>
      </c>
      <c r="Q914" s="185">
        <f t="shared" si="194"/>
        <v>5.7403768192017028E-2</v>
      </c>
      <c r="R914" s="185">
        <f t="shared" si="195"/>
        <v>2.4620430579232203E-2</v>
      </c>
      <c r="S914" s="182">
        <f t="shared" si="196"/>
        <v>3.3044697727651388E-2</v>
      </c>
      <c r="T914" s="2"/>
      <c r="U914" s="179">
        <f t="shared" si="197"/>
        <v>2055</v>
      </c>
      <c r="V914" s="180">
        <f>$AM$218</f>
        <v>0.66900000000000004</v>
      </c>
      <c r="W914" s="180">
        <f>$AM$221</f>
        <v>0.33100000000000002</v>
      </c>
      <c r="X914" s="180">
        <f>$AM$223</f>
        <v>1</v>
      </c>
      <c r="Y914" s="180">
        <f>$AM$224</f>
        <v>0</v>
      </c>
    </row>
    <row r="915" spans="2:25" ht="25.15" hidden="1" customHeight="1">
      <c r="B915" s="163">
        <f t="shared" si="198"/>
        <v>56979</v>
      </c>
      <c r="C915" s="9">
        <f t="shared" si="199"/>
        <v>2056</v>
      </c>
      <c r="D915" s="181">
        <f t="shared" si="181"/>
        <v>7.5576977881289045E-2</v>
      </c>
      <c r="E915" s="181">
        <f t="shared" si="182"/>
        <v>0.1005602150694343</v>
      </c>
      <c r="F915" s="181">
        <f t="shared" si="183"/>
        <v>5.2384228553201982E-2</v>
      </c>
      <c r="G915" s="182">
        <f t="shared" si="184"/>
        <v>7.6173807167975102E-2</v>
      </c>
      <c r="H915" s="183">
        <f t="shared" si="185"/>
        <v>0.53564020891578712</v>
      </c>
      <c r="I915" s="183">
        <f t="shared" si="186"/>
        <v>1.3145751054091765</v>
      </c>
      <c r="J915" s="183">
        <f t="shared" si="187"/>
        <v>0.52085675359746164</v>
      </c>
      <c r="K915" s="182">
        <f t="shared" si="188"/>
        <v>0.79035735597414181</v>
      </c>
      <c r="L915" s="184">
        <f t="shared" si="189"/>
        <v>9.2308762372207663E-3</v>
      </c>
      <c r="M915" s="184">
        <f t="shared" si="190"/>
        <v>7.304514123527988E-3</v>
      </c>
      <c r="N915" s="184">
        <f t="shared" si="191"/>
        <v>6.6143063240237006E-3</v>
      </c>
      <c r="O915" s="182">
        <f t="shared" si="192"/>
        <v>7.716565561590818E-3</v>
      </c>
      <c r="P915" s="185">
        <f t="shared" si="193"/>
        <v>1.7316355024315867E-2</v>
      </c>
      <c r="Q915" s="185">
        <f t="shared" si="194"/>
        <v>5.809644442145017E-2</v>
      </c>
      <c r="R915" s="185">
        <f t="shared" si="195"/>
        <v>2.4917518863813052E-2</v>
      </c>
      <c r="S915" s="182">
        <f t="shared" si="196"/>
        <v>3.3443439436526362E-2</v>
      </c>
      <c r="T915" s="2"/>
      <c r="U915" s="179">
        <f t="shared" si="197"/>
        <v>2056</v>
      </c>
      <c r="V915" s="180">
        <f>$AN$218</f>
        <v>0.66900000000000004</v>
      </c>
      <c r="W915" s="180">
        <f>$AN$221</f>
        <v>0.33100000000000002</v>
      </c>
      <c r="X915" s="180">
        <f>$AN$223</f>
        <v>1</v>
      </c>
      <c r="Y915" s="180">
        <f>$AN$224</f>
        <v>0</v>
      </c>
    </row>
    <row r="916" spans="2:25" ht="25.15" hidden="1" customHeight="1">
      <c r="B916" s="163">
        <f t="shared" si="198"/>
        <v>57345</v>
      </c>
      <c r="C916" s="9">
        <f t="shared" si="199"/>
        <v>2057</v>
      </c>
      <c r="D916" s="181">
        <f t="shared" si="181"/>
        <v>7.6497439522412558E-2</v>
      </c>
      <c r="E916" s="181">
        <f t="shared" si="182"/>
        <v>0.10178495073880618</v>
      </c>
      <c r="F916" s="181">
        <f t="shared" si="183"/>
        <v>5.3022222745809235E-2</v>
      </c>
      <c r="G916" s="182">
        <f t="shared" si="184"/>
        <v>7.7101537669009318E-2</v>
      </c>
      <c r="H916" s="183">
        <f t="shared" si="185"/>
        <v>0.54216383925364986</v>
      </c>
      <c r="I916" s="183">
        <f t="shared" si="186"/>
        <v>1.3305854830774348</v>
      </c>
      <c r="J916" s="183">
        <f t="shared" si="187"/>
        <v>0.52720033434978586</v>
      </c>
      <c r="K916" s="182">
        <f t="shared" si="188"/>
        <v>0.79998321889362345</v>
      </c>
      <c r="L916" s="184">
        <f t="shared" si="189"/>
        <v>9.34330025480541E-3</v>
      </c>
      <c r="M916" s="184">
        <f t="shared" si="190"/>
        <v>7.3934767315369139E-3</v>
      </c>
      <c r="N916" s="184">
        <f t="shared" si="191"/>
        <v>6.6948628033191206E-3</v>
      </c>
      <c r="O916" s="182">
        <f t="shared" si="192"/>
        <v>7.8105465965538148E-3</v>
      </c>
      <c r="P916" s="185">
        <f t="shared" si="193"/>
        <v>1.7527253118031588E-2</v>
      </c>
      <c r="Q916" s="185">
        <f t="shared" si="194"/>
        <v>5.8804008418777559E-2</v>
      </c>
      <c r="R916" s="185">
        <f t="shared" si="195"/>
        <v>2.5220992500217736E-2</v>
      </c>
      <c r="S916" s="182">
        <f t="shared" si="196"/>
        <v>3.3850751345675632E-2</v>
      </c>
      <c r="T916" s="2"/>
      <c r="U916" s="179">
        <f t="shared" si="197"/>
        <v>2057</v>
      </c>
      <c r="V916" s="180">
        <f>$AO$218</f>
        <v>0.66900000000000004</v>
      </c>
      <c r="W916" s="180">
        <f>$AO$221</f>
        <v>0.33100000000000002</v>
      </c>
      <c r="X916" s="180">
        <f>$AO$223</f>
        <v>1</v>
      </c>
      <c r="Y916" s="180">
        <f>$AO$224</f>
        <v>0</v>
      </c>
    </row>
    <row r="917" spans="2:25" ht="25.15" hidden="1" customHeight="1">
      <c r="B917" s="163">
        <f t="shared" si="198"/>
        <v>57710</v>
      </c>
      <c r="C917" s="9">
        <f t="shared" si="199"/>
        <v>2058</v>
      </c>
      <c r="D917" s="181">
        <f t="shared" si="181"/>
        <v>7.7437767577449079E-2</v>
      </c>
      <c r="E917" s="181">
        <f t="shared" si="182"/>
        <v>0.10303611999829712</v>
      </c>
      <c r="F917" s="181">
        <f t="shared" si="183"/>
        <v>5.3673986829673413E-2</v>
      </c>
      <c r="G917" s="182">
        <f t="shared" si="184"/>
        <v>7.8049291468473211E-2</v>
      </c>
      <c r="H917" s="183">
        <f t="shared" si="185"/>
        <v>0.54882826974517185</v>
      </c>
      <c r="I917" s="183">
        <f t="shared" si="186"/>
        <v>1.3469414142977925</v>
      </c>
      <c r="J917" s="183">
        <f t="shared" si="187"/>
        <v>0.53368082922789872</v>
      </c>
      <c r="K917" s="182">
        <f t="shared" si="188"/>
        <v>0.80981683775695446</v>
      </c>
      <c r="L917" s="184">
        <f t="shared" si="189"/>
        <v>9.4581507309922548E-3</v>
      </c>
      <c r="M917" s="184">
        <f t="shared" si="190"/>
        <v>7.4843594282432138E-3</v>
      </c>
      <c r="N917" s="184">
        <f t="shared" si="191"/>
        <v>6.7771579410111082E-3</v>
      </c>
      <c r="O917" s="182">
        <f t="shared" si="192"/>
        <v>7.9065560334155259E-3</v>
      </c>
      <c r="P917" s="185">
        <f t="shared" si="193"/>
        <v>1.7742703045996597E-2</v>
      </c>
      <c r="Q917" s="185">
        <f t="shared" si="194"/>
        <v>5.9526843839283104E-2</v>
      </c>
      <c r="R917" s="185">
        <f t="shared" si="195"/>
        <v>2.5531016037892772E-2</v>
      </c>
      <c r="S917" s="182">
        <f t="shared" si="196"/>
        <v>3.4266854307724158E-2</v>
      </c>
      <c r="T917" s="2"/>
      <c r="U917" s="179">
        <f t="shared" si="197"/>
        <v>2058</v>
      </c>
      <c r="V917" s="180">
        <f>$AP$218</f>
        <v>0.66900000000000004</v>
      </c>
      <c r="W917" s="180">
        <f>$AP$221</f>
        <v>0.33100000000000002</v>
      </c>
      <c r="X917" s="180">
        <f>$AP$223</f>
        <v>1</v>
      </c>
      <c r="Y917" s="180">
        <f>$AP$224</f>
        <v>0</v>
      </c>
    </row>
    <row r="918" spans="2:25" ht="25.15" hidden="1" customHeight="1">
      <c r="B918" s="163">
        <f t="shared" si="198"/>
        <v>58075</v>
      </c>
      <c r="C918" s="9">
        <f t="shared" si="199"/>
        <v>2059</v>
      </c>
      <c r="D918" s="181">
        <f t="shared" si="181"/>
        <v>7.8466282519462527E-2</v>
      </c>
      <c r="E918" s="181">
        <f t="shared" si="182"/>
        <v>0.10440462779882675</v>
      </c>
      <c r="F918" s="181">
        <f t="shared" si="183"/>
        <v>5.4386875374614216E-2</v>
      </c>
      <c r="G918" s="182">
        <f t="shared" si="184"/>
        <v>7.9085928564301175E-2</v>
      </c>
      <c r="H918" s="183">
        <f t="shared" si="185"/>
        <v>0.55611771123724141</v>
      </c>
      <c r="I918" s="183">
        <f t="shared" si="186"/>
        <v>1.3648312555724191</v>
      </c>
      <c r="J918" s="183">
        <f t="shared" si="187"/>
        <v>0.54076908505317212</v>
      </c>
      <c r="K918" s="182">
        <f t="shared" si="188"/>
        <v>0.82057268395427752</v>
      </c>
      <c r="L918" s="184">
        <f t="shared" si="189"/>
        <v>9.5837722417222958E-3</v>
      </c>
      <c r="M918" s="184">
        <f t="shared" si="190"/>
        <v>7.583765386655541E-3</v>
      </c>
      <c r="N918" s="184">
        <f t="shared" si="191"/>
        <v>6.8671709724397786E-3</v>
      </c>
      <c r="O918" s="182">
        <f t="shared" si="192"/>
        <v>8.0115695336058709E-3</v>
      </c>
      <c r="P918" s="185">
        <f t="shared" si="193"/>
        <v>1.7978358537695319E-2</v>
      </c>
      <c r="Q918" s="185">
        <f t="shared" si="194"/>
        <v>6.03174690116626E-2</v>
      </c>
      <c r="R918" s="185">
        <f t="shared" si="195"/>
        <v>2.5870114546298183E-2</v>
      </c>
      <c r="S918" s="182">
        <f t="shared" si="196"/>
        <v>3.4721980698552035E-2</v>
      </c>
      <c r="T918" s="2"/>
      <c r="U918" s="179">
        <f t="shared" si="197"/>
        <v>2059</v>
      </c>
      <c r="V918" s="180">
        <f>$AQ$218</f>
        <v>0.66900000000000004</v>
      </c>
      <c r="W918" s="180">
        <f>$AQ$221</f>
        <v>0.33100000000000002</v>
      </c>
      <c r="X918" s="180">
        <f>$AQ$223</f>
        <v>1</v>
      </c>
      <c r="Y918" s="180">
        <f>$AQ$224</f>
        <v>0</v>
      </c>
    </row>
    <row r="919" spans="2:25" ht="25.15" hidden="1" customHeight="1">
      <c r="B919" s="163">
        <f t="shared" si="198"/>
        <v>58440</v>
      </c>
      <c r="C919" s="9">
        <f t="shared" si="199"/>
        <v>2060</v>
      </c>
      <c r="D919" s="181">
        <f t="shared" si="181"/>
        <v>7.951768968469447E-2</v>
      </c>
      <c r="E919" s="181">
        <f t="shared" si="182"/>
        <v>0.1058035952307786</v>
      </c>
      <c r="F919" s="181">
        <f t="shared" si="183"/>
        <v>5.5115631072314854E-2</v>
      </c>
      <c r="G919" s="182">
        <f t="shared" si="184"/>
        <v>8.0145638662595969E-2</v>
      </c>
      <c r="H919" s="183">
        <f t="shared" si="185"/>
        <v>0.56356939784113014</v>
      </c>
      <c r="I919" s="183">
        <f t="shared" si="186"/>
        <v>1.3831192808918986</v>
      </c>
      <c r="J919" s="183">
        <f t="shared" si="187"/>
        <v>0.54801510809013454</v>
      </c>
      <c r="K919" s="182">
        <f t="shared" si="188"/>
        <v>0.83156792894105447</v>
      </c>
      <c r="L919" s="184">
        <f t="shared" si="189"/>
        <v>9.7121897795659998E-3</v>
      </c>
      <c r="M919" s="184">
        <f t="shared" si="190"/>
        <v>7.6853838782030394E-3</v>
      </c>
      <c r="N919" s="184">
        <f t="shared" si="191"/>
        <v>6.9591874734573353E-3</v>
      </c>
      <c r="O919" s="182">
        <f t="shared" si="192"/>
        <v>8.1189203770754576E-3</v>
      </c>
      <c r="P919" s="185">
        <f t="shared" si="193"/>
        <v>1.8219259143391189E-2</v>
      </c>
      <c r="Q919" s="185">
        <f t="shared" si="194"/>
        <v>6.1125691563709561E-2</v>
      </c>
      <c r="R919" s="185">
        <f t="shared" si="195"/>
        <v>2.6216760556864598E-2</v>
      </c>
      <c r="S919" s="182">
        <f t="shared" si="196"/>
        <v>3.5187237087988453E-2</v>
      </c>
      <c r="T919" s="2"/>
      <c r="U919" s="179">
        <f t="shared" si="197"/>
        <v>2060</v>
      </c>
      <c r="V919" s="180">
        <f>$AR$218</f>
        <v>0.66900000000000004</v>
      </c>
      <c r="W919" s="180">
        <f>$AR$221</f>
        <v>0.33100000000000002</v>
      </c>
      <c r="X919" s="180">
        <f>$AR$223</f>
        <v>1</v>
      </c>
      <c r="Y919" s="180">
        <f>$AR$224</f>
        <v>0</v>
      </c>
    </row>
    <row r="920" spans="2:25" ht="25.15" hidden="1" customHeight="1">
      <c r="B920" s="163">
        <f t="shared" si="198"/>
        <v>58806</v>
      </c>
      <c r="C920" s="9">
        <f t="shared" si="199"/>
        <v>2061</v>
      </c>
      <c r="D920" s="181">
        <f t="shared" si="181"/>
        <v>8.0651948718866079E-2</v>
      </c>
      <c r="E920" s="181">
        <f t="shared" si="182"/>
        <v>0.10731280260607091</v>
      </c>
      <c r="F920" s="181">
        <f t="shared" si="183"/>
        <v>5.590181340124984E-2</v>
      </c>
      <c r="G920" s="182">
        <f t="shared" si="184"/>
        <v>8.1288854908728947E-2</v>
      </c>
      <c r="H920" s="183">
        <f t="shared" si="185"/>
        <v>0.5716082843256175</v>
      </c>
      <c r="I920" s="183">
        <f t="shared" si="186"/>
        <v>1.4028484197276629</v>
      </c>
      <c r="J920" s="183">
        <f t="shared" si="187"/>
        <v>0.55583212452608122</v>
      </c>
      <c r="K920" s="182">
        <f t="shared" si="188"/>
        <v>0.84342960952645385</v>
      </c>
      <c r="L920" s="184">
        <f t="shared" si="189"/>
        <v>9.8507267396153089E-3</v>
      </c>
      <c r="M920" s="184">
        <f t="shared" si="190"/>
        <v>7.7950100020189395E-3</v>
      </c>
      <c r="N920" s="184">
        <f t="shared" si="191"/>
        <v>7.0584549609002236E-3</v>
      </c>
      <c r="O920" s="182">
        <f t="shared" si="192"/>
        <v>8.2347305675114901E-3</v>
      </c>
      <c r="P920" s="185">
        <f t="shared" si="193"/>
        <v>1.8479142942345206E-2</v>
      </c>
      <c r="Q920" s="185">
        <f t="shared" si="194"/>
        <v>6.1997602809509625E-2</v>
      </c>
      <c r="R920" s="185">
        <f t="shared" si="195"/>
        <v>2.6590722597591009E-2</v>
      </c>
      <c r="S920" s="182">
        <f t="shared" si="196"/>
        <v>3.5689156116481942E-2</v>
      </c>
      <c r="T920" s="2"/>
      <c r="U920" s="179">
        <f t="shared" si="197"/>
        <v>2061</v>
      </c>
      <c r="V920" s="180">
        <f>$AS$218</f>
        <v>0.66900000000000004</v>
      </c>
      <c r="W920" s="180">
        <f>$AS$221</f>
        <v>0.33100000000000002</v>
      </c>
      <c r="X920" s="180">
        <f>$AS$223</f>
        <v>1</v>
      </c>
      <c r="Y920" s="180">
        <f>$AS$224</f>
        <v>0</v>
      </c>
    </row>
    <row r="921" spans="2:25" ht="25.15" hidden="1" customHeight="1">
      <c r="B921" s="78" t="s">
        <v>396</v>
      </c>
      <c r="C921" s="186"/>
      <c r="D921" s="64"/>
      <c r="E921" s="64"/>
      <c r="F921" s="64"/>
      <c r="G921" s="2"/>
      <c r="H921" s="64"/>
      <c r="I921" s="64"/>
      <c r="J921" s="64"/>
      <c r="K921" s="2"/>
      <c r="L921" s="64"/>
      <c r="M921" s="64"/>
      <c r="N921" s="64"/>
      <c r="O921" s="64"/>
      <c r="P921" s="64"/>
      <c r="Q921" s="64"/>
      <c r="R921" s="64"/>
      <c r="S921" s="14"/>
      <c r="T921" s="14"/>
      <c r="U921" s="2"/>
      <c r="V921" s="2"/>
      <c r="W921" s="2"/>
      <c r="X921" s="2"/>
      <c r="Y921" s="2"/>
    </row>
    <row r="922" spans="2:25" ht="25.15" hidden="1" customHeight="1">
      <c r="B922" s="452" t="s">
        <v>209</v>
      </c>
      <c r="C922" s="452"/>
      <c r="D922" s="452"/>
      <c r="E922" s="452"/>
      <c r="F922" s="452"/>
      <c r="G922" s="452"/>
      <c r="H922" s="452"/>
      <c r="I922" s="452"/>
      <c r="J922" s="452"/>
      <c r="K922" s="452"/>
      <c r="L922" s="452"/>
      <c r="M922" s="452"/>
      <c r="N922" s="452"/>
      <c r="O922" s="452"/>
      <c r="P922" s="452"/>
      <c r="Q922" s="452"/>
      <c r="R922" s="452"/>
      <c r="S922" s="452"/>
    </row>
    <row r="923" spans="2:25" ht="25.15" hidden="1" customHeight="1">
      <c r="B923" s="2"/>
      <c r="C923" s="187"/>
      <c r="D923" s="64"/>
      <c r="E923" s="64"/>
      <c r="F923" s="64"/>
      <c r="G923" s="2"/>
      <c r="H923" s="64"/>
      <c r="I923" s="64"/>
      <c r="J923" s="64"/>
      <c r="K923" s="2"/>
      <c r="L923" s="64"/>
      <c r="M923" s="64"/>
      <c r="N923" s="64"/>
      <c r="O923" s="64"/>
      <c r="P923" s="64"/>
      <c r="Q923" s="64"/>
      <c r="R923" s="64"/>
      <c r="S923" s="14"/>
    </row>
    <row r="924" spans="2:25" ht="25.15" hidden="1" customHeight="1">
      <c r="B924" s="2"/>
      <c r="C924" s="2"/>
      <c r="D924" s="439" t="s">
        <v>290</v>
      </c>
      <c r="E924" s="440"/>
      <c r="F924" s="440"/>
      <c r="G924" s="441"/>
      <c r="H924" s="442" t="s">
        <v>291</v>
      </c>
      <c r="I924" s="443"/>
      <c r="J924" s="444"/>
      <c r="K924" s="188"/>
      <c r="L924" s="445" t="s">
        <v>459</v>
      </c>
      <c r="M924" s="446"/>
      <c r="N924" s="446"/>
      <c r="O924" s="447"/>
      <c r="P924" s="448" t="s">
        <v>460</v>
      </c>
      <c r="Q924" s="449"/>
      <c r="R924" s="449"/>
      <c r="S924" s="450"/>
    </row>
    <row r="925" spans="2:25" s="2" customFormat="1" ht="25.15" hidden="1" customHeight="1">
      <c r="B925" s="164" t="s">
        <v>199</v>
      </c>
      <c r="C925" s="178" t="s">
        <v>17</v>
      </c>
      <c r="D925" s="313" t="s">
        <v>270</v>
      </c>
      <c r="E925" s="313" t="s">
        <v>271</v>
      </c>
      <c r="F925" s="313" t="s">
        <v>272</v>
      </c>
      <c r="G925" s="178" t="s">
        <v>289</v>
      </c>
      <c r="H925" s="314" t="s">
        <v>270</v>
      </c>
      <c r="I925" s="314" t="s">
        <v>271</v>
      </c>
      <c r="J925" s="314" t="s">
        <v>272</v>
      </c>
      <c r="K925" s="178" t="s">
        <v>289</v>
      </c>
      <c r="L925" s="315" t="s">
        <v>270</v>
      </c>
      <c r="M925" s="315" t="s">
        <v>271</v>
      </c>
      <c r="N925" s="315" t="s">
        <v>272</v>
      </c>
      <c r="O925" s="178" t="s">
        <v>289</v>
      </c>
      <c r="P925" s="316" t="s">
        <v>270</v>
      </c>
      <c r="Q925" s="316" t="s">
        <v>271</v>
      </c>
      <c r="R925" s="316" t="s">
        <v>272</v>
      </c>
      <c r="S925" s="178" t="s">
        <v>289</v>
      </c>
    </row>
    <row r="926" spans="2:25" ht="25.15" hidden="1" customHeight="1">
      <c r="B926" s="162">
        <v>43830</v>
      </c>
      <c r="C926" s="9">
        <v>2020</v>
      </c>
      <c r="D926" s="181">
        <f t="shared" ref="D926:F941" si="200">D879*$G$870</f>
        <v>3.4002406138395308E-2</v>
      </c>
      <c r="E926" s="181">
        <f t="shared" si="200"/>
        <v>4.5242471583424024E-2</v>
      </c>
      <c r="F926" s="181">
        <f t="shared" si="200"/>
        <v>2.3567888852479187E-2</v>
      </c>
      <c r="G926" s="182">
        <f t="shared" ref="G926:G967" si="201">AVERAGE(D926:F926)</f>
        <v>3.4270922191432844E-2</v>
      </c>
      <c r="H926" s="183">
        <f t="shared" ref="H926:J941" si="202">H879*$H$870</f>
        <v>0.24485292359382249</v>
      </c>
      <c r="I926" s="183">
        <f t="shared" si="202"/>
        <v>0.60092120136877103</v>
      </c>
      <c r="J926" s="183">
        <f t="shared" si="202"/>
        <v>0.23809508093141751</v>
      </c>
      <c r="K926" s="182">
        <f t="shared" ref="K926:K967" si="203">AVERAGE(H926:J926)</f>
        <v>0.36128973529800373</v>
      </c>
      <c r="L926" s="184">
        <f t="shared" ref="L926:N941" si="204">L879*$G$870</f>
        <v>4.1530107663771722E-3</v>
      </c>
      <c r="M926" s="184">
        <f t="shared" si="204"/>
        <v>3.2863321984370284E-3</v>
      </c>
      <c r="N926" s="184">
        <f t="shared" si="204"/>
        <v>2.9758047524270029E-3</v>
      </c>
      <c r="O926" s="182">
        <f t="shared" ref="O926:O967" si="205">AVERAGE(L926:N926)</f>
        <v>3.4717159057470678E-3</v>
      </c>
      <c r="P926" s="185">
        <f t="shared" ref="P926:R941" si="206">P879*$G$870</f>
        <v>7.7907023127899077E-3</v>
      </c>
      <c r="Q926" s="185">
        <f t="shared" si="206"/>
        <v>2.613783924408445E-2</v>
      </c>
      <c r="R926" s="185">
        <f t="shared" si="206"/>
        <v>1.1210498489358848E-2</v>
      </c>
      <c r="S926" s="182">
        <f t="shared" ref="S926:S967" si="207">AVERAGE(P926:R926)</f>
        <v>1.5046346682077735E-2</v>
      </c>
    </row>
    <row r="927" spans="2:25" ht="25.15" hidden="1" customHeight="1">
      <c r="B927" s="163">
        <f t="shared" ref="B927:B967" si="208">DATE(YEAR(B926+1),12,31)</f>
        <v>44196</v>
      </c>
      <c r="C927" s="9">
        <f t="shared" ref="C927:C967" si="209">C926+1</f>
        <v>2021</v>
      </c>
      <c r="D927" s="181">
        <f t="shared" si="200"/>
        <v>3.4591610013239855E-2</v>
      </c>
      <c r="E927" s="181">
        <f t="shared" si="200"/>
        <v>4.6026446677892317E-2</v>
      </c>
      <c r="F927" s="181">
        <f t="shared" si="200"/>
        <v>2.3976280287404905E-2</v>
      </c>
      <c r="G927" s="182">
        <f t="shared" si="201"/>
        <v>3.4864778992845694E-2</v>
      </c>
      <c r="H927" s="183">
        <f t="shared" si="202"/>
        <v>0.24909580836972045</v>
      </c>
      <c r="I927" s="183">
        <f t="shared" si="202"/>
        <v>0.61133414387882801</v>
      </c>
      <c r="J927" s="183">
        <f t="shared" si="202"/>
        <v>0.24222086378617275</v>
      </c>
      <c r="K927" s="182">
        <f t="shared" si="203"/>
        <v>0.36755027201157375</v>
      </c>
      <c r="L927" s="184">
        <f t="shared" si="204"/>
        <v>4.2249753804653924E-3</v>
      </c>
      <c r="M927" s="184">
        <f t="shared" si="204"/>
        <v>3.3432787467919992E-3</v>
      </c>
      <c r="N927" s="184">
        <f t="shared" si="204"/>
        <v>3.0273703882168451E-3</v>
      </c>
      <c r="O927" s="182">
        <f t="shared" si="205"/>
        <v>3.5318748384914125E-3</v>
      </c>
      <c r="P927" s="185">
        <f t="shared" si="206"/>
        <v>7.9257019352217094E-3</v>
      </c>
      <c r="Q927" s="185">
        <f t="shared" si="206"/>
        <v>2.6590763548911461E-2</v>
      </c>
      <c r="R927" s="185">
        <f t="shared" si="206"/>
        <v>1.1404757363921565E-2</v>
      </c>
      <c r="S927" s="182">
        <f t="shared" si="207"/>
        <v>1.5307074282684912E-2</v>
      </c>
    </row>
    <row r="928" spans="2:25" ht="25.15" hidden="1" customHeight="1">
      <c r="B928" s="163">
        <f t="shared" si="208"/>
        <v>44561</v>
      </c>
      <c r="C928" s="9">
        <f t="shared" si="209"/>
        <v>2022</v>
      </c>
      <c r="D928" s="181">
        <f t="shared" si="200"/>
        <v>3.8372198169570021E-2</v>
      </c>
      <c r="E928" s="181">
        <f t="shared" si="200"/>
        <v>5.1056771635932738E-2</v>
      </c>
      <c r="F928" s="181">
        <f t="shared" si="200"/>
        <v>2.6596697239744543E-2</v>
      </c>
      <c r="G928" s="182">
        <f t="shared" si="201"/>
        <v>3.8675222348415771E-2</v>
      </c>
      <c r="H928" s="183">
        <f t="shared" si="202"/>
        <v>0.2763200012463633</v>
      </c>
      <c r="I928" s="183">
        <f t="shared" si="202"/>
        <v>0.67814810897105504</v>
      </c>
      <c r="J928" s="183">
        <f t="shared" si="202"/>
        <v>0.26869367983883902</v>
      </c>
      <c r="K928" s="182">
        <f t="shared" si="203"/>
        <v>0.40772059668541916</v>
      </c>
      <c r="L928" s="184">
        <f t="shared" si="204"/>
        <v>4.6867316236139595E-3</v>
      </c>
      <c r="M928" s="184">
        <f t="shared" si="204"/>
        <v>3.7086725526482289E-3</v>
      </c>
      <c r="N928" s="184">
        <f t="shared" si="204"/>
        <v>3.3582379202610787E-3</v>
      </c>
      <c r="O928" s="182">
        <f t="shared" si="205"/>
        <v>3.9178806988410886E-3</v>
      </c>
      <c r="P928" s="185">
        <f t="shared" si="206"/>
        <v>8.7919181898404933E-3</v>
      </c>
      <c r="Q928" s="185">
        <f t="shared" si="206"/>
        <v>2.9496922750588205E-2</v>
      </c>
      <c r="R928" s="185">
        <f t="shared" si="206"/>
        <v>1.2651206737031353E-2</v>
      </c>
      <c r="S928" s="182">
        <f t="shared" si="207"/>
        <v>1.6980015892486683E-2</v>
      </c>
    </row>
    <row r="929" spans="2:19" ht="25.15" hidden="1" customHeight="1">
      <c r="B929" s="163">
        <f t="shared" si="208"/>
        <v>44926</v>
      </c>
      <c r="C929" s="9">
        <f t="shared" si="209"/>
        <v>2023</v>
      </c>
      <c r="D929" s="181">
        <f t="shared" si="200"/>
        <v>4.5766029929792139E-2</v>
      </c>
      <c r="E929" s="181">
        <f t="shared" si="200"/>
        <v>6.0894758452010873E-2</v>
      </c>
      <c r="F929" s="181">
        <f t="shared" si="200"/>
        <v>3.1721540593758701E-2</v>
      </c>
      <c r="G929" s="182">
        <f t="shared" si="201"/>
        <v>4.6127442991853902E-2</v>
      </c>
      <c r="H929" s="183">
        <f t="shared" si="202"/>
        <v>0.32956333101786889</v>
      </c>
      <c r="I929" s="183">
        <f t="shared" si="202"/>
        <v>0.80881857523120948</v>
      </c>
      <c r="J929" s="183">
        <f t="shared" si="202"/>
        <v>0.32046751502503484</v>
      </c>
      <c r="K929" s="182">
        <f t="shared" si="203"/>
        <v>0.48628314042470439</v>
      </c>
      <c r="L929" s="184">
        <f t="shared" si="204"/>
        <v>5.5898048584904223E-3</v>
      </c>
      <c r="M929" s="184">
        <f t="shared" si="204"/>
        <v>4.4232863151138944E-3</v>
      </c>
      <c r="N929" s="184">
        <f t="shared" si="204"/>
        <v>4.0053274115506229E-3</v>
      </c>
      <c r="O929" s="182">
        <f t="shared" si="205"/>
        <v>4.6728061950516465E-3</v>
      </c>
      <c r="P929" s="185">
        <f t="shared" si="206"/>
        <v>1.0486008365702985E-2</v>
      </c>
      <c r="Q929" s="185">
        <f t="shared" si="206"/>
        <v>3.5180602463132586E-2</v>
      </c>
      <c r="R929" s="185">
        <f t="shared" si="206"/>
        <v>1.508893245094624E-2</v>
      </c>
      <c r="S929" s="182">
        <f t="shared" si="207"/>
        <v>2.025184775992727E-2</v>
      </c>
    </row>
    <row r="930" spans="2:19" ht="25.15" hidden="1" customHeight="1">
      <c r="B930" s="163">
        <f t="shared" si="208"/>
        <v>45291</v>
      </c>
      <c r="C930" s="9">
        <f t="shared" si="209"/>
        <v>2024</v>
      </c>
      <c r="D930" s="181">
        <f t="shared" si="200"/>
        <v>5.1065212042129972E-2</v>
      </c>
      <c r="E930" s="181">
        <f t="shared" si="200"/>
        <v>6.7945674059483457E-2</v>
      </c>
      <c r="F930" s="181">
        <f t="shared" si="200"/>
        <v>3.5394531691044555E-2</v>
      </c>
      <c r="G930" s="182">
        <f t="shared" si="201"/>
        <v>5.1468472597552661E-2</v>
      </c>
      <c r="H930" s="183">
        <f t="shared" si="202"/>
        <v>0.36772299029553551</v>
      </c>
      <c r="I930" s="183">
        <f t="shared" si="202"/>
        <v>0.90247050292882469</v>
      </c>
      <c r="J930" s="183">
        <f t="shared" si="202"/>
        <v>0.35757398298415616</v>
      </c>
      <c r="K930" s="182">
        <f t="shared" si="203"/>
        <v>0.54258915873617208</v>
      </c>
      <c r="L930" s="184">
        <f t="shared" si="204"/>
        <v>6.2370402416558951E-3</v>
      </c>
      <c r="M930" s="184">
        <f t="shared" si="204"/>
        <v>4.9354522109706757E-3</v>
      </c>
      <c r="N930" s="184">
        <f t="shared" si="204"/>
        <v>4.4690984532141844E-3</v>
      </c>
      <c r="O930" s="182">
        <f t="shared" si="205"/>
        <v>5.2138636352802512E-3</v>
      </c>
      <c r="P930" s="185">
        <f t="shared" si="206"/>
        <v>1.1700168039299354E-2</v>
      </c>
      <c r="Q930" s="185">
        <f t="shared" si="206"/>
        <v>3.9254113308619783E-2</v>
      </c>
      <c r="R930" s="185">
        <f t="shared" si="206"/>
        <v>1.6836058016807862E-2</v>
      </c>
      <c r="S930" s="182">
        <f t="shared" si="207"/>
        <v>2.2596779788242333E-2</v>
      </c>
    </row>
    <row r="931" spans="2:19" ht="25.15" hidden="1" customHeight="1">
      <c r="B931" s="163">
        <f t="shared" si="208"/>
        <v>45657</v>
      </c>
      <c r="C931" s="9">
        <f t="shared" si="209"/>
        <v>2025</v>
      </c>
      <c r="D931" s="181">
        <f t="shared" si="200"/>
        <v>5.4135748016006721E-2</v>
      </c>
      <c r="E931" s="181">
        <f t="shared" si="200"/>
        <v>7.2031227181182517E-2</v>
      </c>
      <c r="F931" s="181">
        <f t="shared" si="200"/>
        <v>3.7522794327968685E-2</v>
      </c>
      <c r="G931" s="182">
        <f t="shared" si="201"/>
        <v>5.456325650838597E-2</v>
      </c>
      <c r="H931" s="183">
        <f t="shared" si="202"/>
        <v>0.38983406405730575</v>
      </c>
      <c r="I931" s="183">
        <f t="shared" si="202"/>
        <v>0.95673578517849811</v>
      </c>
      <c r="J931" s="183">
        <f t="shared" si="202"/>
        <v>0.37907479996244292</v>
      </c>
      <c r="K931" s="182">
        <f t="shared" si="203"/>
        <v>0.57521488306608226</v>
      </c>
      <c r="L931" s="184">
        <f t="shared" si="204"/>
        <v>6.6120716116758868E-3</v>
      </c>
      <c r="M931" s="184">
        <f t="shared" si="204"/>
        <v>5.2322194808026735E-3</v>
      </c>
      <c r="N931" s="184">
        <f t="shared" si="204"/>
        <v>4.7378240106459189E-3</v>
      </c>
      <c r="O931" s="182">
        <f t="shared" si="205"/>
        <v>5.5273717010414928E-3</v>
      </c>
      <c r="P931" s="185">
        <f t="shared" si="206"/>
        <v>1.2403695654839893E-2</v>
      </c>
      <c r="Q931" s="185">
        <f t="shared" si="206"/>
        <v>4.1614451437389531E-2</v>
      </c>
      <c r="R931" s="185">
        <f t="shared" si="206"/>
        <v>1.7848405165317389E-2</v>
      </c>
      <c r="S931" s="182">
        <f t="shared" si="207"/>
        <v>2.3955517419182271E-2</v>
      </c>
    </row>
    <row r="932" spans="2:19" ht="25.15" hidden="1" customHeight="1">
      <c r="B932" s="163">
        <f t="shared" si="208"/>
        <v>46022</v>
      </c>
      <c r="C932" s="9">
        <f t="shared" si="209"/>
        <v>2026</v>
      </c>
      <c r="D932" s="181">
        <f t="shared" si="200"/>
        <v>5.5882044664071151E-2</v>
      </c>
      <c r="E932" s="181">
        <f t="shared" si="200"/>
        <v>7.4354791465272102E-2</v>
      </c>
      <c r="F932" s="181">
        <f t="shared" si="200"/>
        <v>3.8733194707798443E-2</v>
      </c>
      <c r="G932" s="182">
        <f t="shared" si="201"/>
        <v>5.6323343612380561E-2</v>
      </c>
      <c r="H932" s="183">
        <f t="shared" si="202"/>
        <v>0.40240922823834413</v>
      </c>
      <c r="I932" s="183">
        <f t="shared" si="202"/>
        <v>0.98759791521217766</v>
      </c>
      <c r="J932" s="183">
        <f t="shared" si="202"/>
        <v>0.39130289464665013</v>
      </c>
      <c r="K932" s="182">
        <f t="shared" si="203"/>
        <v>0.59377001269905738</v>
      </c>
      <c r="L932" s="184">
        <f t="shared" si="204"/>
        <v>6.8253620697446941E-3</v>
      </c>
      <c r="M932" s="184">
        <f t="shared" si="204"/>
        <v>5.4009990336142746E-3</v>
      </c>
      <c r="N932" s="184">
        <f t="shared" si="204"/>
        <v>4.890655485080591E-3</v>
      </c>
      <c r="O932" s="182">
        <f t="shared" si="205"/>
        <v>5.7056721961465202E-3</v>
      </c>
      <c r="P932" s="185">
        <f t="shared" si="206"/>
        <v>1.2803810790207633E-2</v>
      </c>
      <c r="Q932" s="185">
        <f t="shared" si="206"/>
        <v>4.2956839410576236E-2</v>
      </c>
      <c r="R932" s="185">
        <f t="shared" si="206"/>
        <v>1.8424154300699686E-2</v>
      </c>
      <c r="S932" s="182">
        <f t="shared" si="207"/>
        <v>2.4728268167161185E-2</v>
      </c>
    </row>
    <row r="933" spans="2:19" ht="25.15" hidden="1" customHeight="1">
      <c r="B933" s="163">
        <f t="shared" si="208"/>
        <v>46387</v>
      </c>
      <c r="C933" s="9">
        <f t="shared" si="209"/>
        <v>2027</v>
      </c>
      <c r="D933" s="181">
        <f t="shared" si="200"/>
        <v>5.7599858364027798E-2</v>
      </c>
      <c r="E933" s="181">
        <f t="shared" si="200"/>
        <v>7.6640457285201996E-2</v>
      </c>
      <c r="F933" s="181">
        <f t="shared" si="200"/>
        <v>3.9923852868431628E-2</v>
      </c>
      <c r="G933" s="182">
        <f t="shared" si="201"/>
        <v>5.8054722839220474E-2</v>
      </c>
      <c r="H933" s="183">
        <f t="shared" si="202"/>
        <v>0.41477928537229952</v>
      </c>
      <c r="I933" s="183">
        <f t="shared" si="202"/>
        <v>1.0179566688869668</v>
      </c>
      <c r="J933" s="183">
        <f t="shared" si="202"/>
        <v>0.40333154315615749</v>
      </c>
      <c r="K933" s="182">
        <f t="shared" si="203"/>
        <v>0.61202249913847462</v>
      </c>
      <c r="L933" s="184">
        <f t="shared" si="204"/>
        <v>7.0351736566516094E-3</v>
      </c>
      <c r="M933" s="184">
        <f t="shared" si="204"/>
        <v>5.5670257097884977E-3</v>
      </c>
      <c r="N933" s="184">
        <f t="shared" si="204"/>
        <v>5.0409942037968197E-3</v>
      </c>
      <c r="O933" s="182">
        <f t="shared" si="205"/>
        <v>5.8810645234123092E-3</v>
      </c>
      <c r="P933" s="185">
        <f t="shared" si="206"/>
        <v>1.3197399853014644E-2</v>
      </c>
      <c r="Q933" s="185">
        <f t="shared" si="206"/>
        <v>4.4277332382691284E-2</v>
      </c>
      <c r="R933" s="185">
        <f t="shared" si="206"/>
        <v>1.8990512687514501E-2</v>
      </c>
      <c r="S933" s="182">
        <f t="shared" si="207"/>
        <v>2.548841497440681E-2</v>
      </c>
    </row>
    <row r="934" spans="2:19" ht="25.15" hidden="1" customHeight="1">
      <c r="B934" s="163">
        <f t="shared" si="208"/>
        <v>46752</v>
      </c>
      <c r="C934" s="9">
        <f t="shared" si="209"/>
        <v>2028</v>
      </c>
      <c r="D934" s="181">
        <f t="shared" si="200"/>
        <v>5.9025599997389745E-2</v>
      </c>
      <c r="E934" s="181">
        <f t="shared" si="200"/>
        <v>7.8537501719944072E-2</v>
      </c>
      <c r="F934" s="181">
        <f t="shared" si="200"/>
        <v>4.0912068826168907E-2</v>
      </c>
      <c r="G934" s="182">
        <f t="shared" si="201"/>
        <v>5.949172351450091E-2</v>
      </c>
      <c r="H934" s="183">
        <f t="shared" si="202"/>
        <v>0.42504611783695573</v>
      </c>
      <c r="I934" s="183">
        <f t="shared" si="202"/>
        <v>1.0431536614666737</v>
      </c>
      <c r="J934" s="183">
        <f t="shared" si="202"/>
        <v>0.41331501515519598</v>
      </c>
      <c r="K934" s="182">
        <f t="shared" si="203"/>
        <v>0.62717159815294188</v>
      </c>
      <c r="L934" s="184">
        <f t="shared" si="204"/>
        <v>7.2093119317290962E-3</v>
      </c>
      <c r="M934" s="184">
        <f t="shared" si="204"/>
        <v>5.704823623774319E-3</v>
      </c>
      <c r="N934" s="184">
        <f t="shared" si="204"/>
        <v>5.1657715125267636E-3</v>
      </c>
      <c r="O934" s="182">
        <f t="shared" si="205"/>
        <v>6.0266356893433929E-3</v>
      </c>
      <c r="P934" s="185">
        <f t="shared" si="206"/>
        <v>1.3524068753893725E-2</v>
      </c>
      <c r="Q934" s="185">
        <f t="shared" si="206"/>
        <v>4.5373307928208123E-2</v>
      </c>
      <c r="R934" s="185">
        <f t="shared" si="206"/>
        <v>1.9460575728405361E-2</v>
      </c>
      <c r="S934" s="182">
        <f t="shared" si="207"/>
        <v>2.611931747016907E-2</v>
      </c>
    </row>
    <row r="935" spans="2:19" ht="25.15" hidden="1" customHeight="1">
      <c r="B935" s="163">
        <f t="shared" si="208"/>
        <v>47118</v>
      </c>
      <c r="C935" s="9">
        <f t="shared" si="209"/>
        <v>2029</v>
      </c>
      <c r="D935" s="181">
        <f t="shared" si="200"/>
        <v>6.0302867533233322E-2</v>
      </c>
      <c r="E935" s="181">
        <f t="shared" si="200"/>
        <v>8.0236991454865528E-2</v>
      </c>
      <c r="F935" s="181">
        <f t="shared" si="200"/>
        <v>4.1797373801267419E-2</v>
      </c>
      <c r="G935" s="182">
        <f t="shared" si="201"/>
        <v>6.0779077596455421E-2</v>
      </c>
      <c r="H935" s="183">
        <f t="shared" si="202"/>
        <v>0.43424378135199831</v>
      </c>
      <c r="I935" s="183">
        <f t="shared" si="202"/>
        <v>1.0657266858280807</v>
      </c>
      <c r="J935" s="183">
        <f t="shared" si="202"/>
        <v>0.42225882683957994</v>
      </c>
      <c r="K935" s="182">
        <f t="shared" si="203"/>
        <v>0.64074309800655305</v>
      </c>
      <c r="L935" s="184">
        <f t="shared" si="204"/>
        <v>7.3653157688196901E-3</v>
      </c>
      <c r="M935" s="184">
        <f t="shared" si="204"/>
        <v>5.8282715177844207E-3</v>
      </c>
      <c r="N935" s="184">
        <f t="shared" si="204"/>
        <v>5.2775547430373862E-3</v>
      </c>
      <c r="O935" s="182">
        <f t="shared" si="205"/>
        <v>6.157047343213832E-3</v>
      </c>
      <c r="P935" s="185">
        <f t="shared" si="206"/>
        <v>1.3816718959442316E-2</v>
      </c>
      <c r="Q935" s="185">
        <f t="shared" si="206"/>
        <v>4.6355150606861073E-2</v>
      </c>
      <c r="R935" s="185">
        <f t="shared" si="206"/>
        <v>1.9881687273359022E-2</v>
      </c>
      <c r="S935" s="182">
        <f t="shared" si="207"/>
        <v>2.6684518946554135E-2</v>
      </c>
    </row>
    <row r="936" spans="2:19" ht="25.15" hidden="1" customHeight="1">
      <c r="B936" s="163">
        <f t="shared" si="208"/>
        <v>47483</v>
      </c>
      <c r="C936" s="9">
        <f t="shared" si="209"/>
        <v>2030</v>
      </c>
      <c r="D936" s="181">
        <f t="shared" si="200"/>
        <v>6.1664705622363924E-2</v>
      </c>
      <c r="E936" s="181">
        <f t="shared" si="200"/>
        <v>8.2049007957401873E-2</v>
      </c>
      <c r="F936" s="181">
        <f t="shared" si="200"/>
        <v>4.2741296669227644E-2</v>
      </c>
      <c r="G936" s="182">
        <f t="shared" si="201"/>
        <v>6.2151670082997823E-2</v>
      </c>
      <c r="H936" s="183">
        <f t="shared" si="202"/>
        <v>0.44405044139328648</v>
      </c>
      <c r="I936" s="183">
        <f t="shared" si="202"/>
        <v>1.0897943173144899</v>
      </c>
      <c r="J936" s="183">
        <f t="shared" si="202"/>
        <v>0.43179482698990168</v>
      </c>
      <c r="K936" s="182">
        <f t="shared" si="203"/>
        <v>0.65521319523255939</v>
      </c>
      <c r="L936" s="184">
        <f t="shared" si="204"/>
        <v>7.5316489460425656E-3</v>
      </c>
      <c r="M936" s="184">
        <f t="shared" si="204"/>
        <v>5.9598931548871612E-3</v>
      </c>
      <c r="N936" s="184">
        <f t="shared" si="204"/>
        <v>5.3967393748889196E-3</v>
      </c>
      <c r="O936" s="182">
        <f t="shared" si="205"/>
        <v>6.296093825272883E-3</v>
      </c>
      <c r="P936" s="185">
        <f t="shared" si="206"/>
        <v>1.4128746146796411E-2</v>
      </c>
      <c r="Q936" s="185">
        <f t="shared" si="206"/>
        <v>4.7402003141510739E-2</v>
      </c>
      <c r="R936" s="185">
        <f t="shared" si="206"/>
        <v>2.033068149390951E-2</v>
      </c>
      <c r="S936" s="182">
        <f t="shared" si="207"/>
        <v>2.7287143594072222E-2</v>
      </c>
    </row>
    <row r="937" spans="2:19" ht="25.15" hidden="1" customHeight="1">
      <c r="B937" s="163">
        <f t="shared" si="208"/>
        <v>47848</v>
      </c>
      <c r="C937" s="9">
        <f t="shared" si="209"/>
        <v>2031</v>
      </c>
      <c r="D937" s="181">
        <f t="shared" si="200"/>
        <v>6.3114927954423625E-2</v>
      </c>
      <c r="E937" s="181">
        <f t="shared" si="200"/>
        <v>8.3978625596248024E-2</v>
      </c>
      <c r="F937" s="181">
        <f t="shared" si="200"/>
        <v>4.3746480790441113E-2</v>
      </c>
      <c r="G937" s="182">
        <f t="shared" si="201"/>
        <v>6.3613344780370923E-2</v>
      </c>
      <c r="H937" s="183">
        <f t="shared" si="202"/>
        <v>0.45449356051905043</v>
      </c>
      <c r="I937" s="183">
        <f t="shared" si="202"/>
        <v>1.1154239548903166</v>
      </c>
      <c r="J937" s="183">
        <f t="shared" si="202"/>
        <v>0.44194972020877904</v>
      </c>
      <c r="K937" s="182">
        <f t="shared" si="203"/>
        <v>0.67062241187271532</v>
      </c>
      <c r="L937" s="184">
        <f t="shared" si="204"/>
        <v>7.7087772626143651E-3</v>
      </c>
      <c r="M937" s="184">
        <f t="shared" si="204"/>
        <v>6.1000571281466477E-3</v>
      </c>
      <c r="N937" s="184">
        <f t="shared" si="204"/>
        <v>5.5236591725718815E-3</v>
      </c>
      <c r="O937" s="182">
        <f t="shared" si="205"/>
        <v>6.4441645211109648E-3</v>
      </c>
      <c r="P937" s="185">
        <f t="shared" si="206"/>
        <v>1.4461024116492187E-2</v>
      </c>
      <c r="Q937" s="185">
        <f t="shared" si="206"/>
        <v>4.8516797136655541E-2</v>
      </c>
      <c r="R937" s="185">
        <f t="shared" si="206"/>
        <v>2.0808815752897485E-2</v>
      </c>
      <c r="S937" s="182">
        <f t="shared" si="207"/>
        <v>2.7928879002015072E-2</v>
      </c>
    </row>
    <row r="938" spans="2:19" ht="25.15" hidden="1" customHeight="1">
      <c r="B938" s="163">
        <f t="shared" si="208"/>
        <v>48213</v>
      </c>
      <c r="C938" s="9">
        <f t="shared" si="209"/>
        <v>2032</v>
      </c>
      <c r="D938" s="181">
        <f t="shared" si="200"/>
        <v>6.4526573511428556E-2</v>
      </c>
      <c r="E938" s="181">
        <f t="shared" si="200"/>
        <v>8.5856914260253617E-2</v>
      </c>
      <c r="F938" s="181">
        <f t="shared" si="200"/>
        <v>4.4724926417235168E-2</v>
      </c>
      <c r="G938" s="182">
        <f t="shared" si="201"/>
        <v>6.503613806297244E-2</v>
      </c>
      <c r="H938" s="183">
        <f t="shared" si="202"/>
        <v>0.46465888647580933</v>
      </c>
      <c r="I938" s="183">
        <f t="shared" si="202"/>
        <v>1.140371828889869</v>
      </c>
      <c r="J938" s="183">
        <f t="shared" si="202"/>
        <v>0.45183448723889919</v>
      </c>
      <c r="K938" s="182">
        <f t="shared" si="203"/>
        <v>0.68562173420152595</v>
      </c>
      <c r="L938" s="184">
        <f t="shared" si="204"/>
        <v>7.8811938608012201E-3</v>
      </c>
      <c r="M938" s="184">
        <f t="shared" si="204"/>
        <v>6.236492656499666E-3</v>
      </c>
      <c r="N938" s="184">
        <f t="shared" si="204"/>
        <v>5.647202828282006E-3</v>
      </c>
      <c r="O938" s="182">
        <f t="shared" si="205"/>
        <v>6.5882964485276313E-3</v>
      </c>
      <c r="P938" s="185">
        <f t="shared" si="206"/>
        <v>1.4784463294914897E-2</v>
      </c>
      <c r="Q938" s="185">
        <f t="shared" si="206"/>
        <v>4.9601936949657095E-2</v>
      </c>
      <c r="R938" s="185">
        <f t="shared" si="206"/>
        <v>2.1274231356719832E-2</v>
      </c>
      <c r="S938" s="182">
        <f t="shared" si="207"/>
        <v>2.855354386709728E-2</v>
      </c>
    </row>
    <row r="939" spans="2:19" ht="25.15" hidden="1" customHeight="1">
      <c r="B939" s="163">
        <f t="shared" si="208"/>
        <v>48579</v>
      </c>
      <c r="C939" s="9">
        <f t="shared" si="209"/>
        <v>2033</v>
      </c>
      <c r="D939" s="181">
        <f t="shared" si="200"/>
        <v>6.593925911639463E-2</v>
      </c>
      <c r="E939" s="181">
        <f t="shared" si="200"/>
        <v>8.7736586777511713E-2</v>
      </c>
      <c r="F939" s="181">
        <f t="shared" si="200"/>
        <v>4.5704092926388253E-2</v>
      </c>
      <c r="G939" s="182">
        <f t="shared" si="201"/>
        <v>6.6459979606764863E-2</v>
      </c>
      <c r="H939" s="183">
        <f t="shared" si="202"/>
        <v>0.47483170186678431</v>
      </c>
      <c r="I939" s="183">
        <f t="shared" si="202"/>
        <v>1.1653380835554175</v>
      </c>
      <c r="J939" s="183">
        <f t="shared" si="202"/>
        <v>0.46172653699784955</v>
      </c>
      <c r="K939" s="182">
        <f t="shared" si="203"/>
        <v>0.70063210747335036</v>
      </c>
      <c r="L939" s="184">
        <f t="shared" si="204"/>
        <v>8.0537374891271364E-3</v>
      </c>
      <c r="M939" s="184">
        <f t="shared" si="204"/>
        <v>6.373028705477274E-3</v>
      </c>
      <c r="N939" s="184">
        <f t="shared" si="204"/>
        <v>5.7708375063642804E-3</v>
      </c>
      <c r="O939" s="182">
        <f t="shared" si="205"/>
        <v>6.7325345669895639E-3</v>
      </c>
      <c r="P939" s="185">
        <f t="shared" si="206"/>
        <v>1.5108140771298737E-2</v>
      </c>
      <c r="Q939" s="185">
        <f t="shared" si="206"/>
        <v>5.0687876253327144E-2</v>
      </c>
      <c r="R939" s="185">
        <f t="shared" si="206"/>
        <v>2.1739989861454829E-2</v>
      </c>
      <c r="S939" s="182">
        <f t="shared" si="207"/>
        <v>2.9178668962026904E-2</v>
      </c>
    </row>
    <row r="940" spans="2:19" ht="25.15" hidden="1" customHeight="1">
      <c r="B940" s="163">
        <f t="shared" si="208"/>
        <v>48944</v>
      </c>
      <c r="C940" s="9">
        <f t="shared" si="209"/>
        <v>2034</v>
      </c>
      <c r="D940" s="181">
        <f t="shared" si="200"/>
        <v>6.7242619696343722E-2</v>
      </c>
      <c r="E940" s="181">
        <f t="shared" si="200"/>
        <v>8.947079504975268E-2</v>
      </c>
      <c r="F940" s="181">
        <f t="shared" si="200"/>
        <v>4.6607483620503189E-2</v>
      </c>
      <c r="G940" s="182">
        <f t="shared" si="201"/>
        <v>6.7773632788866528E-2</v>
      </c>
      <c r="H940" s="183">
        <f t="shared" si="202"/>
        <v>0.48421726261794285</v>
      </c>
      <c r="I940" s="183">
        <f t="shared" si="202"/>
        <v>1.1883722477357959</v>
      </c>
      <c r="J940" s="183">
        <f t="shared" si="202"/>
        <v>0.47085306002985883</v>
      </c>
      <c r="K940" s="182">
        <f t="shared" si="203"/>
        <v>0.71448085679453255</v>
      </c>
      <c r="L940" s="184">
        <f t="shared" si="204"/>
        <v>8.2129282975354871E-3</v>
      </c>
      <c r="M940" s="184">
        <f t="shared" si="204"/>
        <v>6.4989984919278767E-3</v>
      </c>
      <c r="N940" s="184">
        <f t="shared" si="204"/>
        <v>5.8849043342279386E-3</v>
      </c>
      <c r="O940" s="182">
        <f t="shared" si="205"/>
        <v>6.8656103745637674E-3</v>
      </c>
      <c r="P940" s="185">
        <f t="shared" si="206"/>
        <v>1.5406769469611434E-2</v>
      </c>
      <c r="Q940" s="185">
        <f t="shared" si="206"/>
        <v>5.1689776800515716E-2</v>
      </c>
      <c r="R940" s="185">
        <f t="shared" si="206"/>
        <v>2.2169704210290578E-2</v>
      </c>
      <c r="S940" s="182">
        <f t="shared" si="207"/>
        <v>2.9755416826805908E-2</v>
      </c>
    </row>
    <row r="941" spans="2:19" ht="25.15" hidden="1" customHeight="1">
      <c r="B941" s="163">
        <f t="shared" si="208"/>
        <v>49309</v>
      </c>
      <c r="C941" s="9">
        <f t="shared" si="209"/>
        <v>2035</v>
      </c>
      <c r="D941" s="181">
        <f t="shared" si="200"/>
        <v>6.8528929601578775E-2</v>
      </c>
      <c r="E941" s="181">
        <f t="shared" si="200"/>
        <v>9.1182316260875432E-2</v>
      </c>
      <c r="F941" s="181">
        <f t="shared" si="200"/>
        <v>4.7499056080200108E-2</v>
      </c>
      <c r="G941" s="182">
        <f t="shared" si="201"/>
        <v>6.9070100647551438E-2</v>
      </c>
      <c r="H941" s="183">
        <f t="shared" si="202"/>
        <v>0.49348004065966644</v>
      </c>
      <c r="I941" s="183">
        <f t="shared" si="202"/>
        <v>1.2111050770079446</v>
      </c>
      <c r="J941" s="183">
        <f t="shared" si="202"/>
        <v>0.47986018910605654</v>
      </c>
      <c r="K941" s="182">
        <f t="shared" si="203"/>
        <v>0.72814843559122255</v>
      </c>
      <c r="L941" s="184">
        <f t="shared" si="204"/>
        <v>8.3700365581566832E-3</v>
      </c>
      <c r="M941" s="184">
        <f t="shared" si="204"/>
        <v>6.6233203308453011E-3</v>
      </c>
      <c r="N941" s="184">
        <f t="shared" si="204"/>
        <v>5.9974789300819087E-3</v>
      </c>
      <c r="O941" s="182">
        <f t="shared" si="205"/>
        <v>6.9969452730279649E-3</v>
      </c>
      <c r="P941" s="185">
        <f t="shared" si="206"/>
        <v>1.570149148172114E-2</v>
      </c>
      <c r="Q941" s="185">
        <f t="shared" si="206"/>
        <v>5.2678570398952927E-2</v>
      </c>
      <c r="R941" s="185">
        <f t="shared" si="206"/>
        <v>2.2593796999218291E-2</v>
      </c>
      <c r="S941" s="182">
        <f t="shared" si="207"/>
        <v>3.0324619626630786E-2</v>
      </c>
    </row>
    <row r="942" spans="2:19" ht="25.15" hidden="1" customHeight="1">
      <c r="B942" s="163">
        <f t="shared" si="208"/>
        <v>49674</v>
      </c>
      <c r="C942" s="9">
        <f t="shared" si="209"/>
        <v>2036</v>
      </c>
      <c r="D942" s="181">
        <f t="shared" ref="D942:F957" si="210">D895*$G$870</f>
        <v>6.9850925416203663E-2</v>
      </c>
      <c r="E942" s="181">
        <f t="shared" si="210"/>
        <v>9.2941319957058996E-2</v>
      </c>
      <c r="F942" s="181">
        <f t="shared" si="210"/>
        <v>4.8415363305509683E-2</v>
      </c>
      <c r="G942" s="182">
        <f t="shared" si="201"/>
        <v>7.0402536226257445E-2</v>
      </c>
      <c r="H942" s="183">
        <f t="shared" ref="H942:J957" si="211">H895*$H$870</f>
        <v>0.50299979461096667</v>
      </c>
      <c r="I942" s="183">
        <f t="shared" si="211"/>
        <v>1.2344685798699326</v>
      </c>
      <c r="J942" s="183">
        <f t="shared" si="211"/>
        <v>0.48911720165960887</v>
      </c>
      <c r="K942" s="182">
        <f t="shared" si="203"/>
        <v>0.74219519204683604</v>
      </c>
      <c r="L942" s="184">
        <f t="shared" ref="L942:N957" si="212">L895*$G$870</f>
        <v>8.5315034504964918E-3</v>
      </c>
      <c r="M942" s="184">
        <f t="shared" si="212"/>
        <v>6.7510912125328462E-3</v>
      </c>
      <c r="N942" s="184">
        <f t="shared" si="212"/>
        <v>6.1131766666431787E-3</v>
      </c>
      <c r="O942" s="182">
        <f t="shared" si="205"/>
        <v>7.131923776557505E-3</v>
      </c>
      <c r="P942" s="185">
        <f t="shared" ref="P942:R957" si="213">P895*$G$870</f>
        <v>1.6004389923924819E-2</v>
      </c>
      <c r="Q942" s="185">
        <f t="shared" si="213"/>
        <v>5.3694795954973194E-2</v>
      </c>
      <c r="R942" s="185">
        <f t="shared" si="213"/>
        <v>2.302965533296298E-2</v>
      </c>
      <c r="S942" s="182">
        <f t="shared" si="207"/>
        <v>3.0909613737286994E-2</v>
      </c>
    </row>
    <row r="943" spans="2:19" ht="25.15" hidden="1" customHeight="1">
      <c r="B943" s="163">
        <f t="shared" si="208"/>
        <v>50040</v>
      </c>
      <c r="C943" s="9">
        <f t="shared" si="209"/>
        <v>2037</v>
      </c>
      <c r="D943" s="181">
        <f t="shared" si="210"/>
        <v>7.1152109695442944E-2</v>
      </c>
      <c r="E943" s="181">
        <f t="shared" si="210"/>
        <v>9.4672632515901897E-2</v>
      </c>
      <c r="F943" s="181">
        <f t="shared" si="210"/>
        <v>4.9317245553044987E-2</v>
      </c>
      <c r="G943" s="182">
        <f t="shared" si="201"/>
        <v>7.1713995921463283E-2</v>
      </c>
      <c r="H943" s="183">
        <f t="shared" si="211"/>
        <v>0.51236968371849945</v>
      </c>
      <c r="I943" s="183">
        <f t="shared" si="211"/>
        <v>1.2574642825005089</v>
      </c>
      <c r="J943" s="183">
        <f t="shared" si="211"/>
        <v>0.49822848557908217</v>
      </c>
      <c r="K943" s="182">
        <f t="shared" si="203"/>
        <v>0.75602081726603021</v>
      </c>
      <c r="L943" s="184">
        <f t="shared" si="212"/>
        <v>8.6904284482959698E-3</v>
      </c>
      <c r="M943" s="184">
        <f t="shared" si="212"/>
        <v>6.8768506595425537E-3</v>
      </c>
      <c r="N943" s="184">
        <f t="shared" si="212"/>
        <v>6.2270530301623819E-3</v>
      </c>
      <c r="O943" s="182">
        <f t="shared" si="205"/>
        <v>7.2647773793336349E-3</v>
      </c>
      <c r="P943" s="185">
        <f t="shared" si="213"/>
        <v>1.6302519983673398E-2</v>
      </c>
      <c r="Q943" s="185">
        <f t="shared" si="213"/>
        <v>5.4695023567667984E-2</v>
      </c>
      <c r="R943" s="185">
        <f t="shared" si="213"/>
        <v>2.3458652161523236E-2</v>
      </c>
      <c r="S943" s="182">
        <f t="shared" si="207"/>
        <v>3.1485398570954871E-2</v>
      </c>
    </row>
    <row r="944" spans="2:19" ht="25.15" hidden="1" customHeight="1">
      <c r="B944" s="163">
        <f t="shared" si="208"/>
        <v>50405</v>
      </c>
      <c r="C944" s="9">
        <f t="shared" si="209"/>
        <v>2038</v>
      </c>
      <c r="D944" s="181">
        <f t="shared" si="210"/>
        <v>7.2368415935927369E-2</v>
      </c>
      <c r="E944" s="181">
        <f t="shared" si="210"/>
        <v>9.6291009177185291E-2</v>
      </c>
      <c r="F944" s="181">
        <f t="shared" si="210"/>
        <v>5.016029678211506E-2</v>
      </c>
      <c r="G944" s="182">
        <f t="shared" si="201"/>
        <v>7.293990729840924E-2</v>
      </c>
      <c r="H944" s="183">
        <f t="shared" si="211"/>
        <v>0.52112836208249114</v>
      </c>
      <c r="I944" s="183">
        <f t="shared" si="211"/>
        <v>1.2789599438454542</v>
      </c>
      <c r="J944" s="183">
        <f t="shared" si="211"/>
        <v>0.50674542792683319</v>
      </c>
      <c r="K944" s="182">
        <f t="shared" si="203"/>
        <v>0.76894457795159277</v>
      </c>
      <c r="L944" s="184">
        <f t="shared" si="212"/>
        <v>8.8389865500780561E-3</v>
      </c>
      <c r="M944" s="184">
        <f t="shared" si="212"/>
        <v>6.9944066449923693E-3</v>
      </c>
      <c r="N944" s="184">
        <f t="shared" si="212"/>
        <v>6.333501081988724E-3</v>
      </c>
      <c r="O944" s="182">
        <f t="shared" si="205"/>
        <v>7.3889647590197165E-3</v>
      </c>
      <c r="P944" s="185">
        <f t="shared" si="213"/>
        <v>1.658120260990386E-2</v>
      </c>
      <c r="Q944" s="185">
        <f t="shared" si="213"/>
        <v>5.5630004958571969E-2</v>
      </c>
      <c r="R944" s="185">
        <f t="shared" si="213"/>
        <v>2.3859664937385335E-2</v>
      </c>
      <c r="S944" s="182">
        <f t="shared" si="207"/>
        <v>3.2023624168620389E-2</v>
      </c>
    </row>
    <row r="945" spans="2:19" ht="25.15" hidden="1" customHeight="1">
      <c r="B945" s="163">
        <f t="shared" si="208"/>
        <v>50770</v>
      </c>
      <c r="C945" s="9">
        <f t="shared" si="209"/>
        <v>2039</v>
      </c>
      <c r="D945" s="181">
        <f t="shared" si="210"/>
        <v>7.3555582091087687E-2</v>
      </c>
      <c r="E945" s="181">
        <f t="shared" si="210"/>
        <v>9.7870613009368043E-2</v>
      </c>
      <c r="F945" s="181">
        <f t="shared" si="210"/>
        <v>5.0983150314314066E-2</v>
      </c>
      <c r="G945" s="182">
        <f t="shared" si="201"/>
        <v>7.4136448471589941E-2</v>
      </c>
      <c r="H945" s="183">
        <f t="shared" si="211"/>
        <v>0.52967720132344143</v>
      </c>
      <c r="I945" s="183">
        <f t="shared" si="211"/>
        <v>1.2999406153096928</v>
      </c>
      <c r="J945" s="183">
        <f t="shared" si="211"/>
        <v>0.51505832262732798</v>
      </c>
      <c r="K945" s="182">
        <f t="shared" si="203"/>
        <v>0.78155871308682079</v>
      </c>
      <c r="L945" s="184">
        <f t="shared" si="212"/>
        <v>8.9839855187919832E-3</v>
      </c>
      <c r="M945" s="184">
        <f t="shared" si="212"/>
        <v>7.109146241499705E-3</v>
      </c>
      <c r="N945" s="184">
        <f t="shared" si="212"/>
        <v>6.4373988671062709E-3</v>
      </c>
      <c r="O945" s="182">
        <f t="shared" si="205"/>
        <v>7.5101768757993197E-3</v>
      </c>
      <c r="P945" s="185">
        <f t="shared" si="213"/>
        <v>1.685320859892208E-2</v>
      </c>
      <c r="Q945" s="185">
        <f t="shared" si="213"/>
        <v>5.654258620336098E-2</v>
      </c>
      <c r="R945" s="185">
        <f t="shared" si="213"/>
        <v>2.4251070308372143E-2</v>
      </c>
      <c r="S945" s="182">
        <f t="shared" si="207"/>
        <v>3.2548955036885069E-2</v>
      </c>
    </row>
    <row r="946" spans="2:19" ht="25.15" hidden="1" customHeight="1">
      <c r="B946" s="163">
        <f t="shared" si="208"/>
        <v>51135</v>
      </c>
      <c r="C946" s="9">
        <f t="shared" si="209"/>
        <v>2040</v>
      </c>
      <c r="D946" s="181">
        <f t="shared" si="210"/>
        <v>7.4650828183465051E-2</v>
      </c>
      <c r="E946" s="181">
        <f t="shared" si="210"/>
        <v>9.932791106085169E-2</v>
      </c>
      <c r="F946" s="181">
        <f t="shared" si="210"/>
        <v>5.1742291831129078E-2</v>
      </c>
      <c r="G946" s="182">
        <f t="shared" si="201"/>
        <v>7.5240343691815273E-2</v>
      </c>
      <c r="H946" s="183">
        <f t="shared" si="211"/>
        <v>0.53756411987508146</v>
      </c>
      <c r="I946" s="183">
        <f t="shared" si="211"/>
        <v>1.3192967924857155</v>
      </c>
      <c r="J946" s="183">
        <f t="shared" si="211"/>
        <v>0.52272756538453224</v>
      </c>
      <c r="K946" s="182">
        <f t="shared" si="203"/>
        <v>0.793196159248443</v>
      </c>
      <c r="L946" s="184">
        <f t="shared" si="212"/>
        <v>9.1177574876039041E-3</v>
      </c>
      <c r="M946" s="184">
        <f t="shared" si="212"/>
        <v>7.2150017648983178E-3</v>
      </c>
      <c r="N946" s="184">
        <f t="shared" si="212"/>
        <v>6.5332520403643055E-3</v>
      </c>
      <c r="O946" s="182">
        <f t="shared" si="205"/>
        <v>7.6220037642888427E-3</v>
      </c>
      <c r="P946" s="185">
        <f t="shared" si="213"/>
        <v>1.7104153671168697E-2</v>
      </c>
      <c r="Q946" s="185">
        <f t="shared" si="213"/>
        <v>5.7384507983212471E-2</v>
      </c>
      <c r="R946" s="185">
        <f t="shared" si="213"/>
        <v>2.4612169890975154E-2</v>
      </c>
      <c r="S946" s="182">
        <f t="shared" si="207"/>
        <v>3.3033610515118779E-2</v>
      </c>
    </row>
    <row r="947" spans="2:19" ht="25.15" hidden="1" customHeight="1">
      <c r="B947" s="163">
        <f t="shared" si="208"/>
        <v>51501</v>
      </c>
      <c r="C947" s="9">
        <f t="shared" si="209"/>
        <v>2041</v>
      </c>
      <c r="D947" s="181">
        <f t="shared" si="210"/>
        <v>7.5648084757675316E-2</v>
      </c>
      <c r="E947" s="181">
        <f t="shared" si="210"/>
        <v>0.10065482751601228</v>
      </c>
      <c r="F947" s="181">
        <f t="shared" si="210"/>
        <v>5.2433514446456053E-2</v>
      </c>
      <c r="G947" s="182">
        <f t="shared" si="201"/>
        <v>7.6245475573381224E-2</v>
      </c>
      <c r="H947" s="183">
        <f t="shared" si="211"/>
        <v>0.54474541130412579</v>
      </c>
      <c r="I947" s="183">
        <f t="shared" si="211"/>
        <v>1.3369212104815535</v>
      </c>
      <c r="J947" s="183">
        <f t="shared" si="211"/>
        <v>0.52971065604522116</v>
      </c>
      <c r="K947" s="182">
        <f t="shared" si="203"/>
        <v>0.80379242594363343</v>
      </c>
      <c r="L947" s="184">
        <f t="shared" si="212"/>
        <v>9.2395611409300422E-3</v>
      </c>
      <c r="M947" s="184">
        <f t="shared" si="212"/>
        <v>7.3113866023886698E-3</v>
      </c>
      <c r="N947" s="184">
        <f t="shared" si="212"/>
        <v>6.6205294183488278E-3</v>
      </c>
      <c r="O947" s="182">
        <f t="shared" si="205"/>
        <v>7.7238257205558469E-3</v>
      </c>
      <c r="P947" s="185">
        <f t="shared" si="213"/>
        <v>1.7332647180349266E-2</v>
      </c>
      <c r="Q947" s="185">
        <f t="shared" si="213"/>
        <v>5.8151104673920789E-2</v>
      </c>
      <c r="R947" s="185">
        <f t="shared" si="213"/>
        <v>2.4940962602678671E-2</v>
      </c>
      <c r="S947" s="182">
        <f t="shared" si="207"/>
        <v>3.3474904818982909E-2</v>
      </c>
    </row>
    <row r="948" spans="2:19" ht="25.15" hidden="1" customHeight="1">
      <c r="B948" s="163">
        <f t="shared" si="208"/>
        <v>51866</v>
      </c>
      <c r="C948" s="9">
        <f t="shared" si="209"/>
        <v>2042</v>
      </c>
      <c r="D948" s="181">
        <f t="shared" si="210"/>
        <v>7.6542277970170561E-2</v>
      </c>
      <c r="E948" s="181">
        <f t="shared" si="210"/>
        <v>0.10184461128724738</v>
      </c>
      <c r="F948" s="181">
        <f t="shared" si="210"/>
        <v>5.3053301356798636E-2</v>
      </c>
      <c r="G948" s="182">
        <f t="shared" si="201"/>
        <v>7.7146730204738861E-2</v>
      </c>
      <c r="H948" s="183">
        <f t="shared" si="211"/>
        <v>0.5511845386248827</v>
      </c>
      <c r="I948" s="183">
        <f t="shared" si="211"/>
        <v>1.3527241997559418</v>
      </c>
      <c r="J948" s="183">
        <f t="shared" si="211"/>
        <v>0.53597206602988023</v>
      </c>
      <c r="K948" s="182">
        <f t="shared" si="203"/>
        <v>0.81329360147023488</v>
      </c>
      <c r="L948" s="184">
        <f t="shared" si="212"/>
        <v>9.3487767659537323E-3</v>
      </c>
      <c r="M948" s="184">
        <f t="shared" si="212"/>
        <v>7.3978103670448055E-3</v>
      </c>
      <c r="N948" s="184">
        <f t="shared" si="212"/>
        <v>6.6987869510805077E-3</v>
      </c>
      <c r="O948" s="182">
        <f t="shared" si="205"/>
        <v>7.8151246946930146E-3</v>
      </c>
      <c r="P948" s="185">
        <f t="shared" si="213"/>
        <v>1.753752659683272E-2</v>
      </c>
      <c r="Q948" s="185">
        <f t="shared" si="213"/>
        <v>5.8838475983651745E-2</v>
      </c>
      <c r="R948" s="185">
        <f t="shared" si="213"/>
        <v>2.5235775611413179E-2</v>
      </c>
      <c r="S948" s="182">
        <f t="shared" si="207"/>
        <v>3.3870592730632552E-2</v>
      </c>
    </row>
    <row r="949" spans="2:19" ht="25.15" hidden="1" customHeight="1">
      <c r="B949" s="163">
        <f t="shared" si="208"/>
        <v>52231</v>
      </c>
      <c r="C949" s="9">
        <f t="shared" si="209"/>
        <v>2043</v>
      </c>
      <c r="D949" s="181">
        <f t="shared" si="210"/>
        <v>7.7390258295086334E-2</v>
      </c>
      <c r="E949" s="181">
        <f t="shared" si="210"/>
        <v>0.10297290572609248</v>
      </c>
      <c r="F949" s="181">
        <f t="shared" si="210"/>
        <v>5.3641056998718829E-2</v>
      </c>
      <c r="G949" s="182">
        <f t="shared" si="201"/>
        <v>7.8001407006632537E-2</v>
      </c>
      <c r="H949" s="183">
        <f t="shared" si="211"/>
        <v>0.55729088477169864</v>
      </c>
      <c r="I949" s="183">
        <f t="shared" si="211"/>
        <v>1.367710473183517</v>
      </c>
      <c r="J949" s="183">
        <f t="shared" si="211"/>
        <v>0.54190987946776759</v>
      </c>
      <c r="K949" s="182">
        <f t="shared" si="203"/>
        <v>0.82230374580766108</v>
      </c>
      <c r="L949" s="184">
        <f t="shared" si="212"/>
        <v>9.4523480074922665E-3</v>
      </c>
      <c r="M949" s="184">
        <f t="shared" si="212"/>
        <v>7.4797676565986453E-3</v>
      </c>
      <c r="N949" s="184">
        <f t="shared" si="212"/>
        <v>6.7730000485471441E-3</v>
      </c>
      <c r="O949" s="182">
        <f t="shared" si="205"/>
        <v>7.9017052375460178E-3</v>
      </c>
      <c r="P949" s="185">
        <f t="shared" si="213"/>
        <v>1.773181761999245E-2</v>
      </c>
      <c r="Q949" s="185">
        <f t="shared" si="213"/>
        <v>5.9490323188951914E-2</v>
      </c>
      <c r="R949" s="185">
        <f t="shared" si="213"/>
        <v>2.5515352359975676E-2</v>
      </c>
      <c r="S949" s="182">
        <f t="shared" si="207"/>
        <v>3.4245831056306679E-2</v>
      </c>
    </row>
    <row r="950" spans="2:19" ht="25.15" hidden="1" customHeight="1">
      <c r="B950" s="163">
        <f t="shared" si="208"/>
        <v>52596</v>
      </c>
      <c r="C950" s="9">
        <f t="shared" si="209"/>
        <v>2044</v>
      </c>
      <c r="D950" s="181">
        <f t="shared" si="210"/>
        <v>7.8123754594851796E-2</v>
      </c>
      <c r="E950" s="181">
        <f t="shared" si="210"/>
        <v>0.10394887152579549</v>
      </c>
      <c r="F950" s="181">
        <f t="shared" si="210"/>
        <v>5.4149460998018657E-2</v>
      </c>
      <c r="G950" s="182">
        <f t="shared" si="201"/>
        <v>7.8740695706221983E-2</v>
      </c>
      <c r="H950" s="183">
        <f t="shared" si="211"/>
        <v>0.56257282607643544</v>
      </c>
      <c r="I950" s="183">
        <f t="shared" si="211"/>
        <v>1.3806734816206434</v>
      </c>
      <c r="J950" s="183">
        <f t="shared" si="211"/>
        <v>0.54704604130716028</v>
      </c>
      <c r="K950" s="182">
        <f t="shared" si="203"/>
        <v>0.83009744966807963</v>
      </c>
      <c r="L950" s="184">
        <f t="shared" si="212"/>
        <v>9.5419363153792219E-3</v>
      </c>
      <c r="M950" s="184">
        <f t="shared" si="212"/>
        <v>7.5506600663164322E-3</v>
      </c>
      <c r="N950" s="184">
        <f t="shared" si="212"/>
        <v>6.8371937931264422E-3</v>
      </c>
      <c r="O950" s="182">
        <f t="shared" si="205"/>
        <v>7.9765967249406985E-3</v>
      </c>
      <c r="P950" s="185">
        <f t="shared" si="213"/>
        <v>1.7899877824195262E-2</v>
      </c>
      <c r="Q950" s="185">
        <f t="shared" si="213"/>
        <v>6.005416588559425E-2</v>
      </c>
      <c r="R950" s="185">
        <f t="shared" si="213"/>
        <v>2.5757184044680657E-2</v>
      </c>
      <c r="S950" s="182">
        <f t="shared" si="207"/>
        <v>3.4570409251490054E-2</v>
      </c>
    </row>
    <row r="951" spans="2:19" ht="25.15" hidden="1" customHeight="1">
      <c r="B951" s="163">
        <f t="shared" si="208"/>
        <v>52962</v>
      </c>
      <c r="C951" s="9">
        <f t="shared" si="209"/>
        <v>2045</v>
      </c>
      <c r="D951" s="181">
        <f t="shared" si="210"/>
        <v>7.8868733201609892E-2</v>
      </c>
      <c r="E951" s="181">
        <f t="shared" si="210"/>
        <v>0.10494011530158386</v>
      </c>
      <c r="F951" s="181">
        <f t="shared" si="210"/>
        <v>5.4665823661592748E-2</v>
      </c>
      <c r="G951" s="182">
        <f t="shared" si="201"/>
        <v>7.9491557388262163E-2</v>
      </c>
      <c r="H951" s="183">
        <f t="shared" si="211"/>
        <v>0.56793745201311585</v>
      </c>
      <c r="I951" s="183">
        <f t="shared" si="211"/>
        <v>1.3938394157473346</v>
      </c>
      <c r="J951" s="183">
        <f t="shared" si="211"/>
        <v>0.55226260571575814</v>
      </c>
      <c r="K951" s="182">
        <f t="shared" si="203"/>
        <v>0.83801315782540298</v>
      </c>
      <c r="L951" s="184">
        <f t="shared" si="212"/>
        <v>9.6329270576812343E-3</v>
      </c>
      <c r="M951" s="184">
        <f t="shared" si="212"/>
        <v>7.6226622408852298E-3</v>
      </c>
      <c r="N951" s="184">
        <f t="shared" si="212"/>
        <v>6.9023924402287686E-3</v>
      </c>
      <c r="O951" s="182">
        <f t="shared" si="205"/>
        <v>8.0526605795984123E-3</v>
      </c>
      <c r="P951" s="185">
        <f t="shared" si="213"/>
        <v>1.8070568878558492E-2</v>
      </c>
      <c r="Q951" s="185">
        <f t="shared" si="213"/>
        <v>6.0626835095663405E-2</v>
      </c>
      <c r="R951" s="185">
        <f t="shared" si="213"/>
        <v>2.6002801413983118E-2</v>
      </c>
      <c r="S951" s="182">
        <f t="shared" si="207"/>
        <v>3.4900068462735002E-2</v>
      </c>
    </row>
    <row r="952" spans="2:19" ht="25.15" hidden="1" customHeight="1">
      <c r="B952" s="163">
        <f t="shared" si="208"/>
        <v>53327</v>
      </c>
      <c r="C952" s="9">
        <f t="shared" si="209"/>
        <v>2046</v>
      </c>
      <c r="D952" s="181">
        <f t="shared" si="210"/>
        <v>7.9630055841721462E-2</v>
      </c>
      <c r="E952" s="181">
        <f t="shared" si="210"/>
        <v>0.10595310590498033</v>
      </c>
      <c r="F952" s="181">
        <f t="shared" si="210"/>
        <v>5.5193514769392459E-2</v>
      </c>
      <c r="G952" s="182">
        <f t="shared" si="201"/>
        <v>8.0258892172031429E-2</v>
      </c>
      <c r="H952" s="183">
        <f t="shared" si="211"/>
        <v>0.57341977210160477</v>
      </c>
      <c r="I952" s="183">
        <f t="shared" si="211"/>
        <v>1.4072941963785348</v>
      </c>
      <c r="J952" s="183">
        <f t="shared" si="211"/>
        <v>0.55759361596469459</v>
      </c>
      <c r="K952" s="182">
        <f t="shared" si="203"/>
        <v>0.84610252814827813</v>
      </c>
      <c r="L952" s="184">
        <f t="shared" si="212"/>
        <v>9.7259140394907288E-3</v>
      </c>
      <c r="M952" s="184">
        <f t="shared" si="212"/>
        <v>7.6962440661070795E-3</v>
      </c>
      <c r="N952" s="184">
        <f t="shared" si="212"/>
        <v>6.9690214758726917E-3</v>
      </c>
      <c r="O952" s="182">
        <f t="shared" si="205"/>
        <v>8.1303931938235003E-3</v>
      </c>
      <c r="P952" s="185">
        <f t="shared" si="213"/>
        <v>1.8245004711980258E-2</v>
      </c>
      <c r="Q952" s="185">
        <f t="shared" si="213"/>
        <v>6.1212068055328805E-2</v>
      </c>
      <c r="R952" s="185">
        <f t="shared" si="213"/>
        <v>2.6253807365507465E-2</v>
      </c>
      <c r="S952" s="182">
        <f t="shared" si="207"/>
        <v>3.5236960044272174E-2</v>
      </c>
    </row>
    <row r="953" spans="2:19" ht="25.15" hidden="1" customHeight="1">
      <c r="B953" s="163">
        <f t="shared" si="208"/>
        <v>53692</v>
      </c>
      <c r="C953" s="9">
        <f t="shared" si="209"/>
        <v>2047</v>
      </c>
      <c r="D953" s="181">
        <f t="shared" si="210"/>
        <v>8.0402975706261454E-2</v>
      </c>
      <c r="E953" s="181">
        <f t="shared" si="210"/>
        <v>0.10698152738978306</v>
      </c>
      <c r="F953" s="181">
        <f t="shared" si="210"/>
        <v>5.5729244193516422E-2</v>
      </c>
      <c r="G953" s="182">
        <f t="shared" si="201"/>
        <v>8.1037915763186974E-2</v>
      </c>
      <c r="H953" s="183">
        <f t="shared" si="211"/>
        <v>0.5789856043478897</v>
      </c>
      <c r="I953" s="183">
        <f t="shared" si="211"/>
        <v>1.4209539336239141</v>
      </c>
      <c r="J953" s="183">
        <f t="shared" si="211"/>
        <v>0.56300583346930655</v>
      </c>
      <c r="K953" s="182">
        <f t="shared" si="203"/>
        <v>0.85431512381370345</v>
      </c>
      <c r="L953" s="184">
        <f t="shared" si="212"/>
        <v>9.8203174915851583E-3</v>
      </c>
      <c r="M953" s="184">
        <f t="shared" si="212"/>
        <v>7.7709467629489088E-3</v>
      </c>
      <c r="N953" s="184">
        <f t="shared" si="212"/>
        <v>7.0366654713235341E-3</v>
      </c>
      <c r="O953" s="182">
        <f t="shared" si="205"/>
        <v>8.2093099086192004E-3</v>
      </c>
      <c r="P953" s="185">
        <f t="shared" si="213"/>
        <v>1.842209772568535E-2</v>
      </c>
      <c r="Q953" s="185">
        <f t="shared" si="213"/>
        <v>6.1806215866094853E-2</v>
      </c>
      <c r="R953" s="185">
        <f t="shared" si="213"/>
        <v>2.6508636889587434E-2</v>
      </c>
      <c r="S953" s="182">
        <f t="shared" si="207"/>
        <v>3.5578983493789212E-2</v>
      </c>
    </row>
    <row r="954" spans="2:19" ht="25.15" hidden="1" customHeight="1">
      <c r="B954" s="163">
        <f t="shared" si="208"/>
        <v>54057</v>
      </c>
      <c r="C954" s="9">
        <f t="shared" si="209"/>
        <v>2048</v>
      </c>
      <c r="D954" s="181">
        <f t="shared" si="210"/>
        <v>8.1252300993338869E-2</v>
      </c>
      <c r="E954" s="181">
        <f t="shared" si="210"/>
        <v>0.10811161139058245</v>
      </c>
      <c r="F954" s="181">
        <f t="shared" si="210"/>
        <v>5.6317932061191692E-2</v>
      </c>
      <c r="G954" s="182">
        <f t="shared" si="201"/>
        <v>8.189394814837099E-2</v>
      </c>
      <c r="H954" s="183">
        <f t="shared" si="211"/>
        <v>0.58510163563040063</v>
      </c>
      <c r="I954" s="183">
        <f t="shared" si="211"/>
        <v>1.4359639764363585</v>
      </c>
      <c r="J954" s="183">
        <f t="shared" si="211"/>
        <v>0.56895306473702112</v>
      </c>
      <c r="K954" s="182">
        <f t="shared" si="203"/>
        <v>0.86333955893459347</v>
      </c>
      <c r="L954" s="184">
        <f t="shared" si="212"/>
        <v>9.9240530050965364E-3</v>
      </c>
      <c r="M954" s="184">
        <f t="shared" si="212"/>
        <v>7.853034043081639E-3</v>
      </c>
      <c r="N954" s="184">
        <f t="shared" si="212"/>
        <v>7.1109962764834504E-3</v>
      </c>
      <c r="O954" s="182">
        <f t="shared" si="205"/>
        <v>8.2960277748872074E-3</v>
      </c>
      <c r="P954" s="185">
        <f t="shared" si="213"/>
        <v>1.8616696909384684E-2</v>
      </c>
      <c r="Q954" s="185">
        <f t="shared" si="213"/>
        <v>6.2459096951310106E-2</v>
      </c>
      <c r="R954" s="185">
        <f t="shared" si="213"/>
        <v>2.6788657068424253E-2</v>
      </c>
      <c r="S954" s="182">
        <f t="shared" si="207"/>
        <v>3.5954816976373011E-2</v>
      </c>
    </row>
    <row r="955" spans="2:19" ht="25.15" hidden="1" customHeight="1">
      <c r="B955" s="163">
        <f t="shared" si="208"/>
        <v>54423</v>
      </c>
      <c r="C955" s="9">
        <f t="shared" si="209"/>
        <v>2049</v>
      </c>
      <c r="D955" s="181">
        <f t="shared" si="210"/>
        <v>8.2115666388934791E-2</v>
      </c>
      <c r="E955" s="181">
        <f t="shared" si="210"/>
        <v>0.10926037669317239</v>
      </c>
      <c r="F955" s="181">
        <f t="shared" si="210"/>
        <v>5.6916351467149691E-2</v>
      </c>
      <c r="G955" s="182">
        <f t="shared" si="201"/>
        <v>8.2764131516418954E-2</v>
      </c>
      <c r="H955" s="183">
        <f t="shared" si="211"/>
        <v>0.59131877039377512</v>
      </c>
      <c r="I955" s="183">
        <f t="shared" si="211"/>
        <v>1.4512221487148163</v>
      </c>
      <c r="J955" s="183">
        <f t="shared" si="211"/>
        <v>0.57499860907000511</v>
      </c>
      <c r="K955" s="182">
        <f t="shared" si="203"/>
        <v>0.87251317605953205</v>
      </c>
      <c r="L955" s="184">
        <f t="shared" si="212"/>
        <v>1.0029503359657724E-2</v>
      </c>
      <c r="M955" s="184">
        <f t="shared" si="212"/>
        <v>7.9364782995561614E-3</v>
      </c>
      <c r="N955" s="184">
        <f t="shared" si="212"/>
        <v>7.1865558364992404E-3</v>
      </c>
      <c r="O955" s="182">
        <f t="shared" si="205"/>
        <v>8.3841791652377092E-3</v>
      </c>
      <c r="P955" s="185">
        <f t="shared" si="213"/>
        <v>1.8814512992072336E-2</v>
      </c>
      <c r="Q955" s="185">
        <f t="shared" si="213"/>
        <v>6.3122770746251028E-2</v>
      </c>
      <c r="R955" s="185">
        <f t="shared" si="213"/>
        <v>2.7073306231889291E-2</v>
      </c>
      <c r="S955" s="182">
        <f t="shared" si="207"/>
        <v>3.6336863323404217E-2</v>
      </c>
    </row>
    <row r="956" spans="2:19" ht="25.15" hidden="1" customHeight="1">
      <c r="B956" s="163">
        <f t="shared" si="208"/>
        <v>54788</v>
      </c>
      <c r="C956" s="9">
        <f t="shared" si="209"/>
        <v>2050</v>
      </c>
      <c r="D956" s="181">
        <f t="shared" si="210"/>
        <v>8.2923469356360996E-2</v>
      </c>
      <c r="E956" s="181">
        <f t="shared" si="210"/>
        <v>0.11033521247538244</v>
      </c>
      <c r="F956" s="181">
        <f t="shared" si="210"/>
        <v>5.7476259212310879E-2</v>
      </c>
      <c r="G956" s="182">
        <f t="shared" si="201"/>
        <v>8.3578313681351435E-2</v>
      </c>
      <c r="H956" s="183">
        <f t="shared" si="211"/>
        <v>0.59713579750229873</v>
      </c>
      <c r="I956" s="183">
        <f t="shared" si="211"/>
        <v>1.4654983716291377</v>
      </c>
      <c r="J956" s="183">
        <f t="shared" si="211"/>
        <v>0.58065508855922576</v>
      </c>
      <c r="K956" s="182">
        <f t="shared" si="203"/>
        <v>0.88109641923022075</v>
      </c>
      <c r="L956" s="184">
        <f t="shared" si="212"/>
        <v>1.0128167389702477E-2</v>
      </c>
      <c r="M956" s="184">
        <f t="shared" si="212"/>
        <v>8.0145524479279182E-3</v>
      </c>
      <c r="N956" s="184">
        <f t="shared" si="212"/>
        <v>7.2572527130587237E-3</v>
      </c>
      <c r="O956" s="182">
        <f t="shared" si="205"/>
        <v>8.4666575168963736E-3</v>
      </c>
      <c r="P956" s="185">
        <f t="shared" si="213"/>
        <v>1.8999598495168527E-2</v>
      </c>
      <c r="Q956" s="185">
        <f t="shared" si="213"/>
        <v>6.3743733392763235E-2</v>
      </c>
      <c r="R956" s="185">
        <f t="shared" si="213"/>
        <v>2.7339636617720584E-2</v>
      </c>
      <c r="S956" s="182">
        <f t="shared" si="207"/>
        <v>3.6694322835217445E-2</v>
      </c>
    </row>
    <row r="957" spans="2:19" ht="25.15" hidden="1" customHeight="1">
      <c r="B957" s="163">
        <f t="shared" si="208"/>
        <v>55153</v>
      </c>
      <c r="C957" s="9">
        <f t="shared" si="209"/>
        <v>2051</v>
      </c>
      <c r="D957" s="181">
        <f t="shared" si="210"/>
        <v>8.3745329279001912E-2</v>
      </c>
      <c r="E957" s="181">
        <f t="shared" si="210"/>
        <v>0.11142875197503714</v>
      </c>
      <c r="F957" s="181">
        <f t="shared" si="210"/>
        <v>5.8045910172606789E-2</v>
      </c>
      <c r="G957" s="182">
        <f t="shared" si="201"/>
        <v>8.4406663808881954E-2</v>
      </c>
      <c r="H957" s="183">
        <f t="shared" si="211"/>
        <v>0.60305404940553642</v>
      </c>
      <c r="I957" s="183">
        <f t="shared" si="211"/>
        <v>1.4800230217394881</v>
      </c>
      <c r="J957" s="183">
        <f t="shared" si="211"/>
        <v>0.58640999907935254</v>
      </c>
      <c r="K957" s="182">
        <f t="shared" si="203"/>
        <v>0.88982902340812553</v>
      </c>
      <c r="L957" s="184">
        <f t="shared" si="212"/>
        <v>1.022854831843115E-2</v>
      </c>
      <c r="M957" s="184">
        <f t="shared" si="212"/>
        <v>8.0939852008744782E-3</v>
      </c>
      <c r="N957" s="184">
        <f t="shared" si="212"/>
        <v>7.3291798188544061E-3</v>
      </c>
      <c r="O957" s="182">
        <f t="shared" si="205"/>
        <v>8.550571112720012E-3</v>
      </c>
      <c r="P957" s="185">
        <f t="shared" si="213"/>
        <v>1.9187904757203257E-2</v>
      </c>
      <c r="Q957" s="185">
        <f t="shared" si="213"/>
        <v>6.4375501699150434E-2</v>
      </c>
      <c r="R957" s="185">
        <f t="shared" si="213"/>
        <v>2.7610601542488854E-2</v>
      </c>
      <c r="S957" s="182">
        <f t="shared" si="207"/>
        <v>3.705800266628085E-2</v>
      </c>
    </row>
    <row r="958" spans="2:19" ht="25.15" hidden="1" customHeight="1">
      <c r="B958" s="163">
        <f t="shared" si="208"/>
        <v>55518</v>
      </c>
      <c r="C958" s="9">
        <f t="shared" si="209"/>
        <v>2052</v>
      </c>
      <c r="D958" s="181">
        <f t="shared" ref="D958:F967" si="214">D911*$G$870</f>
        <v>8.4582104719906001E-2</v>
      </c>
      <c r="E958" s="181">
        <f t="shared" si="214"/>
        <v>0.1125421375675956</v>
      </c>
      <c r="F958" s="181">
        <f t="shared" si="214"/>
        <v>5.86258994388206E-2</v>
      </c>
      <c r="G958" s="182">
        <f t="shared" si="201"/>
        <v>8.5250047242107385E-2</v>
      </c>
      <c r="H958" s="183">
        <f t="shared" ref="H958:J967" si="215">H911*$H$870</f>
        <v>0.60907970865632455</v>
      </c>
      <c r="I958" s="183">
        <f t="shared" si="215"/>
        <v>1.4948112723467346</v>
      </c>
      <c r="J958" s="183">
        <f t="shared" si="215"/>
        <v>0.59226935254723878</v>
      </c>
      <c r="K958" s="182">
        <f t="shared" si="203"/>
        <v>0.89872011118343265</v>
      </c>
      <c r="L958" s="184">
        <f t="shared" ref="L958:N967" si="216">L911*$G$870</f>
        <v>1.0330751009645716E-2</v>
      </c>
      <c r="M958" s="184">
        <f t="shared" si="216"/>
        <v>8.1748595385055228E-3</v>
      </c>
      <c r="N958" s="184">
        <f t="shared" si="216"/>
        <v>7.4024122931570062E-3</v>
      </c>
      <c r="O958" s="182">
        <f t="shared" si="205"/>
        <v>8.6360076137694149E-3</v>
      </c>
      <c r="P958" s="185">
        <f t="shared" ref="P958:R967" si="217">P911*$G$870</f>
        <v>1.9379628493935402E-2</v>
      </c>
      <c r="Q958" s="185">
        <f t="shared" si="217"/>
        <v>6.5018735647616566E-2</v>
      </c>
      <c r="R958" s="185">
        <f t="shared" si="217"/>
        <v>2.7886484072037119E-2</v>
      </c>
      <c r="S958" s="182">
        <f t="shared" si="207"/>
        <v>3.7428282737863028E-2</v>
      </c>
    </row>
    <row r="959" spans="2:19" ht="25.15" hidden="1" customHeight="1">
      <c r="B959" s="163">
        <f t="shared" si="208"/>
        <v>55884</v>
      </c>
      <c r="C959" s="9">
        <f t="shared" si="209"/>
        <v>2053</v>
      </c>
      <c r="D959" s="181">
        <f t="shared" si="214"/>
        <v>8.5440339520774164E-2</v>
      </c>
      <c r="E959" s="181">
        <f t="shared" si="214"/>
        <v>0.11368407627134923</v>
      </c>
      <c r="F959" s="181">
        <f t="shared" si="214"/>
        <v>5.9220762705668957E-2</v>
      </c>
      <c r="G959" s="182">
        <f t="shared" si="201"/>
        <v>8.6115059499264124E-2</v>
      </c>
      <c r="H959" s="183">
        <f t="shared" si="215"/>
        <v>0.61525989776609591</v>
      </c>
      <c r="I959" s="183">
        <f t="shared" si="215"/>
        <v>1.5099787721258702</v>
      </c>
      <c r="J959" s="183">
        <f t="shared" si="215"/>
        <v>0.59827897091186755</v>
      </c>
      <c r="K959" s="182">
        <f t="shared" si="203"/>
        <v>0.90783921360127795</v>
      </c>
      <c r="L959" s="184">
        <f t="shared" si="216"/>
        <v>1.0435574719873103E-2</v>
      </c>
      <c r="M959" s="184">
        <f t="shared" si="216"/>
        <v>8.2578079230531502E-3</v>
      </c>
      <c r="N959" s="184">
        <f t="shared" si="216"/>
        <v>7.4775228364734646E-3</v>
      </c>
      <c r="O959" s="182">
        <f t="shared" si="205"/>
        <v>8.7236351597999064E-3</v>
      </c>
      <c r="P959" s="185">
        <f t="shared" si="217"/>
        <v>1.9576269044043134E-2</v>
      </c>
      <c r="Q959" s="185">
        <f t="shared" si="217"/>
        <v>6.5678465525774832E-2</v>
      </c>
      <c r="R959" s="185">
        <f t="shared" si="217"/>
        <v>2.8169441692726893E-2</v>
      </c>
      <c r="S959" s="182">
        <f t="shared" si="207"/>
        <v>3.7808058754181618E-2</v>
      </c>
    </row>
    <row r="960" spans="2:19" ht="25.15" hidden="1" customHeight="1">
      <c r="B960" s="163">
        <f t="shared" si="208"/>
        <v>56249</v>
      </c>
      <c r="C960" s="9">
        <f t="shared" si="209"/>
        <v>2054</v>
      </c>
      <c r="D960" s="181">
        <f t="shared" si="214"/>
        <v>8.6315233580992315E-2</v>
      </c>
      <c r="E960" s="181">
        <f t="shared" si="214"/>
        <v>0.11484818123194582</v>
      </c>
      <c r="F960" s="181">
        <f t="shared" si="214"/>
        <v>5.9827172907493828E-2</v>
      </c>
      <c r="G960" s="182">
        <f t="shared" si="201"/>
        <v>8.6996862573477329E-2</v>
      </c>
      <c r="H960" s="183">
        <f t="shared" si="215"/>
        <v>0.62156005098488198</v>
      </c>
      <c r="I960" s="183">
        <f t="shared" si="215"/>
        <v>1.525440689367751</v>
      </c>
      <c r="J960" s="183">
        <f t="shared" si="215"/>
        <v>0.60440524242413085</v>
      </c>
      <c r="K960" s="182">
        <f t="shared" si="203"/>
        <v>0.91713532759225458</v>
      </c>
      <c r="L960" s="184">
        <f t="shared" si="216"/>
        <v>1.054243317091144E-2</v>
      </c>
      <c r="M960" s="184">
        <f t="shared" si="216"/>
        <v>8.3423664248431038E-3</v>
      </c>
      <c r="N960" s="184">
        <f t="shared" si="216"/>
        <v>7.5540913561150027E-3</v>
      </c>
      <c r="O960" s="182">
        <f t="shared" si="205"/>
        <v>8.8129636506231821E-3</v>
      </c>
      <c r="P960" s="185">
        <f t="shared" si="217"/>
        <v>1.9776726598448112E-2</v>
      </c>
      <c r="Q960" s="185">
        <f t="shared" si="217"/>
        <v>6.6351001469510992E-2</v>
      </c>
      <c r="R960" s="185">
        <f t="shared" si="217"/>
        <v>2.8457891824770622E-2</v>
      </c>
      <c r="S960" s="182">
        <f t="shared" si="207"/>
        <v>3.819520663090991E-2</v>
      </c>
    </row>
    <row r="961" spans="2:19" ht="25.15" hidden="1" customHeight="1">
      <c r="B961" s="163">
        <f t="shared" si="208"/>
        <v>56614</v>
      </c>
      <c r="C961" s="9">
        <f t="shared" si="209"/>
        <v>2055</v>
      </c>
      <c r="D961" s="181">
        <f t="shared" si="214"/>
        <v>8.727743891244974E-2</v>
      </c>
      <c r="E961" s="181">
        <f t="shared" si="214"/>
        <v>0.11612845966838049</v>
      </c>
      <c r="F961" s="181">
        <f t="shared" si="214"/>
        <v>6.0494100659981447E-2</v>
      </c>
      <c r="G961" s="182">
        <f t="shared" si="201"/>
        <v>8.79666664136039E-2</v>
      </c>
      <c r="H961" s="183">
        <f t="shared" si="215"/>
        <v>0.62848893676861106</v>
      </c>
      <c r="I961" s="183">
        <f t="shared" si="215"/>
        <v>1.5424456501752135</v>
      </c>
      <c r="J961" s="183">
        <f t="shared" si="215"/>
        <v>0.61114289373426278</v>
      </c>
      <c r="K961" s="182">
        <f t="shared" si="203"/>
        <v>0.92735916022602904</v>
      </c>
      <c r="L961" s="184">
        <f t="shared" si="216"/>
        <v>1.0659955709897171E-2</v>
      </c>
      <c r="M961" s="184">
        <f t="shared" si="216"/>
        <v>8.4353635600871776E-3</v>
      </c>
      <c r="N961" s="184">
        <f t="shared" si="216"/>
        <v>7.6383011378141968E-3</v>
      </c>
      <c r="O961" s="182">
        <f t="shared" si="205"/>
        <v>8.9112068025995143E-3</v>
      </c>
      <c r="P961" s="185">
        <f t="shared" si="217"/>
        <v>1.9997189093680163E-2</v>
      </c>
      <c r="Q961" s="185">
        <f t="shared" si="217"/>
        <v>6.7090654074419914E-2</v>
      </c>
      <c r="R961" s="185">
        <f t="shared" si="217"/>
        <v>2.877512823947764E-2</v>
      </c>
      <c r="S961" s="182">
        <f t="shared" si="207"/>
        <v>3.8620990469192575E-2</v>
      </c>
    </row>
    <row r="962" spans="2:19" ht="25.15" hidden="1" customHeight="1">
      <c r="B962" s="163">
        <f t="shared" si="208"/>
        <v>56979</v>
      </c>
      <c r="C962" s="9">
        <f t="shared" si="209"/>
        <v>2056</v>
      </c>
      <c r="D962" s="181">
        <f t="shared" si="214"/>
        <v>8.8330592898756582E-2</v>
      </c>
      <c r="E962" s="181">
        <f t="shared" si="214"/>
        <v>0.11752975136240136</v>
      </c>
      <c r="F962" s="181">
        <f t="shared" si="214"/>
        <v>6.1224067121554829E-2</v>
      </c>
      <c r="G962" s="182">
        <f t="shared" si="201"/>
        <v>8.9028137127570919E-2</v>
      </c>
      <c r="H962" s="183">
        <f t="shared" si="215"/>
        <v>0.63607274808749725</v>
      </c>
      <c r="I962" s="183">
        <f t="shared" si="215"/>
        <v>1.5610579376733971</v>
      </c>
      <c r="J962" s="183">
        <f t="shared" si="215"/>
        <v>0.61851739489698565</v>
      </c>
      <c r="K962" s="182">
        <f t="shared" si="203"/>
        <v>0.93854936021929325</v>
      </c>
      <c r="L962" s="184">
        <f t="shared" si="216"/>
        <v>1.0788586602251772E-2</v>
      </c>
      <c r="M962" s="184">
        <f t="shared" si="216"/>
        <v>8.5371508818733368E-3</v>
      </c>
      <c r="N962" s="184">
        <f t="shared" si="216"/>
        <v>7.7304705162027009E-3</v>
      </c>
      <c r="O962" s="182">
        <f t="shared" si="205"/>
        <v>9.0187360001092714E-3</v>
      </c>
      <c r="P962" s="185">
        <f t="shared" si="217"/>
        <v>2.0238489934669174E-2</v>
      </c>
      <c r="Q962" s="185">
        <f t="shared" si="217"/>
        <v>6.7900219417569893E-2</v>
      </c>
      <c r="R962" s="185">
        <f t="shared" si="217"/>
        <v>2.912235017208151E-2</v>
      </c>
      <c r="S962" s="182">
        <f t="shared" si="207"/>
        <v>3.9087019841440189E-2</v>
      </c>
    </row>
    <row r="963" spans="2:19" ht="25.15" hidden="1" customHeight="1">
      <c r="B963" s="163">
        <f t="shared" si="208"/>
        <v>57345</v>
      </c>
      <c r="C963" s="9">
        <f t="shared" si="209"/>
        <v>2057</v>
      </c>
      <c r="D963" s="181">
        <f t="shared" si="214"/>
        <v>8.9406382441819685E-2</v>
      </c>
      <c r="E963" s="181">
        <f t="shared" si="214"/>
        <v>0.11896116117597974</v>
      </c>
      <c r="F963" s="181">
        <f t="shared" si="214"/>
        <v>6.1969722834164555E-2</v>
      </c>
      <c r="G963" s="182">
        <f t="shared" si="201"/>
        <v>9.0112422150654667E-2</v>
      </c>
      <c r="H963" s="183">
        <f t="shared" si="215"/>
        <v>0.64381955911370925</v>
      </c>
      <c r="I963" s="183">
        <f t="shared" si="215"/>
        <v>1.5800702611544539</v>
      </c>
      <c r="J963" s="183">
        <f t="shared" si="215"/>
        <v>0.62605039704037069</v>
      </c>
      <c r="K963" s="182">
        <f t="shared" si="203"/>
        <v>0.94998007243617799</v>
      </c>
      <c r="L963" s="184">
        <f t="shared" si="216"/>
        <v>1.0919982172803825E-2</v>
      </c>
      <c r="M963" s="184">
        <f t="shared" si="216"/>
        <v>8.64112592998377E-3</v>
      </c>
      <c r="N963" s="184">
        <f t="shared" si="216"/>
        <v>7.8246209013792239E-3</v>
      </c>
      <c r="O963" s="182">
        <f t="shared" si="205"/>
        <v>9.1285763347222718E-3</v>
      </c>
      <c r="P963" s="185">
        <f t="shared" si="217"/>
        <v>2.0484977081699419E-2</v>
      </c>
      <c r="Q963" s="185">
        <f t="shared" si="217"/>
        <v>6.8727184839446287E-2</v>
      </c>
      <c r="R963" s="185">
        <f t="shared" si="217"/>
        <v>2.9477034984629485E-2</v>
      </c>
      <c r="S963" s="182">
        <f t="shared" si="207"/>
        <v>3.9563065635258396E-2</v>
      </c>
    </row>
    <row r="964" spans="2:19" ht="25.15" hidden="1" customHeight="1">
      <c r="B964" s="163">
        <f t="shared" si="208"/>
        <v>57710</v>
      </c>
      <c r="C964" s="9">
        <f t="shared" si="209"/>
        <v>2058</v>
      </c>
      <c r="D964" s="181">
        <f t="shared" si="214"/>
        <v>9.0505390856143619E-2</v>
      </c>
      <c r="E964" s="181">
        <f t="shared" si="214"/>
        <v>0.12042346524800977</v>
      </c>
      <c r="F964" s="181">
        <f t="shared" si="214"/>
        <v>6.2731472107180816E-2</v>
      </c>
      <c r="G964" s="182">
        <f t="shared" si="201"/>
        <v>9.1220109403778074E-2</v>
      </c>
      <c r="H964" s="183">
        <f t="shared" si="215"/>
        <v>0.65173357032239154</v>
      </c>
      <c r="I964" s="183">
        <f t="shared" si="215"/>
        <v>1.5994929294786286</v>
      </c>
      <c r="J964" s="183">
        <f t="shared" si="215"/>
        <v>0.63374598470812971</v>
      </c>
      <c r="K964" s="182">
        <f t="shared" si="203"/>
        <v>0.96165749483638319</v>
      </c>
      <c r="L964" s="184">
        <f t="shared" si="216"/>
        <v>1.1054213666847199E-2</v>
      </c>
      <c r="M964" s="184">
        <f t="shared" si="216"/>
        <v>8.7473450817592575E-3</v>
      </c>
      <c r="N964" s="184">
        <f t="shared" si="216"/>
        <v>7.920803343556734E-3</v>
      </c>
      <c r="O964" s="182">
        <f t="shared" si="205"/>
        <v>9.240787364054398E-3</v>
      </c>
      <c r="P964" s="185">
        <f t="shared" si="217"/>
        <v>2.0736784185008527E-2</v>
      </c>
      <c r="Q964" s="185">
        <f t="shared" si="217"/>
        <v>6.9571998737162133E-2</v>
      </c>
      <c r="R964" s="185">
        <f t="shared" si="217"/>
        <v>2.9839374994287182E-2</v>
      </c>
      <c r="S964" s="182">
        <f t="shared" si="207"/>
        <v>4.0049385972152615E-2</v>
      </c>
    </row>
    <row r="965" spans="2:19" ht="25.15" hidden="1" customHeight="1">
      <c r="B965" s="163">
        <f t="shared" si="208"/>
        <v>58075</v>
      </c>
      <c r="C965" s="9">
        <f t="shared" si="209"/>
        <v>2059</v>
      </c>
      <c r="D965" s="181">
        <f t="shared" si="214"/>
        <v>9.1707467694621847E-2</v>
      </c>
      <c r="E965" s="181">
        <f t="shared" si="214"/>
        <v>0.12202290873987878</v>
      </c>
      <c r="F965" s="181">
        <f t="shared" si="214"/>
        <v>6.3564660594080377E-2</v>
      </c>
      <c r="G965" s="182">
        <f t="shared" si="201"/>
        <v>9.2431679009526993E-2</v>
      </c>
      <c r="H965" s="183">
        <f t="shared" si="215"/>
        <v>0.66038978209422416</v>
      </c>
      <c r="I965" s="183">
        <f t="shared" si="215"/>
        <v>1.6207371159922477</v>
      </c>
      <c r="J965" s="183">
        <f t="shared" si="215"/>
        <v>0.64216328850064186</v>
      </c>
      <c r="K965" s="182">
        <f t="shared" si="203"/>
        <v>0.97443006219570449</v>
      </c>
      <c r="L965" s="184">
        <f t="shared" si="216"/>
        <v>1.1201033807512934E-2</v>
      </c>
      <c r="M965" s="184">
        <f t="shared" si="216"/>
        <v>8.8635257956536651E-3</v>
      </c>
      <c r="N965" s="184">
        <f t="shared" si="216"/>
        <v>8.0260060740389924E-3</v>
      </c>
      <c r="O965" s="182">
        <f t="shared" si="205"/>
        <v>9.3635218924018639E-3</v>
      </c>
      <c r="P965" s="185">
        <f t="shared" si="217"/>
        <v>2.1012206540931406E-2</v>
      </c>
      <c r="Q965" s="185">
        <f t="shared" si="217"/>
        <v>7.049604190738068E-2</v>
      </c>
      <c r="R965" s="185">
        <f t="shared" si="217"/>
        <v>3.0235696375986006E-2</v>
      </c>
      <c r="S965" s="182">
        <f t="shared" si="207"/>
        <v>4.0581314941432696E-2</v>
      </c>
    </row>
    <row r="966" spans="2:19" ht="25.15" hidden="1" customHeight="1">
      <c r="B966" s="163">
        <f t="shared" si="208"/>
        <v>58440</v>
      </c>
      <c r="C966" s="9">
        <f t="shared" si="209"/>
        <v>2060</v>
      </c>
      <c r="D966" s="181">
        <f t="shared" si="214"/>
        <v>9.293629981898667E-2</v>
      </c>
      <c r="E966" s="181">
        <f t="shared" si="214"/>
        <v>0.12365795192597251</v>
      </c>
      <c r="F966" s="181">
        <f t="shared" si="214"/>
        <v>6.4416393815767997E-2</v>
      </c>
      <c r="G966" s="182">
        <f t="shared" si="201"/>
        <v>9.3670215186909059E-2</v>
      </c>
      <c r="H966" s="183">
        <f t="shared" si="215"/>
        <v>0.66923865993634202</v>
      </c>
      <c r="I966" s="183">
        <f t="shared" si="215"/>
        <v>1.6424541460591295</v>
      </c>
      <c r="J966" s="183">
        <f t="shared" si="215"/>
        <v>0.65076794085703482</v>
      </c>
      <c r="K966" s="182">
        <f t="shared" si="203"/>
        <v>0.98748691561750201</v>
      </c>
      <c r="L966" s="184">
        <f t="shared" si="216"/>
        <v>1.1351121804867763E-2</v>
      </c>
      <c r="M966" s="184">
        <f t="shared" si="216"/>
        <v>8.9822924076498039E-3</v>
      </c>
      <c r="N966" s="184">
        <f t="shared" si="216"/>
        <v>8.1335503596032619E-3</v>
      </c>
      <c r="O966" s="182">
        <f t="shared" si="205"/>
        <v>9.4889881907069418E-3</v>
      </c>
      <c r="P966" s="185">
        <f t="shared" si="217"/>
        <v>2.1293759123838456E-2</v>
      </c>
      <c r="Q966" s="185">
        <f t="shared" si="217"/>
        <v>7.1440652015085565E-2</v>
      </c>
      <c r="R966" s="185">
        <f t="shared" si="217"/>
        <v>3.0640838900835504E-2</v>
      </c>
      <c r="S966" s="182">
        <f t="shared" si="207"/>
        <v>4.1125083346586509E-2</v>
      </c>
    </row>
    <row r="967" spans="2:19" ht="25.15" hidden="1" customHeight="1">
      <c r="B967" s="163">
        <f t="shared" si="208"/>
        <v>58806</v>
      </c>
      <c r="C967" s="9">
        <f t="shared" si="209"/>
        <v>2061</v>
      </c>
      <c r="D967" s="181">
        <f t="shared" si="214"/>
        <v>9.4261965065174744E-2</v>
      </c>
      <c r="E967" s="181">
        <f t="shared" si="214"/>
        <v>0.12542183804584539</v>
      </c>
      <c r="F967" s="181">
        <f t="shared" si="214"/>
        <v>6.5335244412710755E-2</v>
      </c>
      <c r="G967" s="182">
        <f t="shared" si="201"/>
        <v>9.5006349174576968E-2</v>
      </c>
      <c r="H967" s="183">
        <f t="shared" si="215"/>
        <v>0.67878483763667075</v>
      </c>
      <c r="I967" s="183">
        <f t="shared" si="215"/>
        <v>1.6658824984265999</v>
      </c>
      <c r="J967" s="183">
        <f t="shared" si="215"/>
        <v>0.66005064787472145</v>
      </c>
      <c r="K967" s="182">
        <f t="shared" si="203"/>
        <v>1.0015726613126641</v>
      </c>
      <c r="L967" s="184">
        <f t="shared" si="216"/>
        <v>1.1513036876925394E-2</v>
      </c>
      <c r="M967" s="184">
        <f t="shared" si="216"/>
        <v>9.1104179398596372E-3</v>
      </c>
      <c r="N967" s="184">
        <f t="shared" si="216"/>
        <v>8.2495692355521368E-3</v>
      </c>
      <c r="O967" s="182">
        <f t="shared" si="205"/>
        <v>9.6243413507790549E-3</v>
      </c>
      <c r="P967" s="185">
        <f t="shared" si="217"/>
        <v>2.1597498313865964E-2</v>
      </c>
      <c r="Q967" s="185">
        <f t="shared" si="217"/>
        <v>7.2459698283614385E-2</v>
      </c>
      <c r="R967" s="185">
        <f t="shared" si="217"/>
        <v>3.1077907035934497E-2</v>
      </c>
      <c r="S967" s="182">
        <f t="shared" si="207"/>
        <v>4.1711701211138284E-2</v>
      </c>
    </row>
    <row r="968" spans="2:19" ht="25.15" hidden="1" customHeight="1">
      <c r="B968" s="78" t="s">
        <v>396</v>
      </c>
      <c r="C968" s="186"/>
      <c r="D968" s="64"/>
      <c r="E968" s="64"/>
      <c r="F968" s="64"/>
      <c r="G968" s="2"/>
      <c r="H968" s="64"/>
      <c r="I968" s="64"/>
      <c r="J968" s="64"/>
      <c r="K968" s="2"/>
      <c r="L968" s="64"/>
      <c r="M968" s="64"/>
      <c r="N968" s="64"/>
      <c r="O968" s="64"/>
      <c r="P968" s="64"/>
      <c r="Q968" s="64"/>
      <c r="R968" s="14"/>
      <c r="S968" s="14"/>
    </row>
    <row r="969" spans="2:19" hidden="1"/>
    <row r="970" spans="2:19" ht="25.15" hidden="1" customHeight="1">
      <c r="B970" s="452" t="s">
        <v>292</v>
      </c>
      <c r="C970" s="452"/>
      <c r="D970" s="452"/>
      <c r="E970" s="452"/>
      <c r="F970" s="452"/>
      <c r="G970" s="452"/>
      <c r="H970" s="452"/>
      <c r="I970" s="452"/>
      <c r="J970" s="452"/>
      <c r="K970" s="452"/>
      <c r="L970" s="452"/>
      <c r="M970" s="452"/>
      <c r="N970" s="452"/>
      <c r="O970" s="452"/>
      <c r="P970" s="452"/>
      <c r="Q970" s="452"/>
      <c r="R970" s="452"/>
      <c r="S970" s="452"/>
    </row>
    <row r="971" spans="2:19" ht="25.15" hidden="1" customHeight="1">
      <c r="B971" s="2"/>
      <c r="C971" s="187"/>
      <c r="D971" s="64"/>
      <c r="E971" s="64"/>
      <c r="F971" s="64"/>
      <c r="G971" s="2"/>
      <c r="H971" s="64"/>
      <c r="I971" s="64"/>
      <c r="J971" s="64"/>
      <c r="K971" s="2"/>
      <c r="L971" s="64"/>
      <c r="M971" s="64"/>
      <c r="N971" s="64"/>
      <c r="O971" s="64"/>
      <c r="P971" s="64"/>
      <c r="Q971" s="64"/>
      <c r="R971" s="64"/>
      <c r="S971" s="14"/>
    </row>
    <row r="972" spans="2:19" ht="25.15" hidden="1" customHeight="1">
      <c r="B972" s="2"/>
      <c r="C972" s="2"/>
      <c r="D972" s="439" t="s">
        <v>368</v>
      </c>
      <c r="E972" s="440"/>
      <c r="F972" s="440"/>
      <c r="G972" s="441"/>
      <c r="H972" s="442" t="s">
        <v>369</v>
      </c>
      <c r="I972" s="443"/>
      <c r="J972" s="443"/>
      <c r="K972" s="444"/>
      <c r="L972" s="445" t="s">
        <v>461</v>
      </c>
      <c r="M972" s="446"/>
      <c r="N972" s="446"/>
      <c r="O972" s="447"/>
      <c r="P972" s="448" t="s">
        <v>462</v>
      </c>
      <c r="Q972" s="449"/>
      <c r="R972" s="449"/>
      <c r="S972" s="450"/>
    </row>
    <row r="973" spans="2:19" s="2" customFormat="1" ht="25.15" hidden="1" customHeight="1">
      <c r="B973" s="164" t="s">
        <v>199</v>
      </c>
      <c r="C973" s="178" t="s">
        <v>17</v>
      </c>
      <c r="D973" s="313" t="s">
        <v>270</v>
      </c>
      <c r="E973" s="313" t="s">
        <v>271</v>
      </c>
      <c r="F973" s="313" t="s">
        <v>272</v>
      </c>
      <c r="G973" s="178" t="s">
        <v>289</v>
      </c>
      <c r="H973" s="314" t="s">
        <v>270</v>
      </c>
      <c r="I973" s="314" t="s">
        <v>271</v>
      </c>
      <c r="J973" s="314" t="s">
        <v>272</v>
      </c>
      <c r="K973" s="178" t="s">
        <v>289</v>
      </c>
      <c r="L973" s="315" t="s">
        <v>270</v>
      </c>
      <c r="M973" s="315" t="s">
        <v>271</v>
      </c>
      <c r="N973" s="315" t="s">
        <v>272</v>
      </c>
      <c r="O973" s="178" t="s">
        <v>289</v>
      </c>
      <c r="P973" s="316" t="s">
        <v>270</v>
      </c>
      <c r="Q973" s="316" t="s">
        <v>271</v>
      </c>
      <c r="R973" s="316" t="s">
        <v>272</v>
      </c>
      <c r="S973" s="178" t="s">
        <v>289</v>
      </c>
    </row>
    <row r="974" spans="2:19" ht="25.15" hidden="1" customHeight="1">
      <c r="B974" s="162">
        <v>43830</v>
      </c>
      <c r="C974" s="9">
        <v>2020</v>
      </c>
      <c r="D974" s="181">
        <f t="shared" ref="D974:F989" si="218">AVERAGE(D879,D926)</f>
        <v>3.154768697867158E-2</v>
      </c>
      <c r="E974" s="181">
        <f t="shared" si="218"/>
        <v>4.1976303848791807E-2</v>
      </c>
      <c r="F974" s="181">
        <f t="shared" si="218"/>
        <v>2.1866463721417852E-2</v>
      </c>
      <c r="G974" s="182">
        <f t="shared" ref="G974:G1015" si="219">AVERAGE(D974:F974)</f>
        <v>3.1796818182960408E-2</v>
      </c>
      <c r="H974" s="183">
        <f t="shared" ref="H974:J989" si="220">AVERAGE(H879,H926)</f>
        <v>0.22552242962588914</v>
      </c>
      <c r="I974" s="183">
        <f t="shared" si="220"/>
        <v>0.55348005389228905</v>
      </c>
      <c r="J974" s="183">
        <f t="shared" si="220"/>
        <v>0.21929810085788454</v>
      </c>
      <c r="K974" s="182">
        <f t="shared" ref="K974:K1015" si="221">AVERAGE(H974:J974)</f>
        <v>0.33276686145868756</v>
      </c>
      <c r="L974" s="184">
        <f t="shared" ref="L974:N989" si="222">AVERAGE(L879,L926)</f>
        <v>3.8531944811039534E-3</v>
      </c>
      <c r="M974" s="184">
        <f t="shared" si="222"/>
        <v>3.0490836172664404E-3</v>
      </c>
      <c r="N974" s="184">
        <f t="shared" si="222"/>
        <v>2.7609739280539305E-3</v>
      </c>
      <c r="O974" s="182">
        <f t="shared" ref="O974:O1015" si="223">AVERAGE(L974:N974)</f>
        <v>3.2210840088081082E-3</v>
      </c>
      <c r="P974" s="185">
        <f t="shared" ref="P974:R989" si="224">AVERAGE(P879,P926)</f>
        <v>7.2282719319200477E-3</v>
      </c>
      <c r="Q974" s="185">
        <f t="shared" si="224"/>
        <v>2.4250882935019528E-2</v>
      </c>
      <c r="R974" s="185">
        <f t="shared" si="224"/>
        <v>1.0401184427292834E-2</v>
      </c>
      <c r="S974" s="182">
        <f t="shared" ref="S974:S1015" si="225">AVERAGE(P974:R974)</f>
        <v>1.3960113098077471E-2</v>
      </c>
    </row>
    <row r="975" spans="2:19" ht="25.15" hidden="1" customHeight="1">
      <c r="B975" s="163">
        <f t="shared" ref="B975:B1015" si="226">DATE(YEAR(B974+1),12,31)</f>
        <v>44196</v>
      </c>
      <c r="C975" s="9">
        <f t="shared" ref="C975:C1015" si="227">C974+1</f>
        <v>2021</v>
      </c>
      <c r="D975" s="181">
        <f t="shared" si="218"/>
        <v>3.2094354744904352E-2</v>
      </c>
      <c r="E975" s="181">
        <f t="shared" si="218"/>
        <v>4.2703681810771749E-2</v>
      </c>
      <c r="F975" s="181">
        <f t="shared" si="218"/>
        <v>2.2245372352217917E-2</v>
      </c>
      <c r="G975" s="182">
        <f t="shared" si="219"/>
        <v>3.2347802969298005E-2</v>
      </c>
      <c r="H975" s="183">
        <f t="shared" si="220"/>
        <v>0.2294303498142162</v>
      </c>
      <c r="I975" s="183">
        <f t="shared" si="220"/>
        <v>0.56307092199365738</v>
      </c>
      <c r="J975" s="183">
        <f t="shared" si="220"/>
        <v>0.22309816401358018</v>
      </c>
      <c r="K975" s="182">
        <f t="shared" si="221"/>
        <v>0.33853314527381789</v>
      </c>
      <c r="L975" s="184">
        <f t="shared" si="222"/>
        <v>3.9199637888275157E-3</v>
      </c>
      <c r="M975" s="184">
        <f t="shared" si="222"/>
        <v>3.1019190511679777E-3</v>
      </c>
      <c r="N975" s="184">
        <f t="shared" si="222"/>
        <v>2.8088169109926342E-3</v>
      </c>
      <c r="O975" s="182">
        <f t="shared" si="223"/>
        <v>3.2768999169960427E-3</v>
      </c>
      <c r="P975" s="185">
        <f t="shared" si="224"/>
        <v>7.3535255923046338E-3</v>
      </c>
      <c r="Q975" s="185">
        <f t="shared" si="224"/>
        <v>2.4671109495915177E-2</v>
      </c>
      <c r="R975" s="185">
        <f t="shared" si="224"/>
        <v>1.0581419265456637E-2</v>
      </c>
      <c r="S975" s="182">
        <f t="shared" si="225"/>
        <v>1.4202018117892149E-2</v>
      </c>
    </row>
    <row r="976" spans="2:19" ht="25.15" hidden="1" customHeight="1">
      <c r="B976" s="163">
        <f t="shared" si="226"/>
        <v>44561</v>
      </c>
      <c r="C976" s="9">
        <f t="shared" si="227"/>
        <v>2022</v>
      </c>
      <c r="D976" s="181">
        <f t="shared" si="218"/>
        <v>3.560201274021603E-2</v>
      </c>
      <c r="E976" s="181">
        <f t="shared" si="218"/>
        <v>4.7370854967028503E-2</v>
      </c>
      <c r="F976" s="181">
        <f t="shared" si="218"/>
        <v>2.4676614818693467E-2</v>
      </c>
      <c r="G976" s="182">
        <f t="shared" si="219"/>
        <v>3.5883160841979338E-2</v>
      </c>
      <c r="H976" s="183">
        <f t="shared" si="220"/>
        <v>0.25450526430586096</v>
      </c>
      <c r="I976" s="183">
        <f t="shared" si="220"/>
        <v>0.62461010036807707</v>
      </c>
      <c r="J976" s="183">
        <f t="shared" si="220"/>
        <v>0.24748102090419383</v>
      </c>
      <c r="K976" s="182">
        <f t="shared" si="221"/>
        <v>0.37553212852604395</v>
      </c>
      <c r="L976" s="184">
        <f t="shared" si="222"/>
        <v>4.3483846882193689E-3</v>
      </c>
      <c r="M976" s="184">
        <f t="shared" si="222"/>
        <v>3.4409341598099878E-3</v>
      </c>
      <c r="N976" s="184">
        <f t="shared" si="222"/>
        <v>3.1157982843064017E-3</v>
      </c>
      <c r="O976" s="182">
        <f t="shared" si="223"/>
        <v>3.6350390441119199E-3</v>
      </c>
      <c r="P976" s="185">
        <f t="shared" si="224"/>
        <v>8.1572075183814208E-3</v>
      </c>
      <c r="Q976" s="185">
        <f t="shared" si="224"/>
        <v>2.7367465760572477E-2</v>
      </c>
      <c r="R976" s="185">
        <f t="shared" si="224"/>
        <v>1.1737884325534437E-2</v>
      </c>
      <c r="S976" s="182">
        <f t="shared" si="225"/>
        <v>1.5754185868162778E-2</v>
      </c>
    </row>
    <row r="977" spans="2:19" ht="25.15" hidden="1" customHeight="1">
      <c r="B977" s="163">
        <f t="shared" si="226"/>
        <v>44926</v>
      </c>
      <c r="C977" s="9">
        <f t="shared" si="227"/>
        <v>2023</v>
      </c>
      <c r="D977" s="181">
        <f t="shared" si="218"/>
        <v>4.2462065202240301E-2</v>
      </c>
      <c r="E977" s="181">
        <f t="shared" si="218"/>
        <v>5.6498612788363024E-2</v>
      </c>
      <c r="F977" s="181">
        <f t="shared" si="218"/>
        <v>2.9431482850359007E-2</v>
      </c>
      <c r="G977" s="182">
        <f t="shared" si="219"/>
        <v>4.2797386946987447E-2</v>
      </c>
      <c r="H977" s="183">
        <f t="shared" si="220"/>
        <v>0.30354517330593189</v>
      </c>
      <c r="I977" s="183">
        <f t="shared" si="220"/>
        <v>0.74496447718664038</v>
      </c>
      <c r="J977" s="183">
        <f t="shared" si="220"/>
        <v>0.29516744804937423</v>
      </c>
      <c r="K977" s="182">
        <f t="shared" si="221"/>
        <v>0.44789236618064887</v>
      </c>
      <c r="L977" s="184">
        <f t="shared" si="222"/>
        <v>5.1862627965138406E-3</v>
      </c>
      <c r="M977" s="184">
        <f t="shared" si="222"/>
        <v>4.1039581586751906E-3</v>
      </c>
      <c r="N977" s="184">
        <f t="shared" si="222"/>
        <v>3.7161727588450964E-3</v>
      </c>
      <c r="O977" s="182">
        <f t="shared" si="223"/>
        <v>4.3354645713447092E-3</v>
      </c>
      <c r="P977" s="185">
        <f t="shared" si="224"/>
        <v>9.7289970665746933E-3</v>
      </c>
      <c r="Q977" s="185">
        <f t="shared" si="224"/>
        <v>3.2640826349483974E-2</v>
      </c>
      <c r="R977" s="185">
        <f t="shared" si="224"/>
        <v>1.3999624493257607E-2</v>
      </c>
      <c r="S977" s="182">
        <f t="shared" si="225"/>
        <v>1.8789815969772094E-2</v>
      </c>
    </row>
    <row r="978" spans="2:19" ht="25.15" hidden="1" customHeight="1">
      <c r="B978" s="163">
        <f t="shared" si="226"/>
        <v>45291</v>
      </c>
      <c r="C978" s="9">
        <f t="shared" si="227"/>
        <v>2024</v>
      </c>
      <c r="D978" s="181">
        <f t="shared" si="218"/>
        <v>4.73786860390885E-2</v>
      </c>
      <c r="E978" s="181">
        <f t="shared" si="218"/>
        <v>6.3040505076579573E-2</v>
      </c>
      <c r="F978" s="181">
        <f t="shared" si="218"/>
        <v>3.2839311488749891E-2</v>
      </c>
      <c r="G978" s="182">
        <f t="shared" si="219"/>
        <v>4.7752834201472659E-2</v>
      </c>
      <c r="H978" s="183">
        <f t="shared" si="220"/>
        <v>0.33869222790378273</v>
      </c>
      <c r="I978" s="183">
        <f t="shared" si="220"/>
        <v>0.83122283164497013</v>
      </c>
      <c r="J978" s="183">
        <f t="shared" si="220"/>
        <v>0.32934445801172274</v>
      </c>
      <c r="K978" s="182">
        <f t="shared" si="221"/>
        <v>0.49975317252015855</v>
      </c>
      <c r="L978" s="184">
        <f t="shared" si="222"/>
        <v>5.7867726306272604E-3</v>
      </c>
      <c r="M978" s="184">
        <f t="shared" si="222"/>
        <v>4.5791495112481933E-3</v>
      </c>
      <c r="N978" s="184">
        <f t="shared" si="222"/>
        <v>4.1464630033832134E-3</v>
      </c>
      <c r="O978" s="182">
        <f t="shared" si="223"/>
        <v>4.8374617150862224E-3</v>
      </c>
      <c r="P978" s="185">
        <f t="shared" si="224"/>
        <v>1.0855503501702876E-2</v>
      </c>
      <c r="Q978" s="185">
        <f t="shared" si="224"/>
        <v>3.642026020879964E-2</v>
      </c>
      <c r="R978" s="185">
        <f t="shared" si="224"/>
        <v>1.5620620673348469E-2</v>
      </c>
      <c r="S978" s="182">
        <f t="shared" si="225"/>
        <v>2.0965461461283658E-2</v>
      </c>
    </row>
    <row r="979" spans="2:19" ht="25.15" hidden="1" customHeight="1">
      <c r="B979" s="163">
        <f t="shared" si="226"/>
        <v>45657</v>
      </c>
      <c r="C979" s="9">
        <f t="shared" si="227"/>
        <v>2025</v>
      </c>
      <c r="D979" s="181">
        <f t="shared" si="218"/>
        <v>5.0227552303621206E-2</v>
      </c>
      <c r="E979" s="181">
        <f t="shared" si="218"/>
        <v>6.6831111849920674E-2</v>
      </c>
      <c r="F979" s="181">
        <f t="shared" si="218"/>
        <v>3.4813929496805167E-2</v>
      </c>
      <c r="G979" s="182">
        <f t="shared" si="219"/>
        <v>5.0624197883449018E-2</v>
      </c>
      <c r="H979" s="183">
        <f t="shared" si="220"/>
        <v>0.35905769057909742</v>
      </c>
      <c r="I979" s="183">
        <f t="shared" si="220"/>
        <v>0.88120401266440618</v>
      </c>
      <c r="J979" s="183">
        <f t="shared" si="220"/>
        <v>0.34914784207067112</v>
      </c>
      <c r="K979" s="182">
        <f t="shared" si="221"/>
        <v>0.52980318177139163</v>
      </c>
      <c r="L979" s="184">
        <f t="shared" si="222"/>
        <v>6.1347295434532956E-3</v>
      </c>
      <c r="M979" s="184">
        <f t="shared" si="222"/>
        <v>4.8544924059853679E-3</v>
      </c>
      <c r="N979" s="184">
        <f t="shared" si="222"/>
        <v>4.39578858741747E-3</v>
      </c>
      <c r="O979" s="182">
        <f t="shared" si="223"/>
        <v>5.1283368456187112E-3</v>
      </c>
      <c r="P979" s="185">
        <f t="shared" si="224"/>
        <v>1.1508241690453055E-2</v>
      </c>
      <c r="Q979" s="185">
        <f t="shared" si="224"/>
        <v>3.8610199595652851E-2</v>
      </c>
      <c r="R979" s="185">
        <f t="shared" si="224"/>
        <v>1.6559883936805169E-2</v>
      </c>
      <c r="S979" s="182">
        <f t="shared" si="225"/>
        <v>2.2226108407637026E-2</v>
      </c>
    </row>
    <row r="980" spans="2:19" ht="25.15" hidden="1" customHeight="1">
      <c r="B980" s="163">
        <f t="shared" si="226"/>
        <v>46022</v>
      </c>
      <c r="C980" s="9">
        <f t="shared" si="227"/>
        <v>2026</v>
      </c>
      <c r="D980" s="181">
        <f t="shared" si="218"/>
        <v>5.1847779407574034E-2</v>
      </c>
      <c r="E980" s="181">
        <f t="shared" si="218"/>
        <v>6.8986932188367434E-2</v>
      </c>
      <c r="F980" s="181">
        <f t="shared" si="218"/>
        <v>3.5936948031032243E-2</v>
      </c>
      <c r="G980" s="182">
        <f t="shared" si="219"/>
        <v>5.2257219875657901E-2</v>
      </c>
      <c r="H980" s="183">
        <f t="shared" si="220"/>
        <v>0.37064007864058013</v>
      </c>
      <c r="I980" s="183">
        <f t="shared" si="220"/>
        <v>0.90962965874805835</v>
      </c>
      <c r="J980" s="183">
        <f t="shared" si="220"/>
        <v>0.36041056085875667</v>
      </c>
      <c r="K980" s="182">
        <f t="shared" si="221"/>
        <v>0.54689343274913171</v>
      </c>
      <c r="L980" s="184">
        <f t="shared" si="222"/>
        <v>6.332622027276494E-3</v>
      </c>
      <c r="M980" s="184">
        <f t="shared" si="222"/>
        <v>5.0110873386742059E-3</v>
      </c>
      <c r="N980" s="184">
        <f t="shared" si="222"/>
        <v>4.5375867735908152E-3</v>
      </c>
      <c r="O980" s="182">
        <f t="shared" si="223"/>
        <v>5.2937653798471726E-3</v>
      </c>
      <c r="P980" s="185">
        <f t="shared" si="224"/>
        <v>1.1879471508561626E-2</v>
      </c>
      <c r="Q980" s="185">
        <f t="shared" si="224"/>
        <v>3.9855677207138909E-2</v>
      </c>
      <c r="R980" s="185">
        <f t="shared" si="224"/>
        <v>1.7094068295034199E-2</v>
      </c>
      <c r="S980" s="182">
        <f t="shared" si="225"/>
        <v>2.2943072336911577E-2</v>
      </c>
    </row>
    <row r="981" spans="2:19" ht="25.15" hidden="1" customHeight="1">
      <c r="B981" s="163">
        <f t="shared" si="226"/>
        <v>46387</v>
      </c>
      <c r="C981" s="9">
        <f t="shared" si="227"/>
        <v>2027</v>
      </c>
      <c r="D981" s="181">
        <f t="shared" si="218"/>
        <v>5.3441579819031138E-2</v>
      </c>
      <c r="E981" s="181">
        <f t="shared" si="218"/>
        <v>7.1107590048035005E-2</v>
      </c>
      <c r="F981" s="181">
        <f t="shared" si="218"/>
        <v>3.7041649586486022E-2</v>
      </c>
      <c r="G981" s="182">
        <f t="shared" si="219"/>
        <v>5.3863606484517386E-2</v>
      </c>
      <c r="H981" s="183">
        <f t="shared" si="220"/>
        <v>0.38203355231659164</v>
      </c>
      <c r="I981" s="183">
        <f t="shared" si="220"/>
        <v>0.93759166871167987</v>
      </c>
      <c r="J981" s="183">
        <f t="shared" si="220"/>
        <v>0.37148957922277664</v>
      </c>
      <c r="K981" s="182">
        <f t="shared" si="221"/>
        <v>0.563704933417016</v>
      </c>
      <c r="L981" s="184">
        <f t="shared" si="222"/>
        <v>6.5272867883906637E-3</v>
      </c>
      <c r="M981" s="184">
        <f t="shared" si="222"/>
        <v>5.1651281318091137E-3</v>
      </c>
      <c r="N981" s="184">
        <f t="shared" si="222"/>
        <v>4.6770721623462467E-3</v>
      </c>
      <c r="O981" s="182">
        <f t="shared" si="223"/>
        <v>5.4564956941820083E-3</v>
      </c>
      <c r="P981" s="185">
        <f t="shared" si="224"/>
        <v>1.2244646387690055E-2</v>
      </c>
      <c r="Q981" s="185">
        <f t="shared" si="224"/>
        <v>4.1080840472710892E-2</v>
      </c>
      <c r="R981" s="185">
        <f t="shared" si="224"/>
        <v>1.761953984643725E-2</v>
      </c>
      <c r="S981" s="182">
        <f t="shared" si="225"/>
        <v>2.364834223561273E-2</v>
      </c>
    </row>
    <row r="982" spans="2:19" ht="25.15" hidden="1" customHeight="1">
      <c r="B982" s="163">
        <f t="shared" si="226"/>
        <v>46752</v>
      </c>
      <c r="C982" s="9">
        <f t="shared" si="227"/>
        <v>2028</v>
      </c>
      <c r="D982" s="181">
        <f t="shared" si="218"/>
        <v>5.4764393580465878E-2</v>
      </c>
      <c r="E982" s="181">
        <f t="shared" si="218"/>
        <v>7.2867682077060403E-2</v>
      </c>
      <c r="F982" s="181">
        <f t="shared" si="218"/>
        <v>3.7958523750482913E-2</v>
      </c>
      <c r="G982" s="182">
        <f t="shared" si="219"/>
        <v>5.5196866469336393E-2</v>
      </c>
      <c r="H982" s="183">
        <f t="shared" si="220"/>
        <v>0.3914898453761434</v>
      </c>
      <c r="I982" s="183">
        <f t="shared" si="220"/>
        <v>0.96079942503509419</v>
      </c>
      <c r="J982" s="183">
        <f t="shared" si="220"/>
        <v>0.38068488237978576</v>
      </c>
      <c r="K982" s="182">
        <f t="shared" si="221"/>
        <v>0.57765805093034117</v>
      </c>
      <c r="L982" s="184">
        <f t="shared" si="222"/>
        <v>6.6888535837165679E-3</v>
      </c>
      <c r="M982" s="184">
        <f t="shared" si="222"/>
        <v>5.2929780680472955E-3</v>
      </c>
      <c r="N982" s="184">
        <f t="shared" si="222"/>
        <v>4.7928414835475587E-3</v>
      </c>
      <c r="O982" s="182">
        <f t="shared" si="223"/>
        <v>5.5915577117704738E-3</v>
      </c>
      <c r="P982" s="185">
        <f t="shared" si="224"/>
        <v>1.2547732239575194E-2</v>
      </c>
      <c r="Q982" s="185">
        <f t="shared" si="224"/>
        <v>4.2097694789005928E-2</v>
      </c>
      <c r="R982" s="185">
        <f t="shared" si="224"/>
        <v>1.8055667854964333E-2</v>
      </c>
      <c r="S982" s="182">
        <f t="shared" si="225"/>
        <v>2.423369829451515E-2</v>
      </c>
    </row>
    <row r="983" spans="2:19" ht="25.15" hidden="1" customHeight="1">
      <c r="B983" s="163">
        <f t="shared" si="226"/>
        <v>47118</v>
      </c>
      <c r="C983" s="9">
        <f t="shared" si="227"/>
        <v>2029</v>
      </c>
      <c r="D983" s="181">
        <f t="shared" si="218"/>
        <v>5.5949451962652302E-2</v>
      </c>
      <c r="E983" s="181">
        <f t="shared" si="218"/>
        <v>7.4444481376573085E-2</v>
      </c>
      <c r="F983" s="181">
        <f t="shared" si="218"/>
        <v>3.8779916334330998E-2</v>
      </c>
      <c r="G983" s="182">
        <f t="shared" si="219"/>
        <v>5.63912832245188E-2</v>
      </c>
      <c r="H983" s="183">
        <f t="shared" si="220"/>
        <v>0.3999613775610511</v>
      </c>
      <c r="I983" s="183">
        <f t="shared" si="220"/>
        <v>0.98159036852586379</v>
      </c>
      <c r="J983" s="183">
        <f t="shared" si="220"/>
        <v>0.38892260366803416</v>
      </c>
      <c r="K983" s="182">
        <f t="shared" si="221"/>
        <v>0.59015811658498307</v>
      </c>
      <c r="L983" s="184">
        <f t="shared" si="222"/>
        <v>6.8335951117123855E-3</v>
      </c>
      <c r="M983" s="184">
        <f t="shared" si="222"/>
        <v>5.4075139483187006E-3</v>
      </c>
      <c r="N983" s="184">
        <f t="shared" si="222"/>
        <v>4.8965548016951148E-3</v>
      </c>
      <c r="O983" s="182">
        <f t="shared" si="223"/>
        <v>5.7125546205754009E-3</v>
      </c>
      <c r="P983" s="185">
        <f t="shared" si="224"/>
        <v>1.2819255291247281E-2</v>
      </c>
      <c r="Q983" s="185">
        <f t="shared" si="224"/>
        <v>4.3008655776953987E-2</v>
      </c>
      <c r="R983" s="185">
        <f t="shared" si="224"/>
        <v>1.8446378299079091E-2</v>
      </c>
      <c r="S983" s="182">
        <f t="shared" si="225"/>
        <v>2.4758096455760121E-2</v>
      </c>
    </row>
    <row r="984" spans="2:19" ht="25.15" hidden="1" customHeight="1">
      <c r="B984" s="163">
        <f t="shared" si="226"/>
        <v>47483</v>
      </c>
      <c r="C984" s="9">
        <f t="shared" si="227"/>
        <v>2030</v>
      </c>
      <c r="D984" s="181">
        <f t="shared" si="218"/>
        <v>5.7212975537326953E-2</v>
      </c>
      <c r="E984" s="181">
        <f t="shared" si="218"/>
        <v>7.6125683853525264E-2</v>
      </c>
      <c r="F984" s="181">
        <f t="shared" si="218"/>
        <v>3.9655695038026711E-2</v>
      </c>
      <c r="G984" s="182">
        <f t="shared" si="219"/>
        <v>5.7664784809626307E-2</v>
      </c>
      <c r="H984" s="183">
        <f t="shared" si="220"/>
        <v>0.40899382759907965</v>
      </c>
      <c r="I984" s="183">
        <f t="shared" si="220"/>
        <v>1.0037579238422933</v>
      </c>
      <c r="J984" s="183">
        <f t="shared" si="220"/>
        <v>0.39770576170122524</v>
      </c>
      <c r="K984" s="182">
        <f t="shared" si="221"/>
        <v>0.60348583771419939</v>
      </c>
      <c r="L984" s="184">
        <f t="shared" si="222"/>
        <v>6.9879202788148929E-3</v>
      </c>
      <c r="M984" s="184">
        <f t="shared" si="222"/>
        <v>5.5296334886252539E-3</v>
      </c>
      <c r="N984" s="184">
        <f t="shared" si="222"/>
        <v>5.0071351954183285E-3</v>
      </c>
      <c r="O984" s="182">
        <f t="shared" si="223"/>
        <v>5.8415629876194921E-3</v>
      </c>
      <c r="P984" s="185">
        <f t="shared" si="224"/>
        <v>1.3108756451706831E-2</v>
      </c>
      <c r="Q984" s="185">
        <f t="shared" si="224"/>
        <v>4.3979933396000606E-2</v>
      </c>
      <c r="R984" s="185">
        <f t="shared" si="224"/>
        <v>1.8862958498359894E-2</v>
      </c>
      <c r="S984" s="182">
        <f t="shared" si="225"/>
        <v>2.5317216115355774E-2</v>
      </c>
    </row>
    <row r="985" spans="2:19" ht="25.15" hidden="1" customHeight="1">
      <c r="B985" s="163">
        <f t="shared" si="226"/>
        <v>47848</v>
      </c>
      <c r="C985" s="9">
        <f t="shared" si="227"/>
        <v>2031</v>
      </c>
      <c r="D985" s="181">
        <f t="shared" si="218"/>
        <v>5.8558502674291434E-2</v>
      </c>
      <c r="E985" s="181">
        <f t="shared" si="218"/>
        <v>7.7915997545181984E-2</v>
      </c>
      <c r="F985" s="181">
        <f t="shared" si="218"/>
        <v>4.0588312391131191E-2</v>
      </c>
      <c r="G985" s="182">
        <f t="shared" si="219"/>
        <v>5.9020937536868205E-2</v>
      </c>
      <c r="H985" s="183">
        <f t="shared" si="220"/>
        <v>0.41861248995175698</v>
      </c>
      <c r="I985" s="183">
        <f t="shared" si="220"/>
        <v>1.0273641689779232</v>
      </c>
      <c r="J985" s="183">
        <f t="shared" si="220"/>
        <v>0.40705895282387544</v>
      </c>
      <c r="K985" s="182">
        <f t="shared" si="221"/>
        <v>0.61767853725118516</v>
      </c>
      <c r="L985" s="184">
        <f t="shared" si="222"/>
        <v>7.1522612570245579E-3</v>
      </c>
      <c r="M985" s="184">
        <f t="shared" si="222"/>
        <v>5.6596786723713544E-3</v>
      </c>
      <c r="N985" s="184">
        <f t="shared" si="222"/>
        <v>5.1248923339102751E-3</v>
      </c>
      <c r="O985" s="182">
        <f t="shared" si="223"/>
        <v>5.9789440877687297E-3</v>
      </c>
      <c r="P985" s="185">
        <f t="shared" si="224"/>
        <v>1.3417046439633123E-2</v>
      </c>
      <c r="Q985" s="185">
        <f t="shared" si="224"/>
        <v>4.5014247610747252E-2</v>
      </c>
      <c r="R985" s="185">
        <f t="shared" si="224"/>
        <v>1.9306575043463708E-2</v>
      </c>
      <c r="S985" s="182">
        <f t="shared" si="225"/>
        <v>2.5912623031281362E-2</v>
      </c>
    </row>
    <row r="986" spans="2:19" ht="25.15" hidden="1" customHeight="1">
      <c r="B986" s="163">
        <f t="shared" si="226"/>
        <v>48213</v>
      </c>
      <c r="C986" s="9">
        <f t="shared" si="227"/>
        <v>2032</v>
      </c>
      <c r="D986" s="181">
        <f t="shared" si="218"/>
        <v>5.9868237990550022E-2</v>
      </c>
      <c r="E986" s="181">
        <f t="shared" si="218"/>
        <v>7.9658687829700536E-2</v>
      </c>
      <c r="F986" s="181">
        <f t="shared" si="218"/>
        <v>4.1496121568932093E-2</v>
      </c>
      <c r="G986" s="182">
        <f t="shared" si="219"/>
        <v>6.0341015796394219E-2</v>
      </c>
      <c r="H986" s="183">
        <f t="shared" si="220"/>
        <v>0.42797529017508751</v>
      </c>
      <c r="I986" s="183">
        <f t="shared" si="220"/>
        <v>1.0503424739775109</v>
      </c>
      <c r="J986" s="183">
        <f t="shared" si="220"/>
        <v>0.4161633435095124</v>
      </c>
      <c r="K986" s="182">
        <f t="shared" si="221"/>
        <v>0.63149370255403692</v>
      </c>
      <c r="L986" s="184">
        <f t="shared" si="222"/>
        <v>7.3122306676417729E-3</v>
      </c>
      <c r="M986" s="184">
        <f t="shared" si="222"/>
        <v>5.7862645770197438E-3</v>
      </c>
      <c r="N986" s="184">
        <f t="shared" si="222"/>
        <v>5.2395170626038934E-3</v>
      </c>
      <c r="O986" s="182">
        <f t="shared" si="223"/>
        <v>6.1126707690884697E-3</v>
      </c>
      <c r="P986" s="185">
        <f t="shared" si="224"/>
        <v>1.37171357308435E-2</v>
      </c>
      <c r="Q986" s="185">
        <f t="shared" si="224"/>
        <v>4.6021048453291469E-2</v>
      </c>
      <c r="R986" s="185">
        <f t="shared" si="224"/>
        <v>1.9738391125084978E-2</v>
      </c>
      <c r="S986" s="182">
        <f t="shared" si="225"/>
        <v>2.6492191769739982E-2</v>
      </c>
    </row>
    <row r="987" spans="2:19" ht="25.15" hidden="1" customHeight="1">
      <c r="B987" s="163">
        <f t="shared" si="226"/>
        <v>48579</v>
      </c>
      <c r="C987" s="9">
        <f t="shared" si="227"/>
        <v>2033</v>
      </c>
      <c r="D987" s="181">
        <f t="shared" si="218"/>
        <v>6.1178938271093414E-2</v>
      </c>
      <c r="E987" s="181">
        <f t="shared" si="218"/>
        <v>8.1402662063627174E-2</v>
      </c>
      <c r="F987" s="181">
        <f t="shared" si="218"/>
        <v>4.2404599586782679E-2</v>
      </c>
      <c r="G987" s="182">
        <f t="shared" si="219"/>
        <v>6.1662066640501091E-2</v>
      </c>
      <c r="H987" s="183">
        <f t="shared" si="220"/>
        <v>0.43734498856151183</v>
      </c>
      <c r="I987" s="183">
        <f t="shared" si="220"/>
        <v>1.0733377085378843</v>
      </c>
      <c r="J987" s="183">
        <f t="shared" si="220"/>
        <v>0.4252744419717035</v>
      </c>
      <c r="K987" s="182">
        <f t="shared" si="221"/>
        <v>0.64531904635703319</v>
      </c>
      <c r="L987" s="184">
        <f t="shared" si="222"/>
        <v>7.4723179377730381E-3</v>
      </c>
      <c r="M987" s="184">
        <f t="shared" si="222"/>
        <v>5.9129437454561867E-3</v>
      </c>
      <c r="N987" s="184">
        <f t="shared" si="222"/>
        <v>5.3542262425358422E-3</v>
      </c>
      <c r="O987" s="182">
        <f t="shared" si="223"/>
        <v>6.2464959752550229E-3</v>
      </c>
      <c r="P987" s="185">
        <f t="shared" si="224"/>
        <v>1.4017446116686261E-2</v>
      </c>
      <c r="Q987" s="185">
        <f t="shared" si="224"/>
        <v>4.7028591069263416E-2</v>
      </c>
      <c r="R987" s="185">
        <f t="shared" si="224"/>
        <v>2.0170525352740172E-2</v>
      </c>
      <c r="S987" s="182">
        <f t="shared" si="225"/>
        <v>2.7072187512896615E-2</v>
      </c>
    </row>
    <row r="988" spans="2:19" ht="25.15" hidden="1" customHeight="1">
      <c r="B988" s="163">
        <f t="shared" si="226"/>
        <v>48944</v>
      </c>
      <c r="C988" s="9">
        <f t="shared" si="227"/>
        <v>2034</v>
      </c>
      <c r="D988" s="181">
        <f t="shared" si="218"/>
        <v>6.2388205974949922E-2</v>
      </c>
      <c r="E988" s="181">
        <f t="shared" si="218"/>
        <v>8.3011673481989789E-2</v>
      </c>
      <c r="F988" s="181">
        <f t="shared" si="218"/>
        <v>4.3242772236135305E-2</v>
      </c>
      <c r="G988" s="182">
        <f t="shared" si="219"/>
        <v>6.2880883897691683E-2</v>
      </c>
      <c r="H988" s="183">
        <f t="shared" si="220"/>
        <v>0.44598958399021049</v>
      </c>
      <c r="I988" s="183">
        <f t="shared" si="220"/>
        <v>1.0945533860724437</v>
      </c>
      <c r="J988" s="183">
        <f t="shared" si="220"/>
        <v>0.43368045002750155</v>
      </c>
      <c r="K988" s="182">
        <f t="shared" si="221"/>
        <v>0.6580744733633852</v>
      </c>
      <c r="L988" s="184">
        <f t="shared" si="222"/>
        <v>7.6200163616171497E-3</v>
      </c>
      <c r="M988" s="184">
        <f t="shared" si="222"/>
        <v>6.0298194564143669E-3</v>
      </c>
      <c r="N988" s="184">
        <f t="shared" si="222"/>
        <v>5.4600582994039967E-3</v>
      </c>
      <c r="O988" s="182">
        <f t="shared" si="223"/>
        <v>6.3699647058118383E-3</v>
      </c>
      <c r="P988" s="185">
        <f t="shared" si="224"/>
        <v>1.4294516058703657E-2</v>
      </c>
      <c r="Q988" s="185">
        <f t="shared" si="224"/>
        <v>4.7958161897804684E-2</v>
      </c>
      <c r="R988" s="185">
        <f t="shared" si="224"/>
        <v>2.0569217542702755E-2</v>
      </c>
      <c r="S988" s="182">
        <f t="shared" si="225"/>
        <v>2.7607298499737032E-2</v>
      </c>
    </row>
    <row r="989" spans="2:19" ht="25.15" hidden="1" customHeight="1">
      <c r="B989" s="163">
        <f t="shared" si="226"/>
        <v>49309</v>
      </c>
      <c r="C989" s="9">
        <f t="shared" si="227"/>
        <v>2035</v>
      </c>
      <c r="D989" s="181">
        <f t="shared" si="218"/>
        <v>6.3581653935154636E-2</v>
      </c>
      <c r="E989" s="181">
        <f t="shared" si="218"/>
        <v>8.4599635675197252E-2</v>
      </c>
      <c r="F989" s="181">
        <f t="shared" si="218"/>
        <v>4.406997983911614E-2</v>
      </c>
      <c r="G989" s="182">
        <f t="shared" si="219"/>
        <v>6.4083756483156007E-2</v>
      </c>
      <c r="H989" s="183">
        <f t="shared" si="220"/>
        <v>0.45452109008127173</v>
      </c>
      <c r="I989" s="183">
        <f t="shared" si="220"/>
        <v>1.1154915182967911</v>
      </c>
      <c r="J989" s="183">
        <f t="shared" si="220"/>
        <v>0.44197648996610472</v>
      </c>
      <c r="K989" s="182">
        <f t="shared" si="221"/>
        <v>0.67066303278138906</v>
      </c>
      <c r="L989" s="184">
        <f t="shared" si="222"/>
        <v>7.7657825820330716E-3</v>
      </c>
      <c r="M989" s="184">
        <f t="shared" si="222"/>
        <v>6.1451661893136885E-3</v>
      </c>
      <c r="N989" s="184">
        <f t="shared" si="222"/>
        <v>5.5645058522417711E-3</v>
      </c>
      <c r="O989" s="182">
        <f t="shared" si="223"/>
        <v>6.491818207862844E-3</v>
      </c>
      <c r="P989" s="185">
        <f t="shared" si="224"/>
        <v>1.4567961348013997E-2</v>
      </c>
      <c r="Q989" s="185">
        <f t="shared" si="224"/>
        <v>4.8875572001167551E-2</v>
      </c>
      <c r="R989" s="185">
        <f t="shared" si="224"/>
        <v>2.0962694007296112E-2</v>
      </c>
      <c r="S989" s="182">
        <f t="shared" si="225"/>
        <v>2.8135409118825883E-2</v>
      </c>
    </row>
    <row r="990" spans="2:19" ht="25.15" hidden="1" customHeight="1">
      <c r="B990" s="163">
        <f t="shared" si="226"/>
        <v>49674</v>
      </c>
      <c r="C990" s="9">
        <f t="shared" si="227"/>
        <v>2036</v>
      </c>
      <c r="D990" s="181">
        <f t="shared" ref="D990:F1005" si="228">AVERAGE(D895,D942)</f>
        <v>6.4808211549258476E-2</v>
      </c>
      <c r="E990" s="181">
        <f t="shared" si="228"/>
        <v>8.6231652473527987E-2</v>
      </c>
      <c r="F990" s="181">
        <f t="shared" si="228"/>
        <v>4.4920136542812461E-2</v>
      </c>
      <c r="G990" s="182">
        <f t="shared" si="219"/>
        <v>6.532000018853297E-2</v>
      </c>
      <c r="H990" s="183">
        <f t="shared" ref="H990:J1005" si="229">AVERAGE(H895,H942)</f>
        <v>0.46328928451010087</v>
      </c>
      <c r="I990" s="183">
        <f t="shared" si="229"/>
        <v>1.1370105340907273</v>
      </c>
      <c r="J990" s="183">
        <f t="shared" si="229"/>
        <v>0.45050268573911345</v>
      </c>
      <c r="K990" s="182">
        <f t="shared" si="221"/>
        <v>0.68360083477998046</v>
      </c>
      <c r="L990" s="184">
        <f t="shared" ref="L990:N1005" si="230">AVERAGE(L895,L942)</f>
        <v>7.9155927735889905E-3</v>
      </c>
      <c r="M990" s="184">
        <f t="shared" si="230"/>
        <v>6.2637129699168381E-3</v>
      </c>
      <c r="N990" s="184">
        <f t="shared" si="230"/>
        <v>5.6718510784095795E-3</v>
      </c>
      <c r="O990" s="182">
        <f t="shared" si="223"/>
        <v>6.6170522739718027E-3</v>
      </c>
      <c r="P990" s="185">
        <f t="shared" ref="P990:R1005" si="231">AVERAGE(P895,P942)</f>
        <v>1.4848992790379444E-2</v>
      </c>
      <c r="Q990" s="185">
        <f t="shared" si="231"/>
        <v>4.9818433680148919E-2</v>
      </c>
      <c r="R990" s="185">
        <f t="shared" si="231"/>
        <v>2.1367086632454957E-2</v>
      </c>
      <c r="S990" s="182">
        <f t="shared" si="225"/>
        <v>2.8678171034327776E-2</v>
      </c>
    </row>
    <row r="991" spans="2:19" ht="25.15" hidden="1" customHeight="1">
      <c r="B991" s="163">
        <f t="shared" si="226"/>
        <v>50040</v>
      </c>
      <c r="C991" s="9">
        <f t="shared" si="227"/>
        <v>2037</v>
      </c>
      <c r="D991" s="181">
        <f t="shared" si="228"/>
        <v>6.6015460065023263E-2</v>
      </c>
      <c r="E991" s="181">
        <f t="shared" si="228"/>
        <v>8.7837977227320729E-2</v>
      </c>
      <c r="F991" s="181">
        <f t="shared" si="228"/>
        <v>4.575690964413532E-2</v>
      </c>
      <c r="G991" s="182">
        <f t="shared" si="219"/>
        <v>6.6536782312159773E-2</v>
      </c>
      <c r="H991" s="183">
        <f t="shared" si="229"/>
        <v>0.47191944553019682</v>
      </c>
      <c r="I991" s="183">
        <f t="shared" si="229"/>
        <v>1.1581907865136265</v>
      </c>
      <c r="J991" s="183">
        <f t="shared" si="229"/>
        <v>0.45889465777020727</v>
      </c>
      <c r="K991" s="182">
        <f t="shared" si="221"/>
        <v>0.69633496327134348</v>
      </c>
      <c r="L991" s="184">
        <f t="shared" si="230"/>
        <v>8.0630445763601646E-3</v>
      </c>
      <c r="M991" s="184">
        <f t="shared" si="230"/>
        <v>6.380393526367021E-3</v>
      </c>
      <c r="N991" s="184">
        <f t="shared" si="230"/>
        <v>5.7775064210330122E-3</v>
      </c>
      <c r="O991" s="182">
        <f t="shared" si="223"/>
        <v>6.7403148412534001E-3</v>
      </c>
      <c r="P991" s="185">
        <f t="shared" si="231"/>
        <v>1.5125600091803927E-2</v>
      </c>
      <c r="Q991" s="185">
        <f t="shared" si="231"/>
        <v>5.0746452347542215E-2</v>
      </c>
      <c r="R991" s="185">
        <f t="shared" si="231"/>
        <v>2.1765113101734124E-2</v>
      </c>
      <c r="S991" s="182">
        <f t="shared" si="225"/>
        <v>2.9212388513693423E-2</v>
      </c>
    </row>
    <row r="992" spans="2:19" ht="25.15" hidden="1" customHeight="1">
      <c r="B992" s="163">
        <f t="shared" si="226"/>
        <v>50405</v>
      </c>
      <c r="C992" s="9">
        <f t="shared" si="227"/>
        <v>2038</v>
      </c>
      <c r="D992" s="181">
        <f t="shared" si="228"/>
        <v>6.7143958100980741E-2</v>
      </c>
      <c r="E992" s="181">
        <f t="shared" si="228"/>
        <v>8.9339519209848381E-2</v>
      </c>
      <c r="F992" s="181">
        <f t="shared" si="228"/>
        <v>4.6539098886080016E-2</v>
      </c>
      <c r="G992" s="182">
        <f t="shared" si="219"/>
        <v>6.7674192065636379E-2</v>
      </c>
      <c r="H992" s="183">
        <f t="shared" si="229"/>
        <v>0.47998664928650503</v>
      </c>
      <c r="I992" s="183">
        <f t="shared" si="229"/>
        <v>1.1779894219629183</v>
      </c>
      <c r="J992" s="183">
        <f t="shared" si="229"/>
        <v>0.46673920993260953</v>
      </c>
      <c r="K992" s="182">
        <f t="shared" si="221"/>
        <v>0.70823842706067763</v>
      </c>
      <c r="L992" s="184">
        <f t="shared" si="230"/>
        <v>8.2008778953932757E-3</v>
      </c>
      <c r="M992" s="184">
        <f t="shared" si="230"/>
        <v>6.4894628497656464E-3</v>
      </c>
      <c r="N992" s="184">
        <f t="shared" si="230"/>
        <v>5.8762697204547782E-3</v>
      </c>
      <c r="O992" s="182">
        <f t="shared" si="223"/>
        <v>6.8555368218712331E-3</v>
      </c>
      <c r="P992" s="185">
        <f t="shared" si="231"/>
        <v>1.5384163918814543E-2</v>
      </c>
      <c r="Q992" s="185">
        <f t="shared" si="231"/>
        <v>5.1613935081883611E-2</v>
      </c>
      <c r="R992" s="185">
        <f t="shared" si="231"/>
        <v>2.2137175757413665E-2</v>
      </c>
      <c r="S992" s="182">
        <f t="shared" si="225"/>
        <v>2.9711758252703942E-2</v>
      </c>
    </row>
    <row r="993" spans="2:19" ht="25.15" hidden="1" customHeight="1">
      <c r="B993" s="163">
        <f t="shared" si="226"/>
        <v>50770</v>
      </c>
      <c r="C993" s="9">
        <f t="shared" si="227"/>
        <v>2039</v>
      </c>
      <c r="D993" s="181">
        <f t="shared" si="228"/>
        <v>6.8245419747613445E-2</v>
      </c>
      <c r="E993" s="181">
        <f t="shared" si="228"/>
        <v>9.080508747125858E-2</v>
      </c>
      <c r="F993" s="181">
        <f t="shared" si="228"/>
        <v>4.7302548553655024E-2</v>
      </c>
      <c r="G993" s="182">
        <f t="shared" si="219"/>
        <v>6.8784351924175688E-2</v>
      </c>
      <c r="H993" s="183">
        <f t="shared" si="229"/>
        <v>0.48786058016632761</v>
      </c>
      <c r="I993" s="183">
        <f t="shared" si="229"/>
        <v>1.1973137246273486</v>
      </c>
      <c r="J993" s="183">
        <f t="shared" si="229"/>
        <v>0.47439582347253895</v>
      </c>
      <c r="K993" s="182">
        <f t="shared" si="221"/>
        <v>0.71985670942207169</v>
      </c>
      <c r="L993" s="184">
        <f t="shared" si="230"/>
        <v>8.3354090241198331E-3</v>
      </c>
      <c r="M993" s="184">
        <f t="shared" si="230"/>
        <v>6.5959191064181751E-3</v>
      </c>
      <c r="N993" s="184">
        <f t="shared" si="230"/>
        <v>5.9726668633312188E-3</v>
      </c>
      <c r="O993" s="182">
        <f t="shared" si="223"/>
        <v>6.9679983312897417E-3</v>
      </c>
      <c r="P993" s="185">
        <f t="shared" si="231"/>
        <v>1.5636533111834123E-2</v>
      </c>
      <c r="Q993" s="185">
        <f t="shared" si="231"/>
        <v>5.2460634792957914E-2</v>
      </c>
      <c r="R993" s="185">
        <f t="shared" si="231"/>
        <v>2.2500324590922816E-2</v>
      </c>
      <c r="S993" s="182">
        <f t="shared" si="225"/>
        <v>3.0199164165238282E-2</v>
      </c>
    </row>
    <row r="994" spans="2:19" ht="25.15" hidden="1" customHeight="1">
      <c r="B994" s="163">
        <f t="shared" si="226"/>
        <v>51135</v>
      </c>
      <c r="C994" s="9">
        <f t="shared" si="227"/>
        <v>2040</v>
      </c>
      <c r="D994" s="181">
        <f t="shared" si="228"/>
        <v>6.9261597271824515E-2</v>
      </c>
      <c r="E994" s="181">
        <f t="shared" si="228"/>
        <v>9.2157179513677898E-2</v>
      </c>
      <c r="F994" s="181">
        <f t="shared" si="228"/>
        <v>4.8006885736368424E-2</v>
      </c>
      <c r="G994" s="182">
        <f t="shared" si="219"/>
        <v>6.9808554173956941E-2</v>
      </c>
      <c r="H994" s="183">
        <f t="shared" si="229"/>
        <v>0.49512484725336448</v>
      </c>
      <c r="I994" s="183">
        <f t="shared" si="229"/>
        <v>1.2151417825526327</v>
      </c>
      <c r="J994" s="183">
        <f t="shared" si="229"/>
        <v>0.48145959969627972</v>
      </c>
      <c r="K994" s="182">
        <f t="shared" si="221"/>
        <v>0.7305754098340923</v>
      </c>
      <c r="L994" s="184">
        <f t="shared" si="230"/>
        <v>8.4595236582849058E-3</v>
      </c>
      <c r="M994" s="184">
        <f t="shared" si="230"/>
        <v>6.6941326535286533E-3</v>
      </c>
      <c r="N994" s="184">
        <f t="shared" si="230"/>
        <v>6.0616001550973632E-3</v>
      </c>
      <c r="O994" s="182">
        <f t="shared" si="223"/>
        <v>7.0717521556369735E-3</v>
      </c>
      <c r="P994" s="185">
        <f t="shared" si="231"/>
        <v>1.5869361828597696E-2</v>
      </c>
      <c r="Q994" s="185">
        <f t="shared" si="231"/>
        <v>5.3241776123461836E-2</v>
      </c>
      <c r="R994" s="185">
        <f t="shared" si="231"/>
        <v>2.2835355487081224E-2</v>
      </c>
      <c r="S994" s="182">
        <f t="shared" si="225"/>
        <v>3.0648831146380253E-2</v>
      </c>
    </row>
    <row r="995" spans="2:19" ht="25.15" hidden="1" customHeight="1">
      <c r="B995" s="163">
        <f t="shared" si="226"/>
        <v>51501</v>
      </c>
      <c r="C995" s="9">
        <f t="shared" si="227"/>
        <v>2041</v>
      </c>
      <c r="D995" s="181">
        <f t="shared" si="228"/>
        <v>7.0186859387468797E-2</v>
      </c>
      <c r="E995" s="181">
        <f t="shared" si="228"/>
        <v>9.3388302534909789E-2</v>
      </c>
      <c r="F995" s="181">
        <f t="shared" si="228"/>
        <v>4.8648207253797454E-2</v>
      </c>
      <c r="G995" s="182">
        <f t="shared" si="219"/>
        <v>7.0741123058725347E-2</v>
      </c>
      <c r="H995" s="183">
        <f t="shared" si="229"/>
        <v>0.50173919462222116</v>
      </c>
      <c r="I995" s="183">
        <f t="shared" si="229"/>
        <v>1.2313747991277468</v>
      </c>
      <c r="J995" s="183">
        <f t="shared" si="229"/>
        <v>0.4878913937258616</v>
      </c>
      <c r="K995" s="182">
        <f t="shared" si="221"/>
        <v>0.74033512915860988</v>
      </c>
      <c r="L995" s="184">
        <f t="shared" si="230"/>
        <v>8.5725339997399057E-3</v>
      </c>
      <c r="M995" s="184">
        <f t="shared" si="230"/>
        <v>6.7835592273499147E-3</v>
      </c>
      <c r="N995" s="184">
        <f t="shared" si="230"/>
        <v>6.1425767598049276E-3</v>
      </c>
      <c r="O995" s="182">
        <f t="shared" si="223"/>
        <v>7.1662233289649163E-3</v>
      </c>
      <c r="P995" s="185">
        <f t="shared" si="231"/>
        <v>1.6081359817062019E-2</v>
      </c>
      <c r="Q995" s="185">
        <f t="shared" si="231"/>
        <v>5.3953030272327576E-2</v>
      </c>
      <c r="R995" s="185">
        <f t="shared" si="231"/>
        <v>2.314041182654946E-2</v>
      </c>
      <c r="S995" s="182">
        <f t="shared" si="225"/>
        <v>3.1058267305313015E-2</v>
      </c>
    </row>
    <row r="996" spans="2:19" ht="25.15" hidden="1" customHeight="1">
      <c r="B996" s="163">
        <f t="shared" si="226"/>
        <v>51866</v>
      </c>
      <c r="C996" s="9">
        <f t="shared" si="227"/>
        <v>2042</v>
      </c>
      <c r="D996" s="181">
        <f t="shared" si="228"/>
        <v>7.1016498544516526E-2</v>
      </c>
      <c r="E996" s="181">
        <f t="shared" si="228"/>
        <v>9.449219282533379E-2</v>
      </c>
      <c r="F996" s="181">
        <f t="shared" si="228"/>
        <v>4.9223250189329215E-2</v>
      </c>
      <c r="G996" s="182">
        <f t="shared" si="219"/>
        <v>7.1577313853059835E-2</v>
      </c>
      <c r="H996" s="183">
        <f t="shared" si="229"/>
        <v>0.50766996978607615</v>
      </c>
      <c r="I996" s="183">
        <f t="shared" si="229"/>
        <v>1.245930183985736</v>
      </c>
      <c r="J996" s="183">
        <f t="shared" si="229"/>
        <v>0.49365848186962658</v>
      </c>
      <c r="K996" s="182">
        <f t="shared" si="221"/>
        <v>0.74908621188047952</v>
      </c>
      <c r="L996" s="184">
        <f t="shared" si="230"/>
        <v>8.6738650742939696E-3</v>
      </c>
      <c r="M996" s="184">
        <f t="shared" si="230"/>
        <v>6.8637438432207149E-3</v>
      </c>
      <c r="N996" s="184">
        <f t="shared" si="230"/>
        <v>6.2151846845586523E-3</v>
      </c>
      <c r="O996" s="182">
        <f t="shared" si="223"/>
        <v>7.2509312006911117E-3</v>
      </c>
      <c r="P996" s="185">
        <f t="shared" si="231"/>
        <v>1.6271448473531961E-2</v>
      </c>
      <c r="Q996" s="185">
        <f t="shared" si="231"/>
        <v>5.4590778519591321E-2</v>
      </c>
      <c r="R996" s="185">
        <f t="shared" si="231"/>
        <v>2.3413941543209554E-2</v>
      </c>
      <c r="S996" s="182">
        <f t="shared" si="225"/>
        <v>3.1425389512110942E-2</v>
      </c>
    </row>
    <row r="997" spans="2:19" ht="25.15" hidden="1" customHeight="1">
      <c r="B997" s="163">
        <f t="shared" si="226"/>
        <v>52231</v>
      </c>
      <c r="C997" s="9">
        <f t="shared" si="227"/>
        <v>2043</v>
      </c>
      <c r="D997" s="181">
        <f t="shared" si="228"/>
        <v>7.1803261038489191E-2</v>
      </c>
      <c r="E997" s="181">
        <f t="shared" si="228"/>
        <v>9.5539032852818423E-2</v>
      </c>
      <c r="F997" s="181">
        <f t="shared" si="228"/>
        <v>4.9768574274212385E-2</v>
      </c>
      <c r="G997" s="182">
        <f t="shared" si="219"/>
        <v>7.2370289388506662E-2</v>
      </c>
      <c r="H997" s="183">
        <f t="shared" si="229"/>
        <v>0.51329423597393298</v>
      </c>
      <c r="I997" s="183">
        <f t="shared" si="229"/>
        <v>1.2597333305637657</v>
      </c>
      <c r="J997" s="183">
        <f t="shared" si="229"/>
        <v>0.49912752056241749</v>
      </c>
      <c r="K997" s="182">
        <f t="shared" si="221"/>
        <v>0.75738502903337201</v>
      </c>
      <c r="L997" s="184">
        <f t="shared" si="230"/>
        <v>8.7699592475930926E-3</v>
      </c>
      <c r="M997" s="184">
        <f t="shared" si="230"/>
        <v>6.939784430052753E-3</v>
      </c>
      <c r="N997" s="184">
        <f t="shared" si="230"/>
        <v>6.2840401519942751E-3</v>
      </c>
      <c r="O997" s="182">
        <f t="shared" si="223"/>
        <v>7.3312612765467078E-3</v>
      </c>
      <c r="P997" s="185">
        <f t="shared" si="231"/>
        <v>1.6451713139404758E-2</v>
      </c>
      <c r="Q997" s="185">
        <f t="shared" si="231"/>
        <v>5.5195567236808324E-2</v>
      </c>
      <c r="R997" s="185">
        <f t="shared" si="231"/>
        <v>2.3673334943613795E-2</v>
      </c>
      <c r="S997" s="182">
        <f t="shared" si="225"/>
        <v>3.1773538439942295E-2</v>
      </c>
    </row>
    <row r="998" spans="2:19" ht="25.15" hidden="1" customHeight="1">
      <c r="B998" s="163">
        <f t="shared" si="226"/>
        <v>52596</v>
      </c>
      <c r="C998" s="9">
        <f t="shared" si="227"/>
        <v>2044</v>
      </c>
      <c r="D998" s="181">
        <f t="shared" si="228"/>
        <v>7.2483804396827722E-2</v>
      </c>
      <c r="E998" s="181">
        <f t="shared" si="228"/>
        <v>9.6444541228478703E-2</v>
      </c>
      <c r="F998" s="181">
        <f t="shared" si="228"/>
        <v>5.0240275310995917E-2</v>
      </c>
      <c r="G998" s="182">
        <f t="shared" si="219"/>
        <v>7.3056206978767455E-2</v>
      </c>
      <c r="H998" s="183">
        <f t="shared" si="229"/>
        <v>0.51815918191250632</v>
      </c>
      <c r="I998" s="183">
        <f t="shared" si="229"/>
        <v>1.271672943597961</v>
      </c>
      <c r="J998" s="183">
        <f t="shared" si="229"/>
        <v>0.5038581959408055</v>
      </c>
      <c r="K998" s="182">
        <f t="shared" si="221"/>
        <v>0.76456344048375768</v>
      </c>
      <c r="L998" s="184">
        <f t="shared" si="230"/>
        <v>8.8530799503652134E-3</v>
      </c>
      <c r="M998" s="184">
        <f t="shared" si="230"/>
        <v>7.0055589385342298E-3</v>
      </c>
      <c r="N998" s="184">
        <f t="shared" si="230"/>
        <v>6.3435995888098274E-3</v>
      </c>
      <c r="O998" s="182">
        <f t="shared" si="223"/>
        <v>7.4007461592364224E-3</v>
      </c>
      <c r="P998" s="185">
        <f t="shared" si="231"/>
        <v>1.6607640655068867E-2</v>
      </c>
      <c r="Q998" s="185">
        <f t="shared" si="231"/>
        <v>5.57187047120353E-2</v>
      </c>
      <c r="R998" s="185">
        <f t="shared" si="231"/>
        <v>2.3897708191187667E-2</v>
      </c>
      <c r="S998" s="182">
        <f t="shared" si="225"/>
        <v>3.2074684519430609E-2</v>
      </c>
    </row>
    <row r="999" spans="2:19" ht="25.15" hidden="1" customHeight="1">
      <c r="B999" s="163">
        <f t="shared" si="226"/>
        <v>52962</v>
      </c>
      <c r="C999" s="9">
        <f t="shared" si="227"/>
        <v>2045</v>
      </c>
      <c r="D999" s="181">
        <f t="shared" si="228"/>
        <v>7.3175001125557831E-2</v>
      </c>
      <c r="E999" s="181">
        <f t="shared" si="228"/>
        <v>9.7364224624731543E-2</v>
      </c>
      <c r="F999" s="181">
        <f t="shared" si="228"/>
        <v>5.0719360456076695E-2</v>
      </c>
      <c r="G999" s="182">
        <f t="shared" si="219"/>
        <v>7.3752862068788685E-2</v>
      </c>
      <c r="H999" s="183">
        <f t="shared" si="229"/>
        <v>0.52310028474892245</v>
      </c>
      <c r="I999" s="183">
        <f t="shared" si="229"/>
        <v>1.283799461872545</v>
      </c>
      <c r="J999" s="183">
        <f t="shared" si="229"/>
        <v>0.5086629263171456</v>
      </c>
      <c r="K999" s="182">
        <f t="shared" si="221"/>
        <v>0.7718542243128711</v>
      </c>
      <c r="L999" s="184">
        <f t="shared" si="230"/>
        <v>8.9375018422871329E-3</v>
      </c>
      <c r="M999" s="184">
        <f t="shared" si="230"/>
        <v>7.0723630951528733E-3</v>
      </c>
      <c r="N999" s="184">
        <f t="shared" si="230"/>
        <v>6.4040913817095795E-3</v>
      </c>
      <c r="O999" s="182">
        <f t="shared" si="223"/>
        <v>7.4713187730498622E-3</v>
      </c>
      <c r="P999" s="185">
        <f t="shared" si="231"/>
        <v>1.6766009093208009E-2</v>
      </c>
      <c r="Q999" s="185">
        <f t="shared" si="231"/>
        <v>5.6250031492500532E-2</v>
      </c>
      <c r="R999" s="185">
        <f t="shared" si="231"/>
        <v>2.4125593825273104E-2</v>
      </c>
      <c r="S999" s="182">
        <f t="shared" si="225"/>
        <v>3.2380544803660545E-2</v>
      </c>
    </row>
    <row r="1000" spans="2:19" ht="25.15" hidden="1" customHeight="1">
      <c r="B1000" s="163">
        <f t="shared" si="226"/>
        <v>53327</v>
      </c>
      <c r="C1000" s="9">
        <f t="shared" si="227"/>
        <v>2046</v>
      </c>
      <c r="D1000" s="181">
        <f t="shared" si="228"/>
        <v>7.3881361970795034E-2</v>
      </c>
      <c r="E1000" s="181">
        <f t="shared" si="228"/>
        <v>9.8304084890449658E-2</v>
      </c>
      <c r="F1000" s="181">
        <f t="shared" si="228"/>
        <v>5.1208956216521877E-2</v>
      </c>
      <c r="G1000" s="182">
        <f t="shared" si="219"/>
        <v>7.4464801025922192E-2</v>
      </c>
      <c r="H1000" s="183">
        <f t="shared" si="229"/>
        <v>0.52814979009358332</v>
      </c>
      <c r="I1000" s="183">
        <f t="shared" si="229"/>
        <v>1.2961920229802293</v>
      </c>
      <c r="J1000" s="183">
        <f t="shared" si="229"/>
        <v>0.51357306733590291</v>
      </c>
      <c r="K1000" s="182">
        <f t="shared" si="221"/>
        <v>0.7793049601365718</v>
      </c>
      <c r="L1000" s="184">
        <f t="shared" si="230"/>
        <v>9.0237758601692045E-3</v>
      </c>
      <c r="M1000" s="184">
        <f t="shared" si="230"/>
        <v>7.1406328634736806E-3</v>
      </c>
      <c r="N1000" s="184">
        <f t="shared" si="230"/>
        <v>6.4659102998070161E-3</v>
      </c>
      <c r="O1000" s="182">
        <f t="shared" si="223"/>
        <v>7.5434396744833015E-3</v>
      </c>
      <c r="P1000" s="185">
        <f t="shared" si="231"/>
        <v>1.6927851965393446E-2</v>
      </c>
      <c r="Q1000" s="185">
        <f t="shared" si="231"/>
        <v>5.679301501390132E-2</v>
      </c>
      <c r="R1000" s="185">
        <f t="shared" si="231"/>
        <v>2.4358479026286337E-2</v>
      </c>
      <c r="S1000" s="182">
        <f t="shared" si="225"/>
        <v>3.2693115335193701E-2</v>
      </c>
    </row>
    <row r="1001" spans="2:19" ht="25.15" hidden="1" customHeight="1">
      <c r="B1001" s="163">
        <f t="shared" si="226"/>
        <v>53692</v>
      </c>
      <c r="C1001" s="9">
        <f t="shared" si="227"/>
        <v>2047</v>
      </c>
      <c r="D1001" s="181">
        <f t="shared" si="228"/>
        <v>7.4598482807681082E-2</v>
      </c>
      <c r="E1001" s="181">
        <f t="shared" si="228"/>
        <v>9.9258262043461817E-2</v>
      </c>
      <c r="F1001" s="181">
        <f t="shared" si="228"/>
        <v>5.1706009987032613E-2</v>
      </c>
      <c r="G1001" s="182">
        <f t="shared" si="219"/>
        <v>7.5187584946058497E-2</v>
      </c>
      <c r="H1001" s="183">
        <f t="shared" si="229"/>
        <v>0.53327621453095109</v>
      </c>
      <c r="I1001" s="183">
        <f t="shared" si="229"/>
        <v>1.308773359916763</v>
      </c>
      <c r="J1001" s="183">
        <f t="shared" si="229"/>
        <v>0.51855800451120337</v>
      </c>
      <c r="K1001" s="182">
        <f t="shared" si="221"/>
        <v>0.78686919298630587</v>
      </c>
      <c r="L1001" s="184">
        <f t="shared" si="230"/>
        <v>9.1113640897862291E-3</v>
      </c>
      <c r="M1001" s="184">
        <f t="shared" si="230"/>
        <v>7.2099425848750568E-3</v>
      </c>
      <c r="N1001" s="184">
        <f t="shared" si="230"/>
        <v>6.5286709052119422E-3</v>
      </c>
      <c r="O1001" s="182">
        <f t="shared" si="223"/>
        <v>7.6166591932910754E-3</v>
      </c>
      <c r="P1001" s="185">
        <f t="shared" si="231"/>
        <v>1.7092160189339081E-2</v>
      </c>
      <c r="Q1001" s="185">
        <f t="shared" si="231"/>
        <v>5.7344269800895492E-2</v>
      </c>
      <c r="R1001" s="185">
        <f t="shared" si="231"/>
        <v>2.4594911766542348E-2</v>
      </c>
      <c r="S1001" s="182">
        <f t="shared" si="225"/>
        <v>3.3010447252258969E-2</v>
      </c>
    </row>
    <row r="1002" spans="2:19" ht="25.15" hidden="1" customHeight="1">
      <c r="B1002" s="163">
        <f t="shared" si="226"/>
        <v>54057</v>
      </c>
      <c r="C1002" s="9">
        <f t="shared" si="227"/>
        <v>2048</v>
      </c>
      <c r="D1002" s="181">
        <f t="shared" si="228"/>
        <v>7.5386493167616531E-2</v>
      </c>
      <c r="E1002" s="181">
        <f t="shared" si="228"/>
        <v>0.10030676243992542</v>
      </c>
      <c r="F1002" s="181">
        <f t="shared" si="228"/>
        <v>5.2252198997950576E-2</v>
      </c>
      <c r="G1002" s="182">
        <f t="shared" si="219"/>
        <v>7.598181820183085E-2</v>
      </c>
      <c r="H1002" s="183">
        <f t="shared" si="229"/>
        <v>0.53890940123852693</v>
      </c>
      <c r="I1002" s="183">
        <f t="shared" si="229"/>
        <v>1.3225983993492776</v>
      </c>
      <c r="J1002" s="183">
        <f t="shared" si="229"/>
        <v>0.52403571752094047</v>
      </c>
      <c r="K1002" s="182">
        <f t="shared" si="221"/>
        <v>0.795181172702915</v>
      </c>
      <c r="L1002" s="184">
        <f t="shared" si="230"/>
        <v>9.2076106758515984E-3</v>
      </c>
      <c r="M1002" s="184">
        <f t="shared" si="230"/>
        <v>7.2861037779393808E-3</v>
      </c>
      <c r="N1002" s="184">
        <f t="shared" si="230"/>
        <v>6.5976355827266232E-3</v>
      </c>
      <c r="O1002" s="182">
        <f t="shared" si="223"/>
        <v>7.6971166788392014E-3</v>
      </c>
      <c r="P1002" s="185">
        <f t="shared" si="231"/>
        <v>1.7272710768867605E-2</v>
      </c>
      <c r="Q1002" s="185">
        <f t="shared" si="231"/>
        <v>5.7950017759637984E-2</v>
      </c>
      <c r="R1002" s="185">
        <f t="shared" si="231"/>
        <v>2.4854716584874904E-2</v>
      </c>
      <c r="S1002" s="182">
        <f t="shared" si="225"/>
        <v>3.3359148371126829E-2</v>
      </c>
    </row>
    <row r="1003" spans="2:19" ht="25.15" hidden="1" customHeight="1">
      <c r="B1003" s="163">
        <f t="shared" si="226"/>
        <v>54423</v>
      </c>
      <c r="C1003" s="9">
        <f t="shared" si="227"/>
        <v>2049</v>
      </c>
      <c r="D1003" s="181">
        <f t="shared" si="228"/>
        <v>7.6187530045348589E-2</v>
      </c>
      <c r="E1003" s="181">
        <f t="shared" si="228"/>
        <v>0.1013725954880503</v>
      </c>
      <c r="F1003" s="181">
        <f t="shared" si="228"/>
        <v>5.2807417002943696E-2</v>
      </c>
      <c r="G1003" s="182">
        <f t="shared" si="219"/>
        <v>7.678918084544753E-2</v>
      </c>
      <c r="H1003" s="183">
        <f t="shared" si="229"/>
        <v>0.54463570957321394</v>
      </c>
      <c r="I1003" s="183">
        <f t="shared" si="229"/>
        <v>1.336651979079436</v>
      </c>
      <c r="J1003" s="183">
        <f t="shared" si="229"/>
        <v>0.52960398203816261</v>
      </c>
      <c r="K1003" s="182">
        <f t="shared" si="221"/>
        <v>0.80363055689693752</v>
      </c>
      <c r="L1003" s="184">
        <f t="shared" si="230"/>
        <v>9.3054483042813649E-3</v>
      </c>
      <c r="M1003" s="184">
        <f t="shared" si="230"/>
        <v>7.3635239838128023E-3</v>
      </c>
      <c r="N1003" s="184">
        <f t="shared" si="230"/>
        <v>6.6677403081958188E-3</v>
      </c>
      <c r="O1003" s="182">
        <f t="shared" si="223"/>
        <v>7.7789041987633284E-3</v>
      </c>
      <c r="P1003" s="185">
        <f t="shared" si="231"/>
        <v>1.745624601136123E-2</v>
      </c>
      <c r="Q1003" s="185">
        <f t="shared" si="231"/>
        <v>5.856577927526499E-2</v>
      </c>
      <c r="R1003" s="185">
        <f t="shared" si="231"/>
        <v>2.5118816209801026E-2</v>
      </c>
      <c r="S1003" s="182">
        <f t="shared" si="225"/>
        <v>3.3713613832142414E-2</v>
      </c>
    </row>
    <row r="1004" spans="2:19" ht="25.15" hidden="1" customHeight="1">
      <c r="B1004" s="163">
        <f t="shared" si="226"/>
        <v>54788</v>
      </c>
      <c r="C1004" s="9">
        <f t="shared" si="227"/>
        <v>2050</v>
      </c>
      <c r="D1004" s="181">
        <f t="shared" si="228"/>
        <v>7.693701568624936E-2</v>
      </c>
      <c r="E1004" s="181">
        <f t="shared" si="228"/>
        <v>0.1023698361736837</v>
      </c>
      <c r="F1004" s="181">
        <f t="shared" si="228"/>
        <v>5.3326903600726935E-2</v>
      </c>
      <c r="G1004" s="182">
        <f t="shared" si="219"/>
        <v>7.7544585153553336E-2</v>
      </c>
      <c r="H1004" s="183">
        <f t="shared" si="229"/>
        <v>0.54999349769948569</v>
      </c>
      <c r="I1004" s="183">
        <f t="shared" si="229"/>
        <v>1.3498011317636793</v>
      </c>
      <c r="J1004" s="183">
        <f t="shared" si="229"/>
        <v>0.53481389735718166</v>
      </c>
      <c r="K1004" s="182">
        <f t="shared" si="221"/>
        <v>0.81153617560678226</v>
      </c>
      <c r="L1004" s="184">
        <f t="shared" si="230"/>
        <v>9.3969895300180725E-3</v>
      </c>
      <c r="M1004" s="184">
        <f t="shared" si="230"/>
        <v>7.435961763184458E-3</v>
      </c>
      <c r="N1004" s="184">
        <f t="shared" si="230"/>
        <v>6.7333333995491362E-3</v>
      </c>
      <c r="O1004" s="182">
        <f t="shared" si="223"/>
        <v>7.8554282309172222E-3</v>
      </c>
      <c r="P1004" s="185">
        <f t="shared" si="231"/>
        <v>1.7627969726800745E-2</v>
      </c>
      <c r="Q1004" s="185">
        <f t="shared" si="231"/>
        <v>5.9141913067617222E-2</v>
      </c>
      <c r="R1004" s="185">
        <f t="shared" si="231"/>
        <v>2.5365919535692623E-2</v>
      </c>
      <c r="S1004" s="182">
        <f t="shared" si="225"/>
        <v>3.4045267443370192E-2</v>
      </c>
    </row>
    <row r="1005" spans="2:19" ht="25.15" hidden="1" customHeight="1">
      <c r="B1005" s="163">
        <f t="shared" si="226"/>
        <v>55153</v>
      </c>
      <c r="C1005" s="9">
        <f t="shared" si="227"/>
        <v>2051</v>
      </c>
      <c r="D1005" s="181">
        <f t="shared" si="228"/>
        <v>7.7699543475437588E-2</v>
      </c>
      <c r="E1005" s="181">
        <f t="shared" si="228"/>
        <v>0.10338443030839006</v>
      </c>
      <c r="F1005" s="181">
        <f t="shared" si="228"/>
        <v>5.3855430026456028E-2</v>
      </c>
      <c r="G1005" s="182">
        <f t="shared" si="219"/>
        <v>7.8313134603427884E-2</v>
      </c>
      <c r="H1005" s="183">
        <f t="shared" si="229"/>
        <v>0.55544451918930982</v>
      </c>
      <c r="I1005" s="183">
        <f t="shared" si="229"/>
        <v>1.3631790989705812</v>
      </c>
      <c r="J1005" s="183">
        <f t="shared" si="229"/>
        <v>0.54011447283624581</v>
      </c>
      <c r="K1005" s="182">
        <f t="shared" si="221"/>
        <v>0.81957936366537887</v>
      </c>
      <c r="L1005" s="184">
        <f t="shared" si="230"/>
        <v>9.4901237072075109E-3</v>
      </c>
      <c r="M1005" s="184">
        <f t="shared" si="230"/>
        <v>7.509660066051989E-3</v>
      </c>
      <c r="N1005" s="184">
        <f t="shared" si="230"/>
        <v>6.8000679067980714E-3</v>
      </c>
      <c r="O1005" s="182">
        <f t="shared" si="223"/>
        <v>7.9332838933525232E-3</v>
      </c>
      <c r="P1005" s="185">
        <f t="shared" si="231"/>
        <v>1.7802681686496069E-2</v>
      </c>
      <c r="Q1005" s="185">
        <f t="shared" si="231"/>
        <v>5.972807243209946E-2</v>
      </c>
      <c r="R1005" s="185">
        <f t="shared" si="231"/>
        <v>2.5617322821507037E-2</v>
      </c>
      <c r="S1005" s="182">
        <f t="shared" si="225"/>
        <v>3.4382692313367526E-2</v>
      </c>
    </row>
    <row r="1006" spans="2:19" ht="25.15" hidden="1" customHeight="1">
      <c r="B1006" s="163">
        <f t="shared" si="226"/>
        <v>55518</v>
      </c>
      <c r="C1006" s="9">
        <f t="shared" si="227"/>
        <v>2052</v>
      </c>
      <c r="D1006" s="181">
        <f t="shared" ref="D1006:F1015" si="232">AVERAGE(D911,D958)</f>
        <v>7.847590999413738E-2</v>
      </c>
      <c r="E1006" s="181">
        <f t="shared" si="232"/>
        <v>0.10441743779667291</v>
      </c>
      <c r="F1006" s="181">
        <f t="shared" si="232"/>
        <v>5.4393548409814835E-2</v>
      </c>
      <c r="G1006" s="182">
        <f t="shared" si="219"/>
        <v>7.9095632066875046E-2</v>
      </c>
      <c r="H1006" s="183">
        <f t="shared" ref="H1006:J1015" si="233">AVERAGE(H911,H958)</f>
        <v>0.56099446849924628</v>
      </c>
      <c r="I1006" s="183">
        <f t="shared" si="233"/>
        <v>1.3767998561088346</v>
      </c>
      <c r="J1006" s="183">
        <f t="shared" si="233"/>
        <v>0.54551124576719356</v>
      </c>
      <c r="K1006" s="182">
        <f t="shared" si="221"/>
        <v>0.82776852345842489</v>
      </c>
      <c r="L1006" s="184">
        <f t="shared" ref="L1006:N1015" si="234">AVERAGE(L911,L958)</f>
        <v>9.5849481292702224E-3</v>
      </c>
      <c r="M1006" s="184">
        <f t="shared" si="234"/>
        <v>7.5846958819823958E-3</v>
      </c>
      <c r="N1006" s="184">
        <f t="shared" si="234"/>
        <v>6.868013544720537E-3</v>
      </c>
      <c r="O1006" s="182">
        <f t="shared" si="223"/>
        <v>8.0125525186577184E-3</v>
      </c>
      <c r="P1006" s="185">
        <f t="shared" ref="P1006:R1015" si="235">AVERAGE(P911,P958)</f>
        <v>1.7980564404801027E-2</v>
      </c>
      <c r="Q1006" s="185">
        <f t="shared" si="235"/>
        <v>6.0324869705141573E-2</v>
      </c>
      <c r="R1006" s="185">
        <f t="shared" si="235"/>
        <v>2.5873288697852617E-2</v>
      </c>
      <c r="S1006" s="182">
        <f t="shared" si="225"/>
        <v>3.472624093593174E-2</v>
      </c>
    </row>
    <row r="1007" spans="2:19" ht="25.15" hidden="1" customHeight="1">
      <c r="B1007" s="163">
        <f t="shared" si="226"/>
        <v>55884</v>
      </c>
      <c r="C1007" s="9">
        <f t="shared" si="227"/>
        <v>2053</v>
      </c>
      <c r="D1007" s="181">
        <f t="shared" si="232"/>
        <v>7.9272186667670136E-2</v>
      </c>
      <c r="E1007" s="181">
        <f t="shared" si="232"/>
        <v>0.10547693707528925</v>
      </c>
      <c r="F1007" s="181">
        <f t="shared" si="232"/>
        <v>5.4945467002318518E-2</v>
      </c>
      <c r="G1007" s="182">
        <f t="shared" si="219"/>
        <v>7.9898196915092631E-2</v>
      </c>
      <c r="H1007" s="183">
        <f t="shared" si="233"/>
        <v>0.56668674794245677</v>
      </c>
      <c r="I1007" s="183">
        <f t="shared" si="233"/>
        <v>1.3907699216948806</v>
      </c>
      <c r="J1007" s="183">
        <f t="shared" si="233"/>
        <v>0.55104642057672004</v>
      </c>
      <c r="K1007" s="182">
        <f t="shared" si="221"/>
        <v>0.83616769673801905</v>
      </c>
      <c r="L1007" s="184">
        <f t="shared" si="234"/>
        <v>9.6822043523956333E-3</v>
      </c>
      <c r="M1007" s="184">
        <f t="shared" si="234"/>
        <v>7.6616560141696335E-3</v>
      </c>
      <c r="N1007" s="184">
        <f t="shared" si="234"/>
        <v>6.937701669134471E-3</v>
      </c>
      <c r="O1007" s="182">
        <f t="shared" si="223"/>
        <v>8.0938540118999126E-3</v>
      </c>
      <c r="P1007" s="185">
        <f t="shared" si="235"/>
        <v>1.8163008979366221E-2</v>
      </c>
      <c r="Q1007" s="185">
        <f t="shared" si="235"/>
        <v>6.0936972025250974E-2</v>
      </c>
      <c r="R1007" s="185">
        <f t="shared" si="235"/>
        <v>2.6135818896727891E-2</v>
      </c>
      <c r="S1007" s="182">
        <f t="shared" si="225"/>
        <v>3.5078599967115029E-2</v>
      </c>
    </row>
    <row r="1008" spans="2:19" ht="25.15" hidden="1" customHeight="1">
      <c r="B1008" s="163">
        <f t="shared" si="226"/>
        <v>56249</v>
      </c>
      <c r="C1008" s="9">
        <f t="shared" si="227"/>
        <v>2054</v>
      </c>
      <c r="D1008" s="181">
        <f t="shared" si="232"/>
        <v>8.0083919926749542E-2</v>
      </c>
      <c r="E1008" s="181">
        <f t="shared" si="232"/>
        <v>0.10655700237295507</v>
      </c>
      <c r="F1008" s="181">
        <f t="shared" si="232"/>
        <v>5.5508098927541064E-2</v>
      </c>
      <c r="G1008" s="182">
        <f t="shared" si="219"/>
        <v>8.0716340409081891E-2</v>
      </c>
      <c r="H1008" s="183">
        <f t="shared" si="233"/>
        <v>0.57248952064397018</v>
      </c>
      <c r="I1008" s="183">
        <f t="shared" si="233"/>
        <v>1.4050111612597707</v>
      </c>
      <c r="J1008" s="183">
        <f t="shared" si="233"/>
        <v>0.55668903907485734</v>
      </c>
      <c r="K1008" s="182">
        <f t="shared" si="221"/>
        <v>0.8447299069928661</v>
      </c>
      <c r="L1008" s="184">
        <f t="shared" si="234"/>
        <v>9.7813484232787962E-3</v>
      </c>
      <c r="M1008" s="184">
        <f t="shared" si="234"/>
        <v>7.7401100251886547E-3</v>
      </c>
      <c r="N1008" s="184">
        <f t="shared" si="234"/>
        <v>7.0087425148981433E-3</v>
      </c>
      <c r="O1008" s="182">
        <f t="shared" si="223"/>
        <v>8.1767336544551986E-3</v>
      </c>
      <c r="P1008" s="185">
        <f t="shared" si="235"/>
        <v>1.8348994999094904E-2</v>
      </c>
      <c r="Q1008" s="185">
        <f t="shared" si="235"/>
        <v>6.1560955908877842E-2</v>
      </c>
      <c r="R1008" s="185">
        <f t="shared" si="235"/>
        <v>2.640344508875777E-2</v>
      </c>
      <c r="S1008" s="182">
        <f t="shared" si="225"/>
        <v>3.5437798665576836E-2</v>
      </c>
    </row>
    <row r="1009" spans="1:19" ht="25.15" hidden="1" customHeight="1">
      <c r="B1009" s="163">
        <f t="shared" si="226"/>
        <v>56614</v>
      </c>
      <c r="C1009" s="9">
        <f t="shared" si="227"/>
        <v>2055</v>
      </c>
      <c r="D1009" s="181">
        <f t="shared" si="232"/>
        <v>8.0976661236952019E-2</v>
      </c>
      <c r="E1009" s="181">
        <f t="shared" si="232"/>
        <v>0.10774485429125141</v>
      </c>
      <c r="F1009" s="181">
        <f t="shared" si="232"/>
        <v>5.6126879489341072E-2</v>
      </c>
      <c r="G1009" s="182">
        <f t="shared" si="219"/>
        <v>8.1616131672514844E-2</v>
      </c>
      <c r="H1009" s="183">
        <f t="shared" si="233"/>
        <v>0.57887138912898384</v>
      </c>
      <c r="I1009" s="183">
        <f t="shared" si="233"/>
        <v>1.4206736251613807</v>
      </c>
      <c r="J1009" s="183">
        <f t="shared" si="233"/>
        <v>0.56289477054471571</v>
      </c>
      <c r="K1009" s="182">
        <f t="shared" si="221"/>
        <v>0.85414659494502676</v>
      </c>
      <c r="L1009" s="184">
        <f t="shared" si="234"/>
        <v>9.8903867147976422E-3</v>
      </c>
      <c r="M1009" s="184">
        <f t="shared" si="234"/>
        <v>7.8263934635033443E-3</v>
      </c>
      <c r="N1009" s="184">
        <f t="shared" si="234"/>
        <v>7.0868729808062194E-3</v>
      </c>
      <c r="O1009" s="182">
        <f t="shared" si="223"/>
        <v>8.2678843863690683E-3</v>
      </c>
      <c r="P1009" s="185">
        <f t="shared" si="235"/>
        <v>1.8553541752692554E-2</v>
      </c>
      <c r="Q1009" s="185">
        <f t="shared" si="235"/>
        <v>6.2247211133218475E-2</v>
      </c>
      <c r="R1009" s="185">
        <f t="shared" si="235"/>
        <v>2.6697779409354923E-2</v>
      </c>
      <c r="S1009" s="182">
        <f t="shared" si="225"/>
        <v>3.5832844098421988E-2</v>
      </c>
    </row>
    <row r="1010" spans="1:19" ht="25.15" hidden="1" customHeight="1">
      <c r="B1010" s="163">
        <f t="shared" si="226"/>
        <v>56979</v>
      </c>
      <c r="C1010" s="9">
        <f t="shared" si="227"/>
        <v>2056</v>
      </c>
      <c r="D1010" s="181">
        <f t="shared" si="232"/>
        <v>8.1953785390022821E-2</v>
      </c>
      <c r="E1010" s="181">
        <f t="shared" si="232"/>
        <v>0.10904498321591782</v>
      </c>
      <c r="F1010" s="181">
        <f t="shared" si="232"/>
        <v>5.6804147837378402E-2</v>
      </c>
      <c r="G1010" s="182">
        <f t="shared" si="219"/>
        <v>8.2600972147773011E-2</v>
      </c>
      <c r="H1010" s="183">
        <f t="shared" si="233"/>
        <v>0.58585647850164224</v>
      </c>
      <c r="I1010" s="183">
        <f t="shared" si="233"/>
        <v>1.4378165215412868</v>
      </c>
      <c r="J1010" s="183">
        <f t="shared" si="233"/>
        <v>0.56968707424722365</v>
      </c>
      <c r="K1010" s="182">
        <f t="shared" si="221"/>
        <v>0.86445335809671742</v>
      </c>
      <c r="L1010" s="184">
        <f t="shared" si="234"/>
        <v>1.0009731419736269E-2</v>
      </c>
      <c r="M1010" s="184">
        <f t="shared" si="234"/>
        <v>7.9208325027006615E-3</v>
      </c>
      <c r="N1010" s="184">
        <f t="shared" si="234"/>
        <v>7.1723884201132012E-3</v>
      </c>
      <c r="O1010" s="182">
        <f t="shared" si="223"/>
        <v>8.3676507808500434E-3</v>
      </c>
      <c r="P1010" s="185">
        <f t="shared" si="235"/>
        <v>1.8777422479492521E-2</v>
      </c>
      <c r="Q1010" s="185">
        <f t="shared" si="235"/>
        <v>6.2998331919510028E-2</v>
      </c>
      <c r="R1010" s="185">
        <f t="shared" si="235"/>
        <v>2.7019934517947281E-2</v>
      </c>
      <c r="S1010" s="182">
        <f t="shared" si="225"/>
        <v>3.6265229638983272E-2</v>
      </c>
    </row>
    <row r="1011" spans="1:19" ht="25.15" hidden="1" customHeight="1">
      <c r="B1011" s="163">
        <f t="shared" si="226"/>
        <v>57345</v>
      </c>
      <c r="C1011" s="9">
        <f t="shared" si="227"/>
        <v>2057</v>
      </c>
      <c r="D1011" s="181">
        <f t="shared" si="232"/>
        <v>8.2951910982116128E-2</v>
      </c>
      <c r="E1011" s="181">
        <f t="shared" si="232"/>
        <v>0.11037305595739297</v>
      </c>
      <c r="F1011" s="181">
        <f t="shared" si="232"/>
        <v>5.7495972789986895E-2</v>
      </c>
      <c r="G1011" s="182">
        <f t="shared" si="219"/>
        <v>8.3606979909831999E-2</v>
      </c>
      <c r="H1011" s="183">
        <f t="shared" si="233"/>
        <v>0.59299169918367955</v>
      </c>
      <c r="I1011" s="183">
        <f t="shared" si="233"/>
        <v>1.4553278721159444</v>
      </c>
      <c r="J1011" s="183">
        <f t="shared" si="233"/>
        <v>0.57662536569507827</v>
      </c>
      <c r="K1011" s="182">
        <f t="shared" si="221"/>
        <v>0.87498164566490066</v>
      </c>
      <c r="L1011" s="184">
        <f t="shared" si="234"/>
        <v>1.0131641213804617E-2</v>
      </c>
      <c r="M1011" s="184">
        <f t="shared" si="234"/>
        <v>8.017301330760342E-3</v>
      </c>
      <c r="N1011" s="184">
        <f t="shared" si="234"/>
        <v>7.2597418523491723E-3</v>
      </c>
      <c r="O1011" s="182">
        <f t="shared" si="223"/>
        <v>8.4695614656380425E-3</v>
      </c>
      <c r="P1011" s="185">
        <f t="shared" si="235"/>
        <v>1.9006115099865502E-2</v>
      </c>
      <c r="Q1011" s="185">
        <f t="shared" si="235"/>
        <v>6.3765596629111923E-2</v>
      </c>
      <c r="R1011" s="185">
        <f t="shared" si="235"/>
        <v>2.7349013742423611E-2</v>
      </c>
      <c r="S1011" s="182">
        <f t="shared" si="225"/>
        <v>3.6706908490467018E-2</v>
      </c>
    </row>
    <row r="1012" spans="1:19" ht="25.15" hidden="1" customHeight="1">
      <c r="B1012" s="163">
        <f t="shared" si="226"/>
        <v>57710</v>
      </c>
      <c r="C1012" s="9">
        <f t="shared" si="227"/>
        <v>2058</v>
      </c>
      <c r="D1012" s="181">
        <f t="shared" si="232"/>
        <v>8.3971579216796349E-2</v>
      </c>
      <c r="E1012" s="181">
        <f t="shared" si="232"/>
        <v>0.11172979262315344</v>
      </c>
      <c r="F1012" s="181">
        <f t="shared" si="232"/>
        <v>5.8202729468427111E-2</v>
      </c>
      <c r="G1012" s="182">
        <f t="shared" si="219"/>
        <v>8.4634700436125643E-2</v>
      </c>
      <c r="H1012" s="183">
        <f t="shared" si="233"/>
        <v>0.60028092003378175</v>
      </c>
      <c r="I1012" s="183">
        <f t="shared" si="233"/>
        <v>1.4732171718882106</v>
      </c>
      <c r="J1012" s="183">
        <f t="shared" si="233"/>
        <v>0.58371340696801421</v>
      </c>
      <c r="K1012" s="182">
        <f t="shared" si="221"/>
        <v>0.88573716629666899</v>
      </c>
      <c r="L1012" s="184">
        <f t="shared" si="234"/>
        <v>1.0256182198919727E-2</v>
      </c>
      <c r="M1012" s="184">
        <f t="shared" si="234"/>
        <v>8.1158522550012352E-3</v>
      </c>
      <c r="N1012" s="184">
        <f t="shared" si="234"/>
        <v>7.3489806422839211E-3</v>
      </c>
      <c r="O1012" s="182">
        <f t="shared" si="223"/>
        <v>8.573671698734962E-3</v>
      </c>
      <c r="P1012" s="185">
        <f t="shared" si="235"/>
        <v>1.9239743615502562E-2</v>
      </c>
      <c r="Q1012" s="185">
        <f t="shared" si="235"/>
        <v>6.4549421288222622E-2</v>
      </c>
      <c r="R1012" s="185">
        <f t="shared" si="235"/>
        <v>2.7685195516089979E-2</v>
      </c>
      <c r="S1012" s="182">
        <f t="shared" si="225"/>
        <v>3.7158120139938383E-2</v>
      </c>
    </row>
    <row r="1013" spans="1:19" ht="25.15" hidden="1" customHeight="1">
      <c r="B1013" s="163">
        <f t="shared" si="226"/>
        <v>58075</v>
      </c>
      <c r="C1013" s="9">
        <f t="shared" si="227"/>
        <v>2059</v>
      </c>
      <c r="D1013" s="181">
        <f t="shared" si="232"/>
        <v>8.5086875107042187E-2</v>
      </c>
      <c r="E1013" s="181">
        <f t="shared" si="232"/>
        <v>0.11321376826935277</v>
      </c>
      <c r="F1013" s="181">
        <f t="shared" si="232"/>
        <v>5.8975767984347297E-2</v>
      </c>
      <c r="G1013" s="182">
        <f t="shared" si="219"/>
        <v>8.5758803786914084E-2</v>
      </c>
      <c r="H1013" s="183">
        <f t="shared" si="233"/>
        <v>0.60825374666573273</v>
      </c>
      <c r="I1013" s="183">
        <f t="shared" si="233"/>
        <v>1.4927841857823334</v>
      </c>
      <c r="J1013" s="183">
        <f t="shared" si="233"/>
        <v>0.59146618677690699</v>
      </c>
      <c r="K1013" s="182">
        <f t="shared" si="221"/>
        <v>0.897501373074991</v>
      </c>
      <c r="L1013" s="184">
        <f t="shared" si="234"/>
        <v>1.0392403024617615E-2</v>
      </c>
      <c r="M1013" s="184">
        <f t="shared" si="234"/>
        <v>8.2236455911546026E-3</v>
      </c>
      <c r="N1013" s="184">
        <f t="shared" si="234"/>
        <v>7.4465885232393855E-3</v>
      </c>
      <c r="O1013" s="182">
        <f t="shared" si="223"/>
        <v>8.6875457130038674E-3</v>
      </c>
      <c r="P1013" s="185">
        <f t="shared" si="235"/>
        <v>1.9495282539313361E-2</v>
      </c>
      <c r="Q1013" s="185">
        <f t="shared" si="235"/>
        <v>6.540675545952164E-2</v>
      </c>
      <c r="R1013" s="185">
        <f t="shared" si="235"/>
        <v>2.8052905461142093E-2</v>
      </c>
      <c r="S1013" s="182">
        <f t="shared" si="225"/>
        <v>3.7651647819992362E-2</v>
      </c>
    </row>
    <row r="1014" spans="1:19" ht="25.15" hidden="1" customHeight="1">
      <c r="B1014" s="163">
        <f t="shared" si="226"/>
        <v>58440</v>
      </c>
      <c r="C1014" s="9">
        <f t="shared" si="227"/>
        <v>2060</v>
      </c>
      <c r="D1014" s="181">
        <f t="shared" si="232"/>
        <v>8.6226994751840563E-2</v>
      </c>
      <c r="E1014" s="181">
        <f t="shared" si="232"/>
        <v>0.11473077357837555</v>
      </c>
      <c r="F1014" s="181">
        <f t="shared" si="232"/>
        <v>5.9766012444041422E-2</v>
      </c>
      <c r="G1014" s="182">
        <f t="shared" si="219"/>
        <v>8.6907926924752507E-2</v>
      </c>
      <c r="H1014" s="183">
        <f t="shared" si="233"/>
        <v>0.61640402888873602</v>
      </c>
      <c r="I1014" s="183">
        <f t="shared" si="233"/>
        <v>1.512786713475514</v>
      </c>
      <c r="J1014" s="183">
        <f t="shared" si="233"/>
        <v>0.59939152447358468</v>
      </c>
      <c r="K1014" s="182">
        <f t="shared" si="221"/>
        <v>0.9095274222792783</v>
      </c>
      <c r="L1014" s="184">
        <f t="shared" si="234"/>
        <v>1.0531655792216882E-2</v>
      </c>
      <c r="M1014" s="184">
        <f t="shared" si="234"/>
        <v>8.3338381429264221E-3</v>
      </c>
      <c r="N1014" s="184">
        <f t="shared" si="234"/>
        <v>7.5463689165302991E-3</v>
      </c>
      <c r="O1014" s="182">
        <f t="shared" si="223"/>
        <v>8.8039542838911997E-3</v>
      </c>
      <c r="P1014" s="185">
        <f t="shared" si="235"/>
        <v>1.9756509133614823E-2</v>
      </c>
      <c r="Q1014" s="185">
        <f t="shared" si="235"/>
        <v>6.6283171789397563E-2</v>
      </c>
      <c r="R1014" s="185">
        <f t="shared" si="235"/>
        <v>2.8428799728850051E-2</v>
      </c>
      <c r="S1014" s="182">
        <f t="shared" si="225"/>
        <v>3.8156160217287481E-2</v>
      </c>
    </row>
    <row r="1015" spans="1:19" ht="25.15" hidden="1" customHeight="1">
      <c r="B1015" s="163">
        <f t="shared" si="226"/>
        <v>58806</v>
      </c>
      <c r="C1015" s="9">
        <f t="shared" si="227"/>
        <v>2061</v>
      </c>
      <c r="D1015" s="181">
        <f t="shared" si="232"/>
        <v>8.7456956892020404E-2</v>
      </c>
      <c r="E1015" s="181">
        <f t="shared" si="232"/>
        <v>0.11636732032595815</v>
      </c>
      <c r="F1015" s="181">
        <f t="shared" si="232"/>
        <v>6.0618528906980301E-2</v>
      </c>
      <c r="G1015" s="182">
        <f t="shared" si="219"/>
        <v>8.814760204165295E-2</v>
      </c>
      <c r="H1015" s="183">
        <f t="shared" si="233"/>
        <v>0.62519656098114407</v>
      </c>
      <c r="I1015" s="183">
        <f t="shared" si="233"/>
        <v>1.5343654590771314</v>
      </c>
      <c r="J1015" s="183">
        <f t="shared" si="233"/>
        <v>0.60794138620040128</v>
      </c>
      <c r="K1015" s="182">
        <f t="shared" si="221"/>
        <v>0.9225011354195588</v>
      </c>
      <c r="L1015" s="184">
        <f t="shared" si="234"/>
        <v>1.0681881808270351E-2</v>
      </c>
      <c r="M1015" s="184">
        <f t="shared" si="234"/>
        <v>8.4527139709392879E-3</v>
      </c>
      <c r="N1015" s="184">
        <f t="shared" si="234"/>
        <v>7.6540120982261806E-3</v>
      </c>
      <c r="O1015" s="182">
        <f t="shared" si="223"/>
        <v>8.9295359591452725E-3</v>
      </c>
      <c r="P1015" s="185">
        <f t="shared" si="235"/>
        <v>2.0038320628105587E-2</v>
      </c>
      <c r="Q1015" s="185">
        <f t="shared" si="235"/>
        <v>6.7228650546562005E-2</v>
      </c>
      <c r="R1015" s="185">
        <f t="shared" si="235"/>
        <v>2.8834314816762754E-2</v>
      </c>
      <c r="S1015" s="182">
        <f t="shared" si="225"/>
        <v>3.8700428663810113E-2</v>
      </c>
    </row>
    <row r="1016" spans="1:19" ht="25.15" hidden="1" customHeight="1">
      <c r="B1016" s="78" t="s">
        <v>396</v>
      </c>
      <c r="C1016" s="186"/>
      <c r="D1016" s="64"/>
      <c r="E1016" s="64"/>
      <c r="F1016" s="64"/>
      <c r="G1016" s="2"/>
      <c r="H1016" s="64"/>
      <c r="I1016" s="64"/>
      <c r="J1016" s="64"/>
      <c r="K1016" s="2"/>
      <c r="L1016" s="64"/>
      <c r="M1016" s="64"/>
      <c r="N1016" s="64"/>
      <c r="O1016" s="64"/>
      <c r="P1016" s="64"/>
      <c r="Q1016" s="64"/>
      <c r="R1016" s="14"/>
      <c r="S1016" s="14"/>
    </row>
    <row r="1018" spans="1:19" ht="25.15" customHeight="1">
      <c r="B1018" s="411" t="s">
        <v>377</v>
      </c>
      <c r="C1018" s="411"/>
      <c r="D1018" s="411"/>
      <c r="E1018" s="411"/>
      <c r="F1018" s="411"/>
      <c r="G1018" s="411"/>
      <c r="H1018" s="411"/>
      <c r="I1018" s="411"/>
      <c r="J1018" s="411"/>
      <c r="K1018" s="411"/>
    </row>
    <row r="1019" spans="1:19" ht="25.15" customHeight="1">
      <c r="B1019" s="64"/>
      <c r="C1019" s="64"/>
      <c r="D1019" s="64"/>
      <c r="E1019" s="64"/>
      <c r="F1019" s="64"/>
      <c r="G1019" s="64"/>
      <c r="H1019" s="64"/>
      <c r="I1019" s="64"/>
      <c r="J1019" s="64"/>
      <c r="K1019" s="64"/>
    </row>
    <row r="1020" spans="1:19" ht="25.15" customHeight="1">
      <c r="A1020" s="451" t="s">
        <v>293</v>
      </c>
      <c r="B1020" s="150" t="s">
        <v>378</v>
      </c>
      <c r="C1020" s="150"/>
      <c r="D1020" s="150"/>
      <c r="E1020" s="150"/>
      <c r="F1020" s="150"/>
      <c r="G1020" s="150"/>
      <c r="H1020" s="150"/>
      <c r="I1020" s="150"/>
      <c r="J1020" s="150"/>
      <c r="K1020" s="150"/>
    </row>
    <row r="1021" spans="1:19" ht="25.15" customHeight="1">
      <c r="A1021" s="451"/>
      <c r="B1021" s="2"/>
      <c r="C1021" s="2"/>
      <c r="D1021" s="431" t="s">
        <v>283</v>
      </c>
      <c r="E1021" s="432"/>
      <c r="F1021" s="432"/>
      <c r="G1021" s="433"/>
      <c r="H1021" s="431" t="s">
        <v>284</v>
      </c>
      <c r="I1021" s="432"/>
      <c r="J1021" s="432"/>
      <c r="K1021" s="433"/>
    </row>
    <row r="1022" spans="1:19" ht="25.15" customHeight="1">
      <c r="A1022" s="451"/>
      <c r="B1022" s="248" t="s">
        <v>448</v>
      </c>
      <c r="C1022" s="44" t="s">
        <v>199</v>
      </c>
      <c r="D1022" s="45" t="s">
        <v>270</v>
      </c>
      <c r="E1022" s="45" t="s">
        <v>271</v>
      </c>
      <c r="F1022" s="45" t="s">
        <v>272</v>
      </c>
      <c r="G1022" s="267" t="s">
        <v>289</v>
      </c>
      <c r="H1022" s="45" t="s">
        <v>270</v>
      </c>
      <c r="I1022" s="45" t="s">
        <v>271</v>
      </c>
      <c r="J1022" s="45" t="s">
        <v>272</v>
      </c>
      <c r="K1022" s="267" t="s">
        <v>289</v>
      </c>
    </row>
    <row r="1023" spans="1:19" ht="25.15" customHeight="1">
      <c r="A1023" s="451"/>
      <c r="B1023" s="104">
        <v>2020</v>
      </c>
      <c r="C1023" s="277">
        <v>43830</v>
      </c>
      <c r="D1023" s="227">
        <f t="shared" ref="D1023:F1038" si="236">D879*$V879+L879*$W879</f>
        <v>2.8911868910711208E-2</v>
      </c>
      <c r="E1023" s="227">
        <f t="shared" si="236"/>
        <v>3.8455584524696954E-2</v>
      </c>
      <c r="F1023" s="227">
        <f t="shared" si="236"/>
        <v>2.0040104604178276E-2</v>
      </c>
      <c r="G1023" s="266">
        <f t="shared" ref="G1023:G1064" si="237">AVERAGE(D1023:F1023)</f>
        <v>2.9135852679862146E-2</v>
      </c>
      <c r="H1023" s="227">
        <f t="shared" ref="H1023:J1038" si="238">H879*$X879+P879*$Y879</f>
        <v>0.20619193565795579</v>
      </c>
      <c r="I1023" s="227">
        <f t="shared" si="238"/>
        <v>0.50603890641580718</v>
      </c>
      <c r="J1023" s="227">
        <f t="shared" si="238"/>
        <v>0.20050112078435159</v>
      </c>
      <c r="K1023" s="266">
        <f t="shared" ref="K1023:K1064" si="239">AVERAGE(H1023:J1023)</f>
        <v>0.30424398761937149</v>
      </c>
    </row>
    <row r="1024" spans="1:19" ht="25.15" customHeight="1">
      <c r="A1024" s="451"/>
      <c r="B1024" s="104">
        <f t="shared" ref="B1024:B1064" si="240">B1023+1</f>
        <v>2021</v>
      </c>
      <c r="C1024" s="277">
        <f t="shared" ref="C1024:C1064" si="241">DATE(YEAR(C1023+1),12,31)</f>
        <v>44196</v>
      </c>
      <c r="D1024" s="227">
        <f t="shared" si="236"/>
        <v>2.9228625387879483E-2</v>
      </c>
      <c r="E1024" s="227">
        <f t="shared" si="236"/>
        <v>3.886299187240165E-2</v>
      </c>
      <c r="F1024" s="227">
        <f t="shared" si="236"/>
        <v>2.0260266657631937E-2</v>
      </c>
      <c r="G1024" s="266">
        <f t="shared" si="237"/>
        <v>2.9450627972637689E-2</v>
      </c>
      <c r="H1024" s="227">
        <f t="shared" si="238"/>
        <v>0.20976489125871195</v>
      </c>
      <c r="I1024" s="227">
        <f t="shared" si="238"/>
        <v>0.51480770010848675</v>
      </c>
      <c r="J1024" s="227">
        <f t="shared" si="238"/>
        <v>0.20397546424098759</v>
      </c>
      <c r="K1024" s="266">
        <f t="shared" si="239"/>
        <v>0.30951601853606209</v>
      </c>
    </row>
    <row r="1025" spans="1:11" ht="25.15" customHeight="1">
      <c r="A1025" s="451"/>
      <c r="B1025" s="104">
        <f t="shared" si="240"/>
        <v>2022</v>
      </c>
      <c r="C1025" s="277">
        <f t="shared" si="241"/>
        <v>44561</v>
      </c>
      <c r="D1025" s="227">
        <f t="shared" si="236"/>
        <v>3.2218709242081985E-2</v>
      </c>
      <c r="E1025" s="227">
        <f t="shared" si="236"/>
        <v>4.282314304791611E-2</v>
      </c>
      <c r="F1025" s="227">
        <f t="shared" si="236"/>
        <v>2.2333563065157477E-2</v>
      </c>
      <c r="G1025" s="266">
        <f t="shared" si="237"/>
        <v>3.2458471785051859E-2</v>
      </c>
      <c r="H1025" s="227">
        <f t="shared" si="238"/>
        <v>0.23269052736535858</v>
      </c>
      <c r="I1025" s="227">
        <f t="shared" si="238"/>
        <v>0.57107209176509899</v>
      </c>
      <c r="J1025" s="227">
        <f t="shared" si="238"/>
        <v>0.22626836196954864</v>
      </c>
      <c r="K1025" s="266">
        <f t="shared" si="239"/>
        <v>0.34334366036666869</v>
      </c>
    </row>
    <row r="1026" spans="1:11" ht="25.15" customHeight="1">
      <c r="A1026" s="451"/>
      <c r="B1026" s="104">
        <f t="shared" si="240"/>
        <v>2023</v>
      </c>
      <c r="C1026" s="277">
        <f t="shared" si="241"/>
        <v>44926</v>
      </c>
      <c r="D1026" s="227">
        <f t="shared" si="236"/>
        <v>3.8183089703876891E-2</v>
      </c>
      <c r="E1026" s="227">
        <f t="shared" si="236"/>
        <v>5.0731997562695773E-2</v>
      </c>
      <c r="F1026" s="227">
        <f t="shared" si="236"/>
        <v>2.6468798290208789E-2</v>
      </c>
      <c r="G1026" s="266">
        <f t="shared" si="237"/>
        <v>3.8461295185593818E-2</v>
      </c>
      <c r="H1026" s="227">
        <f t="shared" si="238"/>
        <v>0.27752701559399484</v>
      </c>
      <c r="I1026" s="227">
        <f t="shared" si="238"/>
        <v>0.68111037914207118</v>
      </c>
      <c r="J1026" s="227">
        <f t="shared" si="238"/>
        <v>0.26986738107371355</v>
      </c>
      <c r="K1026" s="266">
        <f t="shared" si="239"/>
        <v>0.40950159193659319</v>
      </c>
    </row>
    <row r="1027" spans="1:11" ht="25.15" customHeight="1">
      <c r="A1027" s="451"/>
      <c r="B1027" s="104">
        <f t="shared" si="240"/>
        <v>2024</v>
      </c>
      <c r="C1027" s="277">
        <f t="shared" si="241"/>
        <v>45291</v>
      </c>
      <c r="D1027" s="227">
        <f t="shared" si="236"/>
        <v>4.2332277721827495E-2</v>
      </c>
      <c r="E1027" s="227">
        <f t="shared" si="236"/>
        <v>5.6223893291853996E-2</v>
      </c>
      <c r="F1027" s="227">
        <f t="shared" si="236"/>
        <v>2.9345954663197761E-2</v>
      </c>
      <c r="G1027" s="266">
        <f t="shared" si="237"/>
        <v>4.2634041892293084E-2</v>
      </c>
      <c r="H1027" s="227">
        <f t="shared" si="238"/>
        <v>0.30966146551202989</v>
      </c>
      <c r="I1027" s="227">
        <f t="shared" si="238"/>
        <v>0.75997516036111556</v>
      </c>
      <c r="J1027" s="227">
        <f t="shared" si="238"/>
        <v>0.30111493303928938</v>
      </c>
      <c r="K1027" s="266">
        <f t="shared" si="239"/>
        <v>0.45691718630414496</v>
      </c>
    </row>
    <row r="1028" spans="1:11" ht="25.15" customHeight="1">
      <c r="A1028" s="451"/>
      <c r="B1028" s="104">
        <f t="shared" si="240"/>
        <v>2025</v>
      </c>
      <c r="C1028" s="277">
        <f t="shared" si="241"/>
        <v>45657</v>
      </c>
      <c r="D1028" s="227">
        <f t="shared" si="236"/>
        <v>4.4589374632482033E-2</v>
      </c>
      <c r="E1028" s="227">
        <f t="shared" si="236"/>
        <v>5.9199343773591054E-2</v>
      </c>
      <c r="F1028" s="227">
        <f t="shared" si="236"/>
        <v>3.0911608867216212E-2</v>
      </c>
      <c r="G1028" s="266">
        <f t="shared" si="237"/>
        <v>4.4900109091096436E-2</v>
      </c>
      <c r="H1028" s="227">
        <f t="shared" si="238"/>
        <v>0.32828131710088904</v>
      </c>
      <c r="I1028" s="227">
        <f t="shared" si="238"/>
        <v>0.80567224015031424</v>
      </c>
      <c r="J1028" s="227">
        <f t="shared" si="238"/>
        <v>0.31922088417889932</v>
      </c>
      <c r="K1028" s="266">
        <f t="shared" si="239"/>
        <v>0.48439148047670089</v>
      </c>
    </row>
    <row r="1029" spans="1:11" ht="25.15" customHeight="1">
      <c r="A1029" s="451"/>
      <c r="B1029" s="104">
        <f t="shared" si="240"/>
        <v>2026</v>
      </c>
      <c r="C1029" s="277">
        <f t="shared" si="241"/>
        <v>46022</v>
      </c>
      <c r="D1029" s="227">
        <f t="shared" si="236"/>
        <v>4.5730095681733036E-2</v>
      </c>
      <c r="E1029" s="227">
        <f t="shared" si="236"/>
        <v>6.069063182890095E-2</v>
      </c>
      <c r="F1029" s="227">
        <f t="shared" si="236"/>
        <v>3.1703421710854947E-2</v>
      </c>
      <c r="G1029" s="266">
        <f t="shared" si="237"/>
        <v>4.6041383073829649E-2</v>
      </c>
      <c r="H1029" s="227">
        <f t="shared" si="238"/>
        <v>0.33887092904281613</v>
      </c>
      <c r="I1029" s="227">
        <f t="shared" si="238"/>
        <v>0.83166140228393903</v>
      </c>
      <c r="J1029" s="227">
        <f t="shared" si="238"/>
        <v>0.32951822707086326</v>
      </c>
      <c r="K1029" s="266">
        <f t="shared" si="239"/>
        <v>0.50001685279920605</v>
      </c>
    </row>
    <row r="1030" spans="1:11" ht="25.15" customHeight="1">
      <c r="A1030" s="451"/>
      <c r="B1030" s="104">
        <f t="shared" si="240"/>
        <v>2027</v>
      </c>
      <c r="C1030" s="277">
        <f t="shared" si="241"/>
        <v>46387</v>
      </c>
      <c r="D1030" s="227">
        <f t="shared" si="236"/>
        <v>4.6829058142685689E-2</v>
      </c>
      <c r="E1030" s="227">
        <f t="shared" si="236"/>
        <v>6.2125052704650574E-2</v>
      </c>
      <c r="F1030" s="227">
        <f t="shared" si="236"/>
        <v>3.2466347321031853E-2</v>
      </c>
      <c r="G1030" s="266">
        <f t="shared" si="237"/>
        <v>4.7140152722789375E-2</v>
      </c>
      <c r="H1030" s="227">
        <f t="shared" si="238"/>
        <v>0.34928781926088381</v>
      </c>
      <c r="I1030" s="227">
        <f t="shared" si="238"/>
        <v>0.85722666853639307</v>
      </c>
      <c r="J1030" s="227">
        <f t="shared" si="238"/>
        <v>0.3396476152893958</v>
      </c>
      <c r="K1030" s="266">
        <f t="shared" si="239"/>
        <v>0.5153873676955576</v>
      </c>
    </row>
    <row r="1031" spans="1:11" ht="25.15" customHeight="1">
      <c r="A1031" s="451"/>
      <c r="B1031" s="104">
        <f t="shared" si="240"/>
        <v>2028</v>
      </c>
      <c r="C1031" s="277">
        <f t="shared" si="241"/>
        <v>46752</v>
      </c>
      <c r="D1031" s="227">
        <f t="shared" si="236"/>
        <v>4.7673821351419995E-2</v>
      </c>
      <c r="E1031" s="227">
        <f t="shared" si="236"/>
        <v>6.3220922033709173E-2</v>
      </c>
      <c r="F1031" s="227">
        <f t="shared" si="236"/>
        <v>3.3053095294015067E-2</v>
      </c>
      <c r="G1031" s="266">
        <f t="shared" si="237"/>
        <v>4.7982612893048081E-2</v>
      </c>
      <c r="H1031" s="227">
        <f t="shared" si="238"/>
        <v>0.35793357291533112</v>
      </c>
      <c r="I1031" s="227">
        <f t="shared" si="238"/>
        <v>0.87844518860351473</v>
      </c>
      <c r="J1031" s="227">
        <f t="shared" si="238"/>
        <v>0.34805474960437555</v>
      </c>
      <c r="K1031" s="266">
        <f t="shared" si="239"/>
        <v>0.52814450370774046</v>
      </c>
    </row>
    <row r="1032" spans="1:11" ht="25.15" customHeight="1">
      <c r="A1032" s="451"/>
      <c r="B1032" s="104">
        <f t="shared" si="240"/>
        <v>2029</v>
      </c>
      <c r="C1032" s="277">
        <f t="shared" si="241"/>
        <v>47118</v>
      </c>
      <c r="D1032" s="227">
        <f t="shared" si="236"/>
        <v>4.8384268545596409E-2</v>
      </c>
      <c r="E1032" s="227">
        <f t="shared" si="236"/>
        <v>6.4137528785812151E-2</v>
      </c>
      <c r="F1032" s="227">
        <f t="shared" si="236"/>
        <v>3.3546769310531625E-2</v>
      </c>
      <c r="G1032" s="266">
        <f t="shared" si="237"/>
        <v>4.8689522213980062E-2</v>
      </c>
      <c r="H1032" s="227">
        <f t="shared" si="238"/>
        <v>0.36567897377010383</v>
      </c>
      <c r="I1032" s="227">
        <f t="shared" si="238"/>
        <v>0.89745405122364696</v>
      </c>
      <c r="J1032" s="227">
        <f t="shared" si="238"/>
        <v>0.35558638049648839</v>
      </c>
      <c r="K1032" s="266">
        <f t="shared" si="239"/>
        <v>0.5395731351634131</v>
      </c>
    </row>
    <row r="1033" spans="1:11" ht="25.15" customHeight="1">
      <c r="A1033" s="451"/>
      <c r="B1033" s="104">
        <f t="shared" si="240"/>
        <v>2030</v>
      </c>
      <c r="C1033" s="277">
        <f t="shared" si="241"/>
        <v>47483</v>
      </c>
      <c r="D1033" s="227">
        <f t="shared" si="236"/>
        <v>4.9148515252715165E-2</v>
      </c>
      <c r="E1033" s="227">
        <f t="shared" si="236"/>
        <v>6.5124326847320405E-2</v>
      </c>
      <c r="F1033" s="227">
        <f t="shared" si="236"/>
        <v>3.4077793540337298E-2</v>
      </c>
      <c r="G1033" s="266">
        <f t="shared" si="237"/>
        <v>4.9450211880124294E-2</v>
      </c>
      <c r="H1033" s="227">
        <f t="shared" si="238"/>
        <v>0.37393721380487283</v>
      </c>
      <c r="I1033" s="227">
        <f t="shared" si="238"/>
        <v>0.91772153037009674</v>
      </c>
      <c r="J1033" s="227">
        <f t="shared" si="238"/>
        <v>0.36361669641254879</v>
      </c>
      <c r="K1033" s="266">
        <f t="shared" si="239"/>
        <v>0.55175848019583951</v>
      </c>
    </row>
    <row r="1034" spans="1:11" ht="25.15" customHeight="1">
      <c r="A1034" s="451"/>
      <c r="B1034" s="104">
        <f t="shared" si="240"/>
        <v>2031</v>
      </c>
      <c r="C1034" s="277">
        <f t="shared" si="241"/>
        <v>47848</v>
      </c>
      <c r="D1034" s="227">
        <f t="shared" si="236"/>
        <v>4.9704693385421259E-2</v>
      </c>
      <c r="E1034" s="227">
        <f t="shared" si="236"/>
        <v>6.5812991114108765E-2</v>
      </c>
      <c r="F1034" s="227">
        <f t="shared" si="236"/>
        <v>3.4465524715106957E-2</v>
      </c>
      <c r="G1034" s="266">
        <f t="shared" si="237"/>
        <v>4.9994403071545658E-2</v>
      </c>
      <c r="H1034" s="227">
        <f t="shared" si="238"/>
        <v>0.38273141938446353</v>
      </c>
      <c r="I1034" s="227">
        <f t="shared" si="238"/>
        <v>0.93930438306552977</v>
      </c>
      <c r="J1034" s="227">
        <f t="shared" si="238"/>
        <v>0.37216818543897184</v>
      </c>
      <c r="K1034" s="266">
        <f t="shared" si="239"/>
        <v>0.56473466262965499</v>
      </c>
    </row>
    <row r="1035" spans="1:11" ht="25.15" customHeight="1">
      <c r="A1035" s="451"/>
      <c r="B1035" s="104">
        <f t="shared" si="240"/>
        <v>2032</v>
      </c>
      <c r="C1035" s="277">
        <f t="shared" si="241"/>
        <v>48213</v>
      </c>
      <c r="D1035" s="227">
        <f t="shared" si="236"/>
        <v>5.0203299074668438E-2</v>
      </c>
      <c r="E1035" s="227">
        <f t="shared" si="236"/>
        <v>6.6423208306811379E-2</v>
      </c>
      <c r="F1035" s="227">
        <f t="shared" si="236"/>
        <v>3.4813431076360465E-2</v>
      </c>
      <c r="G1035" s="266">
        <f t="shared" si="237"/>
        <v>5.0479979485946756E-2</v>
      </c>
      <c r="H1035" s="227">
        <f t="shared" si="238"/>
        <v>0.39129169387436574</v>
      </c>
      <c r="I1035" s="227">
        <f t="shared" si="238"/>
        <v>0.96031311906515282</v>
      </c>
      <c r="J1035" s="227">
        <f t="shared" si="238"/>
        <v>0.38049219978012561</v>
      </c>
      <c r="K1035" s="266">
        <f t="shared" si="239"/>
        <v>0.57736567090654811</v>
      </c>
    </row>
    <row r="1036" spans="1:11" ht="25.15" customHeight="1">
      <c r="A1036" s="451"/>
      <c r="B1036" s="104">
        <f t="shared" si="240"/>
        <v>2033</v>
      </c>
      <c r="C1036" s="277">
        <f t="shared" si="241"/>
        <v>48579</v>
      </c>
      <c r="D1036" s="227">
        <f t="shared" si="236"/>
        <v>5.0675878403176847E-2</v>
      </c>
      <c r="E1036" s="227">
        <f t="shared" si="236"/>
        <v>6.699677623021115E-2</v>
      </c>
      <c r="F1036" s="227">
        <f t="shared" si="236"/>
        <v>3.5143385634598033E-2</v>
      </c>
      <c r="G1036" s="266">
        <f t="shared" si="237"/>
        <v>5.0938680089328676E-2</v>
      </c>
      <c r="H1036" s="227">
        <f t="shared" si="238"/>
        <v>0.3998582752562394</v>
      </c>
      <c r="I1036" s="227">
        <f t="shared" si="238"/>
        <v>0.98133733352035146</v>
      </c>
      <c r="J1036" s="227">
        <f t="shared" si="238"/>
        <v>0.38882234694555751</v>
      </c>
      <c r="K1036" s="266">
        <f t="shared" si="239"/>
        <v>0.59000598524071612</v>
      </c>
    </row>
    <row r="1037" spans="1:11" ht="25.15" customHeight="1">
      <c r="A1037" s="451"/>
      <c r="B1037" s="104">
        <f t="shared" si="240"/>
        <v>2034</v>
      </c>
      <c r="C1037" s="277">
        <f t="shared" si="241"/>
        <v>48944</v>
      </c>
      <c r="D1037" s="227">
        <f t="shared" si="236"/>
        <v>5.1038632198893659E-2</v>
      </c>
      <c r="E1037" s="227">
        <f t="shared" si="236"/>
        <v>6.742299209618513E-2</v>
      </c>
      <c r="F1037" s="227">
        <f t="shared" si="236"/>
        <v>3.5397270523455121E-2</v>
      </c>
      <c r="G1037" s="266">
        <f t="shared" si="237"/>
        <v>5.1286298272844637E-2</v>
      </c>
      <c r="H1037" s="227">
        <f t="shared" si="238"/>
        <v>0.40776190536247819</v>
      </c>
      <c r="I1037" s="227">
        <f t="shared" si="238"/>
        <v>1.0007345244090913</v>
      </c>
      <c r="J1037" s="227">
        <f t="shared" si="238"/>
        <v>0.39650784002514428</v>
      </c>
      <c r="K1037" s="266">
        <f t="shared" si="239"/>
        <v>0.60166808993223786</v>
      </c>
    </row>
    <row r="1038" spans="1:11" ht="25.15" customHeight="1">
      <c r="A1038" s="451"/>
      <c r="B1038" s="104">
        <f t="shared" si="240"/>
        <v>2035</v>
      </c>
      <c r="C1038" s="277">
        <f t="shared" si="241"/>
        <v>49309</v>
      </c>
      <c r="D1038" s="227">
        <f t="shared" si="236"/>
        <v>5.1363838253857007E-2</v>
      </c>
      <c r="E1038" s="227">
        <f t="shared" si="236"/>
        <v>6.7797525634873693E-2</v>
      </c>
      <c r="F1038" s="227">
        <f t="shared" si="236"/>
        <v>3.5625204969194343E-2</v>
      </c>
      <c r="G1038" s="266">
        <f t="shared" si="237"/>
        <v>5.1595522952641672E-2</v>
      </c>
      <c r="H1038" s="227">
        <f t="shared" si="238"/>
        <v>0.41556213950287701</v>
      </c>
      <c r="I1038" s="227">
        <f t="shared" si="238"/>
        <v>1.0198779595856375</v>
      </c>
      <c r="J1038" s="227">
        <f t="shared" si="238"/>
        <v>0.4040927908261529</v>
      </c>
      <c r="K1038" s="266">
        <f t="shared" si="239"/>
        <v>0.61317762997155578</v>
      </c>
    </row>
    <row r="1039" spans="1:11" ht="25.15" customHeight="1">
      <c r="A1039" s="451"/>
      <c r="B1039" s="104">
        <f t="shared" si="240"/>
        <v>2036</v>
      </c>
      <c r="C1039" s="277">
        <f t="shared" si="241"/>
        <v>49674</v>
      </c>
      <c r="D1039" s="227">
        <f t="shared" ref="D1039:F1054" si="242">D895*$V895+L895*$W895</f>
        <v>5.1691008663684535E-2</v>
      </c>
      <c r="E1039" s="227">
        <f t="shared" si="242"/>
        <v>6.8172529414568028E-2</v>
      </c>
      <c r="F1039" s="227">
        <f t="shared" si="242"/>
        <v>3.5854594037893567E-2</v>
      </c>
      <c r="G1039" s="266">
        <f t="shared" si="237"/>
        <v>5.1906044038715377E-2</v>
      </c>
      <c r="H1039" s="227">
        <f t="shared" ref="H1039:J1054" si="243">H895*$X895+P895*$Y895</f>
        <v>0.42357877440923508</v>
      </c>
      <c r="I1039" s="227">
        <f t="shared" si="243"/>
        <v>1.0395524883115221</v>
      </c>
      <c r="J1039" s="227">
        <f t="shared" si="243"/>
        <v>0.41188816981861798</v>
      </c>
      <c r="K1039" s="266">
        <f t="shared" si="239"/>
        <v>0.6250064775131251</v>
      </c>
    </row>
    <row r="1040" spans="1:11" ht="25.15" customHeight="1">
      <c r="A1040" s="451"/>
      <c r="B1040" s="104">
        <f t="shared" si="240"/>
        <v>2037</v>
      </c>
      <c r="C1040" s="277">
        <f t="shared" si="241"/>
        <v>50040</v>
      </c>
      <c r="D1040" s="227">
        <f t="shared" si="242"/>
        <v>5.1977853847042205E-2</v>
      </c>
      <c r="E1040" s="227">
        <f t="shared" si="242"/>
        <v>6.8492188276128504E-2</v>
      </c>
      <c r="F1040" s="227">
        <f t="shared" si="242"/>
        <v>3.6056106086296356E-2</v>
      </c>
      <c r="G1040" s="266">
        <f t="shared" si="237"/>
        <v>5.2175382736489022E-2</v>
      </c>
      <c r="H1040" s="227">
        <f t="shared" si="243"/>
        <v>0.43146920734189426</v>
      </c>
      <c r="I1040" s="227">
        <f t="shared" si="243"/>
        <v>1.0589172905267443</v>
      </c>
      <c r="J1040" s="227">
        <f t="shared" si="243"/>
        <v>0.41956082996133237</v>
      </c>
      <c r="K1040" s="266">
        <f t="shared" si="239"/>
        <v>0.63664910927665697</v>
      </c>
    </row>
    <row r="1041" spans="1:11" ht="25.15" customHeight="1">
      <c r="A1041" s="451"/>
      <c r="B1041" s="104">
        <f t="shared" si="240"/>
        <v>2038</v>
      </c>
      <c r="C1041" s="277">
        <f t="shared" si="241"/>
        <v>50405</v>
      </c>
      <c r="D1041" s="227">
        <f t="shared" si="242"/>
        <v>5.2178774066295723E-2</v>
      </c>
      <c r="E1041" s="227">
        <f t="shared" si="242"/>
        <v>6.8696520216826748E-2</v>
      </c>
      <c r="F1041" s="227">
        <f t="shared" si="242"/>
        <v>3.6198104806547504E-2</v>
      </c>
      <c r="G1041" s="266">
        <f t="shared" si="237"/>
        <v>5.2357799696556656E-2</v>
      </c>
      <c r="H1041" s="227">
        <f t="shared" si="243"/>
        <v>0.43884493649051887</v>
      </c>
      <c r="I1041" s="227">
        <f t="shared" si="243"/>
        <v>1.0770189000803825</v>
      </c>
      <c r="J1041" s="227">
        <f t="shared" si="243"/>
        <v>0.42673299193838587</v>
      </c>
      <c r="K1041" s="266">
        <f t="shared" si="239"/>
        <v>0.6475322761697625</v>
      </c>
    </row>
    <row r="1042" spans="1:11" ht="25.15" customHeight="1">
      <c r="A1042" s="451"/>
      <c r="B1042" s="104">
        <f t="shared" si="240"/>
        <v>2039</v>
      </c>
      <c r="C1042" s="277">
        <f t="shared" si="241"/>
        <v>50770</v>
      </c>
      <c r="D1042" s="227">
        <f t="shared" si="242"/>
        <v>5.2335847091929594E-2</v>
      </c>
      <c r="E1042" s="227">
        <f t="shared" si="242"/>
        <v>6.8841091430975346E-2</v>
      </c>
      <c r="F1042" s="227">
        <f t="shared" si="242"/>
        <v>3.6309773603565534E-2</v>
      </c>
      <c r="G1042" s="266">
        <f t="shared" si="237"/>
        <v>5.2495570708823491E-2</v>
      </c>
      <c r="H1042" s="227">
        <f t="shared" si="243"/>
        <v>0.44604395900921384</v>
      </c>
      <c r="I1042" s="227">
        <f t="shared" si="243"/>
        <v>1.0946868339450044</v>
      </c>
      <c r="J1042" s="227">
        <f t="shared" si="243"/>
        <v>0.43373332431774986</v>
      </c>
      <c r="K1042" s="266">
        <f t="shared" si="239"/>
        <v>0.65815470575732271</v>
      </c>
    </row>
    <row r="1043" spans="1:11" ht="25.15" customHeight="1">
      <c r="A1043" s="451"/>
      <c r="B1043" s="104">
        <f t="shared" si="240"/>
        <v>2040</v>
      </c>
      <c r="C1043" s="277">
        <f t="shared" si="241"/>
        <v>51135</v>
      </c>
      <c r="D1043" s="227">
        <f t="shared" si="242"/>
        <v>5.2405831209549857E-2</v>
      </c>
      <c r="E1043" s="227">
        <f t="shared" si="242"/>
        <v>6.8869151751725477E-2</v>
      </c>
      <c r="F1043" s="227">
        <f t="shared" si="242"/>
        <v>3.636110647607927E-2</v>
      </c>
      <c r="G1043" s="266">
        <f t="shared" si="237"/>
        <v>5.2545363145784868E-2</v>
      </c>
      <c r="H1043" s="227">
        <f t="shared" si="243"/>
        <v>0.45268557463164755</v>
      </c>
      <c r="I1043" s="227">
        <f t="shared" si="243"/>
        <v>1.1109867726195499</v>
      </c>
      <c r="J1043" s="227">
        <f t="shared" si="243"/>
        <v>0.44019163400802713</v>
      </c>
      <c r="K1043" s="266">
        <f t="shared" si="239"/>
        <v>0.6679546604197415</v>
      </c>
    </row>
    <row r="1044" spans="1:11" ht="25.15" customHeight="1">
      <c r="A1044" s="451"/>
      <c r="B1044" s="104">
        <f t="shared" si="240"/>
        <v>2041</v>
      </c>
      <c r="C1044" s="277">
        <f t="shared" si="241"/>
        <v>51501</v>
      </c>
      <c r="D1044" s="227">
        <f t="shared" si="242"/>
        <v>5.238714340474783E-2</v>
      </c>
      <c r="E1044" s="227">
        <f t="shared" si="242"/>
        <v>6.8778865729727356E-2</v>
      </c>
      <c r="F1044" s="227">
        <f t="shared" si="242"/>
        <v>3.6350994436451359E-2</v>
      </c>
      <c r="G1044" s="266">
        <f t="shared" si="237"/>
        <v>5.2505667856975517E-2</v>
      </c>
      <c r="H1044" s="227">
        <f t="shared" si="243"/>
        <v>0.45873297794031642</v>
      </c>
      <c r="I1044" s="227">
        <f t="shared" si="243"/>
        <v>1.1258283877739399</v>
      </c>
      <c r="J1044" s="227">
        <f t="shared" si="243"/>
        <v>0.44607213140650204</v>
      </c>
      <c r="K1044" s="266">
        <f t="shared" si="239"/>
        <v>0.67687783237358612</v>
      </c>
    </row>
    <row r="1045" spans="1:11" ht="25.15" customHeight="1">
      <c r="A1045" s="451"/>
      <c r="B1045" s="104">
        <f t="shared" si="240"/>
        <v>2042</v>
      </c>
      <c r="C1045" s="277">
        <f t="shared" si="241"/>
        <v>51866</v>
      </c>
      <c r="D1045" s="227">
        <f t="shared" si="242"/>
        <v>5.2279111352677203E-2</v>
      </c>
      <c r="E1045" s="227">
        <f t="shared" si="242"/>
        <v>6.8569614062703524E-2</v>
      </c>
      <c r="F1045" s="227">
        <f t="shared" si="242"/>
        <v>3.6278959526301231E-2</v>
      </c>
      <c r="G1045" s="266">
        <f t="shared" si="237"/>
        <v>5.2375894980560646E-2</v>
      </c>
      <c r="H1045" s="227">
        <f t="shared" si="243"/>
        <v>0.46415540094726965</v>
      </c>
      <c r="I1045" s="227">
        <f t="shared" si="243"/>
        <v>1.1391361682155299</v>
      </c>
      <c r="J1045" s="227">
        <f t="shared" si="243"/>
        <v>0.45134489770937286</v>
      </c>
      <c r="K1045" s="266">
        <f t="shared" si="239"/>
        <v>0.68487882229072417</v>
      </c>
    </row>
    <row r="1046" spans="1:11" ht="25.15" customHeight="1">
      <c r="A1046" s="451"/>
      <c r="B1046" s="104">
        <f t="shared" si="240"/>
        <v>2043</v>
      </c>
      <c r="C1046" s="277">
        <f t="shared" si="241"/>
        <v>52231</v>
      </c>
      <c r="D1046" s="227">
        <f t="shared" si="242"/>
        <v>5.2122962092713651E-2</v>
      </c>
      <c r="E1046" s="227">
        <f t="shared" si="242"/>
        <v>6.8295695744294005E-2</v>
      </c>
      <c r="F1046" s="227">
        <f t="shared" si="242"/>
        <v>3.617360136141147E-2</v>
      </c>
      <c r="G1046" s="266">
        <f t="shared" si="237"/>
        <v>5.2197419732806373E-2</v>
      </c>
      <c r="H1046" s="227">
        <f t="shared" si="243"/>
        <v>0.46929758717616732</v>
      </c>
      <c r="I1046" s="227">
        <f t="shared" si="243"/>
        <v>1.1517561879440144</v>
      </c>
      <c r="J1046" s="227">
        <f t="shared" si="243"/>
        <v>0.45634516165706746</v>
      </c>
      <c r="K1046" s="266">
        <f t="shared" si="239"/>
        <v>0.69246631225908306</v>
      </c>
    </row>
    <row r="1047" spans="1:11" ht="25.15" customHeight="1">
      <c r="A1047" s="451"/>
      <c r="B1047" s="104">
        <f t="shared" si="240"/>
        <v>2044</v>
      </c>
      <c r="C1047" s="277">
        <f t="shared" si="241"/>
        <v>52596</v>
      </c>
      <c r="D1047" s="227">
        <f t="shared" si="242"/>
        <v>5.1874680429311884E-2</v>
      </c>
      <c r="E1047" s="227">
        <f t="shared" si="242"/>
        <v>6.7899625910145284E-2</v>
      </c>
      <c r="F1047" s="227">
        <f t="shared" si="242"/>
        <v>3.6004365034481803E-2</v>
      </c>
      <c r="G1047" s="266">
        <f t="shared" si="237"/>
        <v>5.1926223791312988E-2</v>
      </c>
      <c r="H1047" s="227">
        <f t="shared" si="243"/>
        <v>0.47374553774857725</v>
      </c>
      <c r="I1047" s="227">
        <f t="shared" si="243"/>
        <v>1.1626724055752786</v>
      </c>
      <c r="J1047" s="227">
        <f t="shared" si="243"/>
        <v>0.46067035057445072</v>
      </c>
      <c r="K1047" s="266">
        <f t="shared" si="239"/>
        <v>0.69902943129943562</v>
      </c>
    </row>
    <row r="1048" spans="1:11" ht="25.15" customHeight="1">
      <c r="A1048" s="451"/>
      <c r="B1048" s="104">
        <f t="shared" si="240"/>
        <v>2045</v>
      </c>
      <c r="C1048" s="277">
        <f t="shared" si="241"/>
        <v>52962</v>
      </c>
      <c r="D1048" s="227">
        <f t="shared" si="242"/>
        <v>5.1619975278351167E-2</v>
      </c>
      <c r="E1048" s="227">
        <f t="shared" si="242"/>
        <v>6.7493790155791822E-2</v>
      </c>
      <c r="F1048" s="227">
        <f t="shared" si="242"/>
        <v>3.5830729370757215E-2</v>
      </c>
      <c r="G1048" s="266">
        <f t="shared" si="237"/>
        <v>5.1648164934966732E-2</v>
      </c>
      <c r="H1048" s="227">
        <f t="shared" si="243"/>
        <v>0.47826311748472911</v>
      </c>
      <c r="I1048" s="227">
        <f t="shared" si="243"/>
        <v>1.1737595079977554</v>
      </c>
      <c r="J1048" s="227">
        <f t="shared" si="243"/>
        <v>0.46506324691853318</v>
      </c>
      <c r="K1048" s="266">
        <f t="shared" si="239"/>
        <v>0.70569529080033921</v>
      </c>
    </row>
    <row r="1049" spans="1:11" ht="25.15" customHeight="1">
      <c r="A1049" s="451"/>
      <c r="B1049" s="104">
        <f t="shared" si="240"/>
        <v>2046</v>
      </c>
      <c r="C1049" s="277">
        <f t="shared" si="241"/>
        <v>53327</v>
      </c>
      <c r="D1049" s="227">
        <f t="shared" si="242"/>
        <v>5.1361655170375095E-2</v>
      </c>
      <c r="E1049" s="227">
        <f t="shared" si="242"/>
        <v>6.7081824038810842E-2</v>
      </c>
      <c r="F1049" s="227">
        <f t="shared" si="242"/>
        <v>3.5654645433060496E-2</v>
      </c>
      <c r="G1049" s="266">
        <f t="shared" si="237"/>
        <v>5.1366041547415475E-2</v>
      </c>
      <c r="H1049" s="227">
        <f t="shared" si="243"/>
        <v>0.48287980808556191</v>
      </c>
      <c r="I1049" s="227">
        <f t="shared" si="243"/>
        <v>1.185089849581924</v>
      </c>
      <c r="J1049" s="227">
        <f t="shared" si="243"/>
        <v>0.46955251870711123</v>
      </c>
      <c r="K1049" s="266">
        <f t="shared" si="239"/>
        <v>0.7125073921248658</v>
      </c>
    </row>
    <row r="1050" spans="1:11" ht="25.15" customHeight="1">
      <c r="A1050" s="451"/>
      <c r="B1050" s="104">
        <f t="shared" si="240"/>
        <v>2047</v>
      </c>
      <c r="C1050" s="277">
        <f t="shared" si="241"/>
        <v>53692</v>
      </c>
      <c r="D1050" s="227">
        <f t="shared" si="242"/>
        <v>5.1096237618353357E-2</v>
      </c>
      <c r="E1050" s="227">
        <f t="shared" si="242"/>
        <v>6.6659137315156533E-2</v>
      </c>
      <c r="F1050" s="227">
        <f t="shared" si="242"/>
        <v>3.5473697539232289E-2</v>
      </c>
      <c r="G1050" s="266">
        <f t="shared" si="237"/>
        <v>5.1076357490914055E-2</v>
      </c>
      <c r="H1050" s="227">
        <f t="shared" si="243"/>
        <v>0.48756682471401236</v>
      </c>
      <c r="I1050" s="227">
        <f t="shared" si="243"/>
        <v>1.196592786209612</v>
      </c>
      <c r="J1050" s="227">
        <f t="shared" si="243"/>
        <v>0.47411017555310025</v>
      </c>
      <c r="K1050" s="266">
        <f t="shared" si="239"/>
        <v>0.71942326215890817</v>
      </c>
    </row>
    <row r="1051" spans="1:11" ht="25.15" customHeight="1">
      <c r="A1051" s="451"/>
      <c r="B1051" s="104">
        <f t="shared" si="240"/>
        <v>2048</v>
      </c>
      <c r="C1051" s="277">
        <f t="shared" si="241"/>
        <v>54057</v>
      </c>
      <c r="D1051" s="227">
        <f t="shared" si="242"/>
        <v>5.0863961996434733E-2</v>
      </c>
      <c r="E1051" s="227">
        <f t="shared" si="242"/>
        <v>6.6278129878461031E-2</v>
      </c>
      <c r="F1051" s="227">
        <f t="shared" si="242"/>
        <v>3.5315826132026801E-2</v>
      </c>
      <c r="G1051" s="266">
        <f t="shared" si="237"/>
        <v>5.0819306002307524E-2</v>
      </c>
      <c r="H1051" s="227">
        <f t="shared" si="243"/>
        <v>0.49271716684665312</v>
      </c>
      <c r="I1051" s="227">
        <f t="shared" si="243"/>
        <v>1.2092328222621966</v>
      </c>
      <c r="J1051" s="227">
        <f t="shared" si="243"/>
        <v>0.47911837030485988</v>
      </c>
      <c r="K1051" s="266">
        <f t="shared" si="239"/>
        <v>0.72702278647123653</v>
      </c>
    </row>
    <row r="1052" spans="1:11" ht="25.15" customHeight="1">
      <c r="A1052" s="451"/>
      <c r="B1052" s="104">
        <f t="shared" si="240"/>
        <v>2049</v>
      </c>
      <c r="C1052" s="277">
        <f t="shared" si="241"/>
        <v>54423</v>
      </c>
      <c r="D1052" s="227">
        <f t="shared" si="242"/>
        <v>5.0624202257595161E-2</v>
      </c>
      <c r="E1052" s="227">
        <f t="shared" si="242"/>
        <v>6.5885701509787842E-2</v>
      </c>
      <c r="F1052" s="227">
        <f t="shared" si="242"/>
        <v>3.5152830826209243E-2</v>
      </c>
      <c r="G1052" s="266">
        <f t="shared" si="237"/>
        <v>5.0554244864530751E-2</v>
      </c>
      <c r="H1052" s="227">
        <f t="shared" si="243"/>
        <v>0.49795264875265272</v>
      </c>
      <c r="I1052" s="227">
        <f t="shared" si="243"/>
        <v>1.2220818094440558</v>
      </c>
      <c r="J1052" s="227">
        <f t="shared" si="243"/>
        <v>0.48420935500632006</v>
      </c>
      <c r="K1052" s="266">
        <f t="shared" si="239"/>
        <v>0.73474793773434277</v>
      </c>
    </row>
    <row r="1053" spans="1:11" ht="25.15" customHeight="1">
      <c r="A1053" s="451"/>
      <c r="B1053" s="104">
        <f t="shared" si="240"/>
        <v>2050</v>
      </c>
      <c r="C1053" s="277">
        <f t="shared" si="241"/>
        <v>54788</v>
      </c>
      <c r="D1053" s="227">
        <f t="shared" si="242"/>
        <v>5.0334309651676595E-2</v>
      </c>
      <c r="E1053" s="227">
        <f t="shared" si="242"/>
        <v>6.5426373481321909E-2</v>
      </c>
      <c r="F1053" s="227">
        <f t="shared" si="242"/>
        <v>3.4955095667215753E-2</v>
      </c>
      <c r="G1053" s="266">
        <f t="shared" si="237"/>
        <v>5.0238592933404748E-2</v>
      </c>
      <c r="H1053" s="227">
        <f t="shared" si="243"/>
        <v>0.50285119789667265</v>
      </c>
      <c r="I1053" s="227">
        <f t="shared" si="243"/>
        <v>1.2341038918982212</v>
      </c>
      <c r="J1053" s="227">
        <f t="shared" si="243"/>
        <v>0.48897270615513749</v>
      </c>
      <c r="K1053" s="266">
        <f t="shared" si="239"/>
        <v>0.74197593198334377</v>
      </c>
    </row>
    <row r="1054" spans="1:11" ht="25.15" customHeight="1">
      <c r="A1054" s="451"/>
      <c r="B1054" s="104">
        <f t="shared" si="240"/>
        <v>2051</v>
      </c>
      <c r="C1054" s="277">
        <f t="shared" si="241"/>
        <v>55153</v>
      </c>
      <c r="D1054" s="227">
        <f t="shared" si="242"/>
        <v>5.0833176283253886E-2</v>
      </c>
      <c r="E1054" s="227">
        <f t="shared" si="242"/>
        <v>6.6074818543563035E-2</v>
      </c>
      <c r="F1054" s="227">
        <f t="shared" si="242"/>
        <v>3.5301537904183743E-2</v>
      </c>
      <c r="G1054" s="266">
        <f t="shared" si="237"/>
        <v>5.073651091033355E-2</v>
      </c>
      <c r="H1054" s="227">
        <f t="shared" si="243"/>
        <v>0.50783498897308332</v>
      </c>
      <c r="I1054" s="227">
        <f t="shared" si="243"/>
        <v>1.2463351762016741</v>
      </c>
      <c r="J1054" s="227">
        <f t="shared" si="243"/>
        <v>0.49381894659313902</v>
      </c>
      <c r="K1054" s="266">
        <f t="shared" si="239"/>
        <v>0.7493297039226321</v>
      </c>
    </row>
    <row r="1055" spans="1:11" ht="25.15" customHeight="1">
      <c r="A1055" s="451"/>
      <c r="B1055" s="104">
        <f t="shared" si="240"/>
        <v>2052</v>
      </c>
      <c r="C1055" s="277">
        <f t="shared" si="241"/>
        <v>55518</v>
      </c>
      <c r="D1055" s="227">
        <f t="shared" ref="D1055:F1064" si="244">D911*$V911+L911*$W911</f>
        <v>5.1341096591922861E-2</v>
      </c>
      <c r="E1055" s="227">
        <f t="shared" si="244"/>
        <v>6.673503190585392E-2</v>
      </c>
      <c r="F1055" s="227">
        <f t="shared" si="244"/>
        <v>3.565426754533129E-2</v>
      </c>
      <c r="G1055" s="266">
        <f t="shared" si="237"/>
        <v>5.1243465347702688E-2</v>
      </c>
      <c r="H1055" s="227">
        <f t="shared" ref="H1055:J1064" si="245">H911*$X911+P911*$Y911</f>
        <v>0.51290922834216801</v>
      </c>
      <c r="I1055" s="227">
        <f t="shared" si="245"/>
        <v>1.2587884398709344</v>
      </c>
      <c r="J1055" s="227">
        <f t="shared" si="245"/>
        <v>0.49875313898714846</v>
      </c>
      <c r="K1055" s="266">
        <f t="shared" si="239"/>
        <v>0.75681693573341702</v>
      </c>
    </row>
    <row r="1056" spans="1:11" ht="25.15" customHeight="1">
      <c r="A1056" s="451"/>
      <c r="B1056" s="104">
        <f t="shared" si="240"/>
        <v>2053</v>
      </c>
      <c r="C1056" s="277">
        <f t="shared" si="241"/>
        <v>55884</v>
      </c>
      <c r="D1056" s="227">
        <f t="shared" si="244"/>
        <v>5.1862042670952652E-2</v>
      </c>
      <c r="E1056" s="227">
        <f t="shared" si="244"/>
        <v>6.7412176640054097E-2</v>
      </c>
      <c r="F1056" s="227">
        <f t="shared" si="244"/>
        <v>3.6016043045103953E-2</v>
      </c>
      <c r="G1056" s="266">
        <f t="shared" si="237"/>
        <v>5.1763420785370239E-2</v>
      </c>
      <c r="H1056" s="227">
        <f t="shared" si="245"/>
        <v>0.51811359811881763</v>
      </c>
      <c r="I1056" s="227">
        <f t="shared" si="245"/>
        <v>1.2715610712638907</v>
      </c>
      <c r="J1056" s="227">
        <f t="shared" si="245"/>
        <v>0.50381387024157265</v>
      </c>
      <c r="K1056" s="266">
        <f t="shared" si="239"/>
        <v>0.76449617987476037</v>
      </c>
    </row>
    <row r="1057" spans="1:11" ht="25.15" customHeight="1">
      <c r="A1057" s="451"/>
      <c r="B1057" s="104">
        <f t="shared" si="240"/>
        <v>2054</v>
      </c>
      <c r="C1057" s="277">
        <f t="shared" si="241"/>
        <v>56249</v>
      </c>
      <c r="D1057" s="227">
        <f t="shared" si="244"/>
        <v>5.2393100872945915E-2</v>
      </c>
      <c r="E1057" s="227">
        <f t="shared" si="244"/>
        <v>6.8102465480893964E-2</v>
      </c>
      <c r="F1057" s="227">
        <f t="shared" si="244"/>
        <v>3.6384840995925073E-2</v>
      </c>
      <c r="G1057" s="266">
        <f t="shared" si="237"/>
        <v>5.2293469116588311E-2</v>
      </c>
      <c r="H1057" s="227">
        <f t="shared" si="245"/>
        <v>0.5234189903030585</v>
      </c>
      <c r="I1057" s="227">
        <f t="shared" si="245"/>
        <v>1.2845816331517903</v>
      </c>
      <c r="J1057" s="227">
        <f t="shared" si="245"/>
        <v>0.50897283572558383</v>
      </c>
      <c r="K1057" s="266">
        <f t="shared" si="239"/>
        <v>0.77232448639347762</v>
      </c>
    </row>
    <row r="1058" spans="1:11" ht="25.15" customHeight="1">
      <c r="A1058" s="451"/>
      <c r="B1058" s="104">
        <f t="shared" si="240"/>
        <v>2055</v>
      </c>
      <c r="C1058" s="277">
        <f t="shared" si="241"/>
        <v>56614</v>
      </c>
      <c r="D1058" s="227">
        <f t="shared" si="244"/>
        <v>5.297715676783301E-2</v>
      </c>
      <c r="E1058" s="227">
        <f t="shared" si="244"/>
        <v>6.8861642657998198E-2</v>
      </c>
      <c r="F1058" s="227">
        <f t="shared" si="244"/>
        <v>3.6790443651887987E-2</v>
      </c>
      <c r="G1058" s="266">
        <f t="shared" si="237"/>
        <v>5.2876414359239732E-2</v>
      </c>
      <c r="H1058" s="227">
        <f t="shared" si="245"/>
        <v>0.52925384148935672</v>
      </c>
      <c r="I1058" s="227">
        <f t="shared" si="245"/>
        <v>1.2989016001475482</v>
      </c>
      <c r="J1058" s="227">
        <f t="shared" si="245"/>
        <v>0.51464664735516863</v>
      </c>
      <c r="K1058" s="266">
        <f t="shared" si="239"/>
        <v>0.78093402966402448</v>
      </c>
    </row>
    <row r="1059" spans="1:11" ht="25.15" customHeight="1">
      <c r="A1059" s="451"/>
      <c r="B1059" s="104">
        <f t="shared" si="240"/>
        <v>2056</v>
      </c>
      <c r="C1059" s="277">
        <f t="shared" si="241"/>
        <v>56979</v>
      </c>
      <c r="D1059" s="227">
        <f t="shared" si="244"/>
        <v>5.3616418237102448E-2</v>
      </c>
      <c r="E1059" s="227">
        <f t="shared" si="244"/>
        <v>6.9692578056339313E-2</v>
      </c>
      <c r="F1059" s="227">
        <f t="shared" si="244"/>
        <v>3.7234384295343967E-2</v>
      </c>
      <c r="G1059" s="266">
        <f t="shared" si="237"/>
        <v>5.3514460196261909E-2</v>
      </c>
      <c r="H1059" s="227">
        <f t="shared" si="245"/>
        <v>0.53564020891578712</v>
      </c>
      <c r="I1059" s="227">
        <f t="shared" si="245"/>
        <v>1.3145751054091765</v>
      </c>
      <c r="J1059" s="227">
        <f t="shared" si="245"/>
        <v>0.52085675359746164</v>
      </c>
      <c r="K1059" s="266">
        <f t="shared" si="239"/>
        <v>0.79035735597414181</v>
      </c>
    </row>
    <row r="1060" spans="1:11" ht="25.15" customHeight="1">
      <c r="A1060" s="451"/>
      <c r="B1060" s="104">
        <f t="shared" si="240"/>
        <v>2057</v>
      </c>
      <c r="C1060" s="277">
        <f t="shared" si="241"/>
        <v>57345</v>
      </c>
      <c r="D1060" s="227">
        <f t="shared" si="244"/>
        <v>5.4269419424834597E-2</v>
      </c>
      <c r="E1060" s="227">
        <f t="shared" si="244"/>
        <v>7.0541372842400071E-2</v>
      </c>
      <c r="F1060" s="227">
        <f t="shared" si="244"/>
        <v>3.7687866604845008E-2</v>
      </c>
      <c r="G1060" s="266">
        <f t="shared" si="237"/>
        <v>5.4166219624026561E-2</v>
      </c>
      <c r="H1060" s="227">
        <f t="shared" si="245"/>
        <v>0.54216383925364986</v>
      </c>
      <c r="I1060" s="227">
        <f t="shared" si="245"/>
        <v>1.3305854830774348</v>
      </c>
      <c r="J1060" s="227">
        <f t="shared" si="245"/>
        <v>0.52720033434978586</v>
      </c>
      <c r="K1060" s="266">
        <f t="shared" si="239"/>
        <v>0.79998321889362345</v>
      </c>
    </row>
    <row r="1061" spans="1:11" ht="25.15" customHeight="1">
      <c r="A1061" s="451"/>
      <c r="B1061" s="104">
        <f t="shared" si="240"/>
        <v>2058</v>
      </c>
      <c r="C1061" s="277">
        <f t="shared" si="241"/>
        <v>57710</v>
      </c>
      <c r="D1061" s="227">
        <f t="shared" si="244"/>
        <v>5.4936514401271876E-2</v>
      </c>
      <c r="E1061" s="227">
        <f t="shared" si="244"/>
        <v>7.1408487249609284E-2</v>
      </c>
      <c r="F1061" s="227">
        <f t="shared" si="244"/>
        <v>3.8151136467526194E-2</v>
      </c>
      <c r="G1061" s="266">
        <f t="shared" si="237"/>
        <v>5.4832046039469118E-2</v>
      </c>
      <c r="H1061" s="227">
        <f t="shared" si="245"/>
        <v>0.54882826974517185</v>
      </c>
      <c r="I1061" s="227">
        <f t="shared" si="245"/>
        <v>1.3469414142977925</v>
      </c>
      <c r="J1061" s="227">
        <f t="shared" si="245"/>
        <v>0.53368082922789872</v>
      </c>
      <c r="K1061" s="266">
        <f t="shared" si="239"/>
        <v>0.80981683775695446</v>
      </c>
    </row>
    <row r="1062" spans="1:11" ht="25.15" customHeight="1">
      <c r="A1062" s="451"/>
      <c r="B1062" s="104">
        <f t="shared" si="240"/>
        <v>2059</v>
      </c>
      <c r="C1062" s="277">
        <f t="shared" si="241"/>
        <v>58075</v>
      </c>
      <c r="D1062" s="227">
        <f t="shared" si="244"/>
        <v>5.5666171617530513E-2</v>
      </c>
      <c r="E1062" s="227">
        <f t="shared" si="244"/>
        <v>7.2356922340398089E-2</v>
      </c>
      <c r="F1062" s="227">
        <f t="shared" si="244"/>
        <v>3.865785321749448E-2</v>
      </c>
      <c r="G1062" s="266">
        <f t="shared" si="237"/>
        <v>5.556031572514103E-2</v>
      </c>
      <c r="H1062" s="227">
        <f t="shared" si="245"/>
        <v>0.55611771123724141</v>
      </c>
      <c r="I1062" s="227">
        <f t="shared" si="245"/>
        <v>1.3648312555724191</v>
      </c>
      <c r="J1062" s="227">
        <f t="shared" si="245"/>
        <v>0.54076908505317212</v>
      </c>
      <c r="K1062" s="266">
        <f t="shared" si="239"/>
        <v>0.82057268395427752</v>
      </c>
    </row>
    <row r="1063" spans="1:11" ht="25.15" customHeight="1">
      <c r="A1063" s="451"/>
      <c r="B1063" s="104">
        <f t="shared" si="240"/>
        <v>2060</v>
      </c>
      <c r="C1063" s="277">
        <f t="shared" si="241"/>
        <v>58440</v>
      </c>
      <c r="D1063" s="227">
        <f t="shared" si="244"/>
        <v>5.6412069216096948E-2</v>
      </c>
      <c r="E1063" s="227">
        <f t="shared" si="244"/>
        <v>7.3326467273076096E-2</v>
      </c>
      <c r="F1063" s="227">
        <f t="shared" si="244"/>
        <v>3.917584824109302E-2</v>
      </c>
      <c r="G1063" s="266">
        <f t="shared" si="237"/>
        <v>5.630479491008869E-2</v>
      </c>
      <c r="H1063" s="227">
        <f t="shared" si="245"/>
        <v>0.56356939784113014</v>
      </c>
      <c r="I1063" s="227">
        <f t="shared" si="245"/>
        <v>1.3831192808918986</v>
      </c>
      <c r="J1063" s="227">
        <f t="shared" si="245"/>
        <v>0.54801510809013454</v>
      </c>
      <c r="K1063" s="266">
        <f t="shared" si="239"/>
        <v>0.83156792894105447</v>
      </c>
    </row>
    <row r="1064" spans="1:11" ht="25.15" customHeight="1">
      <c r="A1064" s="451"/>
      <c r="B1064" s="104">
        <f t="shared" si="240"/>
        <v>2061</v>
      </c>
      <c r="C1064" s="277">
        <f t="shared" si="241"/>
        <v>58806</v>
      </c>
      <c r="D1064" s="227">
        <f t="shared" si="244"/>
        <v>5.7216744243734075E-2</v>
      </c>
      <c r="E1064" s="227">
        <f t="shared" si="244"/>
        <v>7.4372413254129716E-2</v>
      </c>
      <c r="F1064" s="227">
        <f t="shared" si="244"/>
        <v>3.973466175749412E-2</v>
      </c>
      <c r="G1064" s="266">
        <f t="shared" si="237"/>
        <v>5.710793975178597E-2</v>
      </c>
      <c r="H1064" s="227">
        <f t="shared" si="245"/>
        <v>0.5716082843256175</v>
      </c>
      <c r="I1064" s="227">
        <f t="shared" si="245"/>
        <v>1.4028484197276629</v>
      </c>
      <c r="J1064" s="227">
        <f t="shared" si="245"/>
        <v>0.55583212452608122</v>
      </c>
      <c r="K1064" s="266">
        <f t="shared" si="239"/>
        <v>0.84342960952645385</v>
      </c>
    </row>
    <row r="1065" spans="1:11" ht="25.15" customHeight="1">
      <c r="A1065" s="451"/>
      <c r="B1065" s="64"/>
      <c r="C1065" s="64"/>
      <c r="D1065" s="64"/>
      <c r="E1065" s="64"/>
      <c r="F1065" s="64"/>
      <c r="G1065" s="64"/>
      <c r="H1065" s="64"/>
      <c r="I1065" s="64"/>
      <c r="J1065" s="64"/>
      <c r="K1065" s="64"/>
    </row>
    <row r="1066" spans="1:11" ht="25.15" customHeight="1">
      <c r="A1066" s="451"/>
      <c r="B1066" s="150" t="s">
        <v>379</v>
      </c>
      <c r="C1066" s="150"/>
      <c r="D1066" s="150"/>
      <c r="E1066" s="150"/>
      <c r="F1066" s="150"/>
      <c r="G1066" s="150"/>
      <c r="H1066" s="150"/>
      <c r="I1066" s="150"/>
      <c r="J1066" s="150"/>
      <c r="K1066" s="150"/>
    </row>
    <row r="1067" spans="1:11" ht="25.15" customHeight="1">
      <c r="A1067" s="451"/>
      <c r="B1067" s="2"/>
      <c r="C1067" s="2"/>
      <c r="D1067" s="431" t="s">
        <v>290</v>
      </c>
      <c r="E1067" s="432"/>
      <c r="F1067" s="432"/>
      <c r="G1067" s="433"/>
      <c r="H1067" s="431" t="s">
        <v>291</v>
      </c>
      <c r="I1067" s="432"/>
      <c r="J1067" s="432"/>
      <c r="K1067" s="433"/>
    </row>
    <row r="1068" spans="1:11" ht="25.15" customHeight="1">
      <c r="A1068" s="451"/>
      <c r="B1068" s="248" t="s">
        <v>448</v>
      </c>
      <c r="C1068" s="44" t="s">
        <v>199</v>
      </c>
      <c r="D1068" s="45" t="s">
        <v>270</v>
      </c>
      <c r="E1068" s="45" t="s">
        <v>271</v>
      </c>
      <c r="F1068" s="45" t="s">
        <v>272</v>
      </c>
      <c r="G1068" s="267" t="s">
        <v>289</v>
      </c>
      <c r="H1068" s="45" t="s">
        <v>270</v>
      </c>
      <c r="I1068" s="45" t="s">
        <v>271</v>
      </c>
      <c r="J1068" s="45" t="s">
        <v>272</v>
      </c>
      <c r="K1068" s="267" t="s">
        <v>289</v>
      </c>
    </row>
    <row r="1069" spans="1:11" ht="25.15" customHeight="1">
      <c r="A1069" s="451"/>
      <c r="B1069" s="104">
        <v>2020</v>
      </c>
      <c r="C1069" s="277">
        <v>43830</v>
      </c>
      <c r="D1069" s="227">
        <f t="shared" ref="D1069:F1084" si="246">D1023*$G$870</f>
        <v>3.3790746789393727E-2</v>
      </c>
      <c r="E1069" s="227">
        <f t="shared" si="246"/>
        <v>4.4944964413239571E-2</v>
      </c>
      <c r="F1069" s="227">
        <f t="shared" si="246"/>
        <v>2.3421872256133364E-2</v>
      </c>
      <c r="G1069" s="266">
        <f t="shared" ref="G1069:G1110" si="247">AVERAGE(D1069:F1069)</f>
        <v>3.4052527819588889E-2</v>
      </c>
      <c r="H1069" s="227">
        <f t="shared" ref="H1069:J1084" si="248">H1023*$H$870</f>
        <v>0.24485292359382249</v>
      </c>
      <c r="I1069" s="227">
        <f t="shared" si="248"/>
        <v>0.60092120136877103</v>
      </c>
      <c r="J1069" s="227">
        <f t="shared" si="248"/>
        <v>0.23809508093141751</v>
      </c>
      <c r="K1069" s="266">
        <f t="shared" ref="K1069:K1110" si="249">AVERAGE(H1069:J1069)</f>
        <v>0.36128973529800373</v>
      </c>
    </row>
    <row r="1070" spans="1:11" ht="25.15" customHeight="1">
      <c r="A1070" s="451"/>
      <c r="B1070" s="104">
        <f t="shared" ref="B1070:B1110" si="250">B1069+1</f>
        <v>2021</v>
      </c>
      <c r="C1070" s="277">
        <f t="shared" ref="C1070:C1110" si="251">DATE(YEAR(C1069+1),12,31)</f>
        <v>44196</v>
      </c>
      <c r="D1070" s="227">
        <f t="shared" si="246"/>
        <v>3.4160955922084152E-2</v>
      </c>
      <c r="E1070" s="227">
        <f t="shared" si="246"/>
        <v>4.5421121750869438E-2</v>
      </c>
      <c r="F1070" s="227">
        <f t="shared" si="246"/>
        <v>2.367918665610733E-2</v>
      </c>
      <c r="G1070" s="266">
        <f t="shared" si="247"/>
        <v>3.4420421443020301E-2</v>
      </c>
      <c r="H1070" s="227">
        <f t="shared" si="248"/>
        <v>0.24909580836972045</v>
      </c>
      <c r="I1070" s="227">
        <f t="shared" si="248"/>
        <v>0.61133414387882801</v>
      </c>
      <c r="J1070" s="227">
        <f t="shared" si="248"/>
        <v>0.24222086378617275</v>
      </c>
      <c r="K1070" s="266">
        <f t="shared" si="249"/>
        <v>0.36755027201157375</v>
      </c>
    </row>
    <row r="1071" spans="1:11" ht="25.15" customHeight="1">
      <c r="A1071" s="451"/>
      <c r="B1071" s="104">
        <f t="shared" si="250"/>
        <v>2022</v>
      </c>
      <c r="C1071" s="277">
        <f t="shared" si="251"/>
        <v>44561</v>
      </c>
      <c r="D1071" s="227">
        <f t="shared" si="246"/>
        <v>3.7655616426683323E-2</v>
      </c>
      <c r="E1071" s="227">
        <f t="shared" si="246"/>
        <v>5.0049548437251963E-2</v>
      </c>
      <c r="F1071" s="227">
        <f t="shared" si="246"/>
        <v>2.6102351832402806E-2</v>
      </c>
      <c r="G1071" s="266">
        <f t="shared" si="247"/>
        <v>3.7935838898779363E-2</v>
      </c>
      <c r="H1071" s="227">
        <f t="shared" si="248"/>
        <v>0.2763200012463633</v>
      </c>
      <c r="I1071" s="227">
        <f t="shared" si="248"/>
        <v>0.67814810897105504</v>
      </c>
      <c r="J1071" s="227">
        <f t="shared" si="248"/>
        <v>0.26869367983883902</v>
      </c>
      <c r="K1071" s="266">
        <f t="shared" si="249"/>
        <v>0.40772059668541916</v>
      </c>
    </row>
    <row r="1072" spans="1:11" ht="25.15" customHeight="1">
      <c r="A1072" s="451"/>
      <c r="B1072" s="104">
        <f t="shared" si="250"/>
        <v>2023</v>
      </c>
      <c r="C1072" s="277">
        <f t="shared" si="251"/>
        <v>44926</v>
      </c>
      <c r="D1072" s="227">
        <f t="shared" si="246"/>
        <v>4.4626486091406126E-2</v>
      </c>
      <c r="E1072" s="227">
        <f t="shared" si="246"/>
        <v>5.9293022151400691E-2</v>
      </c>
      <c r="F1072" s="227">
        <f t="shared" si="246"/>
        <v>3.0935408001681527E-2</v>
      </c>
      <c r="G1072" s="266">
        <f t="shared" si="247"/>
        <v>4.4951638748162791E-2</v>
      </c>
      <c r="H1072" s="227">
        <f t="shared" si="248"/>
        <v>0.32956333101786889</v>
      </c>
      <c r="I1072" s="227">
        <f t="shared" si="248"/>
        <v>0.80881857523120948</v>
      </c>
      <c r="J1072" s="227">
        <f t="shared" si="248"/>
        <v>0.32046751502503484</v>
      </c>
      <c r="K1072" s="266">
        <f t="shared" si="249"/>
        <v>0.48628314042470439</v>
      </c>
    </row>
    <row r="1073" spans="1:11" ht="25.15" customHeight="1">
      <c r="A1073" s="451"/>
      <c r="B1073" s="104">
        <f t="shared" si="250"/>
        <v>2024</v>
      </c>
      <c r="C1073" s="277">
        <f t="shared" si="251"/>
        <v>45291</v>
      </c>
      <c r="D1073" s="227">
        <f t="shared" si="246"/>
        <v>4.9475849587385892E-2</v>
      </c>
      <c r="E1073" s="227">
        <f t="shared" si="246"/>
        <v>6.5711675284854373E-2</v>
      </c>
      <c r="F1073" s="227">
        <f t="shared" si="246"/>
        <v>3.429808451261239E-2</v>
      </c>
      <c r="G1073" s="266">
        <f t="shared" si="247"/>
        <v>4.9828536461617556E-2</v>
      </c>
      <c r="H1073" s="227">
        <f t="shared" si="248"/>
        <v>0.36772299029553551</v>
      </c>
      <c r="I1073" s="227">
        <f t="shared" si="248"/>
        <v>0.90247050292882469</v>
      </c>
      <c r="J1073" s="227">
        <f t="shared" si="248"/>
        <v>0.35757398298415616</v>
      </c>
      <c r="K1073" s="266">
        <f t="shared" si="249"/>
        <v>0.54258915873617208</v>
      </c>
    </row>
    <row r="1074" spans="1:11" ht="25.15" customHeight="1">
      <c r="A1074" s="451"/>
      <c r="B1074" s="104">
        <f t="shared" si="250"/>
        <v>2025</v>
      </c>
      <c r="C1074" s="277">
        <f t="shared" si="251"/>
        <v>45657</v>
      </c>
      <c r="D1074" s="227">
        <f t="shared" si="246"/>
        <v>5.2113831601713387E-2</v>
      </c>
      <c r="E1074" s="227">
        <f t="shared" si="246"/>
        <v>6.9189233035384559E-2</v>
      </c>
      <c r="F1074" s="227">
        <f t="shared" si="246"/>
        <v>3.6127942863558957E-2</v>
      </c>
      <c r="G1074" s="266">
        <f t="shared" si="247"/>
        <v>5.2477002500218972E-2</v>
      </c>
      <c r="H1074" s="227">
        <f t="shared" si="248"/>
        <v>0.38983406405730575</v>
      </c>
      <c r="I1074" s="227">
        <f t="shared" si="248"/>
        <v>0.95673578517849811</v>
      </c>
      <c r="J1074" s="227">
        <f t="shared" si="248"/>
        <v>0.37907479996244292</v>
      </c>
      <c r="K1074" s="266">
        <f t="shared" si="249"/>
        <v>0.57521488306608226</v>
      </c>
    </row>
    <row r="1075" spans="1:11" ht="25.15" customHeight="1">
      <c r="A1075" s="451"/>
      <c r="B1075" s="104">
        <f t="shared" si="250"/>
        <v>2026</v>
      </c>
      <c r="C1075" s="277">
        <f t="shared" si="251"/>
        <v>46022</v>
      </c>
      <c r="D1075" s="227">
        <f t="shared" si="246"/>
        <v>5.3447049328025492E-2</v>
      </c>
      <c r="E1075" s="227">
        <f t="shared" si="246"/>
        <v>7.0932175950028001E-2</v>
      </c>
      <c r="F1075" s="227">
        <f t="shared" si="246"/>
        <v>3.7053374124561722E-2</v>
      </c>
      <c r="G1075" s="266">
        <f t="shared" si="247"/>
        <v>5.381086646753841E-2</v>
      </c>
      <c r="H1075" s="227">
        <f t="shared" si="248"/>
        <v>0.40240922823834413</v>
      </c>
      <c r="I1075" s="227">
        <f t="shared" si="248"/>
        <v>0.98759791521217766</v>
      </c>
      <c r="J1075" s="227">
        <f t="shared" si="248"/>
        <v>0.39130289464665013</v>
      </c>
      <c r="K1075" s="266">
        <f t="shared" si="249"/>
        <v>0.59377001269905738</v>
      </c>
    </row>
    <row r="1076" spans="1:11" ht="25.15" customHeight="1">
      <c r="A1076" s="451"/>
      <c r="B1076" s="104">
        <f t="shared" si="250"/>
        <v>2027</v>
      </c>
      <c r="C1076" s="277">
        <f t="shared" si="251"/>
        <v>46387</v>
      </c>
      <c r="D1076" s="227">
        <f t="shared" si="246"/>
        <v>5.4731461704263906E-2</v>
      </c>
      <c r="E1076" s="227">
        <f t="shared" si="246"/>
        <v>7.2608655348560369E-2</v>
      </c>
      <c r="F1076" s="227">
        <f t="shared" si="246"/>
        <v>3.7945043431455987E-2</v>
      </c>
      <c r="G1076" s="266">
        <f t="shared" si="247"/>
        <v>5.5095053494760092E-2</v>
      </c>
      <c r="H1076" s="227">
        <f t="shared" si="248"/>
        <v>0.41477928537229952</v>
      </c>
      <c r="I1076" s="227">
        <f t="shared" si="248"/>
        <v>1.0179566688869668</v>
      </c>
      <c r="J1076" s="227">
        <f t="shared" si="248"/>
        <v>0.40333154315615749</v>
      </c>
      <c r="K1076" s="266">
        <f t="shared" si="249"/>
        <v>0.61202249913847462</v>
      </c>
    </row>
    <row r="1077" spans="1:11" ht="25.15" customHeight="1">
      <c r="A1077" s="451"/>
      <c r="B1077" s="104">
        <f t="shared" si="250"/>
        <v>2028</v>
      </c>
      <c r="C1077" s="277">
        <f t="shared" si="251"/>
        <v>46752</v>
      </c>
      <c r="D1077" s="227">
        <f t="shared" si="246"/>
        <v>5.571877870447213E-2</v>
      </c>
      <c r="E1077" s="227">
        <f t="shared" si="246"/>
        <v>7.3889452626897612E-2</v>
      </c>
      <c r="F1077" s="227">
        <f t="shared" si="246"/>
        <v>3.8630805124880117E-2</v>
      </c>
      <c r="G1077" s="266">
        <f t="shared" si="247"/>
        <v>5.6079678818749951E-2</v>
      </c>
      <c r="H1077" s="227">
        <f t="shared" si="248"/>
        <v>0.42504611783695573</v>
      </c>
      <c r="I1077" s="227">
        <f t="shared" si="248"/>
        <v>1.0431536614666737</v>
      </c>
      <c r="J1077" s="227">
        <f t="shared" si="248"/>
        <v>0.41331501515519598</v>
      </c>
      <c r="K1077" s="266">
        <f t="shared" si="249"/>
        <v>0.62717159815294188</v>
      </c>
    </row>
    <row r="1078" spans="1:11" ht="25.15" customHeight="1">
      <c r="A1078" s="451"/>
      <c r="B1078" s="104">
        <f t="shared" si="250"/>
        <v>2029</v>
      </c>
      <c r="C1078" s="277">
        <f t="shared" si="251"/>
        <v>47118</v>
      </c>
      <c r="D1078" s="227">
        <f t="shared" si="246"/>
        <v>5.6549113862665812E-2</v>
      </c>
      <c r="E1078" s="227">
        <f t="shared" si="246"/>
        <v>7.4960736768417968E-2</v>
      </c>
      <c r="F1078" s="227">
        <f t="shared" si="246"/>
        <v>3.9207786631683846E-2</v>
      </c>
      <c r="G1078" s="266">
        <f t="shared" si="247"/>
        <v>5.6905879087589206E-2</v>
      </c>
      <c r="H1078" s="227">
        <f t="shared" si="248"/>
        <v>0.43424378135199831</v>
      </c>
      <c r="I1078" s="227">
        <f t="shared" si="248"/>
        <v>1.0657266858280807</v>
      </c>
      <c r="J1078" s="227">
        <f t="shared" si="248"/>
        <v>0.42225882683957994</v>
      </c>
      <c r="K1078" s="266">
        <f t="shared" si="249"/>
        <v>0.64074309800655305</v>
      </c>
    </row>
    <row r="1079" spans="1:11" ht="25.15" customHeight="1">
      <c r="A1079" s="451"/>
      <c r="B1079" s="104">
        <f t="shared" si="250"/>
        <v>2030</v>
      </c>
      <c r="C1079" s="277">
        <f t="shared" si="251"/>
        <v>47483</v>
      </c>
      <c r="D1079" s="227">
        <f t="shared" si="246"/>
        <v>5.7442327201610861E-2</v>
      </c>
      <c r="E1079" s="227">
        <f t="shared" si="246"/>
        <v>7.6114057002805741E-2</v>
      </c>
      <c r="F1079" s="227">
        <f t="shared" si="246"/>
        <v>3.9828421200269221E-2</v>
      </c>
      <c r="G1079" s="266">
        <f t="shared" si="247"/>
        <v>5.7794935134895274E-2</v>
      </c>
      <c r="H1079" s="227">
        <f t="shared" si="248"/>
        <v>0.44405044139328648</v>
      </c>
      <c r="I1079" s="227">
        <f t="shared" si="248"/>
        <v>1.0897943173144899</v>
      </c>
      <c r="J1079" s="227">
        <f t="shared" si="248"/>
        <v>0.43179482698990168</v>
      </c>
      <c r="K1079" s="266">
        <f t="shared" si="249"/>
        <v>0.65521319523255939</v>
      </c>
    </row>
    <row r="1080" spans="1:11" ht="25.15" customHeight="1">
      <c r="A1080" s="451"/>
      <c r="B1080" s="104">
        <f t="shared" si="250"/>
        <v>2031</v>
      </c>
      <c r="C1080" s="277">
        <f t="shared" si="251"/>
        <v>47848</v>
      </c>
      <c r="D1080" s="227">
        <f t="shared" si="246"/>
        <v>5.8092360394211104E-2</v>
      </c>
      <c r="E1080" s="227">
        <f t="shared" si="246"/>
        <v>7.6918933364614625E-2</v>
      </c>
      <c r="F1080" s="227">
        <f t="shared" si="246"/>
        <v>4.0281582010781261E-2</v>
      </c>
      <c r="G1080" s="266">
        <f t="shared" si="247"/>
        <v>5.8430958589868999E-2</v>
      </c>
      <c r="H1080" s="227">
        <f t="shared" si="248"/>
        <v>0.45449356051905043</v>
      </c>
      <c r="I1080" s="227">
        <f t="shared" si="248"/>
        <v>1.1154239548903166</v>
      </c>
      <c r="J1080" s="227">
        <f t="shared" si="248"/>
        <v>0.44194972020877904</v>
      </c>
      <c r="K1080" s="266">
        <f t="shared" si="249"/>
        <v>0.67062241187271532</v>
      </c>
    </row>
    <row r="1081" spans="1:11" ht="25.15" customHeight="1">
      <c r="A1081" s="451"/>
      <c r="B1081" s="104">
        <f t="shared" si="250"/>
        <v>2032</v>
      </c>
      <c r="C1081" s="277">
        <f t="shared" si="251"/>
        <v>48213</v>
      </c>
      <c r="D1081" s="227">
        <f t="shared" si="246"/>
        <v>5.8675105793518749E-2</v>
      </c>
      <c r="E1081" s="227">
        <f t="shared" si="246"/>
        <v>7.7632124708585812E-2</v>
      </c>
      <c r="F1081" s="227">
        <f t="shared" si="246"/>
        <v>4.0688197570496298E-2</v>
      </c>
      <c r="G1081" s="266">
        <f t="shared" si="247"/>
        <v>5.8998476024200282E-2</v>
      </c>
      <c r="H1081" s="227">
        <f t="shared" si="248"/>
        <v>0.46465888647580933</v>
      </c>
      <c r="I1081" s="227">
        <f t="shared" si="248"/>
        <v>1.140371828889869</v>
      </c>
      <c r="J1081" s="227">
        <f t="shared" si="248"/>
        <v>0.45183448723889919</v>
      </c>
      <c r="K1081" s="266">
        <f t="shared" si="249"/>
        <v>0.68562173420152595</v>
      </c>
    </row>
    <row r="1082" spans="1:11" ht="25.15" customHeight="1">
      <c r="A1082" s="451"/>
      <c r="B1082" s="104">
        <f t="shared" si="250"/>
        <v>2033</v>
      </c>
      <c r="C1082" s="277">
        <f t="shared" si="251"/>
        <v>48579</v>
      </c>
      <c r="D1082" s="227">
        <f t="shared" si="246"/>
        <v>5.9227432883712947E-2</v>
      </c>
      <c r="E1082" s="227">
        <f t="shared" si="246"/>
        <v>7.8302482219059291E-2</v>
      </c>
      <c r="F1082" s="227">
        <f t="shared" si="246"/>
        <v>4.1073831960436458E-2</v>
      </c>
      <c r="G1082" s="266">
        <f t="shared" si="247"/>
        <v>5.9534582354402898E-2</v>
      </c>
      <c r="H1082" s="227">
        <f t="shared" si="248"/>
        <v>0.47483170186678431</v>
      </c>
      <c r="I1082" s="227">
        <f t="shared" si="248"/>
        <v>1.1653380835554175</v>
      </c>
      <c r="J1082" s="227">
        <f t="shared" si="248"/>
        <v>0.46172653699784955</v>
      </c>
      <c r="K1082" s="266">
        <f t="shared" si="249"/>
        <v>0.70063210747335036</v>
      </c>
    </row>
    <row r="1083" spans="1:11" ht="25.15" customHeight="1">
      <c r="A1083" s="451"/>
      <c r="B1083" s="104">
        <f t="shared" si="250"/>
        <v>2034</v>
      </c>
      <c r="C1083" s="277">
        <f t="shared" si="251"/>
        <v>48944</v>
      </c>
      <c r="D1083" s="227">
        <f t="shared" si="246"/>
        <v>5.9651401382456976E-2</v>
      </c>
      <c r="E1083" s="227">
        <f t="shared" si="246"/>
        <v>7.8800622012416388E-2</v>
      </c>
      <c r="F1083" s="227">
        <f t="shared" si="246"/>
        <v>4.1370559924288182E-2</v>
      </c>
      <c r="G1083" s="266">
        <f t="shared" si="247"/>
        <v>5.9940861106387182E-2</v>
      </c>
      <c r="H1083" s="227">
        <f t="shared" si="248"/>
        <v>0.48421726261794285</v>
      </c>
      <c r="I1083" s="227">
        <f t="shared" si="248"/>
        <v>1.1883722477357959</v>
      </c>
      <c r="J1083" s="227">
        <f t="shared" si="248"/>
        <v>0.47085306002985883</v>
      </c>
      <c r="K1083" s="266">
        <f t="shared" si="249"/>
        <v>0.71448085679453255</v>
      </c>
    </row>
    <row r="1084" spans="1:11" ht="25.15" customHeight="1">
      <c r="A1084" s="451"/>
      <c r="B1084" s="104">
        <f t="shared" si="250"/>
        <v>2035</v>
      </c>
      <c r="C1084" s="277">
        <f t="shared" si="251"/>
        <v>49309</v>
      </c>
      <c r="D1084" s="227">
        <f t="shared" si="246"/>
        <v>6.0031485959195385E-2</v>
      </c>
      <c r="E1084" s="227">
        <f t="shared" si="246"/>
        <v>7.9238358085758645E-2</v>
      </c>
      <c r="F1084" s="227">
        <f t="shared" si="246"/>
        <v>4.1636958307745893E-2</v>
      </c>
      <c r="G1084" s="266">
        <f t="shared" si="247"/>
        <v>6.030226745089997E-2</v>
      </c>
      <c r="H1084" s="227">
        <f t="shared" si="248"/>
        <v>0.49348004065966644</v>
      </c>
      <c r="I1084" s="227">
        <f t="shared" si="248"/>
        <v>1.2111050770079446</v>
      </c>
      <c r="J1084" s="227">
        <f t="shared" si="248"/>
        <v>0.47986018910605654</v>
      </c>
      <c r="K1084" s="266">
        <f t="shared" si="249"/>
        <v>0.72814843559122255</v>
      </c>
    </row>
    <row r="1085" spans="1:11" ht="25.15" customHeight="1">
      <c r="A1085" s="451"/>
      <c r="B1085" s="104">
        <f t="shared" si="250"/>
        <v>2036</v>
      </c>
      <c r="C1085" s="277">
        <f t="shared" si="251"/>
        <v>49674</v>
      </c>
      <c r="D1085" s="227">
        <f t="shared" ref="D1085:F1100" si="252">D1039*$G$870</f>
        <v>6.0413866375681309E-2</v>
      </c>
      <c r="E1085" s="227">
        <f t="shared" si="252"/>
        <v>7.9676643753276391E-2</v>
      </c>
      <c r="F1085" s="227">
        <f t="shared" si="252"/>
        <v>4.1905056781788109E-2</v>
      </c>
      <c r="G1085" s="266">
        <f t="shared" si="247"/>
        <v>6.0665188970248606E-2</v>
      </c>
      <c r="H1085" s="227">
        <f t="shared" ref="H1085:J1100" si="253">H1039*$H$870</f>
        <v>0.50299979461096667</v>
      </c>
      <c r="I1085" s="227">
        <f t="shared" si="253"/>
        <v>1.2344685798699326</v>
      </c>
      <c r="J1085" s="227">
        <f t="shared" si="253"/>
        <v>0.48911720165960887</v>
      </c>
      <c r="K1085" s="266">
        <f t="shared" si="249"/>
        <v>0.74219519204683604</v>
      </c>
    </row>
    <row r="1086" spans="1:11" ht="25.15" customHeight="1">
      <c r="A1086" s="451"/>
      <c r="B1086" s="104">
        <f t="shared" si="250"/>
        <v>2037</v>
      </c>
      <c r="C1086" s="277">
        <f t="shared" si="251"/>
        <v>50040</v>
      </c>
      <c r="D1086" s="227">
        <f t="shared" si="252"/>
        <v>6.0749116683730585E-2</v>
      </c>
      <c r="E1086" s="227">
        <f t="shared" si="252"/>
        <v>8.0050245047725205E-2</v>
      </c>
      <c r="F1086" s="227">
        <f t="shared" si="252"/>
        <v>4.2140573988358875E-2</v>
      </c>
      <c r="G1086" s="266">
        <f t="shared" si="247"/>
        <v>6.0979978573271559E-2</v>
      </c>
      <c r="H1086" s="227">
        <f t="shared" si="253"/>
        <v>0.51236968371849945</v>
      </c>
      <c r="I1086" s="227">
        <f t="shared" si="253"/>
        <v>1.2574642825005089</v>
      </c>
      <c r="J1086" s="227">
        <f t="shared" si="253"/>
        <v>0.49822848557908217</v>
      </c>
      <c r="K1086" s="266">
        <f t="shared" si="249"/>
        <v>0.75602081726603021</v>
      </c>
    </row>
    <row r="1087" spans="1:11" ht="25.15" customHeight="1">
      <c r="A1087" s="451"/>
      <c r="B1087" s="104">
        <f t="shared" si="250"/>
        <v>2038</v>
      </c>
      <c r="C1087" s="277">
        <f t="shared" si="251"/>
        <v>50405</v>
      </c>
      <c r="D1087" s="227">
        <f t="shared" si="252"/>
        <v>6.0983942189983133E-2</v>
      </c>
      <c r="E1087" s="227">
        <f t="shared" si="252"/>
        <v>8.0289058003416278E-2</v>
      </c>
      <c r="F1087" s="227">
        <f t="shared" si="252"/>
        <v>4.2306534992652405E-2</v>
      </c>
      <c r="G1087" s="266">
        <f t="shared" si="247"/>
        <v>6.1193178395350607E-2</v>
      </c>
      <c r="H1087" s="227">
        <f t="shared" si="253"/>
        <v>0.52112836208249114</v>
      </c>
      <c r="I1087" s="227">
        <f t="shared" si="253"/>
        <v>1.2789599438454542</v>
      </c>
      <c r="J1087" s="227">
        <f t="shared" si="253"/>
        <v>0.50674542792683319</v>
      </c>
      <c r="K1087" s="266">
        <f t="shared" si="249"/>
        <v>0.76894457795159277</v>
      </c>
    </row>
    <row r="1088" spans="1:11" ht="25.15" customHeight="1">
      <c r="A1088" s="451"/>
      <c r="B1088" s="104">
        <f t="shared" si="250"/>
        <v>2039</v>
      </c>
      <c r="C1088" s="277">
        <f t="shared" si="251"/>
        <v>50770</v>
      </c>
      <c r="D1088" s="227">
        <f t="shared" si="252"/>
        <v>6.1167521288692725E-2</v>
      </c>
      <c r="E1088" s="227">
        <f t="shared" si="252"/>
        <v>8.0458025609952452E-2</v>
      </c>
      <c r="F1088" s="227">
        <f t="shared" si="252"/>
        <v>4.2437047899167225E-2</v>
      </c>
      <c r="G1088" s="266">
        <f t="shared" si="247"/>
        <v>6.1354198265937465E-2</v>
      </c>
      <c r="H1088" s="227">
        <f t="shared" si="253"/>
        <v>0.52967720132344143</v>
      </c>
      <c r="I1088" s="227">
        <f t="shared" si="253"/>
        <v>1.2999406153096928</v>
      </c>
      <c r="J1088" s="227">
        <f t="shared" si="253"/>
        <v>0.51505832262732798</v>
      </c>
      <c r="K1088" s="266">
        <f t="shared" si="249"/>
        <v>0.78155871308682079</v>
      </c>
    </row>
    <row r="1089" spans="1:11" ht="25.15" customHeight="1">
      <c r="A1089" s="451"/>
      <c r="B1089" s="104">
        <f t="shared" si="250"/>
        <v>2040</v>
      </c>
      <c r="C1089" s="277">
        <f t="shared" si="251"/>
        <v>51135</v>
      </c>
      <c r="D1089" s="227">
        <f t="shared" si="252"/>
        <v>6.1249315226161401E-2</v>
      </c>
      <c r="E1089" s="227">
        <f t="shared" si="252"/>
        <v>8.0490821109829164E-2</v>
      </c>
      <c r="F1089" s="227">
        <f t="shared" si="252"/>
        <v>4.2497043193917651E-2</v>
      </c>
      <c r="G1089" s="266">
        <f t="shared" si="247"/>
        <v>6.141239317663607E-2</v>
      </c>
      <c r="H1089" s="227">
        <f t="shared" si="253"/>
        <v>0.53756411987508146</v>
      </c>
      <c r="I1089" s="227">
        <f t="shared" si="253"/>
        <v>1.3192967924857155</v>
      </c>
      <c r="J1089" s="227">
        <f t="shared" si="253"/>
        <v>0.52272756538453224</v>
      </c>
      <c r="K1089" s="266">
        <f t="shared" si="249"/>
        <v>0.793196159248443</v>
      </c>
    </row>
    <row r="1090" spans="1:11" ht="25.15" customHeight="1">
      <c r="A1090" s="451"/>
      <c r="B1090" s="104">
        <f t="shared" si="250"/>
        <v>2041</v>
      </c>
      <c r="C1090" s="277">
        <f t="shared" si="251"/>
        <v>51501</v>
      </c>
      <c r="D1090" s="227">
        <f t="shared" si="252"/>
        <v>6.1227473854299032E-2</v>
      </c>
      <c r="E1090" s="227">
        <f t="shared" si="252"/>
        <v>8.0385299321618864E-2</v>
      </c>
      <c r="F1090" s="227">
        <f t="shared" si="252"/>
        <v>4.248522474760253E-2</v>
      </c>
      <c r="G1090" s="266">
        <f t="shared" si="247"/>
        <v>6.136599930784014E-2</v>
      </c>
      <c r="H1090" s="227">
        <f t="shared" si="253"/>
        <v>0.54474541130412579</v>
      </c>
      <c r="I1090" s="227">
        <f t="shared" si="253"/>
        <v>1.3369212104815535</v>
      </c>
      <c r="J1090" s="227">
        <f t="shared" si="253"/>
        <v>0.52971065604522116</v>
      </c>
      <c r="K1090" s="266">
        <f t="shared" si="249"/>
        <v>0.80379242594363343</v>
      </c>
    </row>
    <row r="1091" spans="1:11" ht="25.15" customHeight="1">
      <c r="A1091" s="451"/>
      <c r="B1091" s="104">
        <f t="shared" si="250"/>
        <v>2042</v>
      </c>
      <c r="C1091" s="277">
        <f t="shared" si="251"/>
        <v>51866</v>
      </c>
      <c r="D1091" s="227">
        <f t="shared" si="252"/>
        <v>6.110121139344149E-2</v>
      </c>
      <c r="E1091" s="227">
        <f t="shared" si="252"/>
        <v>8.014073643578476E-2</v>
      </c>
      <c r="F1091" s="227">
        <f t="shared" si="252"/>
        <v>4.2401033946364568E-2</v>
      </c>
      <c r="G1091" s="266">
        <f t="shared" si="247"/>
        <v>6.1214327258530273E-2</v>
      </c>
      <c r="H1091" s="227">
        <f t="shared" si="253"/>
        <v>0.5511845386248827</v>
      </c>
      <c r="I1091" s="227">
        <f t="shared" si="253"/>
        <v>1.3527241997559418</v>
      </c>
      <c r="J1091" s="227">
        <f t="shared" si="253"/>
        <v>0.53597206602988023</v>
      </c>
      <c r="K1091" s="266">
        <f t="shared" si="249"/>
        <v>0.81329360147023488</v>
      </c>
    </row>
    <row r="1092" spans="1:11" ht="25.15" customHeight="1">
      <c r="A1092" s="451"/>
      <c r="B1092" s="104">
        <f t="shared" si="250"/>
        <v>2043</v>
      </c>
      <c r="C1092" s="277">
        <f t="shared" si="251"/>
        <v>52231</v>
      </c>
      <c r="D1092" s="227">
        <f t="shared" si="252"/>
        <v>6.0918711945859086E-2</v>
      </c>
      <c r="E1092" s="227">
        <f t="shared" si="252"/>
        <v>7.9820594401143627E-2</v>
      </c>
      <c r="F1092" s="227">
        <f t="shared" si="252"/>
        <v>4.2277896591149659E-2</v>
      </c>
      <c r="G1092" s="266">
        <f t="shared" si="247"/>
        <v>6.1005734312717462E-2</v>
      </c>
      <c r="H1092" s="227">
        <f t="shared" si="253"/>
        <v>0.55729088477169864</v>
      </c>
      <c r="I1092" s="227">
        <f t="shared" si="253"/>
        <v>1.367710473183517</v>
      </c>
      <c r="J1092" s="227">
        <f t="shared" si="253"/>
        <v>0.54190987946776759</v>
      </c>
      <c r="K1092" s="266">
        <f t="shared" si="249"/>
        <v>0.82230374580766108</v>
      </c>
    </row>
    <row r="1093" spans="1:11" ht="25.15" customHeight="1">
      <c r="A1093" s="451"/>
      <c r="B1093" s="104">
        <f t="shared" si="250"/>
        <v>2044</v>
      </c>
      <c r="C1093" s="277">
        <f t="shared" si="251"/>
        <v>52596</v>
      </c>
      <c r="D1093" s="227">
        <f t="shared" si="252"/>
        <v>6.0628532751758273E-2</v>
      </c>
      <c r="E1093" s="227">
        <f t="shared" si="252"/>
        <v>7.9357687782482311E-2</v>
      </c>
      <c r="F1093" s="227">
        <f t="shared" si="252"/>
        <v>4.2080101634050612E-2</v>
      </c>
      <c r="G1093" s="266">
        <f t="shared" si="247"/>
        <v>6.0688774056097072E-2</v>
      </c>
      <c r="H1093" s="227">
        <f t="shared" si="253"/>
        <v>0.56257282607643544</v>
      </c>
      <c r="I1093" s="227">
        <f t="shared" si="253"/>
        <v>1.3806734816206434</v>
      </c>
      <c r="J1093" s="227">
        <f t="shared" si="253"/>
        <v>0.54704604130716028</v>
      </c>
      <c r="K1093" s="266">
        <f t="shared" si="249"/>
        <v>0.83009744966807963</v>
      </c>
    </row>
    <row r="1094" spans="1:11" ht="25.15" customHeight="1">
      <c r="A1094" s="451"/>
      <c r="B1094" s="104">
        <f t="shared" si="250"/>
        <v>2045</v>
      </c>
      <c r="C1094" s="277">
        <f t="shared" si="251"/>
        <v>52962</v>
      </c>
      <c r="D1094" s="227">
        <f t="shared" si="252"/>
        <v>6.0330846106572938E-2</v>
      </c>
      <c r="E1094" s="227">
        <f t="shared" si="252"/>
        <v>7.8883367244581698E-2</v>
      </c>
      <c r="F1094" s="227">
        <f t="shared" si="252"/>
        <v>4.1877164952072499E-2</v>
      </c>
      <c r="G1094" s="266">
        <f t="shared" si="247"/>
        <v>6.0363792767742376E-2</v>
      </c>
      <c r="H1094" s="227">
        <f t="shared" si="253"/>
        <v>0.56793745201311585</v>
      </c>
      <c r="I1094" s="227">
        <f t="shared" si="253"/>
        <v>1.3938394157473346</v>
      </c>
      <c r="J1094" s="227">
        <f t="shared" si="253"/>
        <v>0.55226260571575814</v>
      </c>
      <c r="K1094" s="266">
        <f t="shared" si="249"/>
        <v>0.83801315782540298</v>
      </c>
    </row>
    <row r="1095" spans="1:11" ht="25.15" customHeight="1">
      <c r="A1095" s="451"/>
      <c r="B1095" s="104">
        <f t="shared" si="250"/>
        <v>2046</v>
      </c>
      <c r="C1095" s="277">
        <f t="shared" si="251"/>
        <v>53327</v>
      </c>
      <c r="D1095" s="227">
        <f t="shared" si="252"/>
        <v>6.0028934480375905E-2</v>
      </c>
      <c r="E1095" s="227">
        <f t="shared" si="252"/>
        <v>7.8401881845360177E-2</v>
      </c>
      <c r="F1095" s="227">
        <f t="shared" si="252"/>
        <v>4.1671366849889459E-2</v>
      </c>
      <c r="G1095" s="266">
        <f t="shared" si="247"/>
        <v>6.0034061058541845E-2</v>
      </c>
      <c r="H1095" s="227">
        <f t="shared" si="253"/>
        <v>0.57341977210160477</v>
      </c>
      <c r="I1095" s="227">
        <f t="shared" si="253"/>
        <v>1.4072941963785348</v>
      </c>
      <c r="J1095" s="227">
        <f t="shared" si="253"/>
        <v>0.55759361596469459</v>
      </c>
      <c r="K1095" s="266">
        <f t="shared" si="249"/>
        <v>0.84610252814827813</v>
      </c>
    </row>
    <row r="1096" spans="1:11" ht="25.15" customHeight="1">
      <c r="A1096" s="451"/>
      <c r="B1096" s="104">
        <f t="shared" si="250"/>
        <v>2047</v>
      </c>
      <c r="C1096" s="277">
        <f t="shared" si="251"/>
        <v>53692</v>
      </c>
      <c r="D1096" s="227">
        <f t="shared" si="252"/>
        <v>5.9718727716450495E-2</v>
      </c>
      <c r="E1096" s="227">
        <f t="shared" si="252"/>
        <v>7.7907866737089215E-2</v>
      </c>
      <c r="F1096" s="227">
        <f t="shared" si="252"/>
        <v>4.1459883998977744E-2</v>
      </c>
      <c r="G1096" s="266">
        <f t="shared" si="247"/>
        <v>5.9695492817505809E-2</v>
      </c>
      <c r="H1096" s="227">
        <f t="shared" si="253"/>
        <v>0.5789856043478897</v>
      </c>
      <c r="I1096" s="227">
        <f t="shared" si="253"/>
        <v>1.4209539336239141</v>
      </c>
      <c r="J1096" s="227">
        <f t="shared" si="253"/>
        <v>0.56300583346930655</v>
      </c>
      <c r="K1096" s="266">
        <f t="shared" si="249"/>
        <v>0.85431512381370345</v>
      </c>
    </row>
    <row r="1097" spans="1:11" ht="25.15" customHeight="1">
      <c r="A1097" s="451"/>
      <c r="B1097" s="104">
        <f t="shared" si="250"/>
        <v>2048</v>
      </c>
      <c r="C1097" s="277">
        <f t="shared" si="251"/>
        <v>54057</v>
      </c>
      <c r="D1097" s="227">
        <f t="shared" si="252"/>
        <v>5.9447255583333102E-2</v>
      </c>
      <c r="E1097" s="227">
        <f t="shared" si="252"/>
        <v>7.7462564295451342E-2</v>
      </c>
      <c r="F1097" s="227">
        <f t="shared" si="252"/>
        <v>4.1275371791806327E-2</v>
      </c>
      <c r="G1097" s="266">
        <f t="shared" si="247"/>
        <v>5.9395063890196921E-2</v>
      </c>
      <c r="H1097" s="227">
        <f t="shared" si="253"/>
        <v>0.58510163563040063</v>
      </c>
      <c r="I1097" s="227">
        <f t="shared" si="253"/>
        <v>1.4359639764363585</v>
      </c>
      <c r="J1097" s="227">
        <f t="shared" si="253"/>
        <v>0.56895306473702112</v>
      </c>
      <c r="K1097" s="266">
        <f t="shared" si="249"/>
        <v>0.86333955893459347</v>
      </c>
    </row>
    <row r="1098" spans="1:11" ht="25.15" customHeight="1">
      <c r="A1098" s="451"/>
      <c r="B1098" s="104">
        <f t="shared" si="250"/>
        <v>2049</v>
      </c>
      <c r="C1098" s="277">
        <f t="shared" si="251"/>
        <v>54423</v>
      </c>
      <c r="D1098" s="227">
        <f t="shared" si="252"/>
        <v>5.9167036388564354E-2</v>
      </c>
      <c r="E1098" s="227">
        <f t="shared" si="252"/>
        <v>7.7003913639564547E-2</v>
      </c>
      <c r="F1098" s="227">
        <f t="shared" si="252"/>
        <v>4.1084871028132061E-2</v>
      </c>
      <c r="G1098" s="266">
        <f t="shared" si="247"/>
        <v>5.9085273685420325E-2</v>
      </c>
      <c r="H1098" s="227">
        <f t="shared" si="253"/>
        <v>0.59131877039377512</v>
      </c>
      <c r="I1098" s="227">
        <f t="shared" si="253"/>
        <v>1.4512221487148163</v>
      </c>
      <c r="J1098" s="227">
        <f t="shared" si="253"/>
        <v>0.57499860907000511</v>
      </c>
      <c r="K1098" s="266">
        <f t="shared" si="249"/>
        <v>0.87251317605953205</v>
      </c>
    </row>
    <row r="1099" spans="1:11" ht="25.15" customHeight="1">
      <c r="A1099" s="451"/>
      <c r="B1099" s="104">
        <f t="shared" si="250"/>
        <v>2050</v>
      </c>
      <c r="C1099" s="277">
        <f t="shared" si="251"/>
        <v>54788</v>
      </c>
      <c r="D1099" s="227">
        <f t="shared" si="252"/>
        <v>5.8828224405397027E-2</v>
      </c>
      <c r="E1099" s="227">
        <f t="shared" si="252"/>
        <v>7.6467074006294988E-2</v>
      </c>
      <c r="F1099" s="227">
        <f t="shared" si="252"/>
        <v>4.0853768061058421E-2</v>
      </c>
      <c r="G1099" s="266">
        <f t="shared" si="247"/>
        <v>5.8716355490916812E-2</v>
      </c>
      <c r="H1099" s="227">
        <f t="shared" si="253"/>
        <v>0.59713579750229873</v>
      </c>
      <c r="I1099" s="227">
        <f t="shared" si="253"/>
        <v>1.4654983716291377</v>
      </c>
      <c r="J1099" s="227">
        <f t="shared" si="253"/>
        <v>0.58065508855922576</v>
      </c>
      <c r="K1099" s="266">
        <f t="shared" si="249"/>
        <v>0.88109641923022075</v>
      </c>
    </row>
    <row r="1100" spans="1:11" ht="25.15" customHeight="1">
      <c r="A1100" s="451"/>
      <c r="B1100" s="104">
        <f t="shared" si="250"/>
        <v>2051</v>
      </c>
      <c r="C1100" s="277">
        <f t="shared" si="251"/>
        <v>55153</v>
      </c>
      <c r="D1100" s="227">
        <f t="shared" si="252"/>
        <v>5.9411274781052986E-2</v>
      </c>
      <c r="E1100" s="227">
        <f t="shared" si="252"/>
        <v>7.7224944172789314E-2</v>
      </c>
      <c r="F1100" s="227">
        <f t="shared" si="252"/>
        <v>4.1258672425514759E-2</v>
      </c>
      <c r="G1100" s="266">
        <f t="shared" si="247"/>
        <v>5.9298297126452355E-2</v>
      </c>
      <c r="H1100" s="227">
        <f t="shared" si="253"/>
        <v>0.60305404940553642</v>
      </c>
      <c r="I1100" s="227">
        <f t="shared" si="253"/>
        <v>1.4800230217394881</v>
      </c>
      <c r="J1100" s="227">
        <f t="shared" si="253"/>
        <v>0.58640999907935254</v>
      </c>
      <c r="K1100" s="266">
        <f t="shared" si="249"/>
        <v>0.88982902340812553</v>
      </c>
    </row>
    <row r="1101" spans="1:11" ht="25.15" customHeight="1">
      <c r="A1101" s="451"/>
      <c r="B1101" s="104">
        <f t="shared" si="250"/>
        <v>2052</v>
      </c>
      <c r="C1101" s="277">
        <f t="shared" si="251"/>
        <v>55518</v>
      </c>
      <c r="D1101" s="227">
        <f t="shared" ref="D1101:F1110" si="254">D1055*$G$870</f>
        <v>6.0004906641809852E-2</v>
      </c>
      <c r="E1101" s="227">
        <f t="shared" si="254"/>
        <v>7.7996568539966782E-2</v>
      </c>
      <c r="F1101" s="227">
        <f t="shared" si="254"/>
        <v>4.1670925193605955E-2</v>
      </c>
      <c r="G1101" s="266">
        <f t="shared" si="247"/>
        <v>5.9890800125127534E-2</v>
      </c>
      <c r="H1101" s="227">
        <f t="shared" ref="H1101:J1110" si="255">H1055*$H$870</f>
        <v>0.60907970865632455</v>
      </c>
      <c r="I1101" s="227">
        <f t="shared" si="255"/>
        <v>1.4948112723467346</v>
      </c>
      <c r="J1101" s="227">
        <f t="shared" si="255"/>
        <v>0.59226935254723878</v>
      </c>
      <c r="K1101" s="266">
        <f t="shared" si="249"/>
        <v>0.89872011118343265</v>
      </c>
    </row>
    <row r="1102" spans="1:11" ht="25.15" customHeight="1">
      <c r="A1102" s="451"/>
      <c r="B1102" s="104">
        <f t="shared" si="250"/>
        <v>2053</v>
      </c>
      <c r="C1102" s="277">
        <f t="shared" si="251"/>
        <v>55884</v>
      </c>
      <c r="D1102" s="227">
        <f t="shared" si="254"/>
        <v>6.0613762371675921E-2</v>
      </c>
      <c r="E1102" s="227">
        <f t="shared" si="254"/>
        <v>7.8787981448063232E-2</v>
      </c>
      <c r="F1102" s="227">
        <f t="shared" si="254"/>
        <v>4.2093750308965248E-2</v>
      </c>
      <c r="G1102" s="266">
        <f t="shared" si="247"/>
        <v>6.0498498042901472E-2</v>
      </c>
      <c r="H1102" s="227">
        <f t="shared" si="255"/>
        <v>0.61525989776609591</v>
      </c>
      <c r="I1102" s="227">
        <f t="shared" si="255"/>
        <v>1.5099787721258702</v>
      </c>
      <c r="J1102" s="227">
        <f t="shared" si="255"/>
        <v>0.59827897091186755</v>
      </c>
      <c r="K1102" s="266">
        <f t="shared" si="249"/>
        <v>0.90783921360127795</v>
      </c>
    </row>
    <row r="1103" spans="1:11" ht="25.15" customHeight="1">
      <c r="A1103" s="451"/>
      <c r="B1103" s="104">
        <f t="shared" si="250"/>
        <v>2054</v>
      </c>
      <c r="C1103" s="277">
        <f t="shared" si="251"/>
        <v>56249</v>
      </c>
      <c r="D1103" s="227">
        <f t="shared" si="254"/>
        <v>6.1234436645255547E-2</v>
      </c>
      <c r="E1103" s="227">
        <f t="shared" si="254"/>
        <v>7.9594756530794827E-2</v>
      </c>
      <c r="F1103" s="227">
        <f t="shared" si="254"/>
        <v>4.2524782913987438E-2</v>
      </c>
      <c r="G1103" s="266">
        <f t="shared" si="247"/>
        <v>6.1117992030012593E-2</v>
      </c>
      <c r="H1103" s="227">
        <f t="shared" si="255"/>
        <v>0.62156005098488198</v>
      </c>
      <c r="I1103" s="227">
        <f t="shared" si="255"/>
        <v>1.525440689367751</v>
      </c>
      <c r="J1103" s="227">
        <f t="shared" si="255"/>
        <v>0.60440524242413085</v>
      </c>
      <c r="K1103" s="266">
        <f t="shared" si="249"/>
        <v>0.91713532759225458</v>
      </c>
    </row>
    <row r="1104" spans="1:11" ht="25.15" customHeight="1">
      <c r="A1104" s="451"/>
      <c r="B1104" s="104">
        <f t="shared" si="250"/>
        <v>2055</v>
      </c>
      <c r="C1104" s="277">
        <f t="shared" si="251"/>
        <v>56614</v>
      </c>
      <c r="D1104" s="227">
        <f t="shared" si="254"/>
        <v>6.1917051972404838E-2</v>
      </c>
      <c r="E1104" s="227">
        <f t="shared" si="254"/>
        <v>8.0482044856535401E-2</v>
      </c>
      <c r="F1104" s="227">
        <f t="shared" si="254"/>
        <v>4.2998831018144092E-2</v>
      </c>
      <c r="G1104" s="266">
        <f t="shared" si="247"/>
        <v>6.1799309282361443E-2</v>
      </c>
      <c r="H1104" s="227">
        <f t="shared" si="255"/>
        <v>0.62848893676861106</v>
      </c>
      <c r="I1104" s="227">
        <f t="shared" si="255"/>
        <v>1.5424456501752135</v>
      </c>
      <c r="J1104" s="227">
        <f t="shared" si="255"/>
        <v>0.61114289373426278</v>
      </c>
      <c r="K1104" s="266">
        <f t="shared" si="249"/>
        <v>0.92735916022602904</v>
      </c>
    </row>
    <row r="1105" spans="1:11" ht="25.15" customHeight="1">
      <c r="A1105" s="451"/>
      <c r="B1105" s="104">
        <f t="shared" si="250"/>
        <v>2056</v>
      </c>
      <c r="C1105" s="277">
        <f t="shared" si="251"/>
        <v>56979</v>
      </c>
      <c r="D1105" s="227">
        <f t="shared" si="254"/>
        <v>6.2664188814613497E-2</v>
      </c>
      <c r="E1105" s="227">
        <f t="shared" si="254"/>
        <v>8.1453200603346584E-2</v>
      </c>
      <c r="F1105" s="227">
        <f t="shared" si="254"/>
        <v>4.3517686645183268E-2</v>
      </c>
      <c r="G1105" s="266">
        <f t="shared" si="247"/>
        <v>6.2545025354381126E-2</v>
      </c>
      <c r="H1105" s="227">
        <f t="shared" si="255"/>
        <v>0.63607274808749725</v>
      </c>
      <c r="I1105" s="227">
        <f t="shared" si="255"/>
        <v>1.5610579376733971</v>
      </c>
      <c r="J1105" s="227">
        <f t="shared" si="255"/>
        <v>0.61851739489698565</v>
      </c>
      <c r="K1105" s="266">
        <f t="shared" si="249"/>
        <v>0.93854936021929325</v>
      </c>
    </row>
    <row r="1106" spans="1:11" ht="25.15" customHeight="1">
      <c r="A1106" s="451"/>
      <c r="B1106" s="104">
        <f t="shared" si="250"/>
        <v>2057</v>
      </c>
      <c r="C1106" s="277">
        <f t="shared" si="251"/>
        <v>57345</v>
      </c>
      <c r="D1106" s="227">
        <f t="shared" si="254"/>
        <v>6.3427383952775446E-2</v>
      </c>
      <c r="E1106" s="227">
        <f t="shared" si="254"/>
        <v>8.2445229509555101E-2</v>
      </c>
      <c r="F1106" s="227">
        <f t="shared" si="254"/>
        <v>4.4047694094412608E-2</v>
      </c>
      <c r="G1106" s="266">
        <f t="shared" si="247"/>
        <v>6.3306769185581049E-2</v>
      </c>
      <c r="H1106" s="227">
        <f t="shared" si="255"/>
        <v>0.64381955911370925</v>
      </c>
      <c r="I1106" s="227">
        <f t="shared" si="255"/>
        <v>1.5800702611544539</v>
      </c>
      <c r="J1106" s="227">
        <f t="shared" si="255"/>
        <v>0.62605039704037069</v>
      </c>
      <c r="K1106" s="266">
        <f t="shared" si="249"/>
        <v>0.94998007243617799</v>
      </c>
    </row>
    <row r="1107" spans="1:11" ht="25.15" customHeight="1">
      <c r="A1107" s="451"/>
      <c r="B1107" s="104">
        <f t="shared" si="250"/>
        <v>2058</v>
      </c>
      <c r="C1107" s="277">
        <f t="shared" si="251"/>
        <v>57710</v>
      </c>
      <c r="D1107" s="227">
        <f t="shared" si="254"/>
        <v>6.420705120648651E-2</v>
      </c>
      <c r="E1107" s="227">
        <f t="shared" si="254"/>
        <v>8.3458669472980862E-2</v>
      </c>
      <c r="F1107" s="227">
        <f t="shared" si="254"/>
        <v>4.4589140746421244E-2</v>
      </c>
      <c r="G1107" s="266">
        <f t="shared" si="247"/>
        <v>6.4084953808629538E-2</v>
      </c>
      <c r="H1107" s="227">
        <f t="shared" si="255"/>
        <v>0.65173357032239154</v>
      </c>
      <c r="I1107" s="227">
        <f t="shared" si="255"/>
        <v>1.5994929294786286</v>
      </c>
      <c r="J1107" s="227">
        <f t="shared" si="255"/>
        <v>0.63374598470812971</v>
      </c>
      <c r="K1107" s="266">
        <f t="shared" si="249"/>
        <v>0.96165749483638319</v>
      </c>
    </row>
    <row r="1108" spans="1:11" ht="25.15" customHeight="1">
      <c r="A1108" s="451"/>
      <c r="B1108" s="104">
        <f t="shared" si="250"/>
        <v>2059</v>
      </c>
      <c r="C1108" s="277">
        <f t="shared" si="251"/>
        <v>58075</v>
      </c>
      <c r="D1108" s="227">
        <f t="shared" si="254"/>
        <v>6.5059838077988791E-2</v>
      </c>
      <c r="E1108" s="227">
        <f t="shared" si="254"/>
        <v>8.4567152985340274E-2</v>
      </c>
      <c r="F1108" s="227">
        <f t="shared" si="254"/>
        <v>4.5181365947946681E-2</v>
      </c>
      <c r="G1108" s="266">
        <f t="shared" si="247"/>
        <v>6.4936119003758577E-2</v>
      </c>
      <c r="H1108" s="227">
        <f t="shared" si="255"/>
        <v>0.66038978209422416</v>
      </c>
      <c r="I1108" s="227">
        <f t="shared" si="255"/>
        <v>1.6207371159922477</v>
      </c>
      <c r="J1108" s="227">
        <f t="shared" si="255"/>
        <v>0.64216328850064186</v>
      </c>
      <c r="K1108" s="266">
        <f t="shared" si="249"/>
        <v>0.97443006219570449</v>
      </c>
    </row>
    <row r="1109" spans="1:11" ht="25.15" customHeight="1">
      <c r="A1109" s="451"/>
      <c r="B1109" s="104">
        <f t="shared" si="250"/>
        <v>2060</v>
      </c>
      <c r="C1109" s="277">
        <f t="shared" si="251"/>
        <v>58440</v>
      </c>
      <c r="D1109" s="227">
        <f t="shared" si="254"/>
        <v>6.5931605896313319E-2</v>
      </c>
      <c r="E1109" s="227">
        <f t="shared" si="254"/>
        <v>8.5700308625407701E-2</v>
      </c>
      <c r="F1109" s="227">
        <f t="shared" si="254"/>
        <v>4.5786772631777474E-2</v>
      </c>
      <c r="G1109" s="266">
        <f t="shared" si="247"/>
        <v>6.5806229051166162E-2</v>
      </c>
      <c r="H1109" s="227">
        <f t="shared" si="255"/>
        <v>0.66923865993634202</v>
      </c>
      <c r="I1109" s="227">
        <f t="shared" si="255"/>
        <v>1.6424541460591295</v>
      </c>
      <c r="J1109" s="227">
        <f t="shared" si="255"/>
        <v>0.65076794085703482</v>
      </c>
      <c r="K1109" s="266">
        <f t="shared" si="249"/>
        <v>0.98748691561750201</v>
      </c>
    </row>
    <row r="1110" spans="1:11" ht="25.15" customHeight="1">
      <c r="A1110" s="451"/>
      <c r="B1110" s="104">
        <f t="shared" si="250"/>
        <v>2061</v>
      </c>
      <c r="C1110" s="277">
        <f t="shared" si="251"/>
        <v>58806</v>
      </c>
      <c r="D1110" s="227">
        <f t="shared" si="254"/>
        <v>6.6872069834864212E-2</v>
      </c>
      <c r="E1110" s="227">
        <f t="shared" si="254"/>
        <v>8.6922757990764113E-2</v>
      </c>
      <c r="F1110" s="227">
        <f t="shared" si="254"/>
        <v>4.6439885929071258E-2</v>
      </c>
      <c r="G1110" s="266">
        <f t="shared" si="247"/>
        <v>6.6744904584899858E-2</v>
      </c>
      <c r="H1110" s="227">
        <f t="shared" si="255"/>
        <v>0.67878483763667075</v>
      </c>
      <c r="I1110" s="227">
        <f t="shared" si="255"/>
        <v>1.6658824984265999</v>
      </c>
      <c r="J1110" s="227">
        <f t="shared" si="255"/>
        <v>0.66005064787472145</v>
      </c>
      <c r="K1110" s="266">
        <f t="shared" si="249"/>
        <v>1.0015726613126641</v>
      </c>
    </row>
    <row r="1111" spans="1:11" ht="25.15" customHeight="1">
      <c r="A1111" s="451"/>
      <c r="B1111" s="189"/>
      <c r="C1111" s="64"/>
      <c r="D1111" s="190"/>
      <c r="E1111" s="190"/>
      <c r="F1111" s="190"/>
      <c r="G1111" s="191"/>
      <c r="H1111" s="190"/>
      <c r="I1111" s="190"/>
      <c r="J1111" s="190"/>
      <c r="K1111" s="191"/>
    </row>
    <row r="1112" spans="1:11" ht="25.15" customHeight="1">
      <c r="A1112" s="451"/>
      <c r="B1112" s="150" t="s">
        <v>380</v>
      </c>
      <c r="C1112" s="150"/>
      <c r="D1112" s="150"/>
      <c r="E1112" s="150"/>
      <c r="F1112" s="150"/>
      <c r="G1112" s="150"/>
      <c r="H1112" s="150"/>
      <c r="I1112" s="150"/>
      <c r="J1112" s="150"/>
      <c r="K1112" s="150"/>
    </row>
    <row r="1113" spans="1:11" ht="25.15" customHeight="1">
      <c r="A1113" s="451"/>
      <c r="B1113" s="2"/>
      <c r="C1113" s="2"/>
      <c r="D1113" s="431" t="s">
        <v>368</v>
      </c>
      <c r="E1113" s="432"/>
      <c r="F1113" s="432"/>
      <c r="G1113" s="433"/>
      <c r="H1113" s="431" t="s">
        <v>369</v>
      </c>
      <c r="I1113" s="432"/>
      <c r="J1113" s="432"/>
      <c r="K1113" s="433"/>
    </row>
    <row r="1114" spans="1:11" ht="25.15" customHeight="1">
      <c r="A1114" s="451"/>
      <c r="B1114" s="248" t="s">
        <v>448</v>
      </c>
      <c r="C1114" s="44" t="s">
        <v>199</v>
      </c>
      <c r="D1114" s="45" t="s">
        <v>270</v>
      </c>
      <c r="E1114" s="45" t="s">
        <v>271</v>
      </c>
      <c r="F1114" s="45" t="s">
        <v>272</v>
      </c>
      <c r="G1114" s="267" t="s">
        <v>289</v>
      </c>
      <c r="H1114" s="45" t="s">
        <v>270</v>
      </c>
      <c r="I1114" s="45" t="s">
        <v>271</v>
      </c>
      <c r="J1114" s="45" t="s">
        <v>272</v>
      </c>
      <c r="K1114" s="267" t="s">
        <v>289</v>
      </c>
    </row>
    <row r="1115" spans="1:11" ht="25.15" customHeight="1">
      <c r="A1115" s="451"/>
      <c r="B1115" s="104">
        <v>2020</v>
      </c>
      <c r="C1115" s="277">
        <v>43830</v>
      </c>
      <c r="D1115" s="227">
        <f t="shared" ref="D1115:F1130" si="256">AVERAGE(D1023,D1069)</f>
        <v>3.1351307850052468E-2</v>
      </c>
      <c r="E1115" s="227">
        <f t="shared" si="256"/>
        <v>4.1700274468968263E-2</v>
      </c>
      <c r="F1115" s="227">
        <f t="shared" si="256"/>
        <v>2.173098843015582E-2</v>
      </c>
      <c r="G1115" s="266">
        <f t="shared" ref="G1115:G1156" si="257">AVERAGE(D1115:F1115)</f>
        <v>3.1594190249725519E-2</v>
      </c>
      <c r="H1115" s="227">
        <f t="shared" ref="H1115:J1130" si="258">AVERAGE(H1023,H1069)</f>
        <v>0.22552242962588914</v>
      </c>
      <c r="I1115" s="227">
        <f t="shared" si="258"/>
        <v>0.55348005389228905</v>
      </c>
      <c r="J1115" s="227">
        <f t="shared" si="258"/>
        <v>0.21929810085788454</v>
      </c>
      <c r="K1115" s="266">
        <f t="shared" ref="K1115:K1156" si="259">AVERAGE(H1115:J1115)</f>
        <v>0.33276686145868756</v>
      </c>
    </row>
    <row r="1116" spans="1:11" ht="25.15" customHeight="1">
      <c r="A1116" s="451"/>
      <c r="B1116" s="104">
        <f t="shared" ref="B1116:B1156" si="260">B1115+1</f>
        <v>2021</v>
      </c>
      <c r="C1116" s="277">
        <f t="shared" ref="C1116:C1156" si="261">DATE(YEAR(C1115+1),12,31)</f>
        <v>44196</v>
      </c>
      <c r="D1116" s="227">
        <f t="shared" si="256"/>
        <v>3.1694790654981819E-2</v>
      </c>
      <c r="E1116" s="227">
        <f t="shared" si="256"/>
        <v>4.2142056811635548E-2</v>
      </c>
      <c r="F1116" s="227">
        <f t="shared" si="256"/>
        <v>2.1969726656869634E-2</v>
      </c>
      <c r="G1116" s="266">
        <f t="shared" si="257"/>
        <v>3.1935524707829004E-2</v>
      </c>
      <c r="H1116" s="227">
        <f t="shared" si="258"/>
        <v>0.2294303498142162</v>
      </c>
      <c r="I1116" s="227">
        <f t="shared" si="258"/>
        <v>0.56307092199365738</v>
      </c>
      <c r="J1116" s="227">
        <f t="shared" si="258"/>
        <v>0.22309816401358018</v>
      </c>
      <c r="K1116" s="266">
        <f t="shared" si="259"/>
        <v>0.33853314527381789</v>
      </c>
    </row>
    <row r="1117" spans="1:11" ht="25.15" customHeight="1">
      <c r="A1117" s="451"/>
      <c r="B1117" s="104">
        <f t="shared" si="260"/>
        <v>2022</v>
      </c>
      <c r="C1117" s="277">
        <f t="shared" si="261"/>
        <v>44561</v>
      </c>
      <c r="D1117" s="227">
        <f t="shared" si="256"/>
        <v>3.4937162834382654E-2</v>
      </c>
      <c r="E1117" s="227">
        <f t="shared" si="256"/>
        <v>4.643634574258404E-2</v>
      </c>
      <c r="F1117" s="227">
        <f t="shared" si="256"/>
        <v>2.4217957448780143E-2</v>
      </c>
      <c r="G1117" s="266">
        <f t="shared" si="257"/>
        <v>3.5197155341915615E-2</v>
      </c>
      <c r="H1117" s="227">
        <f t="shared" si="258"/>
        <v>0.25450526430586096</v>
      </c>
      <c r="I1117" s="227">
        <f t="shared" si="258"/>
        <v>0.62461010036807707</v>
      </c>
      <c r="J1117" s="227">
        <f t="shared" si="258"/>
        <v>0.24748102090419383</v>
      </c>
      <c r="K1117" s="266">
        <f t="shared" si="259"/>
        <v>0.37553212852604395</v>
      </c>
    </row>
    <row r="1118" spans="1:11" ht="25.15" customHeight="1">
      <c r="A1118" s="451"/>
      <c r="B1118" s="104">
        <f t="shared" si="260"/>
        <v>2023</v>
      </c>
      <c r="C1118" s="277">
        <f t="shared" si="261"/>
        <v>44926</v>
      </c>
      <c r="D1118" s="227">
        <f t="shared" si="256"/>
        <v>4.1404787897641508E-2</v>
      </c>
      <c r="E1118" s="227">
        <f t="shared" si="256"/>
        <v>5.5012509857048232E-2</v>
      </c>
      <c r="F1118" s="227">
        <f t="shared" si="256"/>
        <v>2.8702103145945158E-2</v>
      </c>
      <c r="G1118" s="266">
        <f t="shared" si="257"/>
        <v>4.1706466966878297E-2</v>
      </c>
      <c r="H1118" s="227">
        <f t="shared" si="258"/>
        <v>0.30354517330593189</v>
      </c>
      <c r="I1118" s="227">
        <f t="shared" si="258"/>
        <v>0.74496447718664038</v>
      </c>
      <c r="J1118" s="227">
        <f t="shared" si="258"/>
        <v>0.29516744804937423</v>
      </c>
      <c r="K1118" s="266">
        <f t="shared" si="259"/>
        <v>0.44789236618064887</v>
      </c>
    </row>
    <row r="1119" spans="1:11" ht="25.15" customHeight="1">
      <c r="A1119" s="451"/>
      <c r="B1119" s="104">
        <f t="shared" si="260"/>
        <v>2024</v>
      </c>
      <c r="C1119" s="277">
        <f t="shared" si="261"/>
        <v>45291</v>
      </c>
      <c r="D1119" s="227">
        <f t="shared" si="256"/>
        <v>4.5904063654606697E-2</v>
      </c>
      <c r="E1119" s="227">
        <f t="shared" si="256"/>
        <v>6.0967784288354185E-2</v>
      </c>
      <c r="F1119" s="227">
        <f t="shared" si="256"/>
        <v>3.1822019587905079E-2</v>
      </c>
      <c r="G1119" s="266">
        <f t="shared" si="257"/>
        <v>4.623128917695532E-2</v>
      </c>
      <c r="H1119" s="227">
        <f t="shared" si="258"/>
        <v>0.33869222790378273</v>
      </c>
      <c r="I1119" s="227">
        <f t="shared" si="258"/>
        <v>0.83122283164497013</v>
      </c>
      <c r="J1119" s="227">
        <f t="shared" si="258"/>
        <v>0.32934445801172274</v>
      </c>
      <c r="K1119" s="266">
        <f t="shared" si="259"/>
        <v>0.49975317252015855</v>
      </c>
    </row>
    <row r="1120" spans="1:11" ht="25.15" customHeight="1">
      <c r="A1120" s="451"/>
      <c r="B1120" s="104">
        <f t="shared" si="260"/>
        <v>2025</v>
      </c>
      <c r="C1120" s="277">
        <f t="shared" si="261"/>
        <v>45657</v>
      </c>
      <c r="D1120" s="227">
        <f t="shared" si="256"/>
        <v>4.8351603117097713E-2</v>
      </c>
      <c r="E1120" s="227">
        <f t="shared" si="256"/>
        <v>6.4194288404487806E-2</v>
      </c>
      <c r="F1120" s="227">
        <f t="shared" si="256"/>
        <v>3.3519775865387583E-2</v>
      </c>
      <c r="G1120" s="266">
        <f t="shared" si="257"/>
        <v>4.8688555795657701E-2</v>
      </c>
      <c r="H1120" s="227">
        <f t="shared" si="258"/>
        <v>0.35905769057909742</v>
      </c>
      <c r="I1120" s="227">
        <f t="shared" si="258"/>
        <v>0.88120401266440618</v>
      </c>
      <c r="J1120" s="227">
        <f t="shared" si="258"/>
        <v>0.34914784207067112</v>
      </c>
      <c r="K1120" s="266">
        <f t="shared" si="259"/>
        <v>0.52980318177139163</v>
      </c>
    </row>
    <row r="1121" spans="1:11" ht="25.15" customHeight="1">
      <c r="A1121" s="451"/>
      <c r="B1121" s="104">
        <f t="shared" si="260"/>
        <v>2026</v>
      </c>
      <c r="C1121" s="277">
        <f t="shared" si="261"/>
        <v>46022</v>
      </c>
      <c r="D1121" s="227">
        <f t="shared" si="256"/>
        <v>4.9588572504879261E-2</v>
      </c>
      <c r="E1121" s="227">
        <f t="shared" si="256"/>
        <v>6.5811403889464479E-2</v>
      </c>
      <c r="F1121" s="227">
        <f t="shared" si="256"/>
        <v>3.4378397917708331E-2</v>
      </c>
      <c r="G1121" s="266">
        <f t="shared" si="257"/>
        <v>4.9926124770684026E-2</v>
      </c>
      <c r="H1121" s="227">
        <f t="shared" si="258"/>
        <v>0.37064007864058013</v>
      </c>
      <c r="I1121" s="227">
        <f t="shared" si="258"/>
        <v>0.90962965874805835</v>
      </c>
      <c r="J1121" s="227">
        <f t="shared" si="258"/>
        <v>0.36041056085875667</v>
      </c>
      <c r="K1121" s="266">
        <f t="shared" si="259"/>
        <v>0.54689343274913171</v>
      </c>
    </row>
    <row r="1122" spans="1:11" ht="25.15" customHeight="1">
      <c r="A1122" s="451"/>
      <c r="B1122" s="104">
        <f t="shared" si="260"/>
        <v>2027</v>
      </c>
      <c r="C1122" s="277">
        <f t="shared" si="261"/>
        <v>46387</v>
      </c>
      <c r="D1122" s="227">
        <f t="shared" si="256"/>
        <v>5.0780259923474798E-2</v>
      </c>
      <c r="E1122" s="227">
        <f t="shared" si="256"/>
        <v>6.7366854026605472E-2</v>
      </c>
      <c r="F1122" s="227">
        <f t="shared" si="256"/>
        <v>3.520569537624392E-2</v>
      </c>
      <c r="G1122" s="266">
        <f t="shared" si="257"/>
        <v>5.1117603108774723E-2</v>
      </c>
      <c r="H1122" s="227">
        <f t="shared" si="258"/>
        <v>0.38203355231659164</v>
      </c>
      <c r="I1122" s="227">
        <f t="shared" si="258"/>
        <v>0.93759166871167987</v>
      </c>
      <c r="J1122" s="227">
        <f t="shared" si="258"/>
        <v>0.37148957922277664</v>
      </c>
      <c r="K1122" s="266">
        <f t="shared" si="259"/>
        <v>0.563704933417016</v>
      </c>
    </row>
    <row r="1123" spans="1:11" ht="25.15" customHeight="1">
      <c r="A1123" s="451"/>
      <c r="B1123" s="104">
        <f t="shared" si="260"/>
        <v>2028</v>
      </c>
      <c r="C1123" s="277">
        <f t="shared" si="261"/>
        <v>46752</v>
      </c>
      <c r="D1123" s="227">
        <f t="shared" si="256"/>
        <v>5.1696300027946063E-2</v>
      </c>
      <c r="E1123" s="227">
        <f t="shared" si="256"/>
        <v>6.8555187330303385E-2</v>
      </c>
      <c r="F1123" s="227">
        <f t="shared" si="256"/>
        <v>3.5841950209447596E-2</v>
      </c>
      <c r="G1123" s="266">
        <f t="shared" si="257"/>
        <v>5.2031145855899019E-2</v>
      </c>
      <c r="H1123" s="227">
        <f t="shared" si="258"/>
        <v>0.3914898453761434</v>
      </c>
      <c r="I1123" s="227">
        <f t="shared" si="258"/>
        <v>0.96079942503509419</v>
      </c>
      <c r="J1123" s="227">
        <f t="shared" si="258"/>
        <v>0.38068488237978576</v>
      </c>
      <c r="K1123" s="266">
        <f t="shared" si="259"/>
        <v>0.57765805093034117</v>
      </c>
    </row>
    <row r="1124" spans="1:11" ht="25.15" customHeight="1">
      <c r="A1124" s="451"/>
      <c r="B1124" s="104">
        <f t="shared" si="260"/>
        <v>2029</v>
      </c>
      <c r="C1124" s="277">
        <f t="shared" si="261"/>
        <v>47118</v>
      </c>
      <c r="D1124" s="227">
        <f t="shared" si="256"/>
        <v>5.2466691204131111E-2</v>
      </c>
      <c r="E1124" s="227">
        <f t="shared" si="256"/>
        <v>6.9549132777115052E-2</v>
      </c>
      <c r="F1124" s="227">
        <f t="shared" si="256"/>
        <v>3.6377277971107735E-2</v>
      </c>
      <c r="G1124" s="266">
        <f t="shared" si="257"/>
        <v>5.2797700650784631E-2</v>
      </c>
      <c r="H1124" s="227">
        <f t="shared" si="258"/>
        <v>0.3999613775610511</v>
      </c>
      <c r="I1124" s="227">
        <f t="shared" si="258"/>
        <v>0.98159036852586379</v>
      </c>
      <c r="J1124" s="227">
        <f t="shared" si="258"/>
        <v>0.38892260366803416</v>
      </c>
      <c r="K1124" s="266">
        <f t="shared" si="259"/>
        <v>0.59015811658498307</v>
      </c>
    </row>
    <row r="1125" spans="1:11" ht="25.15" customHeight="1">
      <c r="A1125" s="451"/>
      <c r="B1125" s="104">
        <f t="shared" si="260"/>
        <v>2030</v>
      </c>
      <c r="C1125" s="277">
        <f t="shared" si="261"/>
        <v>47483</v>
      </c>
      <c r="D1125" s="227">
        <f t="shared" si="256"/>
        <v>5.3295421227163013E-2</v>
      </c>
      <c r="E1125" s="227">
        <f t="shared" si="256"/>
        <v>7.061919192506308E-2</v>
      </c>
      <c r="F1125" s="227">
        <f t="shared" si="256"/>
        <v>3.6953107370303259E-2</v>
      </c>
      <c r="G1125" s="266">
        <f t="shared" si="257"/>
        <v>5.3622573507509784E-2</v>
      </c>
      <c r="H1125" s="227">
        <f t="shared" si="258"/>
        <v>0.40899382759907965</v>
      </c>
      <c r="I1125" s="227">
        <f t="shared" si="258"/>
        <v>1.0037579238422933</v>
      </c>
      <c r="J1125" s="227">
        <f t="shared" si="258"/>
        <v>0.39770576170122524</v>
      </c>
      <c r="K1125" s="266">
        <f t="shared" si="259"/>
        <v>0.60348583771419939</v>
      </c>
    </row>
    <row r="1126" spans="1:11" ht="25.15" customHeight="1">
      <c r="A1126" s="451"/>
      <c r="B1126" s="104">
        <f t="shared" si="260"/>
        <v>2031</v>
      </c>
      <c r="C1126" s="277">
        <f t="shared" si="261"/>
        <v>47848</v>
      </c>
      <c r="D1126" s="227">
        <f t="shared" si="256"/>
        <v>5.3898526889816181E-2</v>
      </c>
      <c r="E1126" s="227">
        <f t="shared" si="256"/>
        <v>7.1365962239361702E-2</v>
      </c>
      <c r="F1126" s="227">
        <f t="shared" si="256"/>
        <v>3.7373553362944109E-2</v>
      </c>
      <c r="G1126" s="266">
        <f t="shared" si="257"/>
        <v>5.4212680830707329E-2</v>
      </c>
      <c r="H1126" s="227">
        <f t="shared" si="258"/>
        <v>0.41861248995175698</v>
      </c>
      <c r="I1126" s="227">
        <f t="shared" si="258"/>
        <v>1.0273641689779232</v>
      </c>
      <c r="J1126" s="227">
        <f t="shared" si="258"/>
        <v>0.40705895282387544</v>
      </c>
      <c r="K1126" s="266">
        <f t="shared" si="259"/>
        <v>0.61767853725118516</v>
      </c>
    </row>
    <row r="1127" spans="1:11" ht="25.15" customHeight="1">
      <c r="A1127" s="451"/>
      <c r="B1127" s="104">
        <f t="shared" si="260"/>
        <v>2032</v>
      </c>
      <c r="C1127" s="277">
        <f t="shared" si="261"/>
        <v>48213</v>
      </c>
      <c r="D1127" s="227">
        <f t="shared" si="256"/>
        <v>5.4439202434093593E-2</v>
      </c>
      <c r="E1127" s="227">
        <f t="shared" si="256"/>
        <v>7.2027666507698596E-2</v>
      </c>
      <c r="F1127" s="227">
        <f t="shared" si="256"/>
        <v>3.7750814323428382E-2</v>
      </c>
      <c r="G1127" s="266">
        <f t="shared" si="257"/>
        <v>5.4739227755073526E-2</v>
      </c>
      <c r="H1127" s="227">
        <f t="shared" si="258"/>
        <v>0.42797529017508751</v>
      </c>
      <c r="I1127" s="227">
        <f t="shared" si="258"/>
        <v>1.0503424739775109</v>
      </c>
      <c r="J1127" s="227">
        <f t="shared" si="258"/>
        <v>0.4161633435095124</v>
      </c>
      <c r="K1127" s="266">
        <f t="shared" si="259"/>
        <v>0.63149370255403692</v>
      </c>
    </row>
    <row r="1128" spans="1:11" ht="25.15" customHeight="1">
      <c r="A1128" s="451"/>
      <c r="B1128" s="104">
        <f t="shared" si="260"/>
        <v>2033</v>
      </c>
      <c r="C1128" s="277">
        <f t="shared" si="261"/>
        <v>48579</v>
      </c>
      <c r="D1128" s="227">
        <f t="shared" si="256"/>
        <v>5.4951655643444897E-2</v>
      </c>
      <c r="E1128" s="227">
        <f t="shared" si="256"/>
        <v>7.264962922463522E-2</v>
      </c>
      <c r="F1128" s="227">
        <f t="shared" si="256"/>
        <v>3.8108608797517249E-2</v>
      </c>
      <c r="G1128" s="266">
        <f t="shared" si="257"/>
        <v>5.5236631221865784E-2</v>
      </c>
      <c r="H1128" s="227">
        <f t="shared" si="258"/>
        <v>0.43734498856151183</v>
      </c>
      <c r="I1128" s="227">
        <f t="shared" si="258"/>
        <v>1.0733377085378843</v>
      </c>
      <c r="J1128" s="227">
        <f t="shared" si="258"/>
        <v>0.4252744419717035</v>
      </c>
      <c r="K1128" s="266">
        <f t="shared" si="259"/>
        <v>0.64531904635703319</v>
      </c>
    </row>
    <row r="1129" spans="1:11" ht="25.15" customHeight="1">
      <c r="A1129" s="451"/>
      <c r="B1129" s="104">
        <f t="shared" si="260"/>
        <v>2034</v>
      </c>
      <c r="C1129" s="277">
        <f t="shared" si="261"/>
        <v>48944</v>
      </c>
      <c r="D1129" s="227">
        <f t="shared" si="256"/>
        <v>5.5345016790675314E-2</v>
      </c>
      <c r="E1129" s="227">
        <f t="shared" si="256"/>
        <v>7.3111807054300759E-2</v>
      </c>
      <c r="F1129" s="227">
        <f t="shared" si="256"/>
        <v>3.8383915223871648E-2</v>
      </c>
      <c r="G1129" s="266">
        <f t="shared" si="257"/>
        <v>5.5613579689615909E-2</v>
      </c>
      <c r="H1129" s="227">
        <f t="shared" si="258"/>
        <v>0.44598958399021049</v>
      </c>
      <c r="I1129" s="227">
        <f t="shared" si="258"/>
        <v>1.0945533860724437</v>
      </c>
      <c r="J1129" s="227">
        <f t="shared" si="258"/>
        <v>0.43368045002750155</v>
      </c>
      <c r="K1129" s="266">
        <f t="shared" si="259"/>
        <v>0.6580744733633852</v>
      </c>
    </row>
    <row r="1130" spans="1:11" ht="25.15" customHeight="1">
      <c r="A1130" s="451"/>
      <c r="B1130" s="104">
        <f t="shared" si="260"/>
        <v>2035</v>
      </c>
      <c r="C1130" s="277">
        <f t="shared" si="261"/>
        <v>49309</v>
      </c>
      <c r="D1130" s="227">
        <f t="shared" si="256"/>
        <v>5.56976621065262E-2</v>
      </c>
      <c r="E1130" s="227">
        <f t="shared" si="256"/>
        <v>7.3517941860316169E-2</v>
      </c>
      <c r="F1130" s="227">
        <f t="shared" si="256"/>
        <v>3.8631081638470122E-2</v>
      </c>
      <c r="G1130" s="266">
        <f t="shared" si="257"/>
        <v>5.5948895201770828E-2</v>
      </c>
      <c r="H1130" s="227">
        <f t="shared" si="258"/>
        <v>0.45452109008127173</v>
      </c>
      <c r="I1130" s="227">
        <f t="shared" si="258"/>
        <v>1.1154915182967911</v>
      </c>
      <c r="J1130" s="227">
        <f t="shared" si="258"/>
        <v>0.44197648996610472</v>
      </c>
      <c r="K1130" s="266">
        <f t="shared" si="259"/>
        <v>0.67066303278138906</v>
      </c>
    </row>
    <row r="1131" spans="1:11" ht="25.15" customHeight="1">
      <c r="A1131" s="451"/>
      <c r="B1131" s="104">
        <f t="shared" si="260"/>
        <v>2036</v>
      </c>
      <c r="C1131" s="277">
        <f t="shared" si="261"/>
        <v>49674</v>
      </c>
      <c r="D1131" s="227">
        <f t="shared" ref="D1131:F1146" si="262">AVERAGE(D1039,D1085)</f>
        <v>5.6052437519682918E-2</v>
      </c>
      <c r="E1131" s="227">
        <f t="shared" si="262"/>
        <v>7.3924586583922203E-2</v>
      </c>
      <c r="F1131" s="227">
        <f t="shared" si="262"/>
        <v>3.8879825409840835E-2</v>
      </c>
      <c r="G1131" s="266">
        <f t="shared" si="257"/>
        <v>5.6285616504481988E-2</v>
      </c>
      <c r="H1131" s="227">
        <f t="shared" ref="H1131:J1146" si="263">AVERAGE(H1039,H1085)</f>
        <v>0.46328928451010087</v>
      </c>
      <c r="I1131" s="227">
        <f t="shared" si="263"/>
        <v>1.1370105340907273</v>
      </c>
      <c r="J1131" s="227">
        <f t="shared" si="263"/>
        <v>0.45050268573911345</v>
      </c>
      <c r="K1131" s="266">
        <f t="shared" si="259"/>
        <v>0.68360083477998046</v>
      </c>
    </row>
    <row r="1132" spans="1:11" ht="25.15" customHeight="1">
      <c r="A1132" s="451"/>
      <c r="B1132" s="104">
        <f t="shared" si="260"/>
        <v>2037</v>
      </c>
      <c r="C1132" s="277">
        <f t="shared" si="261"/>
        <v>50040</v>
      </c>
      <c r="D1132" s="227">
        <f t="shared" si="262"/>
        <v>5.6363485265386398E-2</v>
      </c>
      <c r="E1132" s="227">
        <f t="shared" si="262"/>
        <v>7.4271216661926848E-2</v>
      </c>
      <c r="F1132" s="227">
        <f t="shared" si="262"/>
        <v>3.9098340037327615E-2</v>
      </c>
      <c r="G1132" s="266">
        <f t="shared" si="257"/>
        <v>5.6577680654880287E-2</v>
      </c>
      <c r="H1132" s="227">
        <f t="shared" si="263"/>
        <v>0.47191944553019682</v>
      </c>
      <c r="I1132" s="227">
        <f t="shared" si="263"/>
        <v>1.1581907865136265</v>
      </c>
      <c r="J1132" s="227">
        <f t="shared" si="263"/>
        <v>0.45889465777020727</v>
      </c>
      <c r="K1132" s="266">
        <f t="shared" si="259"/>
        <v>0.69633496327134348</v>
      </c>
    </row>
    <row r="1133" spans="1:11" ht="25.15" customHeight="1">
      <c r="A1133" s="451"/>
      <c r="B1133" s="104">
        <f t="shared" si="260"/>
        <v>2038</v>
      </c>
      <c r="C1133" s="277">
        <f t="shared" si="261"/>
        <v>50405</v>
      </c>
      <c r="D1133" s="227">
        <f t="shared" si="262"/>
        <v>5.6581358128139428E-2</v>
      </c>
      <c r="E1133" s="227">
        <f t="shared" si="262"/>
        <v>7.4492789110121513E-2</v>
      </c>
      <c r="F1133" s="227">
        <f t="shared" si="262"/>
        <v>3.9252319899599958E-2</v>
      </c>
      <c r="G1133" s="266">
        <f t="shared" si="257"/>
        <v>5.6775489045953635E-2</v>
      </c>
      <c r="H1133" s="227">
        <f t="shared" si="263"/>
        <v>0.47998664928650503</v>
      </c>
      <c r="I1133" s="227">
        <f t="shared" si="263"/>
        <v>1.1779894219629183</v>
      </c>
      <c r="J1133" s="227">
        <f t="shared" si="263"/>
        <v>0.46673920993260953</v>
      </c>
      <c r="K1133" s="266">
        <f t="shared" si="259"/>
        <v>0.70823842706067763</v>
      </c>
    </row>
    <row r="1134" spans="1:11" ht="25.15" customHeight="1">
      <c r="A1134" s="451"/>
      <c r="B1134" s="104">
        <f t="shared" si="260"/>
        <v>2039</v>
      </c>
      <c r="C1134" s="277">
        <f t="shared" si="261"/>
        <v>50770</v>
      </c>
      <c r="D1134" s="227">
        <f t="shared" si="262"/>
        <v>5.6751684190311159E-2</v>
      </c>
      <c r="E1134" s="227">
        <f t="shared" si="262"/>
        <v>7.4649558520463899E-2</v>
      </c>
      <c r="F1134" s="227">
        <f t="shared" si="262"/>
        <v>3.9373410751366383E-2</v>
      </c>
      <c r="G1134" s="266">
        <f t="shared" si="257"/>
        <v>5.6924884487380478E-2</v>
      </c>
      <c r="H1134" s="227">
        <f t="shared" si="263"/>
        <v>0.48786058016632761</v>
      </c>
      <c r="I1134" s="227">
        <f t="shared" si="263"/>
        <v>1.1973137246273486</v>
      </c>
      <c r="J1134" s="227">
        <f t="shared" si="263"/>
        <v>0.47439582347253895</v>
      </c>
      <c r="K1134" s="266">
        <f t="shared" si="259"/>
        <v>0.71985670942207169</v>
      </c>
    </row>
    <row r="1135" spans="1:11" ht="25.15" customHeight="1">
      <c r="A1135" s="451"/>
      <c r="B1135" s="104">
        <f t="shared" si="260"/>
        <v>2040</v>
      </c>
      <c r="C1135" s="277">
        <f t="shared" si="261"/>
        <v>51135</v>
      </c>
      <c r="D1135" s="227">
        <f t="shared" si="262"/>
        <v>5.6827573217855629E-2</v>
      </c>
      <c r="E1135" s="227">
        <f t="shared" si="262"/>
        <v>7.467998643077732E-2</v>
      </c>
      <c r="F1135" s="227">
        <f t="shared" si="262"/>
        <v>3.9429074834998461E-2</v>
      </c>
      <c r="G1135" s="266">
        <f t="shared" si="257"/>
        <v>5.6978878161210472E-2</v>
      </c>
      <c r="H1135" s="227">
        <f t="shared" si="263"/>
        <v>0.49512484725336448</v>
      </c>
      <c r="I1135" s="227">
        <f t="shared" si="263"/>
        <v>1.2151417825526327</v>
      </c>
      <c r="J1135" s="227">
        <f t="shared" si="263"/>
        <v>0.48145959969627972</v>
      </c>
      <c r="K1135" s="266">
        <f t="shared" si="259"/>
        <v>0.7305754098340923</v>
      </c>
    </row>
    <row r="1136" spans="1:11" ht="25.15" customHeight="1">
      <c r="A1136" s="451"/>
      <c r="B1136" s="104">
        <f t="shared" si="260"/>
        <v>2041</v>
      </c>
      <c r="C1136" s="277">
        <f t="shared" si="261"/>
        <v>51501</v>
      </c>
      <c r="D1136" s="227">
        <f t="shared" si="262"/>
        <v>5.6807308629523434E-2</v>
      </c>
      <c r="E1136" s="227">
        <f t="shared" si="262"/>
        <v>7.458208252567311E-2</v>
      </c>
      <c r="F1136" s="227">
        <f t="shared" si="262"/>
        <v>3.9418109592026948E-2</v>
      </c>
      <c r="G1136" s="266">
        <f t="shared" si="257"/>
        <v>5.6935833582407835E-2</v>
      </c>
      <c r="H1136" s="227">
        <f t="shared" si="263"/>
        <v>0.50173919462222116</v>
      </c>
      <c r="I1136" s="227">
        <f t="shared" si="263"/>
        <v>1.2313747991277468</v>
      </c>
      <c r="J1136" s="227">
        <f t="shared" si="263"/>
        <v>0.4878913937258616</v>
      </c>
      <c r="K1136" s="266">
        <f t="shared" si="259"/>
        <v>0.74033512915860988</v>
      </c>
    </row>
    <row r="1137" spans="1:45" ht="25.15" customHeight="1">
      <c r="A1137" s="451"/>
      <c r="B1137" s="104">
        <f t="shared" si="260"/>
        <v>2042</v>
      </c>
      <c r="C1137" s="277">
        <f t="shared" si="261"/>
        <v>51866</v>
      </c>
      <c r="D1137" s="227">
        <f t="shared" si="262"/>
        <v>5.669016137305935E-2</v>
      </c>
      <c r="E1137" s="227">
        <f t="shared" si="262"/>
        <v>7.4355175249244149E-2</v>
      </c>
      <c r="F1137" s="227">
        <f t="shared" si="262"/>
        <v>3.93399967363329E-2</v>
      </c>
      <c r="G1137" s="266">
        <f t="shared" si="257"/>
        <v>5.6795111119545466E-2</v>
      </c>
      <c r="H1137" s="227">
        <f t="shared" si="263"/>
        <v>0.50766996978607615</v>
      </c>
      <c r="I1137" s="227">
        <f t="shared" si="263"/>
        <v>1.245930183985736</v>
      </c>
      <c r="J1137" s="227">
        <f t="shared" si="263"/>
        <v>0.49365848186962658</v>
      </c>
      <c r="K1137" s="266">
        <f t="shared" si="259"/>
        <v>0.74908621188047952</v>
      </c>
    </row>
    <row r="1138" spans="1:45" ht="25.15" customHeight="1">
      <c r="A1138" s="451"/>
      <c r="B1138" s="104">
        <f t="shared" si="260"/>
        <v>2043</v>
      </c>
      <c r="C1138" s="277">
        <f t="shared" si="261"/>
        <v>52231</v>
      </c>
      <c r="D1138" s="227">
        <f t="shared" si="262"/>
        <v>5.6520837019286368E-2</v>
      </c>
      <c r="E1138" s="227">
        <f t="shared" si="262"/>
        <v>7.4058145072718823E-2</v>
      </c>
      <c r="F1138" s="227">
        <f t="shared" si="262"/>
        <v>3.9225748976280561E-2</v>
      </c>
      <c r="G1138" s="266">
        <f t="shared" si="257"/>
        <v>5.6601577022761917E-2</v>
      </c>
      <c r="H1138" s="227">
        <f t="shared" si="263"/>
        <v>0.51329423597393298</v>
      </c>
      <c r="I1138" s="227">
        <f t="shared" si="263"/>
        <v>1.2597333305637657</v>
      </c>
      <c r="J1138" s="227">
        <f t="shared" si="263"/>
        <v>0.49912752056241749</v>
      </c>
      <c r="K1138" s="266">
        <f t="shared" si="259"/>
        <v>0.75738502903337201</v>
      </c>
    </row>
    <row r="1139" spans="1:45" ht="25.15" customHeight="1">
      <c r="A1139" s="451"/>
      <c r="B1139" s="104">
        <f t="shared" si="260"/>
        <v>2044</v>
      </c>
      <c r="C1139" s="277">
        <f t="shared" si="261"/>
        <v>52596</v>
      </c>
      <c r="D1139" s="227">
        <f t="shared" si="262"/>
        <v>5.6251606590535075E-2</v>
      </c>
      <c r="E1139" s="227">
        <f t="shared" si="262"/>
        <v>7.3628656846313797E-2</v>
      </c>
      <c r="F1139" s="227">
        <f t="shared" si="262"/>
        <v>3.9042233334266208E-2</v>
      </c>
      <c r="G1139" s="266">
        <f t="shared" si="257"/>
        <v>5.6307498923705034E-2</v>
      </c>
      <c r="H1139" s="227">
        <f t="shared" si="263"/>
        <v>0.51815918191250632</v>
      </c>
      <c r="I1139" s="227">
        <f t="shared" si="263"/>
        <v>1.271672943597961</v>
      </c>
      <c r="J1139" s="227">
        <f t="shared" si="263"/>
        <v>0.5038581959408055</v>
      </c>
      <c r="K1139" s="266">
        <f t="shared" si="259"/>
        <v>0.76456344048375768</v>
      </c>
    </row>
    <row r="1140" spans="1:45" ht="25.15" customHeight="1">
      <c r="A1140" s="451"/>
      <c r="B1140" s="104">
        <f t="shared" si="260"/>
        <v>2045</v>
      </c>
      <c r="C1140" s="277">
        <f t="shared" si="261"/>
        <v>52962</v>
      </c>
      <c r="D1140" s="227">
        <f t="shared" si="262"/>
        <v>5.5975410692462049E-2</v>
      </c>
      <c r="E1140" s="227">
        <f t="shared" si="262"/>
        <v>7.318857870018676E-2</v>
      </c>
      <c r="F1140" s="227">
        <f t="shared" si="262"/>
        <v>3.8853947161414853E-2</v>
      </c>
      <c r="G1140" s="266">
        <f t="shared" si="257"/>
        <v>5.6005978851354554E-2</v>
      </c>
      <c r="H1140" s="227">
        <f t="shared" si="263"/>
        <v>0.52310028474892245</v>
      </c>
      <c r="I1140" s="227">
        <f t="shared" si="263"/>
        <v>1.283799461872545</v>
      </c>
      <c r="J1140" s="227">
        <f t="shared" si="263"/>
        <v>0.5086629263171456</v>
      </c>
      <c r="K1140" s="266">
        <f t="shared" si="259"/>
        <v>0.7718542243128711</v>
      </c>
    </row>
    <row r="1141" spans="1:45" ht="25.15" customHeight="1">
      <c r="A1141" s="451"/>
      <c r="B1141" s="104">
        <f t="shared" si="260"/>
        <v>2046</v>
      </c>
      <c r="C1141" s="277">
        <f t="shared" si="261"/>
        <v>53327</v>
      </c>
      <c r="D1141" s="227">
        <f t="shared" si="262"/>
        <v>5.5695294825375496E-2</v>
      </c>
      <c r="E1141" s="227">
        <f t="shared" si="262"/>
        <v>7.2741852942085516E-2</v>
      </c>
      <c r="F1141" s="227">
        <f t="shared" si="262"/>
        <v>3.8663006141474977E-2</v>
      </c>
      <c r="G1141" s="266">
        <f t="shared" si="257"/>
        <v>5.5700051302978663E-2</v>
      </c>
      <c r="H1141" s="227">
        <f t="shared" si="263"/>
        <v>0.52814979009358332</v>
      </c>
      <c r="I1141" s="227">
        <f t="shared" si="263"/>
        <v>1.2961920229802293</v>
      </c>
      <c r="J1141" s="227">
        <f t="shared" si="263"/>
        <v>0.51357306733590291</v>
      </c>
      <c r="K1141" s="266">
        <f t="shared" si="259"/>
        <v>0.7793049601365718</v>
      </c>
    </row>
    <row r="1142" spans="1:45" ht="25.15" customHeight="1">
      <c r="A1142" s="451"/>
      <c r="B1142" s="104">
        <f t="shared" si="260"/>
        <v>2047</v>
      </c>
      <c r="C1142" s="277">
        <f t="shared" si="261"/>
        <v>53692</v>
      </c>
      <c r="D1142" s="227">
        <f t="shared" si="262"/>
        <v>5.5407482667401926E-2</v>
      </c>
      <c r="E1142" s="227">
        <f t="shared" si="262"/>
        <v>7.2283502026122881E-2</v>
      </c>
      <c r="F1142" s="227">
        <f t="shared" si="262"/>
        <v>3.8466790769105016E-2</v>
      </c>
      <c r="G1142" s="266">
        <f t="shared" si="257"/>
        <v>5.5385925154209946E-2</v>
      </c>
      <c r="H1142" s="227">
        <f t="shared" si="263"/>
        <v>0.53327621453095109</v>
      </c>
      <c r="I1142" s="227">
        <f t="shared" si="263"/>
        <v>1.308773359916763</v>
      </c>
      <c r="J1142" s="227">
        <f t="shared" si="263"/>
        <v>0.51855800451120337</v>
      </c>
      <c r="K1142" s="266">
        <f t="shared" si="259"/>
        <v>0.78686919298630587</v>
      </c>
    </row>
    <row r="1143" spans="1:45" ht="25.15" customHeight="1">
      <c r="A1143" s="451"/>
      <c r="B1143" s="104">
        <f t="shared" si="260"/>
        <v>2048</v>
      </c>
      <c r="C1143" s="277">
        <f t="shared" si="261"/>
        <v>54057</v>
      </c>
      <c r="D1143" s="227">
        <f t="shared" si="262"/>
        <v>5.5155608789883917E-2</v>
      </c>
      <c r="E1143" s="227">
        <f t="shared" si="262"/>
        <v>7.1870347086956193E-2</v>
      </c>
      <c r="F1143" s="227">
        <f t="shared" si="262"/>
        <v>3.829559896191656E-2</v>
      </c>
      <c r="G1143" s="266">
        <f t="shared" si="257"/>
        <v>5.5107184946252226E-2</v>
      </c>
      <c r="H1143" s="227">
        <f t="shared" si="263"/>
        <v>0.53890940123852693</v>
      </c>
      <c r="I1143" s="227">
        <f t="shared" si="263"/>
        <v>1.3225983993492776</v>
      </c>
      <c r="J1143" s="227">
        <f t="shared" si="263"/>
        <v>0.52403571752094047</v>
      </c>
      <c r="K1143" s="266">
        <f t="shared" si="259"/>
        <v>0.795181172702915</v>
      </c>
    </row>
    <row r="1144" spans="1:45" ht="25.15" customHeight="1">
      <c r="A1144" s="451"/>
      <c r="B1144" s="104">
        <f t="shared" si="260"/>
        <v>2049</v>
      </c>
      <c r="C1144" s="277">
        <f t="shared" si="261"/>
        <v>54423</v>
      </c>
      <c r="D1144" s="227">
        <f t="shared" si="262"/>
        <v>5.4895619323079757E-2</v>
      </c>
      <c r="E1144" s="227">
        <f t="shared" si="262"/>
        <v>7.1444807574676195E-2</v>
      </c>
      <c r="F1144" s="227">
        <f t="shared" si="262"/>
        <v>3.8118850927170655E-2</v>
      </c>
      <c r="G1144" s="266">
        <f t="shared" si="257"/>
        <v>5.4819759274975538E-2</v>
      </c>
      <c r="H1144" s="227">
        <f t="shared" si="263"/>
        <v>0.54463570957321394</v>
      </c>
      <c r="I1144" s="227">
        <f t="shared" si="263"/>
        <v>1.336651979079436</v>
      </c>
      <c r="J1144" s="227">
        <f t="shared" si="263"/>
        <v>0.52960398203816261</v>
      </c>
      <c r="K1144" s="266">
        <f t="shared" si="259"/>
        <v>0.80363055689693752</v>
      </c>
    </row>
    <row r="1145" spans="1:45" ht="25.15" customHeight="1">
      <c r="A1145" s="451"/>
      <c r="B1145" s="104">
        <f t="shared" si="260"/>
        <v>2050</v>
      </c>
      <c r="C1145" s="277">
        <f t="shared" si="261"/>
        <v>54788</v>
      </c>
      <c r="D1145" s="227">
        <f t="shared" si="262"/>
        <v>5.4581267028536815E-2</v>
      </c>
      <c r="E1145" s="227">
        <f t="shared" si="262"/>
        <v>7.0946723743808449E-2</v>
      </c>
      <c r="F1145" s="227">
        <f t="shared" si="262"/>
        <v>3.7904431864137084E-2</v>
      </c>
      <c r="G1145" s="266">
        <f t="shared" si="257"/>
        <v>5.4477474212160787E-2</v>
      </c>
      <c r="H1145" s="227">
        <f t="shared" si="263"/>
        <v>0.54999349769948569</v>
      </c>
      <c r="I1145" s="227">
        <f t="shared" si="263"/>
        <v>1.3498011317636793</v>
      </c>
      <c r="J1145" s="227">
        <f t="shared" si="263"/>
        <v>0.53481389735718166</v>
      </c>
      <c r="K1145" s="266">
        <f t="shared" si="259"/>
        <v>0.81153617560678226</v>
      </c>
    </row>
    <row r="1146" spans="1:45" ht="25.15" customHeight="1">
      <c r="A1146" s="451"/>
      <c r="B1146" s="104">
        <f t="shared" si="260"/>
        <v>2051</v>
      </c>
      <c r="C1146" s="277">
        <f t="shared" si="261"/>
        <v>55153</v>
      </c>
      <c r="D1146" s="227">
        <f t="shared" si="262"/>
        <v>5.5122225532153436E-2</v>
      </c>
      <c r="E1146" s="227">
        <f t="shared" si="262"/>
        <v>7.1649881358176182E-2</v>
      </c>
      <c r="F1146" s="227">
        <f t="shared" si="262"/>
        <v>3.8280105164849254E-2</v>
      </c>
      <c r="G1146" s="266">
        <f t="shared" si="257"/>
        <v>5.5017404018392953E-2</v>
      </c>
      <c r="H1146" s="227">
        <f t="shared" si="263"/>
        <v>0.55544451918930982</v>
      </c>
      <c r="I1146" s="227">
        <f t="shared" si="263"/>
        <v>1.3631790989705812</v>
      </c>
      <c r="J1146" s="227">
        <f t="shared" si="263"/>
        <v>0.54011447283624581</v>
      </c>
      <c r="K1146" s="266">
        <f t="shared" si="259"/>
        <v>0.81957936366537887</v>
      </c>
      <c r="L1146" s="64"/>
      <c r="M1146" s="64"/>
      <c r="N1146" s="64"/>
      <c r="O1146" s="64"/>
      <c r="P1146" s="64"/>
      <c r="Q1146" s="64"/>
      <c r="R1146" s="64"/>
      <c r="S1146" s="64"/>
      <c r="T1146" s="64"/>
      <c r="U1146" s="64"/>
      <c r="V1146" s="64"/>
      <c r="W1146" s="64"/>
      <c r="X1146" s="64"/>
      <c r="Y1146" s="64"/>
      <c r="Z1146" s="64"/>
      <c r="AA1146" s="64"/>
      <c r="AB1146" s="64"/>
      <c r="AC1146" s="64"/>
      <c r="AD1146" s="64"/>
      <c r="AE1146" s="64"/>
      <c r="AF1146" s="64"/>
      <c r="AG1146" s="64"/>
      <c r="AH1146" s="64"/>
      <c r="AI1146" s="64"/>
      <c r="AJ1146" s="64"/>
      <c r="AK1146" s="64"/>
      <c r="AL1146" s="64"/>
      <c r="AM1146" s="64"/>
      <c r="AN1146" s="64"/>
      <c r="AO1146" s="64"/>
      <c r="AP1146" s="64"/>
      <c r="AQ1146" s="64"/>
      <c r="AR1146" s="64"/>
      <c r="AS1146" s="64"/>
    </row>
    <row r="1147" spans="1:45" ht="25.15" customHeight="1">
      <c r="A1147" s="451"/>
      <c r="B1147" s="104">
        <f t="shared" si="260"/>
        <v>2052</v>
      </c>
      <c r="C1147" s="277">
        <f t="shared" si="261"/>
        <v>55518</v>
      </c>
      <c r="D1147" s="227">
        <f t="shared" ref="D1147:F1156" si="264">AVERAGE(D1055,D1101)</f>
        <v>5.5673001616866356E-2</v>
      </c>
      <c r="E1147" s="227">
        <f t="shared" si="264"/>
        <v>7.2365800222910351E-2</v>
      </c>
      <c r="F1147" s="227">
        <f t="shared" si="264"/>
        <v>3.8662596369468623E-2</v>
      </c>
      <c r="G1147" s="266">
        <f t="shared" si="257"/>
        <v>5.5567132736415108E-2</v>
      </c>
      <c r="H1147" s="227">
        <f t="shared" ref="H1147:J1156" si="265">AVERAGE(H1055,H1101)</f>
        <v>0.56099446849924628</v>
      </c>
      <c r="I1147" s="227">
        <f t="shared" si="265"/>
        <v>1.3767998561088346</v>
      </c>
      <c r="J1147" s="227">
        <f t="shared" si="265"/>
        <v>0.54551124576719356</v>
      </c>
      <c r="K1147" s="266">
        <f t="shared" si="259"/>
        <v>0.82776852345842489</v>
      </c>
      <c r="L1147" s="64"/>
      <c r="M1147" s="64"/>
      <c r="N1147" s="64"/>
      <c r="O1147" s="64"/>
      <c r="P1147" s="64"/>
      <c r="Q1147" s="64"/>
      <c r="R1147" s="64"/>
      <c r="S1147" s="64"/>
      <c r="T1147" s="64"/>
      <c r="U1147" s="64"/>
      <c r="V1147" s="64"/>
      <c r="W1147" s="64"/>
      <c r="X1147" s="64"/>
      <c r="Y1147" s="64"/>
      <c r="Z1147" s="64"/>
      <c r="AA1147" s="64"/>
      <c r="AB1147" s="64"/>
      <c r="AC1147" s="64"/>
      <c r="AD1147" s="64"/>
      <c r="AE1147" s="64"/>
      <c r="AF1147" s="64"/>
      <c r="AG1147" s="64"/>
      <c r="AH1147" s="64"/>
      <c r="AI1147" s="64"/>
      <c r="AJ1147" s="64"/>
      <c r="AK1147" s="64"/>
      <c r="AL1147" s="64"/>
      <c r="AM1147" s="64"/>
      <c r="AN1147" s="64"/>
      <c r="AO1147" s="64"/>
      <c r="AP1147" s="64"/>
      <c r="AQ1147" s="64"/>
      <c r="AR1147" s="64"/>
      <c r="AS1147" s="64"/>
    </row>
    <row r="1148" spans="1:45" ht="25.15" customHeight="1">
      <c r="A1148" s="451"/>
      <c r="B1148" s="104">
        <f t="shared" si="260"/>
        <v>2053</v>
      </c>
      <c r="C1148" s="277">
        <f t="shared" si="261"/>
        <v>55884</v>
      </c>
      <c r="D1148" s="227">
        <f t="shared" si="264"/>
        <v>5.623790252131429E-2</v>
      </c>
      <c r="E1148" s="227">
        <f t="shared" si="264"/>
        <v>7.3100079044058658E-2</v>
      </c>
      <c r="F1148" s="227">
        <f t="shared" si="264"/>
        <v>3.9054896677034601E-2</v>
      </c>
      <c r="G1148" s="266">
        <f t="shared" si="257"/>
        <v>5.6130959414135852E-2</v>
      </c>
      <c r="H1148" s="227">
        <f t="shared" si="265"/>
        <v>0.56668674794245677</v>
      </c>
      <c r="I1148" s="227">
        <f t="shared" si="265"/>
        <v>1.3907699216948806</v>
      </c>
      <c r="J1148" s="227">
        <f t="shared" si="265"/>
        <v>0.55104642057672004</v>
      </c>
      <c r="K1148" s="266">
        <f t="shared" si="259"/>
        <v>0.83616769673801905</v>
      </c>
      <c r="L1148" s="64"/>
      <c r="M1148" s="64"/>
      <c r="N1148" s="64"/>
      <c r="O1148" s="64"/>
      <c r="P1148" s="64"/>
      <c r="Q1148" s="64"/>
      <c r="R1148" s="64"/>
      <c r="S1148" s="64"/>
      <c r="T1148" s="64"/>
      <c r="U1148" s="64"/>
      <c r="V1148" s="64"/>
      <c r="W1148" s="64"/>
      <c r="X1148" s="64"/>
      <c r="Y1148" s="64"/>
      <c r="Z1148" s="64"/>
      <c r="AA1148" s="64"/>
      <c r="AB1148" s="64"/>
      <c r="AC1148" s="64"/>
      <c r="AD1148" s="64"/>
      <c r="AE1148" s="64"/>
      <c r="AF1148" s="64"/>
      <c r="AG1148" s="64"/>
      <c r="AH1148" s="64"/>
      <c r="AI1148" s="64"/>
      <c r="AJ1148" s="64"/>
      <c r="AK1148" s="64"/>
      <c r="AL1148" s="64"/>
      <c r="AM1148" s="64"/>
      <c r="AN1148" s="64"/>
      <c r="AO1148" s="64"/>
      <c r="AP1148" s="64"/>
      <c r="AQ1148" s="64"/>
      <c r="AR1148" s="64"/>
      <c r="AS1148" s="64"/>
    </row>
    <row r="1149" spans="1:45" ht="25.15" customHeight="1">
      <c r="A1149" s="451"/>
      <c r="B1149" s="104">
        <f t="shared" si="260"/>
        <v>2054</v>
      </c>
      <c r="C1149" s="277">
        <f t="shared" si="261"/>
        <v>56249</v>
      </c>
      <c r="D1149" s="227">
        <f t="shared" si="264"/>
        <v>5.6813768759100727E-2</v>
      </c>
      <c r="E1149" s="227">
        <f t="shared" si="264"/>
        <v>7.3848611005844389E-2</v>
      </c>
      <c r="F1149" s="227">
        <f t="shared" si="264"/>
        <v>3.9454811954956259E-2</v>
      </c>
      <c r="G1149" s="266">
        <f t="shared" si="257"/>
        <v>5.6705730573300452E-2</v>
      </c>
      <c r="H1149" s="227">
        <f t="shared" si="265"/>
        <v>0.57248952064397018</v>
      </c>
      <c r="I1149" s="227">
        <f t="shared" si="265"/>
        <v>1.4050111612597707</v>
      </c>
      <c r="J1149" s="227">
        <f t="shared" si="265"/>
        <v>0.55668903907485734</v>
      </c>
      <c r="K1149" s="266">
        <f t="shared" si="259"/>
        <v>0.8447299069928661</v>
      </c>
      <c r="L1149" s="64"/>
      <c r="M1149" s="64"/>
      <c r="N1149" s="64"/>
      <c r="O1149" s="64"/>
      <c r="P1149" s="64"/>
      <c r="Q1149" s="64"/>
      <c r="R1149" s="64"/>
      <c r="S1149" s="64"/>
      <c r="T1149" s="64"/>
      <c r="U1149" s="64"/>
      <c r="V1149" s="64"/>
      <c r="W1149" s="64"/>
      <c r="X1149" s="64"/>
      <c r="Y1149" s="64"/>
      <c r="Z1149" s="64"/>
      <c r="AA1149" s="64"/>
      <c r="AB1149" s="64"/>
      <c r="AC1149" s="64"/>
      <c r="AD1149" s="64"/>
      <c r="AE1149" s="64"/>
      <c r="AF1149" s="64"/>
      <c r="AG1149" s="64"/>
      <c r="AH1149" s="64"/>
      <c r="AI1149" s="64"/>
      <c r="AJ1149" s="64"/>
      <c r="AK1149" s="64"/>
      <c r="AL1149" s="64"/>
      <c r="AM1149" s="64"/>
      <c r="AN1149" s="64"/>
      <c r="AO1149" s="64"/>
      <c r="AP1149" s="64"/>
      <c r="AQ1149" s="64"/>
      <c r="AR1149" s="64"/>
      <c r="AS1149" s="64"/>
    </row>
    <row r="1150" spans="1:45" ht="25.15" customHeight="1">
      <c r="A1150" s="451"/>
      <c r="B1150" s="104">
        <f t="shared" si="260"/>
        <v>2055</v>
      </c>
      <c r="C1150" s="277">
        <f t="shared" si="261"/>
        <v>56614</v>
      </c>
      <c r="D1150" s="227">
        <f t="shared" si="264"/>
        <v>5.744710437011892E-2</v>
      </c>
      <c r="E1150" s="227">
        <f t="shared" si="264"/>
        <v>7.4671843757266793E-2</v>
      </c>
      <c r="F1150" s="227">
        <f t="shared" si="264"/>
        <v>3.9894637335016039E-2</v>
      </c>
      <c r="G1150" s="266">
        <f t="shared" si="257"/>
        <v>5.7337861820800584E-2</v>
      </c>
      <c r="H1150" s="227">
        <f t="shared" si="265"/>
        <v>0.57887138912898384</v>
      </c>
      <c r="I1150" s="227">
        <f t="shared" si="265"/>
        <v>1.4206736251613807</v>
      </c>
      <c r="J1150" s="227">
        <f t="shared" si="265"/>
        <v>0.56289477054471571</v>
      </c>
      <c r="K1150" s="266">
        <f t="shared" si="259"/>
        <v>0.85414659494502676</v>
      </c>
      <c r="L1150" s="64"/>
      <c r="M1150" s="64"/>
      <c r="N1150" s="64"/>
      <c r="O1150" s="64"/>
      <c r="P1150" s="64"/>
      <c r="Q1150" s="64"/>
      <c r="R1150" s="64"/>
      <c r="S1150" s="64"/>
      <c r="T1150" s="64"/>
      <c r="U1150" s="64"/>
      <c r="V1150" s="64"/>
      <c r="W1150" s="64"/>
      <c r="X1150" s="64"/>
      <c r="Y1150" s="64"/>
      <c r="Z1150" s="64"/>
      <c r="AA1150" s="64"/>
      <c r="AB1150" s="64"/>
      <c r="AC1150" s="64"/>
      <c r="AD1150" s="64"/>
      <c r="AE1150" s="64"/>
      <c r="AF1150" s="64"/>
      <c r="AG1150" s="64"/>
      <c r="AH1150" s="64"/>
      <c r="AI1150" s="64"/>
      <c r="AJ1150" s="64"/>
      <c r="AK1150" s="64"/>
      <c r="AL1150" s="64"/>
      <c r="AM1150" s="64"/>
      <c r="AN1150" s="64"/>
      <c r="AO1150" s="64"/>
      <c r="AP1150" s="64"/>
      <c r="AQ1150" s="64"/>
      <c r="AR1150" s="64"/>
      <c r="AS1150" s="64"/>
    </row>
    <row r="1151" spans="1:45" ht="25.15" customHeight="1">
      <c r="A1151" s="451"/>
      <c r="B1151" s="104">
        <f t="shared" si="260"/>
        <v>2056</v>
      </c>
      <c r="C1151" s="277">
        <f t="shared" si="261"/>
        <v>56979</v>
      </c>
      <c r="D1151" s="227">
        <f t="shared" si="264"/>
        <v>5.8140303525857973E-2</v>
      </c>
      <c r="E1151" s="227">
        <f t="shared" si="264"/>
        <v>7.5572889329842949E-2</v>
      </c>
      <c r="F1151" s="227">
        <f t="shared" si="264"/>
        <v>4.0376035470263617E-2</v>
      </c>
      <c r="G1151" s="266">
        <f t="shared" si="257"/>
        <v>5.8029742775321518E-2</v>
      </c>
      <c r="H1151" s="227">
        <f t="shared" si="265"/>
        <v>0.58585647850164224</v>
      </c>
      <c r="I1151" s="227">
        <f t="shared" si="265"/>
        <v>1.4378165215412868</v>
      </c>
      <c r="J1151" s="227">
        <f t="shared" si="265"/>
        <v>0.56968707424722365</v>
      </c>
      <c r="K1151" s="266">
        <f t="shared" si="259"/>
        <v>0.86445335809671742</v>
      </c>
      <c r="L1151" s="64"/>
      <c r="M1151" s="64"/>
      <c r="N1151" s="64"/>
      <c r="O1151" s="64"/>
      <c r="P1151" s="64"/>
      <c r="Q1151" s="64"/>
      <c r="R1151" s="64"/>
      <c r="S1151" s="64"/>
      <c r="T1151" s="64"/>
      <c r="U1151" s="64"/>
      <c r="V1151" s="64"/>
      <c r="W1151" s="64"/>
      <c r="X1151" s="64"/>
      <c r="Y1151" s="64"/>
      <c r="Z1151" s="64"/>
      <c r="AA1151" s="64"/>
      <c r="AB1151" s="64"/>
      <c r="AC1151" s="64"/>
      <c r="AD1151" s="64"/>
      <c r="AE1151" s="64"/>
      <c r="AF1151" s="64"/>
      <c r="AG1151" s="64"/>
      <c r="AH1151" s="64"/>
      <c r="AI1151" s="64"/>
      <c r="AJ1151" s="64"/>
      <c r="AK1151" s="64"/>
      <c r="AL1151" s="64"/>
      <c r="AM1151" s="64"/>
      <c r="AN1151" s="64"/>
      <c r="AO1151" s="64"/>
      <c r="AP1151" s="64"/>
      <c r="AQ1151" s="64"/>
      <c r="AR1151" s="64"/>
      <c r="AS1151" s="64"/>
    </row>
    <row r="1152" spans="1:45" ht="25.15" customHeight="1">
      <c r="A1152" s="451"/>
      <c r="B1152" s="104">
        <f t="shared" si="260"/>
        <v>2057</v>
      </c>
      <c r="C1152" s="277">
        <f t="shared" si="261"/>
        <v>57345</v>
      </c>
      <c r="D1152" s="227">
        <f t="shared" si="264"/>
        <v>5.8848401688805022E-2</v>
      </c>
      <c r="E1152" s="227">
        <f t="shared" si="264"/>
        <v>7.6493301175977579E-2</v>
      </c>
      <c r="F1152" s="227">
        <f t="shared" si="264"/>
        <v>4.0867780349628804E-2</v>
      </c>
      <c r="G1152" s="266">
        <f t="shared" si="257"/>
        <v>5.8736494404803795E-2</v>
      </c>
      <c r="H1152" s="227">
        <f t="shared" si="265"/>
        <v>0.59299169918367955</v>
      </c>
      <c r="I1152" s="227">
        <f t="shared" si="265"/>
        <v>1.4553278721159444</v>
      </c>
      <c r="J1152" s="227">
        <f t="shared" si="265"/>
        <v>0.57662536569507827</v>
      </c>
      <c r="K1152" s="266">
        <f t="shared" si="259"/>
        <v>0.87498164566490066</v>
      </c>
      <c r="L1152" s="64"/>
      <c r="M1152" s="64"/>
      <c r="N1152" s="64"/>
      <c r="O1152" s="64"/>
      <c r="P1152" s="64"/>
      <c r="Q1152" s="64"/>
      <c r="R1152" s="64"/>
      <c r="S1152" s="64"/>
      <c r="T1152" s="64"/>
      <c r="U1152" s="64"/>
      <c r="V1152" s="64"/>
      <c r="W1152" s="64"/>
      <c r="X1152" s="64"/>
      <c r="Y1152" s="64"/>
      <c r="Z1152" s="64"/>
      <c r="AA1152" s="64"/>
      <c r="AB1152" s="64"/>
      <c r="AC1152" s="64"/>
      <c r="AD1152" s="64"/>
      <c r="AE1152" s="64"/>
      <c r="AF1152" s="64"/>
      <c r="AG1152" s="64"/>
      <c r="AH1152" s="64"/>
      <c r="AI1152" s="64"/>
      <c r="AJ1152" s="64"/>
      <c r="AK1152" s="64"/>
      <c r="AL1152" s="64"/>
      <c r="AM1152" s="64"/>
      <c r="AN1152" s="64"/>
      <c r="AO1152" s="64"/>
      <c r="AP1152" s="64"/>
      <c r="AQ1152" s="64"/>
      <c r="AR1152" s="64"/>
      <c r="AS1152" s="64"/>
    </row>
    <row r="1153" spans="1:45" ht="25.15" customHeight="1">
      <c r="A1153" s="451"/>
      <c r="B1153" s="104">
        <f t="shared" si="260"/>
        <v>2058</v>
      </c>
      <c r="C1153" s="277">
        <f t="shared" si="261"/>
        <v>57710</v>
      </c>
      <c r="D1153" s="227">
        <f t="shared" si="264"/>
        <v>5.9571782803879189E-2</v>
      </c>
      <c r="E1153" s="227">
        <f t="shared" si="264"/>
        <v>7.743357836129508E-2</v>
      </c>
      <c r="F1153" s="227">
        <f t="shared" si="264"/>
        <v>4.1370138606973722E-2</v>
      </c>
      <c r="G1153" s="266">
        <f t="shared" si="257"/>
        <v>5.9458499924049328E-2</v>
      </c>
      <c r="H1153" s="227">
        <f t="shared" si="265"/>
        <v>0.60028092003378175</v>
      </c>
      <c r="I1153" s="227">
        <f t="shared" si="265"/>
        <v>1.4732171718882106</v>
      </c>
      <c r="J1153" s="227">
        <f t="shared" si="265"/>
        <v>0.58371340696801421</v>
      </c>
      <c r="K1153" s="266">
        <f t="shared" si="259"/>
        <v>0.88573716629666899</v>
      </c>
      <c r="L1153" s="64"/>
      <c r="M1153" s="64"/>
      <c r="N1153" s="64"/>
      <c r="O1153" s="64"/>
      <c r="P1153" s="64"/>
      <c r="Q1153" s="64"/>
      <c r="R1153" s="64"/>
      <c r="S1153" s="64"/>
      <c r="T1153" s="64"/>
      <c r="U1153" s="64"/>
      <c r="V1153" s="64"/>
      <c r="W1153" s="64"/>
      <c r="X1153" s="64"/>
      <c r="Y1153" s="64"/>
      <c r="Z1153" s="64"/>
      <c r="AA1153" s="64"/>
      <c r="AB1153" s="64"/>
      <c r="AC1153" s="64"/>
      <c r="AD1153" s="64"/>
      <c r="AE1153" s="64"/>
      <c r="AF1153" s="64"/>
      <c r="AG1153" s="64"/>
      <c r="AH1153" s="64"/>
      <c r="AI1153" s="64"/>
      <c r="AJ1153" s="64"/>
      <c r="AK1153" s="64"/>
      <c r="AL1153" s="64"/>
      <c r="AM1153" s="64"/>
      <c r="AN1153" s="64"/>
      <c r="AO1153" s="64"/>
      <c r="AP1153" s="64"/>
      <c r="AQ1153" s="64"/>
      <c r="AR1153" s="64"/>
      <c r="AS1153" s="64"/>
    </row>
    <row r="1154" spans="1:45" ht="25.15" customHeight="1">
      <c r="A1154" s="451"/>
      <c r="B1154" s="104">
        <f t="shared" si="260"/>
        <v>2059</v>
      </c>
      <c r="C1154" s="277">
        <f t="shared" si="261"/>
        <v>58075</v>
      </c>
      <c r="D1154" s="227">
        <f t="shared" si="264"/>
        <v>6.0363004847759652E-2</v>
      </c>
      <c r="E1154" s="227">
        <f t="shared" si="264"/>
        <v>7.8462037662869188E-2</v>
      </c>
      <c r="F1154" s="227">
        <f t="shared" si="264"/>
        <v>4.1919609582720577E-2</v>
      </c>
      <c r="G1154" s="266">
        <f t="shared" si="257"/>
        <v>6.0248217364449796E-2</v>
      </c>
      <c r="H1154" s="227">
        <f t="shared" si="265"/>
        <v>0.60825374666573273</v>
      </c>
      <c r="I1154" s="227">
        <f t="shared" si="265"/>
        <v>1.4927841857823334</v>
      </c>
      <c r="J1154" s="227">
        <f t="shared" si="265"/>
        <v>0.59146618677690699</v>
      </c>
      <c r="K1154" s="266">
        <f t="shared" si="259"/>
        <v>0.897501373074991</v>
      </c>
      <c r="L1154" s="64"/>
      <c r="M1154" s="64"/>
      <c r="N1154" s="64"/>
      <c r="O1154" s="64"/>
      <c r="P1154" s="64"/>
      <c r="Q1154" s="64"/>
      <c r="R1154" s="64"/>
      <c r="S1154" s="64"/>
      <c r="T1154" s="64"/>
      <c r="U1154" s="64"/>
      <c r="V1154" s="64"/>
      <c r="W1154" s="64"/>
      <c r="X1154" s="64"/>
      <c r="Y1154" s="64"/>
      <c r="Z1154" s="64"/>
      <c r="AA1154" s="64"/>
      <c r="AB1154" s="64"/>
      <c r="AC1154" s="64"/>
      <c r="AD1154" s="64"/>
      <c r="AE1154" s="64"/>
      <c r="AF1154" s="64"/>
      <c r="AG1154" s="64"/>
      <c r="AH1154" s="64"/>
      <c r="AI1154" s="64"/>
      <c r="AJ1154" s="64"/>
      <c r="AK1154" s="64"/>
      <c r="AL1154" s="64"/>
      <c r="AM1154" s="64"/>
      <c r="AN1154" s="64"/>
      <c r="AO1154" s="64"/>
      <c r="AP1154" s="64"/>
      <c r="AQ1154" s="64"/>
      <c r="AR1154" s="64"/>
      <c r="AS1154" s="64"/>
    </row>
    <row r="1155" spans="1:45" ht="25.15" customHeight="1">
      <c r="A1155" s="451"/>
      <c r="B1155" s="104">
        <f t="shared" si="260"/>
        <v>2060</v>
      </c>
      <c r="C1155" s="277">
        <f t="shared" si="261"/>
        <v>58440</v>
      </c>
      <c r="D1155" s="227">
        <f t="shared" si="264"/>
        <v>6.117183755620513E-2</v>
      </c>
      <c r="E1155" s="227">
        <f t="shared" si="264"/>
        <v>7.9513387949241898E-2</v>
      </c>
      <c r="F1155" s="227">
        <f t="shared" si="264"/>
        <v>4.2481310436435243E-2</v>
      </c>
      <c r="G1155" s="266">
        <f t="shared" si="257"/>
        <v>6.1055511980627426E-2</v>
      </c>
      <c r="H1155" s="227">
        <f t="shared" si="265"/>
        <v>0.61640402888873602</v>
      </c>
      <c r="I1155" s="227">
        <f t="shared" si="265"/>
        <v>1.512786713475514</v>
      </c>
      <c r="J1155" s="227">
        <f t="shared" si="265"/>
        <v>0.59939152447358468</v>
      </c>
      <c r="K1155" s="266">
        <f t="shared" si="259"/>
        <v>0.9095274222792783</v>
      </c>
      <c r="L1155" s="64"/>
      <c r="M1155" s="64"/>
      <c r="N1155" s="64"/>
      <c r="O1155" s="64"/>
      <c r="P1155" s="64"/>
      <c r="Q1155" s="64"/>
      <c r="R1155" s="64"/>
      <c r="S1155" s="64"/>
      <c r="T1155" s="64"/>
      <c r="U1155" s="64"/>
      <c r="V1155" s="64"/>
      <c r="W1155" s="64"/>
      <c r="X1155" s="64"/>
      <c r="Y1155" s="64"/>
      <c r="Z1155" s="64"/>
      <c r="AA1155" s="64"/>
      <c r="AB1155" s="64"/>
      <c r="AC1155" s="64"/>
      <c r="AD1155" s="64"/>
      <c r="AE1155" s="64"/>
      <c r="AF1155" s="64"/>
      <c r="AG1155" s="64"/>
      <c r="AH1155" s="64"/>
      <c r="AI1155" s="64"/>
      <c r="AJ1155" s="64"/>
      <c r="AK1155" s="64"/>
      <c r="AL1155" s="64"/>
      <c r="AM1155" s="64"/>
      <c r="AN1155" s="64"/>
      <c r="AO1155" s="64"/>
      <c r="AP1155" s="64"/>
      <c r="AQ1155" s="64"/>
      <c r="AR1155" s="64"/>
      <c r="AS1155" s="64"/>
    </row>
    <row r="1156" spans="1:45" ht="25.15" customHeight="1">
      <c r="A1156" s="451"/>
      <c r="B1156" s="104">
        <f t="shared" si="260"/>
        <v>2061</v>
      </c>
      <c r="C1156" s="277">
        <f t="shared" si="261"/>
        <v>58806</v>
      </c>
      <c r="D1156" s="227">
        <f t="shared" si="264"/>
        <v>6.2044407039299143E-2</v>
      </c>
      <c r="E1156" s="227">
        <f t="shared" si="264"/>
        <v>8.0647585622446921E-2</v>
      </c>
      <c r="F1156" s="227">
        <f t="shared" si="264"/>
        <v>4.3087273843282689E-2</v>
      </c>
      <c r="G1156" s="266">
        <f t="shared" si="257"/>
        <v>6.1926422168342911E-2</v>
      </c>
      <c r="H1156" s="227">
        <f t="shared" si="265"/>
        <v>0.62519656098114407</v>
      </c>
      <c r="I1156" s="227">
        <f t="shared" si="265"/>
        <v>1.5343654590771314</v>
      </c>
      <c r="J1156" s="227">
        <f t="shared" si="265"/>
        <v>0.60794138620040128</v>
      </c>
      <c r="K1156" s="266">
        <f t="shared" si="259"/>
        <v>0.9225011354195588</v>
      </c>
      <c r="L1156" s="64"/>
      <c r="M1156" s="64"/>
      <c r="N1156" s="64"/>
      <c r="O1156" s="64"/>
      <c r="P1156" s="64"/>
      <c r="Q1156" s="64"/>
      <c r="R1156" s="64"/>
      <c r="S1156" s="64"/>
      <c r="T1156" s="64"/>
      <c r="U1156" s="64"/>
      <c r="V1156" s="64"/>
      <c r="W1156" s="64"/>
      <c r="X1156" s="64"/>
      <c r="Y1156" s="64"/>
      <c r="Z1156" s="64"/>
      <c r="AA1156" s="64"/>
      <c r="AB1156" s="64"/>
      <c r="AC1156" s="64"/>
      <c r="AD1156" s="64"/>
      <c r="AE1156" s="64"/>
      <c r="AF1156" s="64"/>
      <c r="AG1156" s="64"/>
      <c r="AH1156" s="64"/>
      <c r="AI1156" s="64"/>
      <c r="AJ1156" s="64"/>
      <c r="AK1156" s="64"/>
      <c r="AL1156" s="64"/>
      <c r="AM1156" s="64"/>
      <c r="AN1156" s="64"/>
      <c r="AO1156" s="64"/>
      <c r="AP1156" s="64"/>
      <c r="AQ1156" s="64"/>
      <c r="AR1156" s="64"/>
      <c r="AS1156" s="64"/>
    </row>
    <row r="1157" spans="1:45" ht="25.15" customHeight="1">
      <c r="B1157" s="189"/>
      <c r="C1157" s="64"/>
      <c r="D1157" s="190"/>
      <c r="E1157" s="190"/>
      <c r="F1157" s="190"/>
      <c r="G1157" s="191"/>
      <c r="H1157" s="190"/>
      <c r="I1157" s="190"/>
      <c r="J1157" s="190"/>
      <c r="K1157" s="191"/>
      <c r="L1157" s="64"/>
      <c r="M1157" s="64"/>
      <c r="N1157" s="64"/>
      <c r="O1157" s="64"/>
      <c r="P1157" s="64"/>
      <c r="Q1157" s="64"/>
      <c r="R1157" s="64"/>
      <c r="S1157" s="64"/>
      <c r="T1157" s="64"/>
      <c r="U1157" s="64"/>
      <c r="V1157" s="64"/>
      <c r="W1157" s="64"/>
      <c r="X1157" s="64"/>
      <c r="Y1157" s="64"/>
      <c r="Z1157" s="64"/>
      <c r="AA1157" s="64"/>
      <c r="AB1157" s="64"/>
      <c r="AC1157" s="64"/>
      <c r="AD1157" s="64"/>
      <c r="AE1157" s="64"/>
      <c r="AF1157" s="64"/>
      <c r="AG1157" s="64"/>
      <c r="AH1157" s="64"/>
      <c r="AI1157" s="64"/>
      <c r="AJ1157" s="64"/>
      <c r="AK1157" s="64"/>
      <c r="AL1157" s="64"/>
      <c r="AM1157" s="64"/>
      <c r="AN1157" s="64"/>
      <c r="AO1157" s="64"/>
      <c r="AP1157" s="64"/>
      <c r="AQ1157" s="64"/>
      <c r="AR1157" s="64"/>
      <c r="AS1157" s="64"/>
    </row>
    <row r="1158" spans="1:45" s="2" customFormat="1" ht="20.100000000000001" customHeight="1">
      <c r="A1158" s="272" t="s">
        <v>382</v>
      </c>
      <c r="B1158" s="434" t="s">
        <v>294</v>
      </c>
      <c r="C1158" s="434"/>
      <c r="D1158" s="434"/>
      <c r="E1158" s="434"/>
      <c r="F1158" s="434"/>
      <c r="G1158" s="434"/>
      <c r="H1158" s="434"/>
      <c r="I1158" s="190"/>
      <c r="J1158" s="190"/>
      <c r="K1158" s="191"/>
      <c r="L1158" s="64"/>
      <c r="M1158" s="64"/>
      <c r="N1158" s="64"/>
      <c r="O1158" s="64"/>
      <c r="P1158" s="64"/>
      <c r="Q1158" s="64"/>
      <c r="R1158" s="64"/>
      <c r="S1158" s="64"/>
      <c r="T1158" s="64"/>
      <c r="U1158" s="64"/>
      <c r="V1158" s="64"/>
      <c r="W1158" s="64"/>
      <c r="X1158" s="64"/>
      <c r="Y1158" s="64"/>
      <c r="Z1158" s="64"/>
      <c r="AA1158" s="64"/>
      <c r="AB1158" s="64"/>
      <c r="AC1158" s="64"/>
      <c r="AD1158" s="64"/>
      <c r="AE1158" s="64"/>
      <c r="AF1158" s="64"/>
      <c r="AG1158" s="64"/>
      <c r="AH1158" s="64"/>
      <c r="AI1158" s="64"/>
      <c r="AJ1158" s="64"/>
      <c r="AK1158" s="64"/>
      <c r="AL1158" s="64"/>
      <c r="AM1158" s="64"/>
      <c r="AN1158" s="64"/>
      <c r="AO1158" s="64"/>
      <c r="AP1158" s="64"/>
      <c r="AQ1158" s="64"/>
      <c r="AR1158" s="64"/>
      <c r="AS1158" s="64"/>
    </row>
    <row r="1159" spans="1:45" ht="25.15" customHeight="1">
      <c r="B1159" s="43"/>
      <c r="C1159" s="43"/>
      <c r="D1159" s="43"/>
      <c r="E1159" s="43"/>
      <c r="F1159" s="43"/>
      <c r="G1159" s="43"/>
      <c r="H1159" s="43"/>
      <c r="I1159" s="190"/>
      <c r="J1159" s="190"/>
      <c r="K1159" s="191"/>
      <c r="L1159" s="64"/>
      <c r="M1159" s="64"/>
      <c r="N1159" s="64"/>
      <c r="O1159" s="64"/>
      <c r="P1159" s="64"/>
      <c r="Q1159" s="64"/>
      <c r="R1159" s="64"/>
      <c r="S1159" s="64"/>
      <c r="T1159" s="64"/>
      <c r="U1159" s="64"/>
      <c r="V1159" s="64"/>
      <c r="W1159" s="64"/>
      <c r="X1159" s="64"/>
      <c r="Y1159" s="64"/>
      <c r="Z1159" s="64"/>
      <c r="AA1159" s="64"/>
      <c r="AB1159" s="64"/>
      <c r="AC1159" s="64"/>
      <c r="AD1159" s="64"/>
      <c r="AE1159" s="64"/>
      <c r="AF1159" s="64"/>
      <c r="AG1159" s="64"/>
      <c r="AH1159" s="64"/>
      <c r="AI1159" s="64"/>
      <c r="AJ1159" s="64"/>
      <c r="AK1159" s="64"/>
      <c r="AL1159" s="64"/>
      <c r="AM1159" s="64"/>
      <c r="AN1159" s="64"/>
      <c r="AO1159" s="64"/>
      <c r="AP1159" s="64"/>
      <c r="AQ1159" s="64"/>
      <c r="AR1159" s="64"/>
      <c r="AS1159" s="64"/>
    </row>
    <row r="1160" spans="1:45" ht="25.15" hidden="1" customHeight="1">
      <c r="B1160" s="435" t="s">
        <v>443</v>
      </c>
      <c r="C1160" s="435"/>
      <c r="D1160" s="435"/>
      <c r="E1160" s="435"/>
      <c r="F1160" s="435"/>
      <c r="G1160" s="435"/>
      <c r="H1160" s="435"/>
      <c r="I1160" s="435"/>
      <c r="J1160" s="64"/>
      <c r="K1160" s="64"/>
      <c r="L1160" s="64"/>
      <c r="M1160" s="64"/>
      <c r="N1160" s="64"/>
      <c r="O1160" s="64"/>
      <c r="P1160" s="64"/>
      <c r="Q1160" s="64"/>
      <c r="R1160" s="64"/>
      <c r="S1160" s="64"/>
      <c r="T1160" s="64"/>
      <c r="U1160" s="64"/>
      <c r="V1160" s="64"/>
      <c r="W1160" s="64"/>
      <c r="X1160" s="64"/>
      <c r="Y1160" s="64"/>
      <c r="Z1160" s="64"/>
      <c r="AA1160" s="64"/>
      <c r="AB1160" s="64"/>
      <c r="AC1160" s="64"/>
      <c r="AD1160" s="64"/>
      <c r="AE1160" s="64"/>
      <c r="AF1160" s="64"/>
      <c r="AG1160" s="64"/>
      <c r="AH1160" s="64"/>
      <c r="AI1160" s="64"/>
      <c r="AJ1160" s="64"/>
      <c r="AK1160" s="64"/>
      <c r="AL1160" s="64"/>
      <c r="AM1160" s="64"/>
      <c r="AN1160" s="64"/>
      <c r="AO1160" s="64"/>
      <c r="AP1160" s="64"/>
      <c r="AQ1160" s="64"/>
      <c r="AR1160" s="64"/>
      <c r="AS1160" s="64"/>
    </row>
    <row r="1161" spans="1:45" s="2" customFormat="1" ht="25.15" hidden="1" customHeight="1">
      <c r="B1161" s="194" t="s">
        <v>47</v>
      </c>
      <c r="C1161" s="103">
        <v>2019</v>
      </c>
      <c r="D1161" s="82">
        <f t="shared" ref="D1161:AS1161" si="266">C1161+1</f>
        <v>2020</v>
      </c>
      <c r="E1161" s="82">
        <f t="shared" si="266"/>
        <v>2021</v>
      </c>
      <c r="F1161" s="82">
        <f t="shared" si="266"/>
        <v>2022</v>
      </c>
      <c r="G1161" s="82">
        <f t="shared" si="266"/>
        <v>2023</v>
      </c>
      <c r="H1161" s="82">
        <f t="shared" si="266"/>
        <v>2024</v>
      </c>
      <c r="I1161" s="82">
        <f t="shared" si="266"/>
        <v>2025</v>
      </c>
      <c r="J1161" s="82">
        <f t="shared" si="266"/>
        <v>2026</v>
      </c>
      <c r="K1161" s="82">
        <f t="shared" si="266"/>
        <v>2027</v>
      </c>
      <c r="L1161" s="82">
        <f t="shared" si="266"/>
        <v>2028</v>
      </c>
      <c r="M1161" s="82">
        <f t="shared" si="266"/>
        <v>2029</v>
      </c>
      <c r="N1161" s="82">
        <f t="shared" si="266"/>
        <v>2030</v>
      </c>
      <c r="O1161" s="82">
        <f t="shared" si="266"/>
        <v>2031</v>
      </c>
      <c r="P1161" s="82">
        <f t="shared" si="266"/>
        <v>2032</v>
      </c>
      <c r="Q1161" s="82">
        <f t="shared" si="266"/>
        <v>2033</v>
      </c>
      <c r="R1161" s="82">
        <f t="shared" si="266"/>
        <v>2034</v>
      </c>
      <c r="S1161" s="82">
        <f t="shared" si="266"/>
        <v>2035</v>
      </c>
      <c r="T1161" s="82">
        <f t="shared" si="266"/>
        <v>2036</v>
      </c>
      <c r="U1161" s="82">
        <f t="shared" si="266"/>
        <v>2037</v>
      </c>
      <c r="V1161" s="82">
        <f t="shared" si="266"/>
        <v>2038</v>
      </c>
      <c r="W1161" s="82">
        <f t="shared" si="266"/>
        <v>2039</v>
      </c>
      <c r="X1161" s="82">
        <f t="shared" si="266"/>
        <v>2040</v>
      </c>
      <c r="Y1161" s="82">
        <f t="shared" si="266"/>
        <v>2041</v>
      </c>
      <c r="Z1161" s="82">
        <f t="shared" si="266"/>
        <v>2042</v>
      </c>
      <c r="AA1161" s="82">
        <f t="shared" si="266"/>
        <v>2043</v>
      </c>
      <c r="AB1161" s="82">
        <f t="shared" si="266"/>
        <v>2044</v>
      </c>
      <c r="AC1161" s="82">
        <f t="shared" si="266"/>
        <v>2045</v>
      </c>
      <c r="AD1161" s="82">
        <f t="shared" si="266"/>
        <v>2046</v>
      </c>
      <c r="AE1161" s="82">
        <f t="shared" si="266"/>
        <v>2047</v>
      </c>
      <c r="AF1161" s="82">
        <f t="shared" si="266"/>
        <v>2048</v>
      </c>
      <c r="AG1161" s="82">
        <f t="shared" si="266"/>
        <v>2049</v>
      </c>
      <c r="AH1161" s="82">
        <f t="shared" si="266"/>
        <v>2050</v>
      </c>
      <c r="AI1161" s="82">
        <f t="shared" si="266"/>
        <v>2051</v>
      </c>
      <c r="AJ1161" s="82">
        <f t="shared" si="266"/>
        <v>2052</v>
      </c>
      <c r="AK1161" s="82">
        <f t="shared" si="266"/>
        <v>2053</v>
      </c>
      <c r="AL1161" s="82">
        <f t="shared" si="266"/>
        <v>2054</v>
      </c>
      <c r="AM1161" s="82">
        <f t="shared" si="266"/>
        <v>2055</v>
      </c>
      <c r="AN1161" s="82">
        <f t="shared" si="266"/>
        <v>2056</v>
      </c>
      <c r="AO1161" s="82">
        <f t="shared" si="266"/>
        <v>2057</v>
      </c>
      <c r="AP1161" s="82">
        <f t="shared" si="266"/>
        <v>2058</v>
      </c>
      <c r="AQ1161" s="82">
        <f t="shared" si="266"/>
        <v>2059</v>
      </c>
      <c r="AR1161" s="82">
        <f t="shared" si="266"/>
        <v>2060</v>
      </c>
      <c r="AS1161" s="82">
        <f t="shared" si="266"/>
        <v>2061</v>
      </c>
    </row>
    <row r="1162" spans="1:45" s="2" customFormat="1" ht="25.15" hidden="1" customHeight="1">
      <c r="B1162" s="192" t="s">
        <v>145</v>
      </c>
      <c r="C1162" s="36">
        <f t="shared" ref="C1162:AS1162" si="267">SUM(C1163:C1164)</f>
        <v>1</v>
      </c>
      <c r="D1162" s="287">
        <f t="shared" si="267"/>
        <v>0.99290909090909096</v>
      </c>
      <c r="E1162" s="287">
        <f t="shared" si="267"/>
        <v>0.98581818181818193</v>
      </c>
      <c r="F1162" s="287">
        <f t="shared" si="267"/>
        <v>0.97872727272727278</v>
      </c>
      <c r="G1162" s="287">
        <f t="shared" si="267"/>
        <v>0.97163636363636363</v>
      </c>
      <c r="H1162" s="287">
        <f t="shared" si="267"/>
        <v>0.96454545454545459</v>
      </c>
      <c r="I1162" s="287">
        <f t="shared" si="267"/>
        <v>0.95745454545454556</v>
      </c>
      <c r="J1162" s="287">
        <f t="shared" si="267"/>
        <v>0.95036363636363641</v>
      </c>
      <c r="K1162" s="287">
        <f t="shared" si="267"/>
        <v>0.94327272727272726</v>
      </c>
      <c r="L1162" s="287">
        <f t="shared" si="267"/>
        <v>0.93618181818181823</v>
      </c>
      <c r="M1162" s="287">
        <f t="shared" si="267"/>
        <v>0.92909090909090919</v>
      </c>
      <c r="N1162" s="287">
        <f t="shared" si="267"/>
        <v>0.92199999999999993</v>
      </c>
      <c r="O1162" s="287">
        <f t="shared" si="267"/>
        <v>0.90934999999999988</v>
      </c>
      <c r="P1162" s="287">
        <f t="shared" si="267"/>
        <v>0.89669999999999983</v>
      </c>
      <c r="Q1162" s="287">
        <f t="shared" si="267"/>
        <v>0.88404999999999978</v>
      </c>
      <c r="R1162" s="287">
        <f t="shared" si="267"/>
        <v>0.87139999999999973</v>
      </c>
      <c r="S1162" s="287">
        <f t="shared" si="267"/>
        <v>0.85874999999999968</v>
      </c>
      <c r="T1162" s="287">
        <f t="shared" si="267"/>
        <v>0.84609999999999963</v>
      </c>
      <c r="U1162" s="287">
        <f t="shared" si="267"/>
        <v>0.83344999999999958</v>
      </c>
      <c r="V1162" s="287">
        <f t="shared" si="267"/>
        <v>0.82079999999999953</v>
      </c>
      <c r="W1162" s="287">
        <f t="shared" si="267"/>
        <v>0.80814999999999948</v>
      </c>
      <c r="X1162" s="287">
        <f t="shared" si="267"/>
        <v>0.79549999999999943</v>
      </c>
      <c r="Y1162" s="287">
        <f t="shared" si="267"/>
        <v>0.78284999999999938</v>
      </c>
      <c r="Z1162" s="287">
        <f t="shared" si="267"/>
        <v>0.77019999999999933</v>
      </c>
      <c r="AA1162" s="287">
        <f t="shared" si="267"/>
        <v>0.75754999999999928</v>
      </c>
      <c r="AB1162" s="287">
        <f t="shared" si="267"/>
        <v>0.74489999999999923</v>
      </c>
      <c r="AC1162" s="287">
        <f t="shared" si="267"/>
        <v>0.73224999999999918</v>
      </c>
      <c r="AD1162" s="287">
        <f t="shared" si="267"/>
        <v>0.71959999999999913</v>
      </c>
      <c r="AE1162" s="287">
        <f t="shared" si="267"/>
        <v>0.70694999999999908</v>
      </c>
      <c r="AF1162" s="287">
        <f t="shared" si="267"/>
        <v>0.69429999999999903</v>
      </c>
      <c r="AG1162" s="287">
        <f t="shared" si="267"/>
        <v>0.68164999999999898</v>
      </c>
      <c r="AH1162" s="287">
        <f t="shared" si="267"/>
        <v>0.66900000000000004</v>
      </c>
      <c r="AI1162" s="287">
        <f t="shared" si="267"/>
        <v>0.66900000000000004</v>
      </c>
      <c r="AJ1162" s="287">
        <f t="shared" si="267"/>
        <v>0.66900000000000004</v>
      </c>
      <c r="AK1162" s="287">
        <f t="shared" si="267"/>
        <v>0.66900000000000004</v>
      </c>
      <c r="AL1162" s="287">
        <f t="shared" si="267"/>
        <v>0.66900000000000004</v>
      </c>
      <c r="AM1162" s="287">
        <f t="shared" si="267"/>
        <v>0.66900000000000004</v>
      </c>
      <c r="AN1162" s="287">
        <f t="shared" si="267"/>
        <v>0.66900000000000004</v>
      </c>
      <c r="AO1162" s="287">
        <f t="shared" si="267"/>
        <v>0.66900000000000004</v>
      </c>
      <c r="AP1162" s="287">
        <f t="shared" si="267"/>
        <v>0.66900000000000004</v>
      </c>
      <c r="AQ1162" s="287">
        <f t="shared" si="267"/>
        <v>0.66900000000000004</v>
      </c>
      <c r="AR1162" s="287">
        <f>SUM(AR1163:AR1164)</f>
        <v>0.66900000000000004</v>
      </c>
      <c r="AS1162" s="287">
        <f t="shared" si="267"/>
        <v>0.66900000000000004</v>
      </c>
    </row>
    <row r="1163" spans="1:45" ht="25.15" hidden="1" customHeight="1">
      <c r="B1163" s="193" t="s">
        <v>146</v>
      </c>
      <c r="C1163" s="125">
        <f t="shared" ref="C1163:AS1163" si="268">C219</f>
        <v>0.67903598504544949</v>
      </c>
      <c r="D1163" s="126">
        <f t="shared" si="268"/>
        <v>0.67621453185949953</v>
      </c>
      <c r="E1163" s="126">
        <f t="shared" si="268"/>
        <v>0.67339307867354958</v>
      </c>
      <c r="F1163" s="126">
        <f t="shared" si="268"/>
        <v>0.67057162548759963</v>
      </c>
      <c r="G1163" s="126">
        <f t="shared" si="268"/>
        <v>0.66775017230164968</v>
      </c>
      <c r="H1163" s="126">
        <f t="shared" si="268"/>
        <v>0.66492871911569973</v>
      </c>
      <c r="I1163" s="126">
        <f t="shared" si="268"/>
        <v>0.66210726592974978</v>
      </c>
      <c r="J1163" s="126">
        <f t="shared" si="268"/>
        <v>0.65928581274379983</v>
      </c>
      <c r="K1163" s="126">
        <f t="shared" si="268"/>
        <v>0.65646435955784987</v>
      </c>
      <c r="L1163" s="126">
        <f t="shared" si="268"/>
        <v>0.65364290637189992</v>
      </c>
      <c r="M1163" s="126">
        <f t="shared" si="268"/>
        <v>0.65082145318594997</v>
      </c>
      <c r="N1163" s="126">
        <f t="shared" si="268"/>
        <v>0.64799999999999991</v>
      </c>
      <c r="O1163" s="126">
        <f t="shared" si="268"/>
        <v>0.64039999999999986</v>
      </c>
      <c r="P1163" s="126">
        <f t="shared" si="268"/>
        <v>0.63279999999999981</v>
      </c>
      <c r="Q1163" s="126">
        <f t="shared" si="268"/>
        <v>0.62519999999999976</v>
      </c>
      <c r="R1163" s="126">
        <f t="shared" si="268"/>
        <v>0.6175999999999997</v>
      </c>
      <c r="S1163" s="126">
        <f t="shared" si="268"/>
        <v>0.60999999999999965</v>
      </c>
      <c r="T1163" s="126">
        <f t="shared" si="268"/>
        <v>0.6023999999999996</v>
      </c>
      <c r="U1163" s="126">
        <f t="shared" si="268"/>
        <v>0.59479999999999955</v>
      </c>
      <c r="V1163" s="126">
        <f t="shared" si="268"/>
        <v>0.5871999999999995</v>
      </c>
      <c r="W1163" s="126">
        <f t="shared" si="268"/>
        <v>0.57959999999999945</v>
      </c>
      <c r="X1163" s="126">
        <f t="shared" si="268"/>
        <v>0.5719999999999994</v>
      </c>
      <c r="Y1163" s="126">
        <f t="shared" si="268"/>
        <v>0.56439999999999935</v>
      </c>
      <c r="Z1163" s="126">
        <f t="shared" si="268"/>
        <v>0.5567999999999993</v>
      </c>
      <c r="AA1163" s="126">
        <f t="shared" si="268"/>
        <v>0.54919999999999924</v>
      </c>
      <c r="AB1163" s="126">
        <f t="shared" si="268"/>
        <v>0.54159999999999919</v>
      </c>
      <c r="AC1163" s="126">
        <f t="shared" si="268"/>
        <v>0.53399999999999914</v>
      </c>
      <c r="AD1163" s="126">
        <f t="shared" si="268"/>
        <v>0.52639999999999909</v>
      </c>
      <c r="AE1163" s="126">
        <f t="shared" si="268"/>
        <v>0.51879999999999904</v>
      </c>
      <c r="AF1163" s="126">
        <f t="shared" si="268"/>
        <v>0.51119999999999899</v>
      </c>
      <c r="AG1163" s="126">
        <f t="shared" si="268"/>
        <v>0.50359999999999894</v>
      </c>
      <c r="AH1163" s="126">
        <f t="shared" si="268"/>
        <v>0.496</v>
      </c>
      <c r="AI1163" s="126">
        <f t="shared" si="268"/>
        <v>0.496</v>
      </c>
      <c r="AJ1163" s="126">
        <f t="shared" si="268"/>
        <v>0.496</v>
      </c>
      <c r="AK1163" s="126">
        <f t="shared" si="268"/>
        <v>0.496</v>
      </c>
      <c r="AL1163" s="126">
        <f t="shared" si="268"/>
        <v>0.496</v>
      </c>
      <c r="AM1163" s="126">
        <f t="shared" si="268"/>
        <v>0.496</v>
      </c>
      <c r="AN1163" s="126">
        <f t="shared" si="268"/>
        <v>0.496</v>
      </c>
      <c r="AO1163" s="126">
        <f t="shared" si="268"/>
        <v>0.496</v>
      </c>
      <c r="AP1163" s="126">
        <f t="shared" si="268"/>
        <v>0.496</v>
      </c>
      <c r="AQ1163" s="126">
        <f t="shared" si="268"/>
        <v>0.496</v>
      </c>
      <c r="AR1163" s="126">
        <f t="shared" si="268"/>
        <v>0.496</v>
      </c>
      <c r="AS1163" s="126">
        <f t="shared" si="268"/>
        <v>0.496</v>
      </c>
    </row>
    <row r="1164" spans="1:45" ht="25.15" hidden="1" customHeight="1">
      <c r="B1164" s="193" t="s">
        <v>147</v>
      </c>
      <c r="C1164" s="125">
        <f t="shared" ref="C1164:AS1164" si="269">C220</f>
        <v>0.32096401495455057</v>
      </c>
      <c r="D1164" s="126">
        <f t="shared" si="269"/>
        <v>0.31669455904959143</v>
      </c>
      <c r="E1164" s="126">
        <f t="shared" si="269"/>
        <v>0.31242510314463229</v>
      </c>
      <c r="F1164" s="126">
        <f t="shared" si="269"/>
        <v>0.30815564723967315</v>
      </c>
      <c r="G1164" s="126">
        <f t="shared" si="269"/>
        <v>0.30388619133471401</v>
      </c>
      <c r="H1164" s="126">
        <f t="shared" si="269"/>
        <v>0.29961673542975487</v>
      </c>
      <c r="I1164" s="126">
        <f t="shared" si="269"/>
        <v>0.29534727952479572</v>
      </c>
      <c r="J1164" s="126">
        <f t="shared" si="269"/>
        <v>0.29107782361983658</v>
      </c>
      <c r="K1164" s="126">
        <f t="shared" si="269"/>
        <v>0.28680836771487744</v>
      </c>
      <c r="L1164" s="126">
        <f t="shared" si="269"/>
        <v>0.2825389118099183</v>
      </c>
      <c r="M1164" s="126">
        <f t="shared" si="269"/>
        <v>0.27826945590495916</v>
      </c>
      <c r="N1164" s="126">
        <f t="shared" si="269"/>
        <v>0.27400000000000002</v>
      </c>
      <c r="O1164" s="126">
        <f t="shared" si="269"/>
        <v>0.26895000000000002</v>
      </c>
      <c r="P1164" s="126">
        <f t="shared" si="269"/>
        <v>0.26390000000000002</v>
      </c>
      <c r="Q1164" s="126">
        <f t="shared" si="269"/>
        <v>0.25885000000000002</v>
      </c>
      <c r="R1164" s="126">
        <f t="shared" si="269"/>
        <v>0.25380000000000003</v>
      </c>
      <c r="S1164" s="126">
        <f t="shared" si="269"/>
        <v>0.24875000000000003</v>
      </c>
      <c r="T1164" s="126">
        <f t="shared" si="269"/>
        <v>0.24370000000000003</v>
      </c>
      <c r="U1164" s="126">
        <f t="shared" si="269"/>
        <v>0.23865000000000003</v>
      </c>
      <c r="V1164" s="126">
        <f t="shared" si="269"/>
        <v>0.23360000000000003</v>
      </c>
      <c r="W1164" s="126">
        <f t="shared" si="269"/>
        <v>0.22855000000000003</v>
      </c>
      <c r="X1164" s="126">
        <f t="shared" si="269"/>
        <v>0.22350000000000003</v>
      </c>
      <c r="Y1164" s="126">
        <f t="shared" si="269"/>
        <v>0.21845000000000003</v>
      </c>
      <c r="Z1164" s="126">
        <f t="shared" si="269"/>
        <v>0.21340000000000003</v>
      </c>
      <c r="AA1164" s="126">
        <f t="shared" si="269"/>
        <v>0.20835000000000004</v>
      </c>
      <c r="AB1164" s="126">
        <f t="shared" si="269"/>
        <v>0.20330000000000004</v>
      </c>
      <c r="AC1164" s="126">
        <f t="shared" si="269"/>
        <v>0.19825000000000004</v>
      </c>
      <c r="AD1164" s="126">
        <f t="shared" si="269"/>
        <v>0.19320000000000004</v>
      </c>
      <c r="AE1164" s="126">
        <f t="shared" si="269"/>
        <v>0.18815000000000004</v>
      </c>
      <c r="AF1164" s="126">
        <f t="shared" si="269"/>
        <v>0.18310000000000004</v>
      </c>
      <c r="AG1164" s="126">
        <f t="shared" si="269"/>
        <v>0.17805000000000004</v>
      </c>
      <c r="AH1164" s="126">
        <f t="shared" si="269"/>
        <v>0.17299999999999999</v>
      </c>
      <c r="AI1164" s="126">
        <f t="shared" si="269"/>
        <v>0.17299999999999999</v>
      </c>
      <c r="AJ1164" s="126">
        <f t="shared" si="269"/>
        <v>0.17299999999999999</v>
      </c>
      <c r="AK1164" s="126">
        <f t="shared" si="269"/>
        <v>0.17299999999999999</v>
      </c>
      <c r="AL1164" s="126">
        <f t="shared" si="269"/>
        <v>0.17299999999999999</v>
      </c>
      <c r="AM1164" s="126">
        <f t="shared" si="269"/>
        <v>0.17299999999999999</v>
      </c>
      <c r="AN1164" s="126">
        <f t="shared" si="269"/>
        <v>0.17299999999999999</v>
      </c>
      <c r="AO1164" s="126">
        <f t="shared" si="269"/>
        <v>0.17299999999999999</v>
      </c>
      <c r="AP1164" s="126">
        <f t="shared" si="269"/>
        <v>0.17299999999999999</v>
      </c>
      <c r="AQ1164" s="126">
        <f t="shared" si="269"/>
        <v>0.17299999999999999</v>
      </c>
      <c r="AR1164" s="126">
        <f t="shared" si="269"/>
        <v>0.17299999999999999</v>
      </c>
      <c r="AS1164" s="126">
        <f t="shared" si="269"/>
        <v>0.17299999999999999</v>
      </c>
    </row>
    <row r="1165" spans="1:45" ht="25.15" hidden="1" customHeight="1">
      <c r="B1165" s="192" t="s">
        <v>148</v>
      </c>
      <c r="C1165" s="125">
        <f t="shared" ref="C1165:AS1165" si="270">C221</f>
        <v>0</v>
      </c>
      <c r="D1165" s="126">
        <f t="shared" si="270"/>
        <v>7.0909090909090913E-3</v>
      </c>
      <c r="E1165" s="126">
        <f t="shared" si="270"/>
        <v>1.4181818181818183E-2</v>
      </c>
      <c r="F1165" s="126">
        <f t="shared" si="270"/>
        <v>2.1272727272727273E-2</v>
      </c>
      <c r="G1165" s="126">
        <f t="shared" si="270"/>
        <v>2.8363636363636365E-2</v>
      </c>
      <c r="H1165" s="126">
        <f t="shared" si="270"/>
        <v>3.5454545454545454E-2</v>
      </c>
      <c r="I1165" s="126">
        <f t="shared" si="270"/>
        <v>4.2545454545454546E-2</v>
      </c>
      <c r="J1165" s="126">
        <f t="shared" si="270"/>
        <v>4.9636363636363638E-2</v>
      </c>
      <c r="K1165" s="126">
        <f t="shared" si="270"/>
        <v>5.672727272727273E-2</v>
      </c>
      <c r="L1165" s="126">
        <f t="shared" si="270"/>
        <v>6.3818181818181816E-2</v>
      </c>
      <c r="M1165" s="126">
        <f t="shared" si="270"/>
        <v>7.0909090909090908E-2</v>
      </c>
      <c r="N1165" s="126">
        <f t="shared" si="270"/>
        <v>7.8E-2</v>
      </c>
      <c r="O1165" s="126">
        <f t="shared" si="270"/>
        <v>9.0649999999999994E-2</v>
      </c>
      <c r="P1165" s="126">
        <f t="shared" si="270"/>
        <v>0.10329999999999999</v>
      </c>
      <c r="Q1165" s="126">
        <f t="shared" si="270"/>
        <v>0.11594999999999998</v>
      </c>
      <c r="R1165" s="126">
        <f t="shared" si="270"/>
        <v>0.12859999999999999</v>
      </c>
      <c r="S1165" s="126">
        <f t="shared" si="270"/>
        <v>0.14124999999999999</v>
      </c>
      <c r="T1165" s="126">
        <f t="shared" si="270"/>
        <v>0.15389999999999998</v>
      </c>
      <c r="U1165" s="126">
        <f t="shared" si="270"/>
        <v>0.16654999999999998</v>
      </c>
      <c r="V1165" s="126">
        <f t="shared" si="270"/>
        <v>0.17919999999999997</v>
      </c>
      <c r="W1165" s="126">
        <f t="shared" si="270"/>
        <v>0.19184999999999997</v>
      </c>
      <c r="X1165" s="126">
        <f t="shared" si="270"/>
        <v>0.20449999999999996</v>
      </c>
      <c r="Y1165" s="126">
        <f t="shared" si="270"/>
        <v>0.21714999999999995</v>
      </c>
      <c r="Z1165" s="126">
        <f t="shared" si="270"/>
        <v>0.22979999999999995</v>
      </c>
      <c r="AA1165" s="126">
        <f t="shared" si="270"/>
        <v>0.24244999999999994</v>
      </c>
      <c r="AB1165" s="126">
        <f t="shared" si="270"/>
        <v>0.25509999999999994</v>
      </c>
      <c r="AC1165" s="126">
        <f t="shared" si="270"/>
        <v>0.26774999999999993</v>
      </c>
      <c r="AD1165" s="126">
        <f t="shared" si="270"/>
        <v>0.28039999999999993</v>
      </c>
      <c r="AE1165" s="126">
        <f t="shared" si="270"/>
        <v>0.29304999999999992</v>
      </c>
      <c r="AF1165" s="126">
        <f t="shared" si="270"/>
        <v>0.30569999999999992</v>
      </c>
      <c r="AG1165" s="126">
        <f t="shared" si="270"/>
        <v>0.31834999999999991</v>
      </c>
      <c r="AH1165" s="126">
        <f t="shared" si="270"/>
        <v>0.33100000000000002</v>
      </c>
      <c r="AI1165" s="126">
        <f t="shared" si="270"/>
        <v>0.33100000000000002</v>
      </c>
      <c r="AJ1165" s="126">
        <f t="shared" si="270"/>
        <v>0.33100000000000002</v>
      </c>
      <c r="AK1165" s="126">
        <f t="shared" si="270"/>
        <v>0.33100000000000002</v>
      </c>
      <c r="AL1165" s="126">
        <f t="shared" si="270"/>
        <v>0.33100000000000002</v>
      </c>
      <c r="AM1165" s="126">
        <f t="shared" si="270"/>
        <v>0.33100000000000002</v>
      </c>
      <c r="AN1165" s="126">
        <f t="shared" si="270"/>
        <v>0.33100000000000002</v>
      </c>
      <c r="AO1165" s="126">
        <f t="shared" si="270"/>
        <v>0.33100000000000002</v>
      </c>
      <c r="AP1165" s="126">
        <f t="shared" si="270"/>
        <v>0.33100000000000002</v>
      </c>
      <c r="AQ1165" s="126">
        <f t="shared" si="270"/>
        <v>0.33100000000000002</v>
      </c>
      <c r="AR1165" s="126">
        <f t="shared" si="270"/>
        <v>0.33100000000000002</v>
      </c>
      <c r="AS1165" s="126">
        <f t="shared" si="270"/>
        <v>0.33100000000000002</v>
      </c>
    </row>
    <row r="1166" spans="1:45" s="2" customFormat="1" ht="25.15" hidden="1" customHeight="1">
      <c r="B1166" s="194" t="s">
        <v>48</v>
      </c>
      <c r="C1166" s="103">
        <v>2019</v>
      </c>
      <c r="D1166" s="82">
        <f t="shared" ref="D1166:AS1166" si="271">C1166+1</f>
        <v>2020</v>
      </c>
      <c r="E1166" s="82">
        <f t="shared" si="271"/>
        <v>2021</v>
      </c>
      <c r="F1166" s="82">
        <f t="shared" si="271"/>
        <v>2022</v>
      </c>
      <c r="G1166" s="82">
        <f t="shared" si="271"/>
        <v>2023</v>
      </c>
      <c r="H1166" s="82">
        <f t="shared" si="271"/>
        <v>2024</v>
      </c>
      <c r="I1166" s="82">
        <f t="shared" si="271"/>
        <v>2025</v>
      </c>
      <c r="J1166" s="82">
        <f t="shared" si="271"/>
        <v>2026</v>
      </c>
      <c r="K1166" s="82">
        <f t="shared" si="271"/>
        <v>2027</v>
      </c>
      <c r="L1166" s="82">
        <f t="shared" si="271"/>
        <v>2028</v>
      </c>
      <c r="M1166" s="82">
        <f t="shared" si="271"/>
        <v>2029</v>
      </c>
      <c r="N1166" s="82">
        <f t="shared" si="271"/>
        <v>2030</v>
      </c>
      <c r="O1166" s="82">
        <f t="shared" si="271"/>
        <v>2031</v>
      </c>
      <c r="P1166" s="82">
        <f t="shared" si="271"/>
        <v>2032</v>
      </c>
      <c r="Q1166" s="82">
        <f t="shared" si="271"/>
        <v>2033</v>
      </c>
      <c r="R1166" s="82">
        <f t="shared" si="271"/>
        <v>2034</v>
      </c>
      <c r="S1166" s="82">
        <f t="shared" si="271"/>
        <v>2035</v>
      </c>
      <c r="T1166" s="82">
        <f t="shared" si="271"/>
        <v>2036</v>
      </c>
      <c r="U1166" s="82">
        <f t="shared" si="271"/>
        <v>2037</v>
      </c>
      <c r="V1166" s="82">
        <f t="shared" si="271"/>
        <v>2038</v>
      </c>
      <c r="W1166" s="82">
        <f t="shared" si="271"/>
        <v>2039</v>
      </c>
      <c r="X1166" s="82">
        <f t="shared" si="271"/>
        <v>2040</v>
      </c>
      <c r="Y1166" s="82">
        <f t="shared" si="271"/>
        <v>2041</v>
      </c>
      <c r="Z1166" s="82">
        <f t="shared" si="271"/>
        <v>2042</v>
      </c>
      <c r="AA1166" s="82">
        <f t="shared" si="271"/>
        <v>2043</v>
      </c>
      <c r="AB1166" s="82">
        <f t="shared" si="271"/>
        <v>2044</v>
      </c>
      <c r="AC1166" s="82">
        <f t="shared" si="271"/>
        <v>2045</v>
      </c>
      <c r="AD1166" s="82">
        <f t="shared" si="271"/>
        <v>2046</v>
      </c>
      <c r="AE1166" s="82">
        <f t="shared" si="271"/>
        <v>2047</v>
      </c>
      <c r="AF1166" s="82">
        <f t="shared" si="271"/>
        <v>2048</v>
      </c>
      <c r="AG1166" s="82">
        <f t="shared" si="271"/>
        <v>2049</v>
      </c>
      <c r="AH1166" s="82">
        <f t="shared" si="271"/>
        <v>2050</v>
      </c>
      <c r="AI1166" s="82">
        <f t="shared" si="271"/>
        <v>2051</v>
      </c>
      <c r="AJ1166" s="82">
        <f t="shared" si="271"/>
        <v>2052</v>
      </c>
      <c r="AK1166" s="82">
        <f t="shared" si="271"/>
        <v>2053</v>
      </c>
      <c r="AL1166" s="82">
        <f t="shared" si="271"/>
        <v>2054</v>
      </c>
      <c r="AM1166" s="82">
        <f t="shared" si="271"/>
        <v>2055</v>
      </c>
      <c r="AN1166" s="82">
        <f t="shared" si="271"/>
        <v>2056</v>
      </c>
      <c r="AO1166" s="82">
        <f t="shared" si="271"/>
        <v>2057</v>
      </c>
      <c r="AP1166" s="82">
        <f t="shared" si="271"/>
        <v>2058</v>
      </c>
      <c r="AQ1166" s="82">
        <f t="shared" si="271"/>
        <v>2059</v>
      </c>
      <c r="AR1166" s="82">
        <f t="shared" si="271"/>
        <v>2060</v>
      </c>
      <c r="AS1166" s="82">
        <f t="shared" si="271"/>
        <v>2061</v>
      </c>
    </row>
    <row r="1167" spans="1:45" ht="25.15" hidden="1" customHeight="1">
      <c r="B1167" s="192" t="s">
        <v>149</v>
      </c>
      <c r="C1167" s="125">
        <f t="shared" ref="C1167:AS1167" si="272">C223</f>
        <v>1</v>
      </c>
      <c r="D1167" s="126">
        <f t="shared" si="272"/>
        <v>1</v>
      </c>
      <c r="E1167" s="126">
        <f t="shared" si="272"/>
        <v>1</v>
      </c>
      <c r="F1167" s="126">
        <f t="shared" si="272"/>
        <v>1</v>
      </c>
      <c r="G1167" s="126">
        <f t="shared" si="272"/>
        <v>1</v>
      </c>
      <c r="H1167" s="126">
        <f t="shared" si="272"/>
        <v>1</v>
      </c>
      <c r="I1167" s="126">
        <f t="shared" si="272"/>
        <v>1</v>
      </c>
      <c r="J1167" s="126">
        <f t="shared" si="272"/>
        <v>1</v>
      </c>
      <c r="K1167" s="126">
        <f t="shared" si="272"/>
        <v>1</v>
      </c>
      <c r="L1167" s="126">
        <f t="shared" si="272"/>
        <v>1</v>
      </c>
      <c r="M1167" s="126">
        <f t="shared" si="272"/>
        <v>1</v>
      </c>
      <c r="N1167" s="126">
        <f t="shared" si="272"/>
        <v>1</v>
      </c>
      <c r="O1167" s="126">
        <f t="shared" si="272"/>
        <v>1</v>
      </c>
      <c r="P1167" s="126">
        <f t="shared" si="272"/>
        <v>1</v>
      </c>
      <c r="Q1167" s="126">
        <f t="shared" si="272"/>
        <v>1</v>
      </c>
      <c r="R1167" s="126">
        <f t="shared" si="272"/>
        <v>1</v>
      </c>
      <c r="S1167" s="126">
        <f t="shared" si="272"/>
        <v>1</v>
      </c>
      <c r="T1167" s="126">
        <f t="shared" si="272"/>
        <v>1</v>
      </c>
      <c r="U1167" s="126">
        <f t="shared" si="272"/>
        <v>1</v>
      </c>
      <c r="V1167" s="126">
        <f t="shared" si="272"/>
        <v>1</v>
      </c>
      <c r="W1167" s="126">
        <f t="shared" si="272"/>
        <v>1</v>
      </c>
      <c r="X1167" s="126">
        <f t="shared" si="272"/>
        <v>1</v>
      </c>
      <c r="Y1167" s="126">
        <f t="shared" si="272"/>
        <v>1</v>
      </c>
      <c r="Z1167" s="126">
        <f t="shared" si="272"/>
        <v>1</v>
      </c>
      <c r="AA1167" s="126">
        <f t="shared" si="272"/>
        <v>1</v>
      </c>
      <c r="AB1167" s="126">
        <f t="shared" si="272"/>
        <v>1</v>
      </c>
      <c r="AC1167" s="126">
        <f t="shared" si="272"/>
        <v>1</v>
      </c>
      <c r="AD1167" s="126">
        <f t="shared" si="272"/>
        <v>1</v>
      </c>
      <c r="AE1167" s="126">
        <f t="shared" si="272"/>
        <v>1</v>
      </c>
      <c r="AF1167" s="126">
        <f t="shared" si="272"/>
        <v>1</v>
      </c>
      <c r="AG1167" s="126">
        <f t="shared" si="272"/>
        <v>1</v>
      </c>
      <c r="AH1167" s="126">
        <f t="shared" si="272"/>
        <v>1</v>
      </c>
      <c r="AI1167" s="126">
        <f t="shared" si="272"/>
        <v>1</v>
      </c>
      <c r="AJ1167" s="126">
        <f t="shared" si="272"/>
        <v>1</v>
      </c>
      <c r="AK1167" s="126">
        <f t="shared" si="272"/>
        <v>1</v>
      </c>
      <c r="AL1167" s="126">
        <f t="shared" si="272"/>
        <v>1</v>
      </c>
      <c r="AM1167" s="126">
        <f t="shared" si="272"/>
        <v>1</v>
      </c>
      <c r="AN1167" s="126">
        <f t="shared" si="272"/>
        <v>1</v>
      </c>
      <c r="AO1167" s="126">
        <f t="shared" si="272"/>
        <v>1</v>
      </c>
      <c r="AP1167" s="126">
        <f t="shared" si="272"/>
        <v>1</v>
      </c>
      <c r="AQ1167" s="126">
        <f t="shared" si="272"/>
        <v>1</v>
      </c>
      <c r="AR1167" s="126">
        <f t="shared" si="272"/>
        <v>1</v>
      </c>
      <c r="AS1167" s="126">
        <f t="shared" si="272"/>
        <v>1</v>
      </c>
    </row>
    <row r="1168" spans="1:45" ht="25.15" hidden="1" customHeight="1">
      <c r="B1168" s="192" t="s">
        <v>148</v>
      </c>
      <c r="C1168" s="125">
        <f t="shared" ref="C1168:AS1168" si="273">C224</f>
        <v>0</v>
      </c>
      <c r="D1168" s="126">
        <f t="shared" si="273"/>
        <v>0</v>
      </c>
      <c r="E1168" s="126">
        <f t="shared" si="273"/>
        <v>0</v>
      </c>
      <c r="F1168" s="126">
        <f t="shared" si="273"/>
        <v>0</v>
      </c>
      <c r="G1168" s="126">
        <f t="shared" si="273"/>
        <v>0</v>
      </c>
      <c r="H1168" s="126">
        <f t="shared" si="273"/>
        <v>0</v>
      </c>
      <c r="I1168" s="126">
        <f t="shared" si="273"/>
        <v>0</v>
      </c>
      <c r="J1168" s="126">
        <f t="shared" si="273"/>
        <v>0</v>
      </c>
      <c r="K1168" s="126">
        <f t="shared" si="273"/>
        <v>0</v>
      </c>
      <c r="L1168" s="126">
        <f t="shared" si="273"/>
        <v>0</v>
      </c>
      <c r="M1168" s="126">
        <f t="shared" si="273"/>
        <v>0</v>
      </c>
      <c r="N1168" s="126">
        <f t="shared" si="273"/>
        <v>0</v>
      </c>
      <c r="O1168" s="126">
        <f t="shared" si="273"/>
        <v>0</v>
      </c>
      <c r="P1168" s="126">
        <f t="shared" si="273"/>
        <v>0</v>
      </c>
      <c r="Q1168" s="126">
        <f t="shared" si="273"/>
        <v>0</v>
      </c>
      <c r="R1168" s="126">
        <f t="shared" si="273"/>
        <v>0</v>
      </c>
      <c r="S1168" s="126">
        <f t="shared" si="273"/>
        <v>0</v>
      </c>
      <c r="T1168" s="126">
        <f t="shared" si="273"/>
        <v>0</v>
      </c>
      <c r="U1168" s="126">
        <f t="shared" si="273"/>
        <v>0</v>
      </c>
      <c r="V1168" s="126">
        <f t="shared" si="273"/>
        <v>0</v>
      </c>
      <c r="W1168" s="126">
        <f t="shared" si="273"/>
        <v>0</v>
      </c>
      <c r="X1168" s="126">
        <f t="shared" si="273"/>
        <v>0</v>
      </c>
      <c r="Y1168" s="126">
        <f t="shared" si="273"/>
        <v>0</v>
      </c>
      <c r="Z1168" s="126">
        <f t="shared" si="273"/>
        <v>0</v>
      </c>
      <c r="AA1168" s="126">
        <f t="shared" si="273"/>
        <v>0</v>
      </c>
      <c r="AB1168" s="126">
        <f t="shared" si="273"/>
        <v>0</v>
      </c>
      <c r="AC1168" s="126">
        <f t="shared" si="273"/>
        <v>0</v>
      </c>
      <c r="AD1168" s="126">
        <f t="shared" si="273"/>
        <v>0</v>
      </c>
      <c r="AE1168" s="126">
        <f t="shared" si="273"/>
        <v>0</v>
      </c>
      <c r="AF1168" s="126">
        <f t="shared" si="273"/>
        <v>0</v>
      </c>
      <c r="AG1168" s="126">
        <f t="shared" si="273"/>
        <v>0</v>
      </c>
      <c r="AH1168" s="126">
        <f t="shared" si="273"/>
        <v>0</v>
      </c>
      <c r="AI1168" s="126">
        <f t="shared" si="273"/>
        <v>0</v>
      </c>
      <c r="AJ1168" s="126">
        <f t="shared" si="273"/>
        <v>0</v>
      </c>
      <c r="AK1168" s="126">
        <f t="shared" si="273"/>
        <v>0</v>
      </c>
      <c r="AL1168" s="126">
        <f t="shared" si="273"/>
        <v>0</v>
      </c>
      <c r="AM1168" s="126">
        <f t="shared" si="273"/>
        <v>0</v>
      </c>
      <c r="AN1168" s="126">
        <f t="shared" si="273"/>
        <v>0</v>
      </c>
      <c r="AO1168" s="126">
        <f t="shared" si="273"/>
        <v>0</v>
      </c>
      <c r="AP1168" s="126">
        <f t="shared" si="273"/>
        <v>0</v>
      </c>
      <c r="AQ1168" s="126">
        <f t="shared" si="273"/>
        <v>0</v>
      </c>
      <c r="AR1168" s="126">
        <f t="shared" si="273"/>
        <v>0</v>
      </c>
      <c r="AS1168" s="126">
        <f t="shared" si="273"/>
        <v>0</v>
      </c>
    </row>
    <row r="1169" spans="2:45" ht="25.15" hidden="1" customHeight="1">
      <c r="B1169" s="43"/>
      <c r="C1169" s="43"/>
      <c r="D1169" s="43"/>
      <c r="E1169" s="43"/>
      <c r="F1169" s="43"/>
      <c r="G1169" s="43"/>
      <c r="H1169" s="43"/>
      <c r="I1169" s="190"/>
      <c r="J1169" s="190"/>
      <c r="K1169" s="191"/>
      <c r="L1169" s="64"/>
      <c r="M1169" s="64"/>
      <c r="N1169" s="64"/>
      <c r="O1169" s="64"/>
      <c r="P1169" s="64"/>
      <c r="Q1169" s="64"/>
      <c r="R1169" s="64"/>
      <c r="S1169" s="64"/>
      <c r="T1169" s="64"/>
      <c r="U1169" s="64"/>
      <c r="V1169" s="64"/>
      <c r="W1169" s="64"/>
      <c r="X1169" s="64"/>
      <c r="Y1169" s="64"/>
      <c r="Z1169" s="64"/>
      <c r="AA1169" s="64"/>
      <c r="AB1169" s="64"/>
      <c r="AC1169" s="64"/>
      <c r="AD1169" s="64"/>
      <c r="AE1169" s="64"/>
      <c r="AF1169" s="64"/>
      <c r="AG1169" s="64"/>
      <c r="AH1169" s="64"/>
      <c r="AI1169" s="64"/>
      <c r="AJ1169" s="64"/>
      <c r="AK1169" s="64"/>
      <c r="AL1169" s="64"/>
      <c r="AM1169" s="64"/>
      <c r="AN1169" s="64"/>
      <c r="AO1169" s="64"/>
      <c r="AP1169" s="64"/>
      <c r="AQ1169" s="64"/>
      <c r="AR1169" s="64"/>
      <c r="AS1169" s="64"/>
    </row>
    <row r="1170" spans="2:45" ht="25.15" hidden="1" customHeight="1">
      <c r="B1170" s="195" t="s">
        <v>295</v>
      </c>
      <c r="C1170" s="196"/>
      <c r="D1170" s="196"/>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row>
    <row r="1171" spans="2:45" ht="25.15" hidden="1" customHeight="1">
      <c r="B1171" s="92" t="s">
        <v>463</v>
      </c>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row>
    <row r="1172" spans="2:45" ht="25.15" hidden="1" customHeight="1">
      <c r="B1172" s="436" t="s">
        <v>114</v>
      </c>
      <c r="C1172" s="436"/>
      <c r="D1172" s="436"/>
      <c r="E1172" s="436"/>
      <c r="F1172" s="436"/>
      <c r="G1172" s="436"/>
      <c r="H1172" s="436"/>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64"/>
      <c r="AK1172" s="64"/>
      <c r="AL1172" s="64"/>
      <c r="AM1172" s="64"/>
      <c r="AN1172" s="64"/>
      <c r="AO1172" s="64"/>
      <c r="AP1172" s="64"/>
      <c r="AQ1172" s="64"/>
      <c r="AR1172" s="64"/>
      <c r="AS1172" s="64"/>
    </row>
    <row r="1173" spans="2:45" ht="25.15" hidden="1" customHeight="1">
      <c r="B1173" s="1"/>
      <c r="C1173" s="1"/>
      <c r="D1173" s="1"/>
      <c r="E1173" s="1"/>
      <c r="F1173" s="1"/>
      <c r="G1173" s="1"/>
      <c r="H1173" s="1"/>
      <c r="I1173" s="1"/>
      <c r="J1173" s="1"/>
      <c r="K1173" s="1"/>
      <c r="L1173" s="1"/>
      <c r="M1173" s="1"/>
      <c r="N1173" s="1"/>
      <c r="O1173" s="1"/>
      <c r="P1173" s="1"/>
      <c r="Q1173" s="1"/>
      <c r="R1173" s="1"/>
      <c r="S1173" s="2"/>
      <c r="T1173" s="2"/>
      <c r="U1173" s="2"/>
      <c r="V1173" s="2"/>
      <c r="W1173" s="2"/>
      <c r="X1173" s="2"/>
      <c r="Y1173" s="2"/>
      <c r="Z1173" s="2"/>
      <c r="AA1173" s="2"/>
      <c r="AB1173" s="2"/>
      <c r="AC1173" s="2"/>
      <c r="AD1173" s="2"/>
      <c r="AE1173" s="2"/>
      <c r="AF1173" s="2"/>
      <c r="AG1173" s="2"/>
      <c r="AH1173" s="2"/>
      <c r="AI1173" s="2"/>
      <c r="AJ1173" s="1"/>
      <c r="AK1173" s="1"/>
      <c r="AL1173" s="1"/>
      <c r="AM1173" s="1"/>
      <c r="AN1173" s="64"/>
      <c r="AO1173" s="64"/>
      <c r="AP1173" s="64"/>
      <c r="AQ1173" s="64"/>
      <c r="AR1173" s="64"/>
      <c r="AS1173" s="64"/>
    </row>
    <row r="1174" spans="2:45" ht="25.15" hidden="1" customHeight="1">
      <c r="B1174" s="426" t="s">
        <v>464</v>
      </c>
      <c r="C1174" s="427"/>
      <c r="D1174" s="428"/>
      <c r="E1174" s="1"/>
      <c r="F1174" s="437" t="s">
        <v>464</v>
      </c>
      <c r="G1174" s="437"/>
      <c r="H1174" s="437"/>
      <c r="I1174" s="2"/>
      <c r="J1174" s="438" t="s">
        <v>116</v>
      </c>
      <c r="K1174" s="438"/>
      <c r="L1174" s="438"/>
      <c r="M1174" s="58"/>
      <c r="N1174" s="58"/>
      <c r="O1174" s="58"/>
      <c r="P1174" s="58"/>
      <c r="Q1174" s="58"/>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64"/>
      <c r="AO1174" s="64"/>
      <c r="AP1174" s="64"/>
      <c r="AQ1174" s="64"/>
      <c r="AR1174" s="64"/>
      <c r="AS1174" s="64"/>
    </row>
    <row r="1175" spans="2:45" ht="25.15" hidden="1" customHeight="1">
      <c r="B1175" s="414" t="s">
        <v>117</v>
      </c>
      <c r="C1175" s="415"/>
      <c r="D1175" s="416"/>
      <c r="E1175" s="1"/>
      <c r="F1175" s="429" t="s">
        <v>117</v>
      </c>
      <c r="G1175" s="429"/>
      <c r="H1175" s="429"/>
      <c r="I1175" s="2"/>
      <c r="J1175" s="58"/>
      <c r="K1175" s="58"/>
      <c r="L1175" s="58"/>
      <c r="M1175" s="58"/>
      <c r="N1175" s="58"/>
      <c r="O1175" s="58"/>
      <c r="P1175" s="58"/>
      <c r="Q1175" s="58"/>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64"/>
      <c r="AO1175" s="64"/>
      <c r="AP1175" s="64"/>
      <c r="AQ1175" s="64"/>
      <c r="AR1175" s="64"/>
      <c r="AS1175" s="64"/>
    </row>
    <row r="1176" spans="2:45" ht="25.15" hidden="1" customHeight="1">
      <c r="B1176" s="414" t="s">
        <v>118</v>
      </c>
      <c r="C1176" s="415"/>
      <c r="D1176" s="416"/>
      <c r="E1176" s="1"/>
      <c r="F1176" s="429" t="s">
        <v>119</v>
      </c>
      <c r="G1176" s="429"/>
      <c r="H1176" s="429"/>
      <c r="I1176" s="2"/>
      <c r="J1176" s="393" t="s">
        <v>120</v>
      </c>
      <c r="K1176" s="394"/>
      <c r="L1176" s="395"/>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64"/>
      <c r="AO1176" s="64"/>
      <c r="AP1176" s="64"/>
      <c r="AQ1176" s="64"/>
      <c r="AR1176" s="64"/>
      <c r="AS1176" s="64"/>
    </row>
    <row r="1177" spans="2:45" ht="25.15" hidden="1" customHeight="1">
      <c r="B1177" s="97" t="s">
        <v>121</v>
      </c>
      <c r="C1177" s="197" t="s">
        <v>47</v>
      </c>
      <c r="D1177" s="197" t="s">
        <v>48</v>
      </c>
      <c r="E1177" s="1"/>
      <c r="F1177" s="97" t="s">
        <v>121</v>
      </c>
      <c r="G1177" s="198" t="s">
        <v>47</v>
      </c>
      <c r="H1177" s="198" t="s">
        <v>48</v>
      </c>
      <c r="I1177" s="2"/>
      <c r="J1177" s="61" t="s">
        <v>121</v>
      </c>
      <c r="K1177" s="113" t="s">
        <v>47</v>
      </c>
      <c r="L1177" s="113" t="s">
        <v>48</v>
      </c>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64"/>
      <c r="AO1177" s="64"/>
      <c r="AP1177" s="64"/>
      <c r="AQ1177" s="64"/>
      <c r="AR1177" s="64"/>
      <c r="AS1177" s="64"/>
    </row>
    <row r="1178" spans="2:45" ht="25.15" hidden="1" customHeight="1">
      <c r="B1178" s="20" t="s">
        <v>25</v>
      </c>
      <c r="C1178" s="114">
        <v>651.65168715951938</v>
      </c>
      <c r="D1178" s="114">
        <v>1639.6119081728405</v>
      </c>
      <c r="E1178" s="1"/>
      <c r="F1178" s="20" t="s">
        <v>25</v>
      </c>
      <c r="G1178" s="114">
        <f t="shared" ref="G1178:H1191" si="274">C1178*K1178</f>
        <v>724.96250196496533</v>
      </c>
      <c r="H1178" s="114">
        <f t="shared" si="274"/>
        <v>1844.5633966944456</v>
      </c>
      <c r="I1178" s="2"/>
      <c r="J1178" s="20">
        <v>5</v>
      </c>
      <c r="K1178" s="114">
        <f t="shared" ref="K1178:L1191" si="275">K172</f>
        <v>1.1125</v>
      </c>
      <c r="L1178" s="114">
        <f t="shared" si="275"/>
        <v>1.125</v>
      </c>
    </row>
    <row r="1179" spans="2:45" ht="25.15" hidden="1" customHeight="1">
      <c r="B1179" s="20" t="s">
        <v>26</v>
      </c>
      <c r="C1179" s="114">
        <v>412.7201061515525</v>
      </c>
      <c r="D1179" s="114">
        <v>913.17233760594104</v>
      </c>
      <c r="E1179" s="1"/>
      <c r="F1179" s="20" t="s">
        <v>26</v>
      </c>
      <c r="G1179" s="114">
        <f t="shared" si="274"/>
        <v>459.15111809360218</v>
      </c>
      <c r="H1179" s="114">
        <f t="shared" si="274"/>
        <v>1027.3188798066838</v>
      </c>
      <c r="I1179" s="2"/>
      <c r="J1179" s="20">
        <v>15</v>
      </c>
      <c r="K1179" s="114">
        <f t="shared" si="275"/>
        <v>1.1125</v>
      </c>
      <c r="L1179" s="114">
        <f t="shared" si="275"/>
        <v>1.125</v>
      </c>
    </row>
    <row r="1180" spans="2:45" ht="25.15" hidden="1" customHeight="1">
      <c r="B1180" s="20" t="s">
        <v>27</v>
      </c>
      <c r="C1180" s="114">
        <v>314.4581505191743</v>
      </c>
      <c r="D1180" s="114">
        <v>694.51788883595782</v>
      </c>
      <c r="E1180" s="1"/>
      <c r="F1180" s="20" t="s">
        <v>27</v>
      </c>
      <c r="G1180" s="114">
        <f t="shared" si="274"/>
        <v>349.83469245258141</v>
      </c>
      <c r="H1180" s="114">
        <f t="shared" si="274"/>
        <v>781.33262494045255</v>
      </c>
      <c r="I1180" s="2"/>
      <c r="J1180" s="20">
        <v>25</v>
      </c>
      <c r="K1180" s="114">
        <f t="shared" si="275"/>
        <v>1.1125</v>
      </c>
      <c r="L1180" s="114">
        <f t="shared" si="275"/>
        <v>1.125</v>
      </c>
    </row>
    <row r="1181" spans="2:45" ht="25.15" hidden="1" customHeight="1">
      <c r="B1181" s="20" t="s">
        <v>28</v>
      </c>
      <c r="C1181" s="114">
        <v>255.38574188272048</v>
      </c>
      <c r="D1181" s="114">
        <v>583.51998990877598</v>
      </c>
      <c r="E1181" s="1"/>
      <c r="F1181" s="20" t="s">
        <v>28</v>
      </c>
      <c r="G1181" s="114">
        <f t="shared" si="274"/>
        <v>284.11663784452657</v>
      </c>
      <c r="H1181" s="114">
        <f t="shared" si="274"/>
        <v>656.45998864737294</v>
      </c>
      <c r="I1181" s="2"/>
      <c r="J1181" s="20">
        <v>35</v>
      </c>
      <c r="K1181" s="114">
        <f t="shared" si="275"/>
        <v>1.1125</v>
      </c>
      <c r="L1181" s="114">
        <f t="shared" si="275"/>
        <v>1.125</v>
      </c>
    </row>
    <row r="1182" spans="2:45" ht="25.15" hidden="1" customHeight="1">
      <c r="B1182" s="20" t="s">
        <v>29</v>
      </c>
      <c r="C1182" s="114">
        <v>216.347012868332</v>
      </c>
      <c r="D1182" s="114">
        <v>522.58895609446085</v>
      </c>
      <c r="E1182" s="1"/>
      <c r="F1182" s="20" t="s">
        <v>29</v>
      </c>
      <c r="G1182" s="114">
        <f t="shared" si="274"/>
        <v>240.68605181601936</v>
      </c>
      <c r="H1182" s="114">
        <f t="shared" si="274"/>
        <v>587.91257560626843</v>
      </c>
      <c r="I1182" s="2"/>
      <c r="J1182" s="20">
        <v>45</v>
      </c>
      <c r="K1182" s="114">
        <f t="shared" si="275"/>
        <v>1.1125</v>
      </c>
      <c r="L1182" s="114">
        <f t="shared" si="275"/>
        <v>1.125</v>
      </c>
    </row>
    <row r="1183" spans="2:45" ht="25.15" hidden="1" customHeight="1">
      <c r="B1183" s="20" t="s">
        <v>30</v>
      </c>
      <c r="C1183" s="114">
        <v>190.2778027438263</v>
      </c>
      <c r="D1183" s="114">
        <v>490.17560067083275</v>
      </c>
      <c r="E1183" s="1"/>
      <c r="F1183" s="20" t="s">
        <v>30</v>
      </c>
      <c r="G1183" s="114">
        <f t="shared" si="274"/>
        <v>215.25176435395352</v>
      </c>
      <c r="H1183" s="114">
        <f t="shared" si="274"/>
        <v>561.65954243532917</v>
      </c>
      <c r="I1183" s="2"/>
      <c r="J1183" s="20">
        <v>55</v>
      </c>
      <c r="K1183" s="114">
        <f t="shared" si="275"/>
        <v>1.1312500000000001</v>
      </c>
      <c r="L1183" s="114">
        <f t="shared" si="275"/>
        <v>1.1458333333333333</v>
      </c>
    </row>
    <row r="1184" spans="2:45" ht="25.15" hidden="1" customHeight="1">
      <c r="B1184" s="20" t="s">
        <v>31</v>
      </c>
      <c r="C1184" s="114">
        <v>173.75326863505259</v>
      </c>
      <c r="D1184" s="114">
        <v>474.97409612620265</v>
      </c>
      <c r="E1184" s="1"/>
      <c r="F1184" s="20" t="s">
        <v>31</v>
      </c>
      <c r="G1184" s="114">
        <f t="shared" si="274"/>
        <v>199.81625893031051</v>
      </c>
      <c r="H1184" s="114">
        <f t="shared" si="274"/>
        <v>554.13644548056982</v>
      </c>
      <c r="I1184" s="2"/>
      <c r="J1184" s="20">
        <v>65</v>
      </c>
      <c r="K1184" s="114">
        <f t="shared" si="275"/>
        <v>1.1500000000000001</v>
      </c>
      <c r="L1184" s="114">
        <f t="shared" si="275"/>
        <v>1.1666666666666667</v>
      </c>
    </row>
    <row r="1185" spans="2:12" ht="25.15" hidden="1" customHeight="1">
      <c r="B1185" s="20" t="s">
        <v>32</v>
      </c>
      <c r="C1185" s="114">
        <v>164.82997076097206</v>
      </c>
      <c r="D1185" s="114">
        <v>470.83081135241491</v>
      </c>
      <c r="E1185" s="1"/>
      <c r="F1185" s="20" t="s">
        <v>32</v>
      </c>
      <c r="G1185" s="114">
        <f t="shared" si="274"/>
        <v>192.64502832688612</v>
      </c>
      <c r="H1185" s="114">
        <f t="shared" si="274"/>
        <v>559.11158848099274</v>
      </c>
      <c r="I1185" s="2"/>
      <c r="J1185" s="20">
        <v>75</v>
      </c>
      <c r="K1185" s="114">
        <f t="shared" si="275"/>
        <v>1.1687500000000002</v>
      </c>
      <c r="L1185" s="114">
        <f t="shared" si="275"/>
        <v>1.1875</v>
      </c>
    </row>
    <row r="1186" spans="2:12" ht="25.15" hidden="1" customHeight="1">
      <c r="B1186" s="20" t="s">
        <v>33</v>
      </c>
      <c r="C1186" s="114">
        <v>162.28446761306157</v>
      </c>
      <c r="D1186" s="114">
        <v>475.45541756475978</v>
      </c>
      <c r="E1186" s="1"/>
      <c r="F1186" s="20" t="s">
        <v>33</v>
      </c>
      <c r="G1186" s="114">
        <f t="shared" si="274"/>
        <v>192.7128052905106</v>
      </c>
      <c r="H1186" s="114">
        <f t="shared" si="274"/>
        <v>574.50862955741809</v>
      </c>
      <c r="I1186" s="2"/>
      <c r="J1186" s="20">
        <v>85</v>
      </c>
      <c r="K1186" s="114">
        <f t="shared" si="275"/>
        <v>1.1875</v>
      </c>
      <c r="L1186" s="114">
        <f t="shared" si="275"/>
        <v>1.2083333333333333</v>
      </c>
    </row>
    <row r="1187" spans="2:12" ht="25.15" hidden="1" customHeight="1">
      <c r="B1187" s="20" t="s">
        <v>34</v>
      </c>
      <c r="C1187" s="114">
        <v>165.28743160204351</v>
      </c>
      <c r="D1187" s="114">
        <v>493.09182952372709</v>
      </c>
      <c r="E1187" s="1"/>
      <c r="F1187" s="20" t="s">
        <v>34</v>
      </c>
      <c r="G1187" s="114">
        <f t="shared" si="274"/>
        <v>199.37796436996499</v>
      </c>
      <c r="H1187" s="114">
        <f t="shared" si="274"/>
        <v>606.0920404562479</v>
      </c>
      <c r="I1187" s="2"/>
      <c r="J1187" s="20">
        <v>95</v>
      </c>
      <c r="K1187" s="114">
        <f t="shared" si="275"/>
        <v>1.20625</v>
      </c>
      <c r="L1187" s="114">
        <f t="shared" si="275"/>
        <v>1.2291666666666667</v>
      </c>
    </row>
    <row r="1188" spans="2:12" ht="25.15" hidden="1" customHeight="1">
      <c r="B1188" s="20" t="s">
        <v>35</v>
      </c>
      <c r="C1188" s="114">
        <v>173.24462884899583</v>
      </c>
      <c r="D1188" s="114">
        <v>567.58896979576514</v>
      </c>
      <c r="E1188" s="1"/>
      <c r="F1188" s="20" t="s">
        <v>35</v>
      </c>
      <c r="G1188" s="114">
        <f t="shared" si="274"/>
        <v>212.22467034001991</v>
      </c>
      <c r="H1188" s="114">
        <f t="shared" si="274"/>
        <v>709.48621224470639</v>
      </c>
      <c r="I1188" s="2"/>
      <c r="J1188" s="20">
        <v>105</v>
      </c>
      <c r="K1188" s="114">
        <f t="shared" si="275"/>
        <v>1.2250000000000001</v>
      </c>
      <c r="L1188" s="114">
        <f t="shared" si="275"/>
        <v>1.25</v>
      </c>
    </row>
    <row r="1189" spans="2:12" ht="25.15" hidden="1" customHeight="1">
      <c r="B1189" s="20" t="s">
        <v>36</v>
      </c>
      <c r="C1189" s="114">
        <v>185.71152476082827</v>
      </c>
      <c r="D1189" s="114">
        <v>642.08611006780325</v>
      </c>
      <c r="E1189" s="1"/>
      <c r="F1189" s="20" t="s">
        <v>36</v>
      </c>
      <c r="G1189" s="114">
        <f t="shared" si="274"/>
        <v>227.49661783201464</v>
      </c>
      <c r="H1189" s="114">
        <f t="shared" si="274"/>
        <v>802.607637584754</v>
      </c>
      <c r="I1189" s="2"/>
      <c r="J1189" s="20">
        <v>115</v>
      </c>
      <c r="K1189" s="114">
        <f t="shared" si="275"/>
        <v>1.2250000000000001</v>
      </c>
      <c r="L1189" s="114">
        <f t="shared" si="275"/>
        <v>1.25</v>
      </c>
    </row>
    <row r="1190" spans="2:12" ht="25.15" hidden="1" customHeight="1">
      <c r="B1190" s="20" t="s">
        <v>37</v>
      </c>
      <c r="C1190" s="114">
        <v>202.3439353482982</v>
      </c>
      <c r="D1190" s="114">
        <v>716.58325033984124</v>
      </c>
      <c r="E1190" s="1"/>
      <c r="F1190" s="20" t="s">
        <v>37</v>
      </c>
      <c r="G1190" s="114">
        <f t="shared" si="274"/>
        <v>247.87132080166532</v>
      </c>
      <c r="H1190" s="114">
        <f t="shared" si="274"/>
        <v>895.72906292480161</v>
      </c>
      <c r="I1190" s="2"/>
      <c r="J1190" s="20">
        <v>125</v>
      </c>
      <c r="K1190" s="114">
        <f t="shared" si="275"/>
        <v>1.2250000000000001</v>
      </c>
      <c r="L1190" s="114">
        <f t="shared" si="275"/>
        <v>1.25</v>
      </c>
    </row>
    <row r="1191" spans="2:12" ht="25.15" hidden="1" customHeight="1">
      <c r="B1191" s="20" t="s">
        <v>38</v>
      </c>
      <c r="C1191" s="114">
        <v>222.86780020095051</v>
      </c>
      <c r="D1191" s="114">
        <v>791.08039061187924</v>
      </c>
      <c r="E1191" s="1"/>
      <c r="F1191" s="20" t="s">
        <v>38</v>
      </c>
      <c r="G1191" s="114">
        <f t="shared" si="274"/>
        <v>273.01305524616441</v>
      </c>
      <c r="H1191" s="114">
        <f t="shared" si="274"/>
        <v>988.85048826484899</v>
      </c>
      <c r="I1191" s="2"/>
      <c r="J1191" s="20">
        <v>135</v>
      </c>
      <c r="K1191" s="114">
        <f t="shared" si="275"/>
        <v>1.2250000000000001</v>
      </c>
      <c r="L1191" s="114">
        <f t="shared" si="275"/>
        <v>1.25</v>
      </c>
    </row>
    <row r="1192" spans="2:12" ht="25.15" hidden="1" customHeight="1">
      <c r="B1192" s="115" t="s">
        <v>296</v>
      </c>
      <c r="C1192" s="199">
        <f>AVERAGE(C1178:D1191)</f>
        <v>463.08718163451891</v>
      </c>
      <c r="D1192" s="200"/>
      <c r="E1192" s="2"/>
      <c r="F1192" s="1"/>
      <c r="G1192" s="199">
        <f>AVERAGE(G1178:H1191)</f>
        <v>541.74748574243119</v>
      </c>
      <c r="H1192" s="2"/>
      <c r="I1192" s="2"/>
      <c r="J1192" s="21" t="s">
        <v>123</v>
      </c>
      <c r="K1192" s="2"/>
      <c r="L1192" s="2"/>
    </row>
    <row r="1193" spans="2:12" ht="25.15" hidden="1" customHeight="1">
      <c r="B1193" s="115" t="s">
        <v>124</v>
      </c>
      <c r="C1193" s="2"/>
      <c r="D1193" s="2"/>
      <c r="E1193" s="2"/>
      <c r="F1193" s="2"/>
      <c r="G1193" s="2"/>
      <c r="H1193" s="2"/>
      <c r="I1193" s="2"/>
      <c r="J1193" s="2"/>
      <c r="K1193" s="2"/>
      <c r="L1193" s="2"/>
    </row>
    <row r="1194" spans="2:12" ht="25.15" hidden="1" customHeight="1">
      <c r="B1194" s="115" t="s">
        <v>125</v>
      </c>
      <c r="C1194" s="2"/>
      <c r="D1194" s="2"/>
      <c r="E1194" s="2"/>
      <c r="F1194" s="2"/>
      <c r="G1194" s="2"/>
      <c r="H1194" s="2"/>
      <c r="I1194" s="2"/>
      <c r="J1194" s="2"/>
    </row>
    <row r="1195" spans="2:12" ht="25.15" hidden="1" customHeight="1">
      <c r="B1195" s="1" t="s">
        <v>465</v>
      </c>
      <c r="C1195" s="1"/>
      <c r="D1195" s="1"/>
      <c r="E1195" s="1"/>
      <c r="F1195" s="1"/>
      <c r="G1195" s="1"/>
      <c r="H1195" s="1"/>
      <c r="I1195" s="1"/>
      <c r="J1195" s="1"/>
    </row>
    <row r="1196" spans="2:12" ht="25.15" hidden="1" customHeight="1">
      <c r="B1196" s="1" t="s">
        <v>466</v>
      </c>
      <c r="C1196" s="1"/>
      <c r="D1196" s="1"/>
      <c r="E1196" s="1"/>
      <c r="F1196" s="1"/>
      <c r="G1196" s="1"/>
      <c r="H1196" s="1"/>
      <c r="I1196" s="1"/>
      <c r="J1196" s="1"/>
    </row>
    <row r="1197" spans="2:12" ht="25.15" hidden="1" customHeight="1">
      <c r="B1197" s="1" t="s">
        <v>467</v>
      </c>
      <c r="C1197" s="1"/>
      <c r="D1197" s="1"/>
      <c r="E1197" s="1"/>
      <c r="F1197" s="1"/>
      <c r="G1197" s="1"/>
      <c r="H1197" s="1"/>
      <c r="I1197" s="1"/>
      <c r="J1197" s="1"/>
    </row>
    <row r="1198" spans="2:12" ht="25.15" hidden="1" customHeight="1">
      <c r="B1198" s="1"/>
      <c r="C1198" s="2"/>
      <c r="D1198" s="2"/>
      <c r="E1198" s="2"/>
      <c r="F1198" s="1"/>
      <c r="G1198" s="1"/>
      <c r="H1198" s="1"/>
      <c r="I1198" s="1"/>
      <c r="J1198" s="1"/>
    </row>
    <row r="1199" spans="2:12" ht="25.15" hidden="1" customHeight="1">
      <c r="B1199" s="64"/>
      <c r="C1199" s="79" t="s">
        <v>201</v>
      </c>
      <c r="D1199" s="64"/>
      <c r="E1199" s="64"/>
      <c r="F1199" s="64"/>
      <c r="G1199" s="64"/>
      <c r="H1199" s="64"/>
      <c r="I1199" s="64"/>
      <c r="J1199" s="64"/>
    </row>
    <row r="1200" spans="2:12" ht="25.15" hidden="1" customHeight="1">
      <c r="B1200" s="64"/>
      <c r="C1200" s="393" t="s">
        <v>297</v>
      </c>
      <c r="D1200" s="394"/>
      <c r="E1200" s="395"/>
      <c r="F1200" s="64"/>
      <c r="G1200" s="430" t="s">
        <v>120</v>
      </c>
      <c r="H1200" s="430"/>
      <c r="I1200" s="430"/>
      <c r="J1200" s="64"/>
    </row>
    <row r="1201" spans="2:48" ht="25.15" hidden="1" customHeight="1">
      <c r="B1201" s="64"/>
      <c r="C1201" s="61" t="s">
        <v>128</v>
      </c>
      <c r="D1201" s="113" t="s">
        <v>47</v>
      </c>
      <c r="E1201" s="113" t="s">
        <v>48</v>
      </c>
      <c r="F1201" s="64"/>
      <c r="G1201" s="45" t="s">
        <v>278</v>
      </c>
      <c r="H1201" s="90" t="s">
        <v>456</v>
      </c>
      <c r="I1201" s="90" t="s">
        <v>48</v>
      </c>
      <c r="J1201" s="64"/>
    </row>
    <row r="1202" spans="2:48" ht="25.15" hidden="1" customHeight="1">
      <c r="B1202" s="64"/>
      <c r="C1202" s="9" t="s">
        <v>129</v>
      </c>
      <c r="D1202" s="63">
        <v>1</v>
      </c>
      <c r="E1202" s="63">
        <v>1</v>
      </c>
      <c r="F1202" s="64"/>
      <c r="G1202" s="9" t="s">
        <v>205</v>
      </c>
      <c r="H1202" s="114">
        <f>G869</f>
        <v>1</v>
      </c>
      <c r="I1202" s="114">
        <f>H869</f>
        <v>1</v>
      </c>
      <c r="J1202" s="64"/>
    </row>
    <row r="1203" spans="2:48" ht="25.15" hidden="1" customHeight="1">
      <c r="B1203" s="64"/>
      <c r="C1203" s="9" t="s">
        <v>130</v>
      </c>
      <c r="D1203" s="63">
        <v>1.1499999999999999</v>
      </c>
      <c r="E1203" s="63">
        <v>1.6966788184975301</v>
      </c>
      <c r="F1203" s="64"/>
      <c r="G1203" s="9" t="s">
        <v>206</v>
      </c>
      <c r="H1203" s="114">
        <f>G870</f>
        <v>1.1687500000000002</v>
      </c>
      <c r="I1203" s="114">
        <f>H870</f>
        <v>1.1875</v>
      </c>
      <c r="J1203" s="64"/>
    </row>
    <row r="1204" spans="2:48" ht="25.15" hidden="1" customHeight="1">
      <c r="B1204" s="64"/>
      <c r="C1204" s="80" t="str">
        <f>C5</f>
        <v>https://www.cupt.gov.pl/wp-content/uploads/2025/05/koszty-jednostkowe_ver2025-05-23_534.xlsx</v>
      </c>
      <c r="D1204" s="64"/>
      <c r="E1204" s="64"/>
      <c r="F1204" s="64"/>
      <c r="G1204" s="423" t="s">
        <v>298</v>
      </c>
      <c r="H1204" s="423"/>
      <c r="I1204" s="423"/>
      <c r="J1204" s="64"/>
    </row>
    <row r="1205" spans="2:48" ht="25.15" hidden="1" customHeight="1">
      <c r="B1205" s="161" t="s">
        <v>299</v>
      </c>
      <c r="C1205" s="161"/>
      <c r="D1205" s="64"/>
      <c r="E1205" s="66"/>
      <c r="F1205" s="64"/>
      <c r="G1205" s="64"/>
      <c r="H1205" s="64"/>
      <c r="I1205" s="66"/>
      <c r="J1205" s="14"/>
    </row>
    <row r="1206" spans="2:48" ht="25.15" hidden="1" customHeight="1">
      <c r="B1206" s="2" t="s">
        <v>468</v>
      </c>
      <c r="C1206" s="79"/>
      <c r="D1206" s="79"/>
      <c r="E1206" s="66"/>
      <c r="F1206" s="64"/>
      <c r="G1206" s="64"/>
      <c r="H1206" s="64"/>
      <c r="I1206" s="66"/>
      <c r="J1206" s="14"/>
    </row>
    <row r="1207" spans="2:48" ht="25.15" hidden="1" customHeight="1">
      <c r="B1207" s="120"/>
      <c r="C1207" s="120"/>
      <c r="D1207" s="82">
        <v>2020</v>
      </c>
      <c r="E1207" s="82">
        <v>2025</v>
      </c>
      <c r="F1207" s="82">
        <v>2030</v>
      </c>
      <c r="G1207" s="82">
        <v>2035</v>
      </c>
      <c r="H1207" s="82">
        <v>2040</v>
      </c>
      <c r="I1207" s="82">
        <v>2045</v>
      </c>
      <c r="J1207" s="82">
        <v>2050</v>
      </c>
    </row>
    <row r="1208" spans="2:48" ht="25.15" hidden="1" customHeight="1">
      <c r="B1208" s="121" t="s">
        <v>469</v>
      </c>
      <c r="C1208" s="201"/>
      <c r="D1208" s="84">
        <v>80</v>
      </c>
      <c r="E1208" s="84">
        <v>165</v>
      </c>
      <c r="F1208" s="84">
        <v>250</v>
      </c>
      <c r="G1208" s="84">
        <v>390</v>
      </c>
      <c r="H1208" s="84">
        <v>525</v>
      </c>
      <c r="I1208" s="84">
        <v>660</v>
      </c>
      <c r="J1208" s="84">
        <v>800</v>
      </c>
    </row>
    <row r="1209" spans="2:48" ht="25.15" hidden="1" customHeight="1">
      <c r="B1209" s="115" t="s">
        <v>470</v>
      </c>
      <c r="C1209" s="2"/>
      <c r="D1209" s="2"/>
      <c r="E1209" s="2"/>
      <c r="F1209" s="2"/>
      <c r="G1209" s="2"/>
      <c r="H1209" s="2"/>
      <c r="I1209" s="2"/>
      <c r="J1209" s="2"/>
    </row>
    <row r="1210" spans="2:48" hidden="1"/>
    <row r="1211" spans="2:48" ht="25.15" hidden="1" customHeight="1">
      <c r="B1211" s="120" t="s">
        <v>300</v>
      </c>
      <c r="C1211" s="82"/>
      <c r="D1211" s="82">
        <v>2016</v>
      </c>
      <c r="E1211" s="66"/>
      <c r="F1211" s="64"/>
      <c r="G1211" s="64"/>
      <c r="H1211" s="64"/>
      <c r="I1211" s="66"/>
      <c r="J1211" s="14"/>
      <c r="K1211" s="14"/>
      <c r="L1211" s="14"/>
      <c r="M1211" s="14"/>
      <c r="N1211" s="64"/>
      <c r="O1211" s="64"/>
      <c r="P1211" s="64"/>
      <c r="Q1211" s="14"/>
      <c r="R1211" s="14"/>
      <c r="S1211" s="14"/>
      <c r="T1211" s="64"/>
      <c r="U1211" s="64"/>
      <c r="V1211" s="64"/>
      <c r="W1211" s="64"/>
      <c r="X1211" s="64"/>
      <c r="Y1211" s="64"/>
      <c r="Z1211" s="64"/>
      <c r="AA1211" s="64"/>
      <c r="AB1211" s="64"/>
      <c r="AC1211" s="64"/>
      <c r="AD1211" s="64"/>
      <c r="AE1211" s="64"/>
      <c r="AF1211" s="64"/>
      <c r="AG1211" s="64"/>
      <c r="AH1211" s="64"/>
      <c r="AI1211" s="64"/>
      <c r="AJ1211" s="64"/>
      <c r="AK1211" s="64"/>
      <c r="AL1211" s="64"/>
      <c r="AM1211" s="64"/>
      <c r="AN1211" s="64"/>
      <c r="AO1211" s="64"/>
      <c r="AP1211" s="64"/>
      <c r="AQ1211" s="64"/>
      <c r="AR1211" s="64"/>
      <c r="AS1211" s="64"/>
      <c r="AT1211" s="64"/>
      <c r="AU1211" s="64"/>
      <c r="AV1211" s="64"/>
    </row>
    <row r="1212" spans="2:48" ht="25.15" hidden="1" customHeight="1">
      <c r="B1212" s="121" t="s">
        <v>301</v>
      </c>
      <c r="C1212" s="143"/>
      <c r="D1212" s="129">
        <f>R1686</f>
        <v>4.3632</v>
      </c>
      <c r="E1212" s="66"/>
      <c r="F1212" s="64"/>
      <c r="G1212" s="64"/>
      <c r="H1212" s="64"/>
      <c r="I1212" s="66"/>
      <c r="J1212" s="14"/>
      <c r="K1212" s="14"/>
      <c r="L1212" s="14"/>
      <c r="M1212" s="14"/>
      <c r="N1212" s="64"/>
      <c r="O1212" s="64"/>
      <c r="P1212" s="64"/>
      <c r="Q1212" s="14"/>
      <c r="R1212" s="14"/>
      <c r="S1212" s="14"/>
      <c r="T1212" s="64"/>
      <c r="U1212" s="64"/>
      <c r="V1212" s="64"/>
      <c r="W1212" s="64"/>
      <c r="X1212" s="64"/>
      <c r="Y1212" s="64"/>
      <c r="Z1212" s="64"/>
      <c r="AA1212" s="64"/>
      <c r="AB1212" s="64"/>
      <c r="AC1212" s="64"/>
      <c r="AD1212" s="64"/>
      <c r="AE1212" s="64"/>
      <c r="AF1212" s="64"/>
      <c r="AG1212" s="64"/>
      <c r="AH1212" s="64"/>
      <c r="AI1212" s="64"/>
      <c r="AJ1212" s="64"/>
      <c r="AK1212" s="64"/>
      <c r="AL1212" s="64"/>
      <c r="AM1212" s="64"/>
      <c r="AN1212" s="64"/>
      <c r="AO1212" s="64"/>
      <c r="AP1212" s="64"/>
      <c r="AQ1212" s="64"/>
      <c r="AR1212" s="64"/>
      <c r="AS1212" s="64"/>
      <c r="AT1212" s="64"/>
      <c r="AU1212" s="64"/>
      <c r="AV1212" s="64"/>
    </row>
    <row r="1213" spans="2:48" ht="25.15" hidden="1" customHeight="1">
      <c r="B1213" s="115" t="s">
        <v>72</v>
      </c>
      <c r="C1213" s="39"/>
      <c r="D1213" s="64"/>
      <c r="E1213" s="66"/>
      <c r="F1213" s="64"/>
      <c r="G1213" s="64"/>
      <c r="H1213" s="64"/>
      <c r="I1213" s="66"/>
      <c r="J1213" s="14"/>
      <c r="K1213" s="14"/>
      <c r="L1213" s="14"/>
      <c r="M1213" s="14"/>
      <c r="N1213" s="64"/>
      <c r="O1213" s="64"/>
      <c r="P1213" s="64"/>
      <c r="Q1213" s="14"/>
      <c r="R1213" s="14"/>
      <c r="S1213" s="14"/>
      <c r="T1213" s="64"/>
      <c r="U1213" s="64"/>
      <c r="V1213" s="64"/>
      <c r="W1213" s="64"/>
      <c r="X1213" s="64"/>
      <c r="Y1213" s="64"/>
      <c r="Z1213" s="64"/>
      <c r="AA1213" s="64"/>
      <c r="AB1213" s="64"/>
      <c r="AC1213" s="64"/>
      <c r="AD1213" s="64"/>
      <c r="AE1213" s="64"/>
      <c r="AF1213" s="64"/>
      <c r="AG1213" s="64"/>
      <c r="AH1213" s="64"/>
      <c r="AI1213" s="64"/>
      <c r="AJ1213" s="64"/>
      <c r="AK1213" s="64"/>
      <c r="AL1213" s="64"/>
      <c r="AM1213" s="64"/>
      <c r="AN1213" s="64"/>
      <c r="AO1213" s="64"/>
      <c r="AP1213" s="64"/>
      <c r="AQ1213" s="64"/>
      <c r="AR1213" s="64"/>
      <c r="AS1213" s="64"/>
      <c r="AT1213" s="64"/>
      <c r="AU1213" s="64"/>
      <c r="AV1213" s="64"/>
    </row>
    <row r="1214" spans="2:48" ht="25.15" hidden="1" customHeight="1">
      <c r="B1214" s="39"/>
      <c r="C1214" s="39"/>
      <c r="D1214" s="64"/>
      <c r="E1214" s="66"/>
      <c r="F1214" s="64"/>
      <c r="G1214" s="64"/>
      <c r="H1214" s="64"/>
      <c r="I1214" s="66"/>
      <c r="J1214" s="14"/>
      <c r="K1214" s="14"/>
      <c r="L1214" s="14"/>
      <c r="M1214" s="14"/>
      <c r="N1214" s="64"/>
      <c r="O1214" s="64"/>
      <c r="P1214" s="64"/>
      <c r="Q1214" s="14"/>
      <c r="R1214" s="14"/>
      <c r="S1214" s="14"/>
      <c r="T1214" s="64"/>
      <c r="U1214" s="64"/>
      <c r="V1214" s="64"/>
      <c r="W1214" s="64"/>
      <c r="X1214" s="64"/>
      <c r="Y1214" s="64"/>
      <c r="Z1214" s="64"/>
      <c r="AA1214" s="64"/>
      <c r="AB1214" s="64"/>
      <c r="AC1214" s="64"/>
      <c r="AD1214" s="64"/>
      <c r="AE1214" s="64"/>
      <c r="AF1214" s="64"/>
      <c r="AG1214" s="64"/>
      <c r="AH1214" s="64"/>
      <c r="AI1214" s="64"/>
      <c r="AJ1214" s="64"/>
      <c r="AK1214" s="64"/>
      <c r="AL1214" s="64"/>
      <c r="AM1214" s="64"/>
      <c r="AN1214" s="64"/>
      <c r="AO1214" s="64"/>
      <c r="AP1214" s="64"/>
      <c r="AQ1214" s="64"/>
      <c r="AR1214" s="64"/>
      <c r="AS1214" s="64"/>
      <c r="AT1214" s="64"/>
      <c r="AU1214" s="64"/>
      <c r="AV1214" s="64"/>
    </row>
    <row r="1215" spans="2:48" ht="25.15" hidden="1" customHeight="1">
      <c r="B1215" s="120" t="s">
        <v>102</v>
      </c>
      <c r="C1215" s="82"/>
      <c r="D1215" s="82">
        <v>2016</v>
      </c>
      <c r="E1215" s="82">
        <f t="shared" ref="E1215:AV1215" si="276">D1215+1</f>
        <v>2017</v>
      </c>
      <c r="F1215" s="82">
        <f t="shared" si="276"/>
        <v>2018</v>
      </c>
      <c r="G1215" s="82">
        <f t="shared" si="276"/>
        <v>2019</v>
      </c>
      <c r="H1215" s="82">
        <f t="shared" si="276"/>
        <v>2020</v>
      </c>
      <c r="I1215" s="82">
        <f t="shared" si="276"/>
        <v>2021</v>
      </c>
      <c r="J1215" s="82">
        <f t="shared" si="276"/>
        <v>2022</v>
      </c>
      <c r="K1215" s="82">
        <f t="shared" si="276"/>
        <v>2023</v>
      </c>
      <c r="L1215" s="82">
        <f t="shared" si="276"/>
        <v>2024</v>
      </c>
      <c r="M1215" s="82">
        <f t="shared" si="276"/>
        <v>2025</v>
      </c>
      <c r="N1215" s="82">
        <f t="shared" si="276"/>
        <v>2026</v>
      </c>
      <c r="O1215" s="82">
        <f t="shared" si="276"/>
        <v>2027</v>
      </c>
      <c r="P1215" s="82">
        <f t="shared" si="276"/>
        <v>2028</v>
      </c>
      <c r="Q1215" s="82">
        <f t="shared" si="276"/>
        <v>2029</v>
      </c>
      <c r="R1215" s="82">
        <f t="shared" si="276"/>
        <v>2030</v>
      </c>
      <c r="S1215" s="82">
        <f t="shared" si="276"/>
        <v>2031</v>
      </c>
      <c r="T1215" s="82">
        <f t="shared" si="276"/>
        <v>2032</v>
      </c>
      <c r="U1215" s="82">
        <f t="shared" si="276"/>
        <v>2033</v>
      </c>
      <c r="V1215" s="82">
        <f t="shared" si="276"/>
        <v>2034</v>
      </c>
      <c r="W1215" s="82">
        <f t="shared" si="276"/>
        <v>2035</v>
      </c>
      <c r="X1215" s="82">
        <f t="shared" si="276"/>
        <v>2036</v>
      </c>
      <c r="Y1215" s="82">
        <f t="shared" si="276"/>
        <v>2037</v>
      </c>
      <c r="Z1215" s="82">
        <f t="shared" si="276"/>
        <v>2038</v>
      </c>
      <c r="AA1215" s="82">
        <f t="shared" si="276"/>
        <v>2039</v>
      </c>
      <c r="AB1215" s="82">
        <f t="shared" si="276"/>
        <v>2040</v>
      </c>
      <c r="AC1215" s="82">
        <f t="shared" si="276"/>
        <v>2041</v>
      </c>
      <c r="AD1215" s="82">
        <f t="shared" si="276"/>
        <v>2042</v>
      </c>
      <c r="AE1215" s="82">
        <f t="shared" si="276"/>
        <v>2043</v>
      </c>
      <c r="AF1215" s="82">
        <f t="shared" si="276"/>
        <v>2044</v>
      </c>
      <c r="AG1215" s="82">
        <f t="shared" si="276"/>
        <v>2045</v>
      </c>
      <c r="AH1215" s="82">
        <f t="shared" si="276"/>
        <v>2046</v>
      </c>
      <c r="AI1215" s="82">
        <f t="shared" si="276"/>
        <v>2047</v>
      </c>
      <c r="AJ1215" s="82">
        <f t="shared" si="276"/>
        <v>2048</v>
      </c>
      <c r="AK1215" s="82">
        <f t="shared" si="276"/>
        <v>2049</v>
      </c>
      <c r="AL1215" s="82">
        <f t="shared" si="276"/>
        <v>2050</v>
      </c>
      <c r="AM1215" s="82">
        <f t="shared" si="276"/>
        <v>2051</v>
      </c>
      <c r="AN1215" s="82">
        <f t="shared" si="276"/>
        <v>2052</v>
      </c>
      <c r="AO1215" s="82">
        <f t="shared" si="276"/>
        <v>2053</v>
      </c>
      <c r="AP1215" s="82">
        <f t="shared" si="276"/>
        <v>2054</v>
      </c>
      <c r="AQ1215" s="82">
        <f t="shared" si="276"/>
        <v>2055</v>
      </c>
      <c r="AR1215" s="82">
        <f t="shared" si="276"/>
        <v>2056</v>
      </c>
      <c r="AS1215" s="82">
        <f t="shared" si="276"/>
        <v>2057</v>
      </c>
      <c r="AT1215" s="82">
        <f t="shared" si="276"/>
        <v>2058</v>
      </c>
      <c r="AU1215" s="82">
        <f t="shared" si="276"/>
        <v>2059</v>
      </c>
      <c r="AV1215" s="82">
        <f t="shared" si="276"/>
        <v>2060</v>
      </c>
    </row>
    <row r="1216" spans="2:48" ht="25.15" hidden="1" customHeight="1">
      <c r="B1216" s="121" t="s">
        <v>143</v>
      </c>
      <c r="C1216" s="202"/>
      <c r="D1216" s="317"/>
      <c r="E1216" s="59">
        <f>IF(S1663=0,1,S1663/100)</f>
        <v>1.02</v>
      </c>
      <c r="F1216" s="59">
        <f t="shared" ref="F1216:G1216" si="277">IF(T1663=0,1,T1663/100)</f>
        <v>1.016</v>
      </c>
      <c r="G1216" s="59">
        <f t="shared" si="277"/>
        <v>1.0229999999999999</v>
      </c>
      <c r="H1216" s="59">
        <f>IF(V1663=0,1,V1663/100)</f>
        <v>1.034</v>
      </c>
      <c r="I1216" s="59">
        <f t="shared" ref="I1216:J1216" si="278">IF(W1663=0,1,W1663/100)</f>
        <v>1.0509999999999999</v>
      </c>
      <c r="J1216" s="59">
        <f t="shared" si="278"/>
        <v>1.1440000000000001</v>
      </c>
      <c r="K1216" s="59">
        <f>IF(Y1663=0,1,Y1663/100)</f>
        <v>1.1140000000000001</v>
      </c>
      <c r="L1216" s="59">
        <f t="shared" ref="L1216:AV1216" si="279">IF(Z1663=0,1,Z1663/100)</f>
        <v>1.036</v>
      </c>
      <c r="M1216" s="59">
        <f t="shared" si="279"/>
        <v>1</v>
      </c>
      <c r="N1216" s="59">
        <f t="shared" si="279"/>
        <v>1</v>
      </c>
      <c r="O1216" s="59">
        <f t="shared" si="279"/>
        <v>1</v>
      </c>
      <c r="P1216" s="59">
        <f t="shared" si="279"/>
        <v>1</v>
      </c>
      <c r="Q1216" s="59">
        <f t="shared" si="279"/>
        <v>1</v>
      </c>
      <c r="R1216" s="59">
        <f t="shared" si="279"/>
        <v>1</v>
      </c>
      <c r="S1216" s="59">
        <f t="shared" si="279"/>
        <v>1</v>
      </c>
      <c r="T1216" s="59">
        <f t="shared" si="279"/>
        <v>1</v>
      </c>
      <c r="U1216" s="59">
        <f t="shared" si="279"/>
        <v>1</v>
      </c>
      <c r="V1216" s="59">
        <f t="shared" si="279"/>
        <v>1</v>
      </c>
      <c r="W1216" s="59">
        <f t="shared" si="279"/>
        <v>1</v>
      </c>
      <c r="X1216" s="59">
        <f t="shared" si="279"/>
        <v>1</v>
      </c>
      <c r="Y1216" s="59">
        <f t="shared" si="279"/>
        <v>1</v>
      </c>
      <c r="Z1216" s="59">
        <f t="shared" si="279"/>
        <v>1</v>
      </c>
      <c r="AA1216" s="59">
        <f t="shared" si="279"/>
        <v>1</v>
      </c>
      <c r="AB1216" s="59">
        <f t="shared" si="279"/>
        <v>1</v>
      </c>
      <c r="AC1216" s="59">
        <f t="shared" si="279"/>
        <v>1</v>
      </c>
      <c r="AD1216" s="59">
        <f t="shared" si="279"/>
        <v>1</v>
      </c>
      <c r="AE1216" s="59">
        <f t="shared" si="279"/>
        <v>1</v>
      </c>
      <c r="AF1216" s="59">
        <f t="shared" si="279"/>
        <v>1</v>
      </c>
      <c r="AG1216" s="59">
        <f t="shared" si="279"/>
        <v>1</v>
      </c>
      <c r="AH1216" s="59">
        <f t="shared" si="279"/>
        <v>1</v>
      </c>
      <c r="AI1216" s="59">
        <f t="shared" si="279"/>
        <v>1</v>
      </c>
      <c r="AJ1216" s="59">
        <f t="shared" si="279"/>
        <v>1</v>
      </c>
      <c r="AK1216" s="59">
        <f t="shared" si="279"/>
        <v>1</v>
      </c>
      <c r="AL1216" s="59">
        <f t="shared" si="279"/>
        <v>1</v>
      </c>
      <c r="AM1216" s="59">
        <f t="shared" si="279"/>
        <v>1</v>
      </c>
      <c r="AN1216" s="59">
        <f t="shared" si="279"/>
        <v>1</v>
      </c>
      <c r="AO1216" s="59">
        <f t="shared" si="279"/>
        <v>1</v>
      </c>
      <c r="AP1216" s="59">
        <f t="shared" si="279"/>
        <v>1</v>
      </c>
      <c r="AQ1216" s="59">
        <f t="shared" si="279"/>
        <v>1</v>
      </c>
      <c r="AR1216" s="59">
        <f t="shared" si="279"/>
        <v>1</v>
      </c>
      <c r="AS1216" s="59">
        <f t="shared" si="279"/>
        <v>1</v>
      </c>
      <c r="AT1216" s="59">
        <f t="shared" si="279"/>
        <v>1</v>
      </c>
      <c r="AU1216" s="59">
        <f t="shared" si="279"/>
        <v>1</v>
      </c>
      <c r="AV1216" s="59">
        <f t="shared" si="279"/>
        <v>1</v>
      </c>
    </row>
    <row r="1217" spans="2:48" ht="25.15" hidden="1" customHeight="1">
      <c r="B1217" s="121" t="s">
        <v>302</v>
      </c>
      <c r="C1217" s="202"/>
      <c r="D1217" s="318">
        <v>1</v>
      </c>
      <c r="E1217" s="59">
        <f t="shared" ref="E1217:AV1217" si="280">D1217*E1216</f>
        <v>1.02</v>
      </c>
      <c r="F1217" s="59">
        <f t="shared" si="280"/>
        <v>1.0363200000000001</v>
      </c>
      <c r="G1217" s="59">
        <f t="shared" si="280"/>
        <v>1.06015536</v>
      </c>
      <c r="H1217" s="59">
        <f t="shared" si="280"/>
        <v>1.0962006422399999</v>
      </c>
      <c r="I1217" s="59">
        <f t="shared" si="280"/>
        <v>1.1521068749942398</v>
      </c>
      <c r="J1217" s="59">
        <f t="shared" si="280"/>
        <v>1.3180102649934105</v>
      </c>
      <c r="K1217" s="59">
        <f t="shared" si="280"/>
        <v>1.4682634352026593</v>
      </c>
      <c r="L1217" s="59">
        <f t="shared" si="280"/>
        <v>1.521120918869955</v>
      </c>
      <c r="M1217" s="59">
        <f t="shared" si="280"/>
        <v>1.521120918869955</v>
      </c>
      <c r="N1217" s="59">
        <f t="shared" si="280"/>
        <v>1.521120918869955</v>
      </c>
      <c r="O1217" s="59">
        <f t="shared" si="280"/>
        <v>1.521120918869955</v>
      </c>
      <c r="P1217" s="59">
        <f t="shared" si="280"/>
        <v>1.521120918869955</v>
      </c>
      <c r="Q1217" s="59">
        <f t="shared" si="280"/>
        <v>1.521120918869955</v>
      </c>
      <c r="R1217" s="59">
        <f t="shared" si="280"/>
        <v>1.521120918869955</v>
      </c>
      <c r="S1217" s="59">
        <f t="shared" si="280"/>
        <v>1.521120918869955</v>
      </c>
      <c r="T1217" s="59">
        <f t="shared" si="280"/>
        <v>1.521120918869955</v>
      </c>
      <c r="U1217" s="59">
        <f t="shared" si="280"/>
        <v>1.521120918869955</v>
      </c>
      <c r="V1217" s="59">
        <f t="shared" si="280"/>
        <v>1.521120918869955</v>
      </c>
      <c r="W1217" s="59">
        <f t="shared" si="280"/>
        <v>1.521120918869955</v>
      </c>
      <c r="X1217" s="59">
        <f t="shared" si="280"/>
        <v>1.521120918869955</v>
      </c>
      <c r="Y1217" s="59">
        <f t="shared" si="280"/>
        <v>1.521120918869955</v>
      </c>
      <c r="Z1217" s="59">
        <f t="shared" si="280"/>
        <v>1.521120918869955</v>
      </c>
      <c r="AA1217" s="59">
        <f t="shared" si="280"/>
        <v>1.521120918869955</v>
      </c>
      <c r="AB1217" s="59">
        <f t="shared" si="280"/>
        <v>1.521120918869955</v>
      </c>
      <c r="AC1217" s="59">
        <f t="shared" si="280"/>
        <v>1.521120918869955</v>
      </c>
      <c r="AD1217" s="59">
        <f t="shared" si="280"/>
        <v>1.521120918869955</v>
      </c>
      <c r="AE1217" s="59">
        <f t="shared" si="280"/>
        <v>1.521120918869955</v>
      </c>
      <c r="AF1217" s="59">
        <f t="shared" si="280"/>
        <v>1.521120918869955</v>
      </c>
      <c r="AG1217" s="59">
        <f t="shared" si="280"/>
        <v>1.521120918869955</v>
      </c>
      <c r="AH1217" s="59">
        <f t="shared" si="280"/>
        <v>1.521120918869955</v>
      </c>
      <c r="AI1217" s="59">
        <f t="shared" si="280"/>
        <v>1.521120918869955</v>
      </c>
      <c r="AJ1217" s="59">
        <f t="shared" si="280"/>
        <v>1.521120918869955</v>
      </c>
      <c r="AK1217" s="59">
        <f t="shared" si="280"/>
        <v>1.521120918869955</v>
      </c>
      <c r="AL1217" s="59">
        <f t="shared" si="280"/>
        <v>1.521120918869955</v>
      </c>
      <c r="AM1217" s="59">
        <f t="shared" si="280"/>
        <v>1.521120918869955</v>
      </c>
      <c r="AN1217" s="59">
        <f t="shared" si="280"/>
        <v>1.521120918869955</v>
      </c>
      <c r="AO1217" s="59">
        <f t="shared" si="280"/>
        <v>1.521120918869955</v>
      </c>
      <c r="AP1217" s="59">
        <f t="shared" si="280"/>
        <v>1.521120918869955</v>
      </c>
      <c r="AQ1217" s="59">
        <f t="shared" si="280"/>
        <v>1.521120918869955</v>
      </c>
      <c r="AR1217" s="59">
        <f t="shared" si="280"/>
        <v>1.521120918869955</v>
      </c>
      <c r="AS1217" s="59">
        <f t="shared" si="280"/>
        <v>1.521120918869955</v>
      </c>
      <c r="AT1217" s="59">
        <f t="shared" si="280"/>
        <v>1.521120918869955</v>
      </c>
      <c r="AU1217" s="59">
        <f t="shared" si="280"/>
        <v>1.521120918869955</v>
      </c>
      <c r="AV1217" s="59">
        <f t="shared" si="280"/>
        <v>1.521120918869955</v>
      </c>
    </row>
    <row r="1218" spans="2:48" ht="25.15" hidden="1" customHeight="1">
      <c r="B1218" s="115" t="str">
        <f>B1664</f>
        <v>Źródło: GUS, https://stat.gov.pl/wskazniki-makroekonomiczne/ - Roczne wskaźniki makroekonomiczne, arkusz "WSKAŹNIKI CEN" (aktualizacja 08.04.2025)</v>
      </c>
      <c r="C1218" s="39"/>
      <c r="D1218" s="64"/>
      <c r="E1218" s="66"/>
      <c r="F1218" s="64"/>
      <c r="G1218" s="64"/>
      <c r="H1218" s="64"/>
      <c r="I1218" s="66"/>
      <c r="J1218" s="14"/>
      <c r="K1218" s="14"/>
      <c r="L1218" s="14"/>
      <c r="M1218" s="14"/>
      <c r="N1218" s="64"/>
      <c r="O1218" s="64"/>
      <c r="P1218" s="64"/>
      <c r="Q1218" s="14"/>
      <c r="R1218" s="14"/>
      <c r="S1218" s="14"/>
      <c r="T1218" s="64"/>
      <c r="U1218" s="64"/>
      <c r="V1218" s="64"/>
      <c r="W1218" s="64"/>
      <c r="X1218" s="64"/>
      <c r="Y1218" s="64"/>
      <c r="Z1218" s="64"/>
      <c r="AA1218" s="64"/>
      <c r="AB1218" s="64"/>
      <c r="AC1218" s="64"/>
      <c r="AD1218" s="64"/>
      <c r="AE1218" s="64"/>
      <c r="AF1218" s="64"/>
      <c r="AG1218" s="64"/>
      <c r="AH1218" s="64"/>
      <c r="AI1218" s="64"/>
      <c r="AJ1218" s="64"/>
      <c r="AK1218" s="64"/>
      <c r="AL1218" s="64"/>
      <c r="AM1218" s="64"/>
      <c r="AN1218" s="64"/>
      <c r="AO1218" s="64"/>
      <c r="AP1218" s="64"/>
      <c r="AQ1218" s="64"/>
      <c r="AR1218" s="64"/>
      <c r="AS1218" s="64"/>
      <c r="AT1218" s="64"/>
      <c r="AU1218" s="64"/>
      <c r="AV1218" s="64"/>
    </row>
    <row r="1219" spans="2:48" ht="25.15" hidden="1" customHeight="1">
      <c r="B1219" s="39"/>
      <c r="C1219" s="39"/>
      <c r="D1219" s="64"/>
      <c r="E1219" s="66"/>
      <c r="F1219" s="64"/>
      <c r="G1219" s="64"/>
      <c r="H1219" s="64"/>
      <c r="I1219" s="66"/>
      <c r="J1219" s="14"/>
      <c r="K1219" s="14"/>
      <c r="L1219" s="14"/>
      <c r="M1219" s="14"/>
      <c r="N1219" s="64"/>
      <c r="O1219" s="64"/>
      <c r="P1219" s="64"/>
      <c r="Q1219" s="14"/>
      <c r="R1219" s="14"/>
      <c r="S1219" s="14"/>
      <c r="T1219" s="64"/>
      <c r="U1219" s="64"/>
      <c r="V1219" s="64"/>
      <c r="W1219" s="64"/>
      <c r="X1219" s="64"/>
      <c r="Y1219" s="64"/>
      <c r="Z1219" s="64"/>
      <c r="AA1219" s="64"/>
      <c r="AB1219" s="64"/>
      <c r="AC1219" s="64"/>
      <c r="AD1219" s="64"/>
      <c r="AE1219" s="64"/>
      <c r="AF1219" s="64"/>
      <c r="AG1219" s="64"/>
      <c r="AH1219" s="64"/>
      <c r="AI1219" s="64"/>
      <c r="AJ1219" s="64"/>
      <c r="AK1219" s="64"/>
      <c r="AL1219" s="64"/>
      <c r="AM1219" s="64"/>
      <c r="AN1219" s="64"/>
      <c r="AO1219" s="64"/>
      <c r="AP1219" s="64"/>
      <c r="AQ1219" s="64"/>
      <c r="AR1219" s="64"/>
      <c r="AS1219" s="64"/>
      <c r="AT1219" s="64"/>
      <c r="AU1219" s="64"/>
      <c r="AV1219" s="64"/>
    </row>
    <row r="1220" spans="2:48" ht="25.15" hidden="1" customHeight="1">
      <c r="B1220" s="130" t="s">
        <v>471</v>
      </c>
      <c r="C1220" s="2"/>
      <c r="D1220" s="2"/>
      <c r="E1220" s="2"/>
      <c r="F1220" s="2"/>
      <c r="G1220" s="2"/>
      <c r="H1220" s="2"/>
      <c r="I1220" s="2"/>
      <c r="J1220" s="2"/>
      <c r="K1220" s="2"/>
      <c r="L1220" s="2"/>
      <c r="M1220" s="2"/>
      <c r="N1220" s="2"/>
      <c r="O1220" s="2"/>
      <c r="P1220" s="2"/>
      <c r="Q1220" s="203"/>
      <c r="R1220" s="203"/>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row>
    <row r="1221" spans="2:48" ht="25.15" hidden="1" customHeight="1">
      <c r="B1221" s="424" t="s">
        <v>303</v>
      </c>
      <c r="C1221" s="204" t="s">
        <v>105</v>
      </c>
      <c r="D1221" s="82"/>
      <c r="E1221" s="82"/>
      <c r="F1221" s="82"/>
      <c r="G1221" s="82">
        <v>2020</v>
      </c>
      <c r="H1221" s="82">
        <f t="shared" ref="H1221:AV1221" si="281">G1221+1</f>
        <v>2021</v>
      </c>
      <c r="I1221" s="82">
        <f t="shared" si="281"/>
        <v>2022</v>
      </c>
      <c r="J1221" s="82">
        <f t="shared" si="281"/>
        <v>2023</v>
      </c>
      <c r="K1221" s="82">
        <f t="shared" si="281"/>
        <v>2024</v>
      </c>
      <c r="L1221" s="82">
        <f t="shared" si="281"/>
        <v>2025</v>
      </c>
      <c r="M1221" s="82">
        <f t="shared" si="281"/>
        <v>2026</v>
      </c>
      <c r="N1221" s="82">
        <f t="shared" si="281"/>
        <v>2027</v>
      </c>
      <c r="O1221" s="82">
        <f t="shared" si="281"/>
        <v>2028</v>
      </c>
      <c r="P1221" s="82">
        <f t="shared" si="281"/>
        <v>2029</v>
      </c>
      <c r="Q1221" s="82">
        <f t="shared" si="281"/>
        <v>2030</v>
      </c>
      <c r="R1221" s="82">
        <f t="shared" si="281"/>
        <v>2031</v>
      </c>
      <c r="S1221" s="82">
        <f t="shared" si="281"/>
        <v>2032</v>
      </c>
      <c r="T1221" s="82">
        <f t="shared" si="281"/>
        <v>2033</v>
      </c>
      <c r="U1221" s="82">
        <f t="shared" si="281"/>
        <v>2034</v>
      </c>
      <c r="V1221" s="82">
        <f t="shared" si="281"/>
        <v>2035</v>
      </c>
      <c r="W1221" s="82">
        <f t="shared" si="281"/>
        <v>2036</v>
      </c>
      <c r="X1221" s="82">
        <f t="shared" si="281"/>
        <v>2037</v>
      </c>
      <c r="Y1221" s="82">
        <f t="shared" si="281"/>
        <v>2038</v>
      </c>
      <c r="Z1221" s="82">
        <f t="shared" si="281"/>
        <v>2039</v>
      </c>
      <c r="AA1221" s="82">
        <f t="shared" si="281"/>
        <v>2040</v>
      </c>
      <c r="AB1221" s="82">
        <f t="shared" si="281"/>
        <v>2041</v>
      </c>
      <c r="AC1221" s="82">
        <f t="shared" si="281"/>
        <v>2042</v>
      </c>
      <c r="AD1221" s="82">
        <f t="shared" si="281"/>
        <v>2043</v>
      </c>
      <c r="AE1221" s="82">
        <f t="shared" si="281"/>
        <v>2044</v>
      </c>
      <c r="AF1221" s="82">
        <f t="shared" si="281"/>
        <v>2045</v>
      </c>
      <c r="AG1221" s="82">
        <f t="shared" si="281"/>
        <v>2046</v>
      </c>
      <c r="AH1221" s="82">
        <f t="shared" si="281"/>
        <v>2047</v>
      </c>
      <c r="AI1221" s="82">
        <f t="shared" si="281"/>
        <v>2048</v>
      </c>
      <c r="AJ1221" s="82">
        <f t="shared" si="281"/>
        <v>2049</v>
      </c>
      <c r="AK1221" s="82">
        <f t="shared" si="281"/>
        <v>2050</v>
      </c>
      <c r="AL1221" s="82">
        <f t="shared" si="281"/>
        <v>2051</v>
      </c>
      <c r="AM1221" s="82">
        <f t="shared" si="281"/>
        <v>2052</v>
      </c>
      <c r="AN1221" s="82">
        <f t="shared" si="281"/>
        <v>2053</v>
      </c>
      <c r="AO1221" s="82">
        <f t="shared" si="281"/>
        <v>2054</v>
      </c>
      <c r="AP1221" s="82">
        <f t="shared" si="281"/>
        <v>2055</v>
      </c>
      <c r="AQ1221" s="82">
        <f t="shared" si="281"/>
        <v>2056</v>
      </c>
      <c r="AR1221" s="82">
        <f t="shared" si="281"/>
        <v>2057</v>
      </c>
      <c r="AS1221" s="82">
        <f t="shared" si="281"/>
        <v>2058</v>
      </c>
      <c r="AT1221" s="82">
        <f t="shared" si="281"/>
        <v>2059</v>
      </c>
      <c r="AU1221" s="82">
        <f t="shared" si="281"/>
        <v>2060</v>
      </c>
      <c r="AV1221" s="82">
        <f t="shared" si="281"/>
        <v>2061</v>
      </c>
    </row>
    <row r="1222" spans="2:48" ht="25.15" hidden="1" customHeight="1">
      <c r="B1222" s="425"/>
      <c r="C1222" s="205" t="s">
        <v>304</v>
      </c>
      <c r="D1222" s="206">
        <v>42735</v>
      </c>
      <c r="E1222" s="206">
        <f t="shared" ref="E1222:AV1222" si="282">DATE(YEAR(D1222+1),12,31)</f>
        <v>43100</v>
      </c>
      <c r="F1222" s="206">
        <f t="shared" si="282"/>
        <v>43465</v>
      </c>
      <c r="G1222" s="206">
        <f t="shared" si="282"/>
        <v>43830</v>
      </c>
      <c r="H1222" s="206">
        <f t="shared" si="282"/>
        <v>44196</v>
      </c>
      <c r="I1222" s="206">
        <f t="shared" si="282"/>
        <v>44561</v>
      </c>
      <c r="J1222" s="206">
        <f t="shared" si="282"/>
        <v>44926</v>
      </c>
      <c r="K1222" s="206">
        <f t="shared" si="282"/>
        <v>45291</v>
      </c>
      <c r="L1222" s="206">
        <f t="shared" si="282"/>
        <v>45657</v>
      </c>
      <c r="M1222" s="206">
        <f t="shared" si="282"/>
        <v>46022</v>
      </c>
      <c r="N1222" s="206">
        <f t="shared" si="282"/>
        <v>46387</v>
      </c>
      <c r="O1222" s="206">
        <f t="shared" si="282"/>
        <v>46752</v>
      </c>
      <c r="P1222" s="206">
        <f t="shared" si="282"/>
        <v>47118</v>
      </c>
      <c r="Q1222" s="206">
        <f t="shared" si="282"/>
        <v>47483</v>
      </c>
      <c r="R1222" s="206">
        <f t="shared" si="282"/>
        <v>47848</v>
      </c>
      <c r="S1222" s="206">
        <f t="shared" si="282"/>
        <v>48213</v>
      </c>
      <c r="T1222" s="206">
        <f t="shared" si="282"/>
        <v>48579</v>
      </c>
      <c r="U1222" s="206">
        <f t="shared" si="282"/>
        <v>48944</v>
      </c>
      <c r="V1222" s="206">
        <f t="shared" si="282"/>
        <v>49309</v>
      </c>
      <c r="W1222" s="206">
        <f t="shared" si="282"/>
        <v>49674</v>
      </c>
      <c r="X1222" s="206">
        <f t="shared" si="282"/>
        <v>50040</v>
      </c>
      <c r="Y1222" s="206">
        <f t="shared" si="282"/>
        <v>50405</v>
      </c>
      <c r="Z1222" s="206">
        <f t="shared" si="282"/>
        <v>50770</v>
      </c>
      <c r="AA1222" s="206">
        <f t="shared" si="282"/>
        <v>51135</v>
      </c>
      <c r="AB1222" s="206">
        <f t="shared" si="282"/>
        <v>51501</v>
      </c>
      <c r="AC1222" s="206">
        <f t="shared" si="282"/>
        <v>51866</v>
      </c>
      <c r="AD1222" s="206">
        <f t="shared" si="282"/>
        <v>52231</v>
      </c>
      <c r="AE1222" s="206">
        <f t="shared" si="282"/>
        <v>52596</v>
      </c>
      <c r="AF1222" s="206">
        <f t="shared" si="282"/>
        <v>52962</v>
      </c>
      <c r="AG1222" s="206">
        <f t="shared" si="282"/>
        <v>53327</v>
      </c>
      <c r="AH1222" s="206">
        <f t="shared" si="282"/>
        <v>53692</v>
      </c>
      <c r="AI1222" s="206">
        <f t="shared" si="282"/>
        <v>54057</v>
      </c>
      <c r="AJ1222" s="206">
        <f t="shared" si="282"/>
        <v>54423</v>
      </c>
      <c r="AK1222" s="206">
        <f t="shared" si="282"/>
        <v>54788</v>
      </c>
      <c r="AL1222" s="206">
        <f t="shared" si="282"/>
        <v>55153</v>
      </c>
      <c r="AM1222" s="206">
        <f t="shared" si="282"/>
        <v>55518</v>
      </c>
      <c r="AN1222" s="206">
        <f t="shared" si="282"/>
        <v>55884</v>
      </c>
      <c r="AO1222" s="206">
        <f t="shared" si="282"/>
        <v>56249</v>
      </c>
      <c r="AP1222" s="206">
        <f t="shared" si="282"/>
        <v>56614</v>
      </c>
      <c r="AQ1222" s="206">
        <f t="shared" si="282"/>
        <v>56979</v>
      </c>
      <c r="AR1222" s="206">
        <f t="shared" si="282"/>
        <v>57345</v>
      </c>
      <c r="AS1222" s="206">
        <f t="shared" si="282"/>
        <v>57710</v>
      </c>
      <c r="AT1222" s="206">
        <f t="shared" si="282"/>
        <v>58075</v>
      </c>
      <c r="AU1222" s="206">
        <f t="shared" si="282"/>
        <v>58440</v>
      </c>
      <c r="AV1222" s="206">
        <f t="shared" si="282"/>
        <v>58806</v>
      </c>
    </row>
    <row r="1223" spans="2:48" ht="25.15" hidden="1" customHeight="1">
      <c r="B1223" s="20" t="s">
        <v>472</v>
      </c>
      <c r="C1223" s="207"/>
      <c r="D1223" s="208">
        <f>D1208</f>
        <v>80</v>
      </c>
      <c r="E1223" s="84">
        <f>D1223+($H1223-$D1223)/($H$1222-$D$1222)</f>
        <v>80</v>
      </c>
      <c r="F1223" s="84">
        <f>E1223+($H1223-$D1223)/($H$1222-$D$1222)</f>
        <v>80</v>
      </c>
      <c r="G1223" s="84">
        <f>F1223+($H1223-$D1223)/($H$1222-$D$1222)</f>
        <v>80</v>
      </c>
      <c r="H1223" s="84">
        <f>D1208</f>
        <v>80</v>
      </c>
      <c r="I1223" s="209">
        <f>H1223+($M$1223-$H$1223)/($M$1221-$H$1221)</f>
        <v>97</v>
      </c>
      <c r="J1223" s="209">
        <f>I1223+($M$1223-$H$1223)/($M$1221-$H$1221)</f>
        <v>114</v>
      </c>
      <c r="K1223" s="209">
        <f>J1223+($M$1223-$H$1223)/($M$1221-$H$1221)</f>
        <v>131</v>
      </c>
      <c r="L1223" s="209">
        <f>K1223+($M$1223-$H$1223)/($M$1221-$H$1221)</f>
        <v>148</v>
      </c>
      <c r="M1223" s="84">
        <f>E1208</f>
        <v>165</v>
      </c>
      <c r="N1223" s="84">
        <f>M1223+($R$1223-$M$1223)/($R$1221-$M$1221)</f>
        <v>182</v>
      </c>
      <c r="O1223" s="84">
        <f>N1223+($R$1223-$M$1223)/($R$1221-$M$1221)</f>
        <v>199</v>
      </c>
      <c r="P1223" s="84">
        <f>O1223+($R$1223-$M$1223)/($R$1221-$M$1221)</f>
        <v>216</v>
      </c>
      <c r="Q1223" s="84">
        <f>P1223+($R$1223-$M$1223)/($R$1221-$M$1221)</f>
        <v>233</v>
      </c>
      <c r="R1223" s="84">
        <f>F1208</f>
        <v>250</v>
      </c>
      <c r="S1223" s="84">
        <f>R1223+($W$1223-$R$1223)/($W$1221-$R$1221)</f>
        <v>278</v>
      </c>
      <c r="T1223" s="84">
        <f>S1223+($W$1223-$R$1223)/($W$1221-$R$1221)</f>
        <v>306</v>
      </c>
      <c r="U1223" s="84">
        <f>T1223+($W$1223-$R$1223)/($W$1221-$R$1221)</f>
        <v>334</v>
      </c>
      <c r="V1223" s="84">
        <f>U1223+($W$1223-$R$1223)/($W$1221-$R$1221)</f>
        <v>362</v>
      </c>
      <c r="W1223" s="84">
        <f>G1208</f>
        <v>390</v>
      </c>
      <c r="X1223" s="84">
        <f>W1223+($AB$1223-$W$1223)/($AB$1221-$W$1221)</f>
        <v>417</v>
      </c>
      <c r="Y1223" s="84">
        <f>X1223+($AB$1223-$W$1223)/($AB$1221-$W$1221)</f>
        <v>444</v>
      </c>
      <c r="Z1223" s="84">
        <f>Y1223+($AB$1223-$W$1223)/($AB$1221-$W$1221)</f>
        <v>471</v>
      </c>
      <c r="AA1223" s="84">
        <f>Z1223+($AB$1223-$W$1223)/($AB$1221-$W$1221)</f>
        <v>498</v>
      </c>
      <c r="AB1223" s="84">
        <f>H1208</f>
        <v>525</v>
      </c>
      <c r="AC1223" s="84">
        <f>AB1223+($AG$1223-$AB$1223)/($AG$1221-$AB$1221)</f>
        <v>552</v>
      </c>
      <c r="AD1223" s="84">
        <f>AC1223+($AG$1223-$AB$1223)/($AG$1221-$AB$1221)</f>
        <v>579</v>
      </c>
      <c r="AE1223" s="84">
        <f>AD1223+($AG$1223-$AB$1223)/($AG$1221-$AB$1221)</f>
        <v>606</v>
      </c>
      <c r="AF1223" s="84">
        <f>AE1223+($AG$1223-$AB$1223)/($AG$1221-$AB$1221)</f>
        <v>633</v>
      </c>
      <c r="AG1223" s="84">
        <f>I1208</f>
        <v>660</v>
      </c>
      <c r="AH1223" s="209">
        <f>AG1223+($AL$1223-$AG$1223)/($AL$1221-$AG$1221)</f>
        <v>688</v>
      </c>
      <c r="AI1223" s="209">
        <f>AH1223+($AL$1223-$AG$1223)/($AL$1221-$AG$1221)</f>
        <v>716</v>
      </c>
      <c r="AJ1223" s="209">
        <f>AI1223+($AL$1223-$AG$1223)/($AL$1221-$AG$1221)</f>
        <v>744</v>
      </c>
      <c r="AK1223" s="209">
        <f>AJ1223+($AL$1223-$AG$1223)/($AL$1221-$AG$1221)</f>
        <v>772</v>
      </c>
      <c r="AL1223" s="84">
        <f>J1208</f>
        <v>800</v>
      </c>
      <c r="AM1223" s="84">
        <f t="shared" ref="AM1223:AV1223" si="283">AL1223</f>
        <v>800</v>
      </c>
      <c r="AN1223" s="84">
        <f t="shared" si="283"/>
        <v>800</v>
      </c>
      <c r="AO1223" s="84">
        <f t="shared" si="283"/>
        <v>800</v>
      </c>
      <c r="AP1223" s="84">
        <f t="shared" si="283"/>
        <v>800</v>
      </c>
      <c r="AQ1223" s="84">
        <f t="shared" si="283"/>
        <v>800</v>
      </c>
      <c r="AR1223" s="84">
        <f t="shared" si="283"/>
        <v>800</v>
      </c>
      <c r="AS1223" s="84">
        <f t="shared" si="283"/>
        <v>800</v>
      </c>
      <c r="AT1223" s="84">
        <f t="shared" si="283"/>
        <v>800</v>
      </c>
      <c r="AU1223" s="84">
        <f t="shared" si="283"/>
        <v>800</v>
      </c>
      <c r="AV1223" s="84">
        <f t="shared" si="283"/>
        <v>800</v>
      </c>
    </row>
    <row r="1224" spans="2:48" ht="25.15" hidden="1" customHeight="1">
      <c r="B1224" s="210" t="s">
        <v>305</v>
      </c>
      <c r="C1224" s="211"/>
      <c r="D1224" s="212"/>
      <c r="E1224" s="213">
        <f t="shared" ref="E1224:AV1224" si="284">E1223-D1223</f>
        <v>0</v>
      </c>
      <c r="F1224" s="213">
        <f t="shared" si="284"/>
        <v>0</v>
      </c>
      <c r="G1224" s="213">
        <f t="shared" si="284"/>
        <v>0</v>
      </c>
      <c r="H1224" s="213">
        <f t="shared" si="284"/>
        <v>0</v>
      </c>
      <c r="I1224" s="213">
        <f t="shared" si="284"/>
        <v>17</v>
      </c>
      <c r="J1224" s="213">
        <f t="shared" si="284"/>
        <v>17</v>
      </c>
      <c r="K1224" s="213">
        <f t="shared" si="284"/>
        <v>17</v>
      </c>
      <c r="L1224" s="213">
        <f t="shared" si="284"/>
        <v>17</v>
      </c>
      <c r="M1224" s="213">
        <f t="shared" si="284"/>
        <v>17</v>
      </c>
      <c r="N1224" s="213">
        <f t="shared" si="284"/>
        <v>17</v>
      </c>
      <c r="O1224" s="213">
        <f t="shared" si="284"/>
        <v>17</v>
      </c>
      <c r="P1224" s="213">
        <f t="shared" si="284"/>
        <v>17</v>
      </c>
      <c r="Q1224" s="213">
        <f t="shared" si="284"/>
        <v>17</v>
      </c>
      <c r="R1224" s="213">
        <f t="shared" si="284"/>
        <v>17</v>
      </c>
      <c r="S1224" s="213">
        <f t="shared" si="284"/>
        <v>28</v>
      </c>
      <c r="T1224" s="213">
        <f t="shared" si="284"/>
        <v>28</v>
      </c>
      <c r="U1224" s="213">
        <f t="shared" si="284"/>
        <v>28</v>
      </c>
      <c r="V1224" s="213">
        <f t="shared" si="284"/>
        <v>28</v>
      </c>
      <c r="W1224" s="213">
        <f t="shared" si="284"/>
        <v>28</v>
      </c>
      <c r="X1224" s="213">
        <f t="shared" si="284"/>
        <v>27</v>
      </c>
      <c r="Y1224" s="213">
        <f t="shared" si="284"/>
        <v>27</v>
      </c>
      <c r="Z1224" s="213">
        <f t="shared" si="284"/>
        <v>27</v>
      </c>
      <c r="AA1224" s="213">
        <f t="shared" si="284"/>
        <v>27</v>
      </c>
      <c r="AB1224" s="213">
        <f t="shared" si="284"/>
        <v>27</v>
      </c>
      <c r="AC1224" s="213">
        <f t="shared" si="284"/>
        <v>27</v>
      </c>
      <c r="AD1224" s="213">
        <f t="shared" si="284"/>
        <v>27</v>
      </c>
      <c r="AE1224" s="213">
        <f t="shared" si="284"/>
        <v>27</v>
      </c>
      <c r="AF1224" s="213">
        <f t="shared" si="284"/>
        <v>27</v>
      </c>
      <c r="AG1224" s="213">
        <f t="shared" si="284"/>
        <v>27</v>
      </c>
      <c r="AH1224" s="213">
        <f t="shared" si="284"/>
        <v>28</v>
      </c>
      <c r="AI1224" s="213">
        <f t="shared" si="284"/>
        <v>28</v>
      </c>
      <c r="AJ1224" s="213">
        <f t="shared" si="284"/>
        <v>28</v>
      </c>
      <c r="AK1224" s="213">
        <f t="shared" si="284"/>
        <v>28</v>
      </c>
      <c r="AL1224" s="213">
        <f t="shared" si="284"/>
        <v>28</v>
      </c>
      <c r="AM1224" s="213">
        <f t="shared" si="284"/>
        <v>0</v>
      </c>
      <c r="AN1224" s="213">
        <f t="shared" si="284"/>
        <v>0</v>
      </c>
      <c r="AO1224" s="213">
        <f t="shared" si="284"/>
        <v>0</v>
      </c>
      <c r="AP1224" s="213">
        <f t="shared" si="284"/>
        <v>0</v>
      </c>
      <c r="AQ1224" s="213">
        <f t="shared" si="284"/>
        <v>0</v>
      </c>
      <c r="AR1224" s="213">
        <f t="shared" si="284"/>
        <v>0</v>
      </c>
      <c r="AS1224" s="213">
        <f t="shared" si="284"/>
        <v>0</v>
      </c>
      <c r="AT1224" s="213">
        <f t="shared" si="284"/>
        <v>0</v>
      </c>
      <c r="AU1224" s="213">
        <f t="shared" si="284"/>
        <v>0</v>
      </c>
      <c r="AV1224" s="213">
        <f t="shared" si="284"/>
        <v>0</v>
      </c>
    </row>
    <row r="1225" spans="2:48" ht="25.15" hidden="1" customHeight="1">
      <c r="B1225" s="20" t="s">
        <v>473</v>
      </c>
      <c r="C1225" s="207"/>
      <c r="D1225" s="84">
        <f t="shared" ref="D1225:AV1225" si="285">$D$1212*D1217*D1223</f>
        <v>349.05599999999998</v>
      </c>
      <c r="E1225" s="84">
        <f t="shared" si="285"/>
        <v>356.03712000000002</v>
      </c>
      <c r="F1225" s="84">
        <f t="shared" si="285"/>
        <v>361.73371392000007</v>
      </c>
      <c r="G1225" s="84">
        <f>$D$1212*G1217*G1223</f>
        <v>370.05358934015999</v>
      </c>
      <c r="H1225" s="84">
        <f t="shared" si="285"/>
        <v>382.6354113777254</v>
      </c>
      <c r="I1225" s="84">
        <f t="shared" si="285"/>
        <v>487.60665354656209</v>
      </c>
      <c r="J1225" s="84">
        <f t="shared" si="285"/>
        <v>655.58463225699438</v>
      </c>
      <c r="K1225" s="84">
        <f t="shared" si="285"/>
        <v>839.22883968238784</v>
      </c>
      <c r="L1225" s="84">
        <f t="shared" si="285"/>
        <v>982.26930939558133</v>
      </c>
      <c r="M1225" s="84">
        <f t="shared" si="285"/>
        <v>1095.097540880209</v>
      </c>
      <c r="N1225" s="84">
        <f t="shared" si="285"/>
        <v>1207.9257723648366</v>
      </c>
      <c r="O1225" s="84">
        <f t="shared" si="285"/>
        <v>1320.7540038494642</v>
      </c>
      <c r="P1225" s="84">
        <f t="shared" si="285"/>
        <v>1433.5822353340918</v>
      </c>
      <c r="Q1225" s="84">
        <f t="shared" si="285"/>
        <v>1546.4104668187192</v>
      </c>
      <c r="R1225" s="84">
        <f t="shared" si="285"/>
        <v>1659.2386983033468</v>
      </c>
      <c r="S1225" s="84">
        <f t="shared" si="285"/>
        <v>1845.0734325133217</v>
      </c>
      <c r="T1225" s="84">
        <f t="shared" si="285"/>
        <v>2030.9081667232965</v>
      </c>
      <c r="U1225" s="84">
        <f t="shared" si="285"/>
        <v>2216.7429009332714</v>
      </c>
      <c r="V1225" s="84">
        <f t="shared" si="285"/>
        <v>2402.5776351432464</v>
      </c>
      <c r="W1225" s="84">
        <f t="shared" si="285"/>
        <v>2588.412369353221</v>
      </c>
      <c r="X1225" s="84">
        <f t="shared" si="285"/>
        <v>2767.6101487699825</v>
      </c>
      <c r="Y1225" s="84">
        <f t="shared" si="285"/>
        <v>2946.807928186744</v>
      </c>
      <c r="Z1225" s="84">
        <f t="shared" si="285"/>
        <v>3126.0057076035055</v>
      </c>
      <c r="AA1225" s="84">
        <f t="shared" si="285"/>
        <v>3305.2034870202669</v>
      </c>
      <c r="AB1225" s="84">
        <f t="shared" si="285"/>
        <v>3484.4012664370284</v>
      </c>
      <c r="AC1225" s="84">
        <f t="shared" si="285"/>
        <v>3663.5990458537899</v>
      </c>
      <c r="AD1225" s="84">
        <f t="shared" si="285"/>
        <v>3842.7968252705514</v>
      </c>
      <c r="AE1225" s="84">
        <f t="shared" si="285"/>
        <v>4021.9946046873129</v>
      </c>
      <c r="AF1225" s="84">
        <f t="shared" si="285"/>
        <v>4201.1923841040743</v>
      </c>
      <c r="AG1225" s="84">
        <f t="shared" si="285"/>
        <v>4380.3901635208358</v>
      </c>
      <c r="AH1225" s="84">
        <f t="shared" si="285"/>
        <v>4566.2248977308109</v>
      </c>
      <c r="AI1225" s="84">
        <f t="shared" si="285"/>
        <v>4752.0596319407859</v>
      </c>
      <c r="AJ1225" s="84">
        <f t="shared" si="285"/>
        <v>4937.8943661507601</v>
      </c>
      <c r="AK1225" s="84">
        <f t="shared" si="285"/>
        <v>5123.7291003607352</v>
      </c>
      <c r="AL1225" s="84">
        <f t="shared" si="285"/>
        <v>5309.5638345707102</v>
      </c>
      <c r="AM1225" s="84">
        <f t="shared" si="285"/>
        <v>5309.5638345707102</v>
      </c>
      <c r="AN1225" s="84">
        <f t="shared" si="285"/>
        <v>5309.5638345707102</v>
      </c>
      <c r="AO1225" s="84">
        <f t="shared" si="285"/>
        <v>5309.5638345707102</v>
      </c>
      <c r="AP1225" s="84">
        <f t="shared" si="285"/>
        <v>5309.5638345707102</v>
      </c>
      <c r="AQ1225" s="84">
        <f t="shared" si="285"/>
        <v>5309.5638345707102</v>
      </c>
      <c r="AR1225" s="84">
        <f t="shared" si="285"/>
        <v>5309.5638345707102</v>
      </c>
      <c r="AS1225" s="84">
        <f t="shared" si="285"/>
        <v>5309.5638345707102</v>
      </c>
      <c r="AT1225" s="84">
        <f t="shared" si="285"/>
        <v>5309.5638345707102</v>
      </c>
      <c r="AU1225" s="84">
        <f t="shared" si="285"/>
        <v>5309.5638345707102</v>
      </c>
      <c r="AV1225" s="84">
        <f t="shared" si="285"/>
        <v>5309.5638345707102</v>
      </c>
    </row>
    <row r="1226" spans="2:48" hidden="1"/>
    <row r="1227" spans="2:48" hidden="1"/>
    <row r="1228" spans="2:48" ht="25.15" hidden="1" customHeight="1">
      <c r="B1228" s="426" t="s">
        <v>306</v>
      </c>
      <c r="C1228" s="427"/>
      <c r="D1228" s="428"/>
      <c r="E1228" s="1"/>
      <c r="F1228" s="426" t="s">
        <v>306</v>
      </c>
      <c r="G1228" s="427"/>
      <c r="H1228" s="428"/>
    </row>
    <row r="1229" spans="2:48" ht="25.15" hidden="1" customHeight="1">
      <c r="B1229" s="414" t="s">
        <v>117</v>
      </c>
      <c r="C1229" s="415"/>
      <c r="D1229" s="416"/>
      <c r="E1229" s="1"/>
      <c r="F1229" s="414" t="s">
        <v>117</v>
      </c>
      <c r="G1229" s="415"/>
      <c r="H1229" s="416"/>
    </row>
    <row r="1230" spans="2:48" ht="25.15" hidden="1" customHeight="1">
      <c r="B1230" s="414" t="s">
        <v>118</v>
      </c>
      <c r="C1230" s="415"/>
      <c r="D1230" s="416"/>
      <c r="E1230" s="1"/>
      <c r="F1230" s="414" t="s">
        <v>119</v>
      </c>
      <c r="G1230" s="415"/>
      <c r="H1230" s="416"/>
    </row>
    <row r="1231" spans="2:48" ht="25.15" hidden="1" customHeight="1">
      <c r="B1231" s="97" t="s">
        <v>121</v>
      </c>
      <c r="C1231" s="197" t="s">
        <v>47</v>
      </c>
      <c r="D1231" s="197" t="s">
        <v>48</v>
      </c>
      <c r="E1231" s="1"/>
      <c r="F1231" s="97" t="s">
        <v>121</v>
      </c>
      <c r="G1231" s="198" t="s">
        <v>47</v>
      </c>
      <c r="H1231" s="198" t="s">
        <v>48</v>
      </c>
    </row>
    <row r="1232" spans="2:48" ht="25.15" hidden="1" customHeight="1">
      <c r="B1232" s="20" t="s">
        <v>25</v>
      </c>
      <c r="C1232" s="114">
        <f t="shared" ref="C1232:C1245" si="286">(C1178*10^-6)*$D$1202*$G$1225</f>
        <v>0.24114604583295118</v>
      </c>
      <c r="D1232" s="114">
        <f t="shared" ref="D1232:D1245" si="287">(D1178*10^-6)*$E$1202*$G$1225</f>
        <v>0.6067442717442284</v>
      </c>
      <c r="E1232" s="1"/>
      <c r="F1232" s="20" t="s">
        <v>25</v>
      </c>
      <c r="G1232" s="114">
        <f t="shared" ref="G1232:H1245" si="288">C1232*K1178</f>
        <v>0.26827497598915823</v>
      </c>
      <c r="H1232" s="114">
        <f t="shared" si="288"/>
        <v>0.6825873057122569</v>
      </c>
    </row>
    <row r="1233" spans="2:45" ht="25.15" hidden="1" customHeight="1">
      <c r="B1233" s="20" t="s">
        <v>26</v>
      </c>
      <c r="C1233" s="114">
        <f t="shared" si="286"/>
        <v>0.15272855667423385</v>
      </c>
      <c r="D1233" s="114">
        <f t="shared" si="287"/>
        <v>0.33792270121722284</v>
      </c>
      <c r="E1233" s="1"/>
      <c r="F1233" s="20" t="s">
        <v>26</v>
      </c>
      <c r="G1233" s="114">
        <f t="shared" si="288"/>
        <v>0.16991051930008516</v>
      </c>
      <c r="H1233" s="114">
        <f t="shared" si="288"/>
        <v>0.38016303886937569</v>
      </c>
    </row>
    <row r="1234" spans="2:45" ht="25.15" hidden="1" customHeight="1">
      <c r="B1234" s="20" t="s">
        <v>27</v>
      </c>
      <c r="C1234" s="114">
        <f t="shared" si="286"/>
        <v>0.11636636729688873</v>
      </c>
      <c r="D1234" s="114">
        <f t="shared" si="287"/>
        <v>0.2570088376246964</v>
      </c>
      <c r="E1234" s="1"/>
      <c r="F1234" s="20" t="s">
        <v>27</v>
      </c>
      <c r="G1234" s="114">
        <f t="shared" si="288"/>
        <v>0.12945758361778872</v>
      </c>
      <c r="H1234" s="114">
        <f t="shared" si="288"/>
        <v>0.28913494232778347</v>
      </c>
    </row>
    <row r="1235" spans="2:45" ht="25.15" hidden="1" customHeight="1">
      <c r="B1235" s="20" t="s">
        <v>28</v>
      </c>
      <c r="C1235" s="114">
        <f t="shared" si="286"/>
        <v>9.4506410450000342E-2</v>
      </c>
      <c r="D1235" s="114">
        <f t="shared" si="287"/>
        <v>0.21593366671747646</v>
      </c>
      <c r="E1235" s="1"/>
      <c r="F1235" s="20" t="s">
        <v>28</v>
      </c>
      <c r="G1235" s="114">
        <f t="shared" si="288"/>
        <v>0.10513838162562539</v>
      </c>
      <c r="H1235" s="114">
        <f t="shared" si="288"/>
        <v>0.24292537505716102</v>
      </c>
    </row>
    <row r="1236" spans="2:45" ht="25.15" hidden="1" customHeight="1">
      <c r="B1236" s="20" t="s">
        <v>29</v>
      </c>
      <c r="C1236" s="114">
        <f t="shared" si="286"/>
        <v>8.0059988654948039E-2</v>
      </c>
      <c r="D1236" s="114">
        <f t="shared" si="287"/>
        <v>0.19338591895228249</v>
      </c>
      <c r="E1236" s="1"/>
      <c r="F1236" s="20" t="s">
        <v>29</v>
      </c>
      <c r="G1236" s="114">
        <f t="shared" si="288"/>
        <v>8.906673737862969E-2</v>
      </c>
      <c r="H1236" s="114">
        <f t="shared" si="288"/>
        <v>0.21755915882131779</v>
      </c>
    </row>
    <row r="1237" spans="2:45" ht="25.15" hidden="1" customHeight="1">
      <c r="B1237" s="20" t="s">
        <v>30</v>
      </c>
      <c r="C1237" s="114">
        <f t="shared" si="286"/>
        <v>7.0412983877111854E-2</v>
      </c>
      <c r="D1237" s="114">
        <f t="shared" si="287"/>
        <v>0.1813912404352106</v>
      </c>
      <c r="E1237" s="1"/>
      <c r="F1237" s="20" t="s">
        <v>30</v>
      </c>
      <c r="G1237" s="114">
        <f t="shared" si="288"/>
        <v>7.9654688010982785E-2</v>
      </c>
      <c r="H1237" s="114">
        <f t="shared" si="288"/>
        <v>0.20784412966534546</v>
      </c>
    </row>
    <row r="1238" spans="2:45" ht="25.15" hidden="1" customHeight="1">
      <c r="B1238" s="20" t="s">
        <v>31</v>
      </c>
      <c r="C1238" s="114">
        <f t="shared" si="286"/>
        <v>6.4298020717986251E-2</v>
      </c>
      <c r="D1238" s="114">
        <f t="shared" si="287"/>
        <v>0.17576586911509945</v>
      </c>
      <c r="E1238" s="1"/>
      <c r="F1238" s="20" t="s">
        <v>31</v>
      </c>
      <c r="G1238" s="114">
        <f t="shared" si="288"/>
        <v>7.3942723825684203E-2</v>
      </c>
      <c r="H1238" s="114">
        <f t="shared" si="288"/>
        <v>0.20506018063428269</v>
      </c>
    </row>
    <row r="1239" spans="2:45" ht="25.15" hidden="1" customHeight="1">
      <c r="B1239" s="20" t="s">
        <v>32</v>
      </c>
      <c r="C1239" s="114">
        <f t="shared" si="286"/>
        <v>6.099592231093133E-2</v>
      </c>
      <c r="D1239" s="114">
        <f t="shared" si="287"/>
        <v>0.17423263171290088</v>
      </c>
      <c r="E1239" s="1"/>
      <c r="F1239" s="20" t="s">
        <v>32</v>
      </c>
      <c r="G1239" s="114">
        <f t="shared" si="288"/>
        <v>7.1288984200901004E-2</v>
      </c>
      <c r="H1239" s="114">
        <f t="shared" si="288"/>
        <v>0.20690125015906979</v>
      </c>
    </row>
    <row r="1240" spans="2:45" ht="25.15" hidden="1" customHeight="1">
      <c r="B1240" s="20" t="s">
        <v>33</v>
      </c>
      <c r="C1240" s="114">
        <f t="shared" si="286"/>
        <v>6.0053949734370379E-2</v>
      </c>
      <c r="D1240" s="114">
        <f t="shared" si="287"/>
        <v>0.17594398384106388</v>
      </c>
      <c r="E1240" s="1"/>
      <c r="F1240" s="20" t="s">
        <v>33</v>
      </c>
      <c r="G1240" s="114">
        <f t="shared" si="288"/>
        <v>7.1314065309564828E-2</v>
      </c>
      <c r="H1240" s="114">
        <f t="shared" si="288"/>
        <v>0.21259898047461884</v>
      </c>
    </row>
    <row r="1241" spans="2:45" ht="25.15" hidden="1" customHeight="1">
      <c r="B1241" s="20" t="s">
        <v>34</v>
      </c>
      <c r="C1241" s="114">
        <f t="shared" si="286"/>
        <v>6.1165207337152389E-2</v>
      </c>
      <c r="D1241" s="114">
        <f t="shared" si="287"/>
        <v>0.18247040138956144</v>
      </c>
      <c r="E1241" s="1"/>
      <c r="F1241" s="20" t="s">
        <v>34</v>
      </c>
      <c r="G1241" s="114">
        <f t="shared" si="288"/>
        <v>7.3780531350440076E-2</v>
      </c>
      <c r="H1241" s="114">
        <f t="shared" si="288"/>
        <v>0.22428653504133594</v>
      </c>
    </row>
    <row r="1242" spans="2:45" ht="25.15" hidden="1" customHeight="1">
      <c r="B1242" s="20" t="s">
        <v>35</v>
      </c>
      <c r="C1242" s="114">
        <f t="shared" si="286"/>
        <v>6.4109796739474728E-2</v>
      </c>
      <c r="D1242" s="114">
        <f t="shared" si="287"/>
        <v>0.21003833554280654</v>
      </c>
      <c r="E1242" s="1"/>
      <c r="F1242" s="20" t="s">
        <v>35</v>
      </c>
      <c r="G1242" s="114">
        <f t="shared" si="288"/>
        <v>7.8534501005856544E-2</v>
      </c>
      <c r="H1242" s="114">
        <f t="shared" si="288"/>
        <v>0.26254791942850819</v>
      </c>
      <c r="I1242" s="66"/>
      <c r="J1242" s="14"/>
      <c r="K1242" s="14"/>
      <c r="L1242" s="14"/>
      <c r="M1242" s="14"/>
      <c r="N1242" s="64"/>
      <c r="O1242" s="64"/>
      <c r="P1242" s="64"/>
      <c r="Q1242" s="14"/>
      <c r="R1242" s="14"/>
      <c r="S1242" s="14"/>
      <c r="T1242" s="64"/>
      <c r="U1242" s="64"/>
      <c r="V1242" s="64"/>
      <c r="W1242" s="64"/>
      <c r="X1242" s="64"/>
      <c r="Y1242" s="64"/>
      <c r="Z1242" s="64"/>
      <c r="AA1242" s="64"/>
      <c r="AB1242" s="64"/>
      <c r="AC1242" s="64"/>
      <c r="AD1242" s="64"/>
      <c r="AE1242" s="64"/>
      <c r="AF1242" s="64"/>
      <c r="AG1242" s="64"/>
      <c r="AH1242" s="64"/>
      <c r="AI1242" s="64"/>
      <c r="AJ1242" s="64"/>
      <c r="AK1242" s="64"/>
      <c r="AL1242" s="64"/>
      <c r="AM1242" s="64"/>
      <c r="AN1242" s="64"/>
      <c r="AO1242" s="64"/>
      <c r="AP1242" s="64"/>
      <c r="AQ1242" s="64"/>
      <c r="AR1242" s="64"/>
      <c r="AS1242" s="64"/>
    </row>
    <row r="1243" spans="2:45" ht="25.15" hidden="1" customHeight="1">
      <c r="B1243" s="20" t="s">
        <v>36</v>
      </c>
      <c r="C1243" s="114">
        <f t="shared" si="286"/>
        <v>6.8723216319578492E-2</v>
      </c>
      <c r="D1243" s="114">
        <f t="shared" si="287"/>
        <v>0.23760626969605161</v>
      </c>
      <c r="E1243" s="1"/>
      <c r="F1243" s="20" t="s">
        <v>36</v>
      </c>
      <c r="G1243" s="114">
        <f t="shared" si="288"/>
        <v>8.418593999148366E-2</v>
      </c>
      <c r="H1243" s="114">
        <f t="shared" si="288"/>
        <v>0.29700783712006451</v>
      </c>
      <c r="I1243" s="66"/>
      <c r="J1243" s="14"/>
      <c r="K1243" s="14"/>
      <c r="L1243" s="14"/>
      <c r="M1243" s="14"/>
      <c r="N1243" s="64"/>
      <c r="O1243" s="64"/>
      <c r="P1243" s="64"/>
      <c r="Q1243" s="14"/>
      <c r="R1243" s="14"/>
      <c r="S1243" s="14"/>
      <c r="T1243" s="64"/>
      <c r="U1243" s="64"/>
      <c r="V1243" s="64"/>
      <c r="W1243" s="64"/>
      <c r="X1243" s="64"/>
      <c r="Y1243" s="64"/>
      <c r="Z1243" s="64"/>
      <c r="AA1243" s="64"/>
      <c r="AB1243" s="64"/>
      <c r="AC1243" s="64"/>
      <c r="AD1243" s="64"/>
      <c r="AE1243" s="64"/>
      <c r="AF1243" s="64"/>
      <c r="AG1243" s="64"/>
      <c r="AH1243" s="64"/>
      <c r="AI1243" s="64"/>
      <c r="AJ1243" s="64"/>
      <c r="AK1243" s="64"/>
      <c r="AL1243" s="64"/>
      <c r="AM1243" s="64"/>
      <c r="AN1243" s="64"/>
      <c r="AO1243" s="64"/>
      <c r="AP1243" s="64"/>
      <c r="AQ1243" s="64"/>
      <c r="AR1243" s="64"/>
      <c r="AS1243" s="64"/>
    </row>
    <row r="1244" spans="2:45" ht="25.15" hidden="1" customHeight="1">
      <c r="B1244" s="20" t="s">
        <v>37</v>
      </c>
      <c r="C1244" s="114">
        <f t="shared" si="286"/>
        <v>7.4878099556851027E-2</v>
      </c>
      <c r="D1244" s="114">
        <f t="shared" si="287"/>
        <v>0.26517420384929669</v>
      </c>
      <c r="E1244" s="1"/>
      <c r="F1244" s="20" t="s">
        <v>37</v>
      </c>
      <c r="G1244" s="114">
        <f t="shared" si="288"/>
        <v>9.1725671957142513E-2</v>
      </c>
      <c r="H1244" s="114">
        <f t="shared" si="288"/>
        <v>0.33146775481162083</v>
      </c>
      <c r="I1244" s="66"/>
      <c r="J1244" s="14"/>
      <c r="K1244" s="14"/>
      <c r="L1244" s="14"/>
      <c r="M1244" s="14"/>
      <c r="N1244" s="64"/>
      <c r="O1244" s="64"/>
      <c r="P1244" s="64"/>
      <c r="Q1244" s="14"/>
      <c r="R1244" s="14"/>
      <c r="S1244" s="14"/>
      <c r="T1244" s="64"/>
      <c r="U1244" s="64"/>
      <c r="V1244" s="64"/>
      <c r="W1244" s="64"/>
      <c r="X1244" s="64"/>
      <c r="Y1244" s="64"/>
      <c r="Z1244" s="64"/>
      <c r="AA1244" s="64"/>
      <c r="AB1244" s="64"/>
      <c r="AC1244" s="64"/>
      <c r="AD1244" s="64"/>
      <c r="AE1244" s="64"/>
      <c r="AF1244" s="64"/>
      <c r="AG1244" s="64"/>
      <c r="AH1244" s="64"/>
      <c r="AI1244" s="64"/>
      <c r="AJ1244" s="64"/>
      <c r="AK1244" s="64"/>
      <c r="AL1244" s="64"/>
      <c r="AM1244" s="64"/>
      <c r="AN1244" s="64"/>
      <c r="AO1244" s="64"/>
      <c r="AP1244" s="64"/>
      <c r="AQ1244" s="64"/>
      <c r="AR1244" s="64"/>
      <c r="AS1244" s="64"/>
    </row>
    <row r="1245" spans="2:45" ht="25.15" hidden="1" customHeight="1">
      <c r="B1245" s="20" t="s">
        <v>38</v>
      </c>
      <c r="C1245" s="114">
        <f t="shared" si="286"/>
        <v>8.2473029412707358E-2</v>
      </c>
      <c r="D1245" s="114">
        <f t="shared" si="287"/>
        <v>0.29274213800254173</v>
      </c>
      <c r="E1245" s="1"/>
      <c r="F1245" s="20" t="s">
        <v>38</v>
      </c>
      <c r="G1245" s="114">
        <f t="shared" si="288"/>
        <v>0.10102946103056652</v>
      </c>
      <c r="H1245" s="114">
        <f t="shared" si="288"/>
        <v>0.36592767250317715</v>
      </c>
      <c r="I1245" s="66"/>
      <c r="J1245" s="14"/>
      <c r="K1245" s="14"/>
      <c r="L1245" s="14"/>
      <c r="M1245" s="14"/>
      <c r="N1245" s="64"/>
      <c r="O1245" s="64"/>
      <c r="P1245" s="64"/>
      <c r="Q1245" s="14"/>
      <c r="R1245" s="14"/>
      <c r="S1245" s="14"/>
      <c r="T1245" s="64"/>
      <c r="U1245" s="64"/>
      <c r="V1245" s="64"/>
      <c r="W1245" s="64"/>
      <c r="X1245" s="64"/>
      <c r="Y1245" s="64"/>
      <c r="Z1245" s="64"/>
      <c r="AA1245" s="64"/>
      <c r="AB1245" s="64"/>
      <c r="AC1245" s="64"/>
      <c r="AD1245" s="64"/>
      <c r="AE1245" s="64"/>
      <c r="AF1245" s="64"/>
      <c r="AG1245" s="64"/>
      <c r="AH1245" s="64"/>
      <c r="AI1245" s="64"/>
      <c r="AJ1245" s="64"/>
      <c r="AK1245" s="64"/>
      <c r="AL1245" s="64"/>
      <c r="AM1245" s="64"/>
      <c r="AN1245" s="64"/>
      <c r="AO1245" s="64"/>
      <c r="AP1245" s="64"/>
      <c r="AQ1245" s="64"/>
      <c r="AR1245" s="64"/>
      <c r="AS1245" s="64"/>
    </row>
    <row r="1246" spans="2:45" ht="25.15" hidden="1" customHeight="1">
      <c r="B1246" s="39"/>
      <c r="C1246" s="39"/>
      <c r="D1246" s="64"/>
      <c r="E1246" s="66"/>
      <c r="F1246" s="64"/>
      <c r="G1246" s="64"/>
      <c r="H1246" s="64"/>
      <c r="I1246" s="66"/>
      <c r="J1246" s="14"/>
      <c r="K1246" s="14"/>
      <c r="L1246" s="14"/>
      <c r="M1246" s="14"/>
      <c r="N1246" s="64"/>
      <c r="O1246" s="64"/>
      <c r="P1246" s="64"/>
      <c r="Q1246" s="14"/>
      <c r="R1246" s="14"/>
      <c r="S1246" s="14"/>
      <c r="T1246" s="64"/>
      <c r="U1246" s="64"/>
      <c r="V1246" s="64"/>
      <c r="W1246" s="64"/>
      <c r="X1246" s="64"/>
      <c r="Y1246" s="64"/>
      <c r="Z1246" s="64"/>
      <c r="AA1246" s="64"/>
      <c r="AB1246" s="64"/>
      <c r="AC1246" s="64"/>
      <c r="AD1246" s="64"/>
      <c r="AE1246" s="64"/>
      <c r="AF1246" s="64"/>
      <c r="AG1246" s="64"/>
      <c r="AH1246" s="64"/>
      <c r="AI1246" s="64"/>
      <c r="AJ1246" s="64"/>
      <c r="AK1246" s="64"/>
      <c r="AL1246" s="64"/>
      <c r="AM1246" s="64"/>
      <c r="AN1246" s="64"/>
      <c r="AO1246" s="64"/>
      <c r="AP1246" s="64"/>
      <c r="AQ1246" s="64"/>
      <c r="AR1246" s="64"/>
      <c r="AS1246" s="64"/>
    </row>
    <row r="1247" spans="2:45" ht="25.15" hidden="1" customHeight="1">
      <c r="B1247" s="195" t="s">
        <v>307</v>
      </c>
      <c r="C1247" s="214"/>
      <c r="D1247" s="107"/>
      <c r="E1247" s="66"/>
      <c r="F1247" s="64"/>
      <c r="G1247" s="64"/>
      <c r="H1247" s="64"/>
      <c r="I1247" s="66"/>
      <c r="J1247" s="14"/>
      <c r="K1247" s="14"/>
      <c r="L1247" s="14"/>
      <c r="M1247" s="14"/>
      <c r="N1247" s="64"/>
      <c r="O1247" s="64"/>
      <c r="P1247" s="64"/>
      <c r="Q1247" s="14"/>
      <c r="R1247" s="14"/>
      <c r="S1247" s="14"/>
      <c r="T1247" s="64"/>
      <c r="U1247" s="64"/>
      <c r="V1247" s="64"/>
      <c r="W1247" s="64"/>
      <c r="X1247" s="64"/>
      <c r="Y1247" s="64"/>
      <c r="Z1247" s="64"/>
      <c r="AA1247" s="64"/>
      <c r="AB1247" s="64"/>
      <c r="AC1247" s="64"/>
      <c r="AD1247" s="64"/>
      <c r="AE1247" s="64"/>
      <c r="AF1247" s="64"/>
      <c r="AG1247" s="64"/>
      <c r="AH1247" s="64"/>
      <c r="AI1247" s="64"/>
      <c r="AJ1247" s="64"/>
      <c r="AK1247" s="64"/>
      <c r="AL1247" s="64"/>
      <c r="AM1247" s="64"/>
      <c r="AN1247" s="64"/>
      <c r="AO1247" s="64"/>
      <c r="AP1247" s="64"/>
      <c r="AQ1247" s="64"/>
      <c r="AR1247" s="64"/>
      <c r="AS1247" s="64"/>
    </row>
    <row r="1248" spans="2:45" ht="25.15" hidden="1" customHeight="1">
      <c r="B1248" s="296" t="s">
        <v>474</v>
      </c>
      <c r="C1248" s="39"/>
      <c r="D1248" s="68" t="s">
        <v>308</v>
      </c>
      <c r="E1248" s="66"/>
      <c r="F1248" s="64"/>
      <c r="G1248" s="64"/>
      <c r="H1248" s="64"/>
      <c r="I1248" s="66"/>
      <c r="J1248" s="14"/>
      <c r="K1248" s="14"/>
      <c r="L1248" s="14"/>
      <c r="M1248" s="14"/>
      <c r="N1248" s="64"/>
      <c r="O1248" s="64"/>
      <c r="P1248" s="64"/>
      <c r="Q1248" s="14"/>
      <c r="R1248" s="14"/>
      <c r="S1248" s="14"/>
      <c r="T1248" s="14"/>
      <c r="U1248" s="14"/>
      <c r="V1248" s="14"/>
      <c r="W1248" s="14"/>
      <c r="X1248" s="64"/>
      <c r="Y1248" s="64"/>
      <c r="Z1248" s="64"/>
      <c r="AA1248" s="64"/>
      <c r="AB1248" s="64"/>
      <c r="AC1248" s="64"/>
      <c r="AD1248" s="64"/>
      <c r="AE1248" s="64"/>
      <c r="AF1248" s="64"/>
      <c r="AG1248" s="64"/>
      <c r="AH1248" s="64"/>
      <c r="AI1248" s="64"/>
      <c r="AJ1248" s="64"/>
      <c r="AK1248" s="64"/>
      <c r="AL1248" s="64"/>
      <c r="AM1248" s="64"/>
      <c r="AN1248" s="64"/>
      <c r="AO1248" s="64"/>
      <c r="AP1248" s="64"/>
      <c r="AQ1248" s="64"/>
      <c r="AR1248" s="64"/>
      <c r="AS1248" s="64"/>
    </row>
    <row r="1249" spans="1:45" ht="25.15" hidden="1" customHeight="1">
      <c r="B1249" s="417" t="s">
        <v>309</v>
      </c>
      <c r="C1249" s="417" t="s">
        <v>173</v>
      </c>
      <c r="D1249" s="418" t="s">
        <v>475</v>
      </c>
      <c r="E1249" s="419"/>
      <c r="F1249" s="419"/>
      <c r="G1249" s="419"/>
      <c r="H1249" s="419"/>
      <c r="I1249" s="419"/>
      <c r="J1249" s="419"/>
      <c r="K1249" s="419"/>
      <c r="L1249" s="419"/>
      <c r="M1249" s="419"/>
      <c r="N1249" s="419"/>
      <c r="O1249" s="419"/>
      <c r="P1249" s="419"/>
      <c r="Q1249" s="419"/>
      <c r="R1249" s="419"/>
      <c r="S1249" s="419"/>
      <c r="T1249" s="419"/>
      <c r="U1249" s="419"/>
      <c r="V1249" s="419"/>
      <c r="W1249" s="419"/>
      <c r="X1249" s="419"/>
      <c r="Y1249" s="419"/>
      <c r="Z1249" s="419"/>
      <c r="AA1249" s="419"/>
      <c r="AB1249" s="419"/>
      <c r="AC1249" s="419"/>
      <c r="AD1249" s="419"/>
      <c r="AE1249" s="419"/>
      <c r="AF1249" s="419"/>
      <c r="AG1249" s="419"/>
      <c r="AH1249" s="419"/>
      <c r="AI1249" s="419"/>
      <c r="AJ1249" s="419"/>
      <c r="AK1249" s="419"/>
      <c r="AL1249" s="419"/>
      <c r="AM1249" s="419"/>
      <c r="AN1249" s="419"/>
      <c r="AO1249" s="419"/>
      <c r="AP1249" s="419"/>
      <c r="AQ1249" s="419"/>
      <c r="AR1249" s="419"/>
      <c r="AS1249" s="420"/>
    </row>
    <row r="1250" spans="1:45" ht="25.15" hidden="1" customHeight="1">
      <c r="B1250" s="417"/>
      <c r="C1250" s="417"/>
      <c r="D1250" s="237">
        <v>2020</v>
      </c>
      <c r="E1250" s="237">
        <f t="shared" ref="E1250:AS1250" si="289">D1250+1</f>
        <v>2021</v>
      </c>
      <c r="F1250" s="237">
        <f t="shared" si="289"/>
        <v>2022</v>
      </c>
      <c r="G1250" s="237">
        <f t="shared" si="289"/>
        <v>2023</v>
      </c>
      <c r="H1250" s="237">
        <f t="shared" si="289"/>
        <v>2024</v>
      </c>
      <c r="I1250" s="237">
        <f t="shared" si="289"/>
        <v>2025</v>
      </c>
      <c r="J1250" s="237">
        <f t="shared" si="289"/>
        <v>2026</v>
      </c>
      <c r="K1250" s="237">
        <f t="shared" si="289"/>
        <v>2027</v>
      </c>
      <c r="L1250" s="237">
        <f t="shared" si="289"/>
        <v>2028</v>
      </c>
      <c r="M1250" s="237">
        <f t="shared" si="289"/>
        <v>2029</v>
      </c>
      <c r="N1250" s="237">
        <f t="shared" si="289"/>
        <v>2030</v>
      </c>
      <c r="O1250" s="237">
        <f t="shared" si="289"/>
        <v>2031</v>
      </c>
      <c r="P1250" s="237">
        <f t="shared" si="289"/>
        <v>2032</v>
      </c>
      <c r="Q1250" s="237">
        <f t="shared" si="289"/>
        <v>2033</v>
      </c>
      <c r="R1250" s="237">
        <f t="shared" si="289"/>
        <v>2034</v>
      </c>
      <c r="S1250" s="237">
        <f t="shared" si="289"/>
        <v>2035</v>
      </c>
      <c r="T1250" s="237">
        <f t="shared" si="289"/>
        <v>2036</v>
      </c>
      <c r="U1250" s="237">
        <f t="shared" si="289"/>
        <v>2037</v>
      </c>
      <c r="V1250" s="237">
        <f t="shared" si="289"/>
        <v>2038</v>
      </c>
      <c r="W1250" s="237">
        <f t="shared" si="289"/>
        <v>2039</v>
      </c>
      <c r="X1250" s="237">
        <f t="shared" si="289"/>
        <v>2040</v>
      </c>
      <c r="Y1250" s="237">
        <f t="shared" si="289"/>
        <v>2041</v>
      </c>
      <c r="Z1250" s="237">
        <f t="shared" si="289"/>
        <v>2042</v>
      </c>
      <c r="AA1250" s="237">
        <f t="shared" si="289"/>
        <v>2043</v>
      </c>
      <c r="AB1250" s="237">
        <f t="shared" si="289"/>
        <v>2044</v>
      </c>
      <c r="AC1250" s="237">
        <f t="shared" si="289"/>
        <v>2045</v>
      </c>
      <c r="AD1250" s="237">
        <f t="shared" si="289"/>
        <v>2046</v>
      </c>
      <c r="AE1250" s="237">
        <f t="shared" si="289"/>
        <v>2047</v>
      </c>
      <c r="AF1250" s="237">
        <f t="shared" si="289"/>
        <v>2048</v>
      </c>
      <c r="AG1250" s="237">
        <f t="shared" si="289"/>
        <v>2049</v>
      </c>
      <c r="AH1250" s="237">
        <f t="shared" si="289"/>
        <v>2050</v>
      </c>
      <c r="AI1250" s="237">
        <f t="shared" si="289"/>
        <v>2051</v>
      </c>
      <c r="AJ1250" s="237">
        <f t="shared" si="289"/>
        <v>2052</v>
      </c>
      <c r="AK1250" s="237">
        <f t="shared" si="289"/>
        <v>2053</v>
      </c>
      <c r="AL1250" s="237">
        <f t="shared" si="289"/>
        <v>2054</v>
      </c>
      <c r="AM1250" s="237">
        <f t="shared" si="289"/>
        <v>2055</v>
      </c>
      <c r="AN1250" s="237">
        <f t="shared" si="289"/>
        <v>2056</v>
      </c>
      <c r="AO1250" s="237">
        <f t="shared" si="289"/>
        <v>2057</v>
      </c>
      <c r="AP1250" s="237">
        <f t="shared" si="289"/>
        <v>2058</v>
      </c>
      <c r="AQ1250" s="237">
        <f t="shared" si="289"/>
        <v>2059</v>
      </c>
      <c r="AR1250" s="237">
        <f t="shared" si="289"/>
        <v>2060</v>
      </c>
      <c r="AS1250" s="237">
        <f t="shared" si="289"/>
        <v>2061</v>
      </c>
    </row>
    <row r="1251" spans="1:45" ht="25.5" hidden="1" customHeight="1">
      <c r="B1251" s="319" t="s">
        <v>476</v>
      </c>
      <c r="C1251" s="320">
        <f>E281</f>
        <v>0.23333333333333334</v>
      </c>
      <c r="D1251" s="32">
        <v>157.37396397180601</v>
      </c>
      <c r="E1251" s="32">
        <v>156.02555437426855</v>
      </c>
      <c r="F1251" s="32">
        <v>154.67714477673147</v>
      </c>
      <c r="G1251" s="32">
        <v>153.32873517919438</v>
      </c>
      <c r="H1251" s="32">
        <v>151.98032558165733</v>
      </c>
      <c r="I1251" s="32">
        <v>150.63191598412018</v>
      </c>
      <c r="J1251" s="32">
        <v>147.5277276527915</v>
      </c>
      <c r="K1251" s="32">
        <v>144.42353932146281</v>
      </c>
      <c r="L1251" s="32">
        <v>141.31935099013413</v>
      </c>
      <c r="M1251" s="32">
        <v>138.21516265880544</v>
      </c>
      <c r="N1251" s="32">
        <v>135.11097432747673</v>
      </c>
      <c r="O1251" s="32">
        <v>128.92062956175508</v>
      </c>
      <c r="P1251" s="32">
        <v>122.73028479603346</v>
      </c>
      <c r="Q1251" s="32">
        <v>116.53994003031181</v>
      </c>
      <c r="R1251" s="32">
        <v>110.34959526459018</v>
      </c>
      <c r="S1251" s="32">
        <v>104.15925049886856</v>
      </c>
      <c r="T1251" s="32">
        <v>100.74854070138872</v>
      </c>
      <c r="U1251" s="32">
        <v>97.337830903908866</v>
      </c>
      <c r="V1251" s="32">
        <v>93.927121106429027</v>
      </c>
      <c r="W1251" s="32">
        <v>90.516411308949188</v>
      </c>
      <c r="X1251" s="32">
        <v>87.105701511469348</v>
      </c>
      <c r="Y1251" s="32">
        <v>87.105701511469348</v>
      </c>
      <c r="Z1251" s="32">
        <v>87.105701511469348</v>
      </c>
      <c r="AA1251" s="32">
        <v>87.105701511469348</v>
      </c>
      <c r="AB1251" s="32">
        <v>87.105701511469348</v>
      </c>
      <c r="AC1251" s="32">
        <v>87.105701511469348</v>
      </c>
      <c r="AD1251" s="32">
        <v>87.105701511469348</v>
      </c>
      <c r="AE1251" s="32">
        <v>87.105701511469348</v>
      </c>
      <c r="AF1251" s="32">
        <v>87.105701511469348</v>
      </c>
      <c r="AG1251" s="32">
        <v>87.105701511469348</v>
      </c>
      <c r="AH1251" s="32">
        <v>87.105701511469348</v>
      </c>
      <c r="AI1251" s="32">
        <v>87.105701511469348</v>
      </c>
      <c r="AJ1251" s="32">
        <v>87.105701511469348</v>
      </c>
      <c r="AK1251" s="32">
        <v>87.105701511469348</v>
      </c>
      <c r="AL1251" s="32">
        <v>87.105701511469348</v>
      </c>
      <c r="AM1251" s="32">
        <v>87.105701511469348</v>
      </c>
      <c r="AN1251" s="32">
        <v>87.105701511469348</v>
      </c>
      <c r="AO1251" s="32">
        <v>87.105701511469348</v>
      </c>
      <c r="AP1251" s="32">
        <v>87.105701511469348</v>
      </c>
      <c r="AQ1251" s="32">
        <v>87.105701511469348</v>
      </c>
      <c r="AR1251" s="32">
        <v>87.105701511469348</v>
      </c>
      <c r="AS1251" s="32">
        <v>87.105701511469348</v>
      </c>
    </row>
    <row r="1252" spans="1:45" ht="25.5" hidden="1" customHeight="1">
      <c r="B1252" s="319" t="s">
        <v>477</v>
      </c>
      <c r="C1252" s="320">
        <f>C1251*$H$1203</f>
        <v>0.27270833333333339</v>
      </c>
      <c r="D1252" s="32">
        <f>D1251*$H$1203</f>
        <v>183.9308203920483</v>
      </c>
      <c r="E1252" s="32">
        <f t="shared" ref="E1252:AS1252" si="290">E1251*$H$1203</f>
        <v>182.3548666749264</v>
      </c>
      <c r="F1252" s="32">
        <f t="shared" si="290"/>
        <v>180.77891295780492</v>
      </c>
      <c r="G1252" s="32">
        <f t="shared" si="290"/>
        <v>179.20295924068347</v>
      </c>
      <c r="H1252" s="32">
        <f t="shared" si="290"/>
        <v>177.62700552356202</v>
      </c>
      <c r="I1252" s="32">
        <f t="shared" si="290"/>
        <v>176.05105180644048</v>
      </c>
      <c r="J1252" s="32">
        <f t="shared" si="290"/>
        <v>172.42303169420009</v>
      </c>
      <c r="K1252" s="32">
        <f t="shared" si="290"/>
        <v>168.7950115819597</v>
      </c>
      <c r="L1252" s="32">
        <f t="shared" si="290"/>
        <v>165.16699146971928</v>
      </c>
      <c r="M1252" s="32">
        <f t="shared" si="290"/>
        <v>161.53897135747889</v>
      </c>
      <c r="N1252" s="32">
        <f t="shared" si="290"/>
        <v>157.91095124523844</v>
      </c>
      <c r="O1252" s="32">
        <f t="shared" si="290"/>
        <v>150.67598580030128</v>
      </c>
      <c r="P1252" s="32">
        <f t="shared" si="290"/>
        <v>143.44102035536412</v>
      </c>
      <c r="Q1252" s="32">
        <f t="shared" si="290"/>
        <v>136.20605491042696</v>
      </c>
      <c r="R1252" s="32">
        <f t="shared" si="290"/>
        <v>128.9710894654898</v>
      </c>
      <c r="S1252" s="32">
        <f t="shared" si="290"/>
        <v>121.73612402055265</v>
      </c>
      <c r="T1252" s="32">
        <f t="shared" si="290"/>
        <v>117.74985694474809</v>
      </c>
      <c r="U1252" s="32">
        <f t="shared" si="290"/>
        <v>113.7635898689435</v>
      </c>
      <c r="V1252" s="32">
        <f t="shared" si="290"/>
        <v>109.77732279313894</v>
      </c>
      <c r="W1252" s="32">
        <f t="shared" si="290"/>
        <v>105.79105571733437</v>
      </c>
      <c r="X1252" s="32">
        <f t="shared" si="290"/>
        <v>101.80478864152981</v>
      </c>
      <c r="Y1252" s="32">
        <f t="shared" si="290"/>
        <v>101.80478864152981</v>
      </c>
      <c r="Z1252" s="32">
        <f t="shared" si="290"/>
        <v>101.80478864152981</v>
      </c>
      <c r="AA1252" s="32">
        <f t="shared" si="290"/>
        <v>101.80478864152981</v>
      </c>
      <c r="AB1252" s="32">
        <f t="shared" si="290"/>
        <v>101.80478864152981</v>
      </c>
      <c r="AC1252" s="32">
        <f t="shared" si="290"/>
        <v>101.80478864152981</v>
      </c>
      <c r="AD1252" s="32">
        <f t="shared" si="290"/>
        <v>101.80478864152981</v>
      </c>
      <c r="AE1252" s="32">
        <f t="shared" si="290"/>
        <v>101.80478864152981</v>
      </c>
      <c r="AF1252" s="32">
        <f t="shared" si="290"/>
        <v>101.80478864152981</v>
      </c>
      <c r="AG1252" s="32">
        <f t="shared" si="290"/>
        <v>101.80478864152981</v>
      </c>
      <c r="AH1252" s="32">
        <f t="shared" si="290"/>
        <v>101.80478864152981</v>
      </c>
      <c r="AI1252" s="32">
        <f t="shared" si="290"/>
        <v>101.80478864152981</v>
      </c>
      <c r="AJ1252" s="32">
        <f t="shared" si="290"/>
        <v>101.80478864152981</v>
      </c>
      <c r="AK1252" s="32">
        <f t="shared" si="290"/>
        <v>101.80478864152981</v>
      </c>
      <c r="AL1252" s="32">
        <f t="shared" si="290"/>
        <v>101.80478864152981</v>
      </c>
      <c r="AM1252" s="32">
        <f t="shared" si="290"/>
        <v>101.80478864152981</v>
      </c>
      <c r="AN1252" s="32">
        <f t="shared" si="290"/>
        <v>101.80478864152981</v>
      </c>
      <c r="AO1252" s="32">
        <f t="shared" si="290"/>
        <v>101.80478864152981</v>
      </c>
      <c r="AP1252" s="32">
        <f t="shared" si="290"/>
        <v>101.80478864152981</v>
      </c>
      <c r="AQ1252" s="32">
        <f t="shared" si="290"/>
        <v>101.80478864152981</v>
      </c>
      <c r="AR1252" s="32">
        <f t="shared" si="290"/>
        <v>101.80478864152981</v>
      </c>
      <c r="AS1252" s="32">
        <f t="shared" si="290"/>
        <v>101.80478864152981</v>
      </c>
    </row>
    <row r="1253" spans="1:45" ht="25.15" hidden="1" customHeight="1">
      <c r="B1253" s="296"/>
      <c r="C1253" s="39"/>
      <c r="D1253" s="64"/>
      <c r="E1253" s="66"/>
      <c r="F1253" s="64"/>
      <c r="G1253" s="64"/>
      <c r="H1253" s="64"/>
      <c r="I1253" s="66"/>
      <c r="J1253" s="14"/>
      <c r="K1253" s="14"/>
      <c r="L1253" s="14"/>
      <c r="M1253" s="14"/>
      <c r="N1253" s="64"/>
      <c r="O1253" s="64"/>
      <c r="P1253" s="64"/>
      <c r="Q1253" s="14"/>
      <c r="R1253" s="14"/>
      <c r="S1253" s="14"/>
      <c r="T1253" s="64"/>
      <c r="U1253" s="64"/>
      <c r="V1253" s="64"/>
      <c r="W1253" s="64"/>
      <c r="X1253" s="64"/>
      <c r="Y1253" s="64"/>
      <c r="Z1253" s="64"/>
      <c r="AA1253" s="64"/>
      <c r="AB1253" s="64"/>
      <c r="AC1253" s="64"/>
      <c r="AD1253" s="64"/>
      <c r="AE1253" s="64"/>
      <c r="AF1253" s="64"/>
      <c r="AG1253" s="64"/>
      <c r="AH1253" s="64"/>
      <c r="AI1253" s="64"/>
      <c r="AJ1253" s="64"/>
      <c r="AK1253" s="64"/>
      <c r="AL1253" s="64"/>
      <c r="AM1253" s="64"/>
      <c r="AN1253" s="64"/>
      <c r="AO1253" s="64"/>
      <c r="AP1253" s="64"/>
      <c r="AQ1253" s="64"/>
      <c r="AR1253" s="64"/>
      <c r="AS1253" s="64"/>
    </row>
    <row r="1254" spans="1:45" ht="25.15" hidden="1" customHeight="1">
      <c r="B1254" s="421" t="s">
        <v>478</v>
      </c>
      <c r="C1254" s="321" t="s">
        <v>105</v>
      </c>
      <c r="D1254" s="215">
        <v>2020</v>
      </c>
      <c r="E1254" s="9">
        <f t="shared" ref="E1254:AS1254" si="291">D1254+1</f>
        <v>2021</v>
      </c>
      <c r="F1254" s="9">
        <f t="shared" si="291"/>
        <v>2022</v>
      </c>
      <c r="G1254" s="9">
        <f t="shared" si="291"/>
        <v>2023</v>
      </c>
      <c r="H1254" s="9">
        <f t="shared" si="291"/>
        <v>2024</v>
      </c>
      <c r="I1254" s="9">
        <f t="shared" si="291"/>
        <v>2025</v>
      </c>
      <c r="J1254" s="9">
        <f t="shared" si="291"/>
        <v>2026</v>
      </c>
      <c r="K1254" s="9">
        <f t="shared" si="291"/>
        <v>2027</v>
      </c>
      <c r="L1254" s="9">
        <f t="shared" si="291"/>
        <v>2028</v>
      </c>
      <c r="M1254" s="9">
        <f t="shared" si="291"/>
        <v>2029</v>
      </c>
      <c r="N1254" s="9">
        <f t="shared" si="291"/>
        <v>2030</v>
      </c>
      <c r="O1254" s="9">
        <f t="shared" si="291"/>
        <v>2031</v>
      </c>
      <c r="P1254" s="9">
        <f t="shared" si="291"/>
        <v>2032</v>
      </c>
      <c r="Q1254" s="9">
        <f t="shared" si="291"/>
        <v>2033</v>
      </c>
      <c r="R1254" s="9">
        <f t="shared" si="291"/>
        <v>2034</v>
      </c>
      <c r="S1254" s="9">
        <f t="shared" si="291"/>
        <v>2035</v>
      </c>
      <c r="T1254" s="9">
        <f t="shared" si="291"/>
        <v>2036</v>
      </c>
      <c r="U1254" s="9">
        <f t="shared" si="291"/>
        <v>2037</v>
      </c>
      <c r="V1254" s="9">
        <f t="shared" si="291"/>
        <v>2038</v>
      </c>
      <c r="W1254" s="9">
        <f t="shared" si="291"/>
        <v>2039</v>
      </c>
      <c r="X1254" s="9">
        <f t="shared" si="291"/>
        <v>2040</v>
      </c>
      <c r="Y1254" s="9">
        <f t="shared" si="291"/>
        <v>2041</v>
      </c>
      <c r="Z1254" s="9">
        <f t="shared" si="291"/>
        <v>2042</v>
      </c>
      <c r="AA1254" s="9">
        <f t="shared" si="291"/>
        <v>2043</v>
      </c>
      <c r="AB1254" s="9">
        <f t="shared" si="291"/>
        <v>2044</v>
      </c>
      <c r="AC1254" s="9">
        <f t="shared" si="291"/>
        <v>2045</v>
      </c>
      <c r="AD1254" s="9">
        <f t="shared" si="291"/>
        <v>2046</v>
      </c>
      <c r="AE1254" s="9">
        <f t="shared" si="291"/>
        <v>2047</v>
      </c>
      <c r="AF1254" s="9">
        <f t="shared" si="291"/>
        <v>2048</v>
      </c>
      <c r="AG1254" s="9">
        <f t="shared" si="291"/>
        <v>2049</v>
      </c>
      <c r="AH1254" s="9">
        <f t="shared" si="291"/>
        <v>2050</v>
      </c>
      <c r="AI1254" s="9">
        <f t="shared" si="291"/>
        <v>2051</v>
      </c>
      <c r="AJ1254" s="9">
        <f t="shared" si="291"/>
        <v>2052</v>
      </c>
      <c r="AK1254" s="9">
        <f t="shared" si="291"/>
        <v>2053</v>
      </c>
      <c r="AL1254" s="9">
        <f t="shared" si="291"/>
        <v>2054</v>
      </c>
      <c r="AM1254" s="9">
        <f t="shared" si="291"/>
        <v>2055</v>
      </c>
      <c r="AN1254" s="9">
        <f t="shared" si="291"/>
        <v>2056</v>
      </c>
      <c r="AO1254" s="9">
        <f t="shared" si="291"/>
        <v>2057</v>
      </c>
      <c r="AP1254" s="9">
        <f t="shared" si="291"/>
        <v>2058</v>
      </c>
      <c r="AQ1254" s="9">
        <f t="shared" si="291"/>
        <v>2059</v>
      </c>
      <c r="AR1254" s="9">
        <f t="shared" si="291"/>
        <v>2060</v>
      </c>
      <c r="AS1254" s="9">
        <f t="shared" si="291"/>
        <v>2061</v>
      </c>
    </row>
    <row r="1255" spans="1:45" ht="25.15" hidden="1" customHeight="1">
      <c r="B1255" s="422"/>
      <c r="C1255" s="322" t="s">
        <v>310</v>
      </c>
      <c r="D1255" s="206">
        <v>43830</v>
      </c>
      <c r="E1255" s="206">
        <f t="shared" ref="E1255:AS1255" si="292">DATE(YEAR(D1255+1),12,31)</f>
        <v>44196</v>
      </c>
      <c r="F1255" s="206">
        <f t="shared" si="292"/>
        <v>44561</v>
      </c>
      <c r="G1255" s="206">
        <f t="shared" si="292"/>
        <v>44926</v>
      </c>
      <c r="H1255" s="206">
        <f t="shared" si="292"/>
        <v>45291</v>
      </c>
      <c r="I1255" s="206">
        <f t="shared" si="292"/>
        <v>45657</v>
      </c>
      <c r="J1255" s="206">
        <f t="shared" si="292"/>
        <v>46022</v>
      </c>
      <c r="K1255" s="206">
        <f t="shared" si="292"/>
        <v>46387</v>
      </c>
      <c r="L1255" s="206">
        <f t="shared" si="292"/>
        <v>46752</v>
      </c>
      <c r="M1255" s="206">
        <f t="shared" si="292"/>
        <v>47118</v>
      </c>
      <c r="N1255" s="206">
        <f t="shared" si="292"/>
        <v>47483</v>
      </c>
      <c r="O1255" s="206">
        <f t="shared" si="292"/>
        <v>47848</v>
      </c>
      <c r="P1255" s="206">
        <f t="shared" si="292"/>
        <v>48213</v>
      </c>
      <c r="Q1255" s="206">
        <f t="shared" si="292"/>
        <v>48579</v>
      </c>
      <c r="R1255" s="206">
        <f t="shared" si="292"/>
        <v>48944</v>
      </c>
      <c r="S1255" s="206">
        <f t="shared" si="292"/>
        <v>49309</v>
      </c>
      <c r="T1255" s="206">
        <f t="shared" si="292"/>
        <v>49674</v>
      </c>
      <c r="U1255" s="206">
        <f t="shared" si="292"/>
        <v>50040</v>
      </c>
      <c r="V1255" s="206">
        <f t="shared" si="292"/>
        <v>50405</v>
      </c>
      <c r="W1255" s="206">
        <f t="shared" si="292"/>
        <v>50770</v>
      </c>
      <c r="X1255" s="206">
        <f t="shared" si="292"/>
        <v>51135</v>
      </c>
      <c r="Y1255" s="206">
        <f t="shared" si="292"/>
        <v>51501</v>
      </c>
      <c r="Z1255" s="206">
        <f t="shared" si="292"/>
        <v>51866</v>
      </c>
      <c r="AA1255" s="206">
        <f t="shared" si="292"/>
        <v>52231</v>
      </c>
      <c r="AB1255" s="206">
        <f t="shared" si="292"/>
        <v>52596</v>
      </c>
      <c r="AC1255" s="206">
        <f t="shared" si="292"/>
        <v>52962</v>
      </c>
      <c r="AD1255" s="206">
        <f t="shared" si="292"/>
        <v>53327</v>
      </c>
      <c r="AE1255" s="206">
        <f t="shared" si="292"/>
        <v>53692</v>
      </c>
      <c r="AF1255" s="206">
        <f t="shared" si="292"/>
        <v>54057</v>
      </c>
      <c r="AG1255" s="206">
        <f t="shared" si="292"/>
        <v>54423</v>
      </c>
      <c r="AH1255" s="206">
        <f t="shared" si="292"/>
        <v>54788</v>
      </c>
      <c r="AI1255" s="206">
        <f t="shared" si="292"/>
        <v>55153</v>
      </c>
      <c r="AJ1255" s="206">
        <f t="shared" si="292"/>
        <v>55518</v>
      </c>
      <c r="AK1255" s="206">
        <f t="shared" si="292"/>
        <v>55884</v>
      </c>
      <c r="AL1255" s="206">
        <f t="shared" si="292"/>
        <v>56249</v>
      </c>
      <c r="AM1255" s="206">
        <f t="shared" si="292"/>
        <v>56614</v>
      </c>
      <c r="AN1255" s="206">
        <f t="shared" si="292"/>
        <v>56979</v>
      </c>
      <c r="AO1255" s="206">
        <f t="shared" si="292"/>
        <v>57345</v>
      </c>
      <c r="AP1255" s="206">
        <f t="shared" si="292"/>
        <v>57710</v>
      </c>
      <c r="AQ1255" s="206">
        <f t="shared" si="292"/>
        <v>58075</v>
      </c>
      <c r="AR1255" s="206">
        <f t="shared" si="292"/>
        <v>58440</v>
      </c>
      <c r="AS1255" s="206">
        <f t="shared" si="292"/>
        <v>58806</v>
      </c>
    </row>
    <row r="1256" spans="1:45" ht="43.5" hidden="1" customHeight="1">
      <c r="B1256" s="319" t="s">
        <v>479</v>
      </c>
      <c r="C1256" s="305" t="s">
        <v>200</v>
      </c>
      <c r="D1256" s="216">
        <f>G1225*(D1251*10^-6)*$D$1202*$H$1202</f>
        <v>5.8236800236455832E-2</v>
      </c>
      <c r="E1256" s="216">
        <f t="shared" ref="E1256:AS1256" si="293">H1225*(E1251*10^-6)*$D$1202*$H$1202</f>
        <v>5.9700902183435905E-2</v>
      </c>
      <c r="F1256" s="216">
        <f t="shared" si="293"/>
        <v>7.5421604944719126E-2</v>
      </c>
      <c r="G1256" s="216">
        <f t="shared" si="293"/>
        <v>0.10051996246688222</v>
      </c>
      <c r="H1256" s="216">
        <f t="shared" si="293"/>
        <v>0.12754627229244581</v>
      </c>
      <c r="I1256" s="216">
        <f t="shared" si="293"/>
        <v>0.14796110808665497</v>
      </c>
      <c r="J1256" s="216">
        <f t="shared" si="293"/>
        <v>0.16155725176421715</v>
      </c>
      <c r="K1256" s="216">
        <f t="shared" si="293"/>
        <v>0.17445291528254131</v>
      </c>
      <c r="L1256" s="216">
        <f t="shared" si="293"/>
        <v>0.18664809864162737</v>
      </c>
      <c r="M1256" s="216">
        <f t="shared" si="293"/>
        <v>0.1981428018414754</v>
      </c>
      <c r="N1256" s="216">
        <f t="shared" si="293"/>
        <v>0.20893702488208526</v>
      </c>
      <c r="O1256" s="216">
        <f t="shared" si="293"/>
        <v>0.21391009757849447</v>
      </c>
      <c r="P1256" s="216">
        <f t="shared" si="293"/>
        <v>0.22644638784195498</v>
      </c>
      <c r="Q1256" s="216">
        <f t="shared" si="293"/>
        <v>0.23668191595700347</v>
      </c>
      <c r="R1256" s="216">
        <f t="shared" si="293"/>
        <v>0.24461668192364003</v>
      </c>
      <c r="S1256" s="216">
        <f t="shared" si="293"/>
        <v>0.25025068574186465</v>
      </c>
      <c r="T1256" s="216">
        <f t="shared" si="293"/>
        <v>0.26077876894576096</v>
      </c>
      <c r="U1256" s="216">
        <f t="shared" si="293"/>
        <v>0.26939316866891461</v>
      </c>
      <c r="V1256" s="216">
        <f t="shared" si="293"/>
        <v>0.27678518514818151</v>
      </c>
      <c r="W1256" s="216">
        <f t="shared" si="293"/>
        <v>0.28295481838356162</v>
      </c>
      <c r="X1256" s="216">
        <f t="shared" si="293"/>
        <v>0.287902068375055</v>
      </c>
      <c r="Y1256" s="216">
        <f t="shared" si="293"/>
        <v>0.30351121666044956</v>
      </c>
      <c r="Z1256" s="216">
        <f t="shared" si="293"/>
        <v>0.31912036494584411</v>
      </c>
      <c r="AA1256" s="216">
        <f t="shared" si="293"/>
        <v>0.33472951323123867</v>
      </c>
      <c r="AB1256" s="216">
        <f t="shared" si="293"/>
        <v>0.35033866151663323</v>
      </c>
      <c r="AC1256" s="216">
        <f t="shared" si="293"/>
        <v>0.36594780980202779</v>
      </c>
      <c r="AD1256" s="216">
        <f t="shared" si="293"/>
        <v>0.38155695808742229</v>
      </c>
      <c r="AE1256" s="216">
        <f t="shared" si="293"/>
        <v>0.39774422297597967</v>
      </c>
      <c r="AF1256" s="216">
        <f t="shared" si="293"/>
        <v>0.41393148786453698</v>
      </c>
      <c r="AG1256" s="216">
        <f t="shared" si="293"/>
        <v>0.43011875275309425</v>
      </c>
      <c r="AH1256" s="216">
        <f t="shared" si="293"/>
        <v>0.44630601764165156</v>
      </c>
      <c r="AI1256" s="216">
        <f t="shared" si="293"/>
        <v>0.46249328253020888</v>
      </c>
      <c r="AJ1256" s="216">
        <f t="shared" si="293"/>
        <v>0.46249328253020888</v>
      </c>
      <c r="AK1256" s="216">
        <f t="shared" si="293"/>
        <v>0.46249328253020888</v>
      </c>
      <c r="AL1256" s="216">
        <f t="shared" si="293"/>
        <v>0.46249328253020888</v>
      </c>
      <c r="AM1256" s="216">
        <f t="shared" si="293"/>
        <v>0.46249328253020888</v>
      </c>
      <c r="AN1256" s="216">
        <f t="shared" si="293"/>
        <v>0.46249328253020888</v>
      </c>
      <c r="AO1256" s="216">
        <f t="shared" si="293"/>
        <v>0.46249328253020888</v>
      </c>
      <c r="AP1256" s="216">
        <f t="shared" si="293"/>
        <v>0.46249328253020888</v>
      </c>
      <c r="AQ1256" s="216">
        <f t="shared" si="293"/>
        <v>0.46249328253020888</v>
      </c>
      <c r="AR1256" s="216">
        <f t="shared" si="293"/>
        <v>0.46249328253020888</v>
      </c>
      <c r="AS1256" s="216">
        <f t="shared" si="293"/>
        <v>0.46249328253020888</v>
      </c>
    </row>
    <row r="1257" spans="1:45" ht="43.5" hidden="1" customHeight="1">
      <c r="B1257" s="319" t="s">
        <v>480</v>
      </c>
      <c r="C1257" s="305" t="s">
        <v>200</v>
      </c>
      <c r="D1257" s="216">
        <f>G1225*(D1252*10^-6)*$D$1202</f>
        <v>6.8064260276357771E-2</v>
      </c>
      <c r="E1257" s="216">
        <f t="shared" ref="E1257:AS1257" si="294">H1225*(E1252*10^-6)*$D$1202</f>
        <v>6.9775429426890731E-2</v>
      </c>
      <c r="F1257" s="216">
        <f t="shared" si="294"/>
        <v>8.8149000779140479E-2</v>
      </c>
      <c r="G1257" s="216">
        <f t="shared" si="294"/>
        <v>0.11748270613316862</v>
      </c>
      <c r="H1257" s="216">
        <f t="shared" si="294"/>
        <v>0.14906970574179604</v>
      </c>
      <c r="I1257" s="216">
        <f t="shared" si="294"/>
        <v>0.172929545076278</v>
      </c>
      <c r="J1257" s="216">
        <f t="shared" si="294"/>
        <v>0.18882003799942884</v>
      </c>
      <c r="K1257" s="216">
        <f t="shared" si="294"/>
        <v>0.20389184473647018</v>
      </c>
      <c r="L1257" s="216">
        <f t="shared" si="294"/>
        <v>0.21814496528740202</v>
      </c>
      <c r="M1257" s="216">
        <f t="shared" si="294"/>
        <v>0.2315793996522244</v>
      </c>
      <c r="N1257" s="216">
        <f t="shared" si="294"/>
        <v>0.24419514783093718</v>
      </c>
      <c r="O1257" s="216">
        <f t="shared" si="294"/>
        <v>0.25000742654486546</v>
      </c>
      <c r="P1257" s="216">
        <f t="shared" si="294"/>
        <v>0.2646592157902849</v>
      </c>
      <c r="Q1257" s="216">
        <f t="shared" si="294"/>
        <v>0.27662198927474785</v>
      </c>
      <c r="R1257" s="216">
        <f t="shared" si="294"/>
        <v>0.28589574699825426</v>
      </c>
      <c r="S1257" s="216">
        <f t="shared" si="294"/>
        <v>0.29248048896080431</v>
      </c>
      <c r="T1257" s="216">
        <f t="shared" si="294"/>
        <v>0.30478518620535822</v>
      </c>
      <c r="U1257" s="216">
        <f t="shared" si="294"/>
        <v>0.31485326588179396</v>
      </c>
      <c r="V1257" s="216">
        <f t="shared" si="294"/>
        <v>0.32349268514193713</v>
      </c>
      <c r="W1257" s="216">
        <f t="shared" si="294"/>
        <v>0.33070344398578772</v>
      </c>
      <c r="X1257" s="216">
        <f t="shared" si="294"/>
        <v>0.33648554241334561</v>
      </c>
      <c r="Y1257" s="216">
        <f t="shared" si="294"/>
        <v>0.35472873447190045</v>
      </c>
      <c r="Z1257" s="216">
        <f t="shared" si="294"/>
        <v>0.37297192653045536</v>
      </c>
      <c r="AA1257" s="216">
        <f t="shared" si="294"/>
        <v>0.39121511858901026</v>
      </c>
      <c r="AB1257" s="216">
        <f t="shared" si="294"/>
        <v>0.4094583106475651</v>
      </c>
      <c r="AC1257" s="216">
        <f t="shared" si="294"/>
        <v>0.42770150270612001</v>
      </c>
      <c r="AD1257" s="216">
        <f t="shared" si="294"/>
        <v>0.44594469476467491</v>
      </c>
      <c r="AE1257" s="216">
        <f t="shared" si="294"/>
        <v>0.4648635606031763</v>
      </c>
      <c r="AF1257" s="216">
        <f t="shared" si="294"/>
        <v>0.48378242644167768</v>
      </c>
      <c r="AG1257" s="216">
        <f t="shared" si="294"/>
        <v>0.5027012922801789</v>
      </c>
      <c r="AH1257" s="216">
        <f t="shared" si="294"/>
        <v>0.52162015811868034</v>
      </c>
      <c r="AI1257" s="216">
        <f t="shared" si="294"/>
        <v>0.54053902395718167</v>
      </c>
      <c r="AJ1257" s="216">
        <f t="shared" si="294"/>
        <v>0.54053902395718167</v>
      </c>
      <c r="AK1257" s="216">
        <f t="shared" si="294"/>
        <v>0.54053902395718167</v>
      </c>
      <c r="AL1257" s="216">
        <f t="shared" si="294"/>
        <v>0.54053902395718167</v>
      </c>
      <c r="AM1257" s="216">
        <f t="shared" si="294"/>
        <v>0.54053902395718167</v>
      </c>
      <c r="AN1257" s="216">
        <f t="shared" si="294"/>
        <v>0.54053902395718167</v>
      </c>
      <c r="AO1257" s="216">
        <f t="shared" si="294"/>
        <v>0.54053902395718167</v>
      </c>
      <c r="AP1257" s="216">
        <f t="shared" si="294"/>
        <v>0.54053902395718167</v>
      </c>
      <c r="AQ1257" s="216">
        <f t="shared" si="294"/>
        <v>0.54053902395718167</v>
      </c>
      <c r="AR1257" s="216">
        <f t="shared" si="294"/>
        <v>0.54053902395718167</v>
      </c>
      <c r="AS1257" s="216">
        <f t="shared" si="294"/>
        <v>0.54053902395718167</v>
      </c>
    </row>
    <row r="1258" spans="1:45" hidden="1"/>
    <row r="1259" spans="1:45" ht="25.15" customHeight="1">
      <c r="A1259" s="272" t="s">
        <v>382</v>
      </c>
      <c r="B1259" s="411" t="s">
        <v>381</v>
      </c>
      <c r="C1259" s="411"/>
      <c r="D1259" s="411"/>
      <c r="E1259" s="411"/>
      <c r="F1259" s="411"/>
      <c r="G1259" s="411"/>
      <c r="H1259" s="411"/>
      <c r="I1259" s="411"/>
      <c r="J1259" s="411"/>
      <c r="K1259" s="411"/>
      <c r="L1259" s="411"/>
      <c r="M1259" s="411"/>
      <c r="N1259" s="411"/>
      <c r="O1259" s="411"/>
      <c r="P1259" s="411"/>
      <c r="Q1259" s="411"/>
      <c r="R1259" s="411"/>
      <c r="S1259" s="411"/>
      <c r="T1259" s="411"/>
      <c r="U1259" s="411"/>
      <c r="V1259" s="411"/>
      <c r="W1259" s="411"/>
      <c r="X1259" s="411"/>
      <c r="Y1259" s="411"/>
      <c r="Z1259" s="411"/>
      <c r="AA1259" s="411"/>
      <c r="AB1259" s="411"/>
      <c r="AC1259" s="411"/>
      <c r="AD1259" s="411"/>
      <c r="AE1259" s="411"/>
      <c r="AF1259" s="411"/>
      <c r="AG1259" s="411"/>
      <c r="AH1259" s="411"/>
      <c r="AI1259" s="411"/>
      <c r="AJ1259" s="411"/>
      <c r="AK1259" s="411"/>
      <c r="AL1259" s="411"/>
      <c r="AM1259" s="411"/>
      <c r="AN1259" s="411"/>
      <c r="AO1259" s="411"/>
      <c r="AP1259" s="411"/>
      <c r="AQ1259" s="411"/>
      <c r="AR1259" s="411"/>
    </row>
    <row r="1260" spans="1:45" ht="25.15" customHeight="1">
      <c r="B1260" s="296"/>
      <c r="C1260" s="64"/>
      <c r="D1260" s="64"/>
      <c r="E1260" s="64"/>
      <c r="F1260" s="64"/>
      <c r="G1260" s="64"/>
      <c r="H1260" s="64"/>
      <c r="I1260" s="64"/>
      <c r="J1260" s="14"/>
      <c r="K1260" s="14"/>
      <c r="L1260" s="14"/>
      <c r="M1260" s="14"/>
      <c r="N1260" s="64"/>
      <c r="O1260" s="64"/>
      <c r="P1260" s="64"/>
      <c r="Q1260" s="64"/>
      <c r="R1260" s="64"/>
      <c r="S1260" s="64"/>
      <c r="T1260" s="64"/>
      <c r="U1260" s="64"/>
      <c r="V1260" s="64"/>
      <c r="W1260" s="64"/>
      <c r="X1260" s="64"/>
      <c r="Y1260" s="64"/>
      <c r="Z1260" s="64"/>
      <c r="AA1260" s="64"/>
      <c r="AB1260" s="64"/>
      <c r="AC1260" s="64"/>
      <c r="AD1260" s="64"/>
      <c r="AE1260" s="64"/>
      <c r="AF1260" s="64"/>
      <c r="AG1260" s="64"/>
      <c r="AH1260" s="64"/>
      <c r="AI1260" s="64"/>
      <c r="AJ1260" s="64"/>
      <c r="AK1260" s="64"/>
      <c r="AL1260" s="64"/>
      <c r="AM1260" s="64"/>
      <c r="AN1260" s="64"/>
      <c r="AO1260" s="64"/>
      <c r="AP1260" s="64"/>
      <c r="AQ1260" s="64"/>
      <c r="AR1260" s="64"/>
    </row>
    <row r="1261" spans="1:45" ht="25.15" customHeight="1">
      <c r="A1261" s="323"/>
      <c r="B1261" s="150" t="s">
        <v>360</v>
      </c>
      <c r="C1261" s="64"/>
      <c r="D1261" s="64"/>
      <c r="E1261" s="64"/>
      <c r="F1261" s="64"/>
      <c r="G1261" s="64"/>
      <c r="H1261" s="64"/>
      <c r="I1261" s="64"/>
      <c r="J1261" s="14"/>
      <c r="K1261" s="14"/>
      <c r="L1261" s="14"/>
      <c r="M1261" s="14"/>
      <c r="N1261" s="64"/>
      <c r="O1261" s="64"/>
      <c r="P1261" s="64"/>
      <c r="Q1261" s="64"/>
      <c r="R1261" s="64"/>
      <c r="S1261" s="64"/>
      <c r="T1261" s="64"/>
      <c r="U1261" s="64"/>
      <c r="V1261" s="64"/>
      <c r="W1261" s="64"/>
      <c r="X1261" s="64"/>
      <c r="Y1261" s="64"/>
      <c r="Z1261" s="64"/>
      <c r="AA1261" s="64"/>
      <c r="AB1261" s="64"/>
      <c r="AC1261" s="64"/>
      <c r="AD1261" s="64"/>
      <c r="AE1261" s="64"/>
      <c r="AF1261" s="64"/>
      <c r="AG1261" s="64"/>
      <c r="AH1261" s="64"/>
      <c r="AI1261" s="64"/>
      <c r="AJ1261" s="64"/>
      <c r="AK1261" s="64"/>
      <c r="AL1261" s="64"/>
      <c r="AM1261" s="64"/>
      <c r="AN1261" s="64"/>
      <c r="AO1261" s="64"/>
      <c r="AP1261" s="64"/>
      <c r="AQ1261" s="64"/>
      <c r="AR1261" s="64"/>
    </row>
    <row r="1262" spans="1:45" ht="25.15" customHeight="1">
      <c r="A1262" s="412" t="s">
        <v>311</v>
      </c>
      <c r="B1262" s="406" t="s">
        <v>505</v>
      </c>
      <c r="C1262" s="406"/>
      <c r="D1262" s="406"/>
      <c r="E1262" s="406"/>
      <c r="F1262" s="406"/>
      <c r="G1262" s="406"/>
      <c r="H1262" s="406"/>
      <c r="I1262" s="406"/>
      <c r="J1262" s="257"/>
      <c r="K1262" s="257"/>
      <c r="L1262" s="257"/>
      <c r="M1262" s="64"/>
      <c r="N1262" s="408" t="s">
        <v>504</v>
      </c>
      <c r="O1262" s="408"/>
      <c r="P1262" s="408"/>
      <c r="Q1262" s="408"/>
      <c r="R1262" s="408"/>
      <c r="S1262" s="408"/>
      <c r="T1262" s="408"/>
      <c r="U1262" s="408"/>
      <c r="V1262" s="408"/>
      <c r="W1262" s="408"/>
      <c r="X1262" s="408"/>
      <c r="Y1262" s="408"/>
      <c r="Z1262" s="408"/>
      <c r="AA1262" s="408"/>
      <c r="AB1262" s="64"/>
      <c r="AC1262" s="64"/>
      <c r="AD1262" s="64"/>
      <c r="AE1262" s="64"/>
      <c r="AF1262" s="64"/>
      <c r="AG1262" s="64"/>
      <c r="AH1262" s="64"/>
      <c r="AI1262" s="64"/>
      <c r="AJ1262" s="64"/>
      <c r="AK1262" s="64"/>
      <c r="AL1262" s="64"/>
      <c r="AM1262" s="64"/>
      <c r="AN1262" s="64"/>
      <c r="AO1262" s="64"/>
      <c r="AP1262" s="64"/>
      <c r="AQ1262" s="64"/>
      <c r="AR1262" s="64"/>
    </row>
    <row r="1263" spans="1:45" ht="25.15" customHeight="1">
      <c r="A1263" s="413"/>
      <c r="B1263" s="406" t="s">
        <v>448</v>
      </c>
      <c r="C1263" s="409" t="s">
        <v>199</v>
      </c>
      <c r="D1263" s="406" t="s">
        <v>8</v>
      </c>
      <c r="E1263" s="406"/>
      <c r="F1263" s="406"/>
      <c r="G1263" s="406"/>
      <c r="H1263" s="406"/>
      <c r="I1263" s="406"/>
      <c r="M1263" s="410" t="s">
        <v>448</v>
      </c>
      <c r="N1263" s="408" t="s">
        <v>8</v>
      </c>
      <c r="O1263" s="408"/>
      <c r="P1263" s="408"/>
      <c r="Q1263" s="408"/>
      <c r="R1263" s="408"/>
      <c r="S1263" s="408"/>
      <c r="T1263" s="408"/>
      <c r="U1263" s="408"/>
      <c r="V1263" s="408"/>
      <c r="W1263" s="408"/>
      <c r="X1263" s="408"/>
      <c r="Y1263" s="408"/>
      <c r="Z1263" s="408"/>
      <c r="AA1263" s="408"/>
      <c r="AB1263" s="64"/>
      <c r="AC1263" s="64"/>
      <c r="AD1263" s="64"/>
      <c r="AE1263" s="64"/>
      <c r="AF1263" s="64"/>
      <c r="AG1263" s="64"/>
      <c r="AH1263" s="64"/>
      <c r="AI1263" s="64"/>
      <c r="AJ1263" s="64"/>
      <c r="AK1263" s="64"/>
      <c r="AL1263" s="64"/>
      <c r="AM1263" s="64"/>
      <c r="AN1263" s="64"/>
      <c r="AO1263" s="64"/>
      <c r="AP1263" s="64"/>
      <c r="AQ1263" s="64"/>
      <c r="AR1263" s="64"/>
    </row>
    <row r="1264" spans="1:45" ht="25.15" customHeight="1">
      <c r="A1264" s="413"/>
      <c r="B1264" s="406"/>
      <c r="C1264" s="409">
        <v>43830</v>
      </c>
      <c r="D1264" s="255" t="s">
        <v>9</v>
      </c>
      <c r="E1264" s="255" t="s">
        <v>10</v>
      </c>
      <c r="F1264" s="255" t="s">
        <v>1</v>
      </c>
      <c r="G1264" s="255" t="s">
        <v>2</v>
      </c>
      <c r="H1264" s="255" t="s">
        <v>3</v>
      </c>
      <c r="I1264" s="255" t="s">
        <v>449</v>
      </c>
      <c r="M1264" s="408"/>
      <c r="N1264" s="248" t="s">
        <v>25</v>
      </c>
      <c r="O1264" s="248" t="s">
        <v>26</v>
      </c>
      <c r="P1264" s="248" t="s">
        <v>27</v>
      </c>
      <c r="Q1264" s="248" t="s">
        <v>28</v>
      </c>
      <c r="R1264" s="248" t="s">
        <v>29</v>
      </c>
      <c r="S1264" s="248" t="s">
        <v>30</v>
      </c>
      <c r="T1264" s="248" t="s">
        <v>31</v>
      </c>
      <c r="U1264" s="248" t="s">
        <v>32</v>
      </c>
      <c r="V1264" s="248" t="s">
        <v>33</v>
      </c>
      <c r="W1264" s="248" t="s">
        <v>34</v>
      </c>
      <c r="X1264" s="248" t="s">
        <v>35</v>
      </c>
      <c r="Y1264" s="248" t="s">
        <v>36</v>
      </c>
      <c r="Z1264" s="248" t="s">
        <v>37</v>
      </c>
      <c r="AA1264" s="248" t="s">
        <v>38</v>
      </c>
      <c r="AB1264" s="64"/>
      <c r="AC1264" s="64"/>
      <c r="AD1264" s="64"/>
      <c r="AE1264" s="64"/>
      <c r="AF1264" s="64"/>
      <c r="AG1264" s="64"/>
      <c r="AH1264" s="64"/>
      <c r="AI1264" s="64"/>
      <c r="AJ1264" s="64"/>
      <c r="AK1264" s="64"/>
      <c r="AL1264" s="64"/>
      <c r="AM1264" s="64"/>
      <c r="AN1264" s="64"/>
      <c r="AO1264" s="64"/>
      <c r="AP1264" s="64"/>
      <c r="AQ1264" s="64"/>
      <c r="AR1264" s="64"/>
    </row>
    <row r="1265" spans="1:44" ht="25.15" customHeight="1">
      <c r="A1265" s="413"/>
      <c r="B1265" s="256">
        <v>2020</v>
      </c>
      <c r="C1265" s="278">
        <v>43830</v>
      </c>
      <c r="D1265" s="86">
        <f>AVERAGE(N1265:P1265)</f>
        <v>0.16928725101380074</v>
      </c>
      <c r="E1265" s="86">
        <f t="shared" ref="E1265:E1306" si="295">AVERAGE(Q1265:R1265)</f>
        <v>8.7077234175506057E-2</v>
      </c>
      <c r="F1265" s="86">
        <f t="shared" ref="F1265:F1306" si="296">AVERAGE(S1265:T1265)</f>
        <v>6.7290842410206761E-2</v>
      </c>
      <c r="G1265" s="86">
        <f t="shared" ref="G1265:G1306" si="297">AVERAGE(U1265:V1265)</f>
        <v>6.0508711059803294E-2</v>
      </c>
      <c r="H1265" s="86">
        <f t="shared" ref="H1265:H1306" si="298">AVERAGE(W1265:X1265)</f>
        <v>6.2606297061900393E-2</v>
      </c>
      <c r="I1265" s="86">
        <f t="shared" ref="I1265:I1306" si="299">AVERAGE(Y1265:AA1265)</f>
        <v>7.523670940919043E-2</v>
      </c>
      <c r="M1265" s="104">
        <v>2020</v>
      </c>
      <c r="N1265" s="222">
        <f>(HLOOKUP($M1265,$C$1161:$AS$1165,2,FALSE)*($C$1178*10^-6)*$D$1202*HLOOKUP($M1265,$G$1221:$AV$1225,5,FALSE))+HLOOKUP($M1265,$C$1161:$AS$1165,5,FALSE)*HLOOKUP($M1265,$D$1254:$AS$1257,3,FALSE)</f>
        <v>0.23984905300053966</v>
      </c>
      <c r="O1265" s="222">
        <f>(HLOOKUP($M1265,$C$1161:$AS$1165,2,FALSE)*($C$1179*10^-6)*$D$1202*HLOOKUP($M1265,$G$1221:$AV$1225,5,FALSE))+HLOOKUP($M1265,$C$1161:$AS$1165,5,FALSE)*HLOOKUP($M1265,$D$1254:$AS$1257,3,FALSE)</f>
        <v>0.15205852421949326</v>
      </c>
      <c r="P1265" s="222">
        <f>(HLOOKUP($M1265,$C$1161:$AS$1165,2,FALSE)*($C$1180*10^-6)*$D$1202*HLOOKUP($M1265,$G$1221:$AV$1225,5,FALSE))+HLOOKUP($M1265,$C$1161:$AS$1165,5,FALSE)*HLOOKUP($M1265,$D$1254:$AS$1257,3,FALSE)</f>
        <v>0.11595417582136931</v>
      </c>
      <c r="Q1265" s="222">
        <f>(HLOOKUP($M1265,$C$1161:$AS$1165,2,FALSE)*($C$1181*10^-6)*$D$1202*HLOOKUP($M1265,$G$1221:$AV$1225,5,FALSE))+HLOOKUP($M1265,$C$1161:$AS$1165,5,FALSE)*HLOOKUP($M1265,$D$1254:$AS$1257,3,FALSE)</f>
        <v>9.4249225941213377E-2</v>
      </c>
      <c r="R1265" s="222">
        <f>(HLOOKUP($M1265,$C$1161:$AS$1165,2,FALSE)*($C$1182*10^-6)*$D$1202*HLOOKUP($M1265,$G$1221:$AV$1225,5,FALSE))+HLOOKUP($M1265,$C$1161:$AS$1165,5,FALSE)*HLOOKUP($M1265,$D$1254:$AS$1257,3,FALSE)</f>
        <v>7.9905242409798738E-2</v>
      </c>
      <c r="S1265" s="222">
        <f>(HLOOKUP($M1265,$C$1161:$AS$1165,2,FALSE)*($C$1183*10^-6)*$D$1202*HLOOKUP($M1265,$G$1221:$AV$1225,5,FALSE))+HLOOKUP($M1265,$C$1161:$AS$1165,5,FALSE)*HLOOKUP($M1265,$D$1254:$AS$1257,3,FALSE)</f>
        <v>7.0326643665841751E-2</v>
      </c>
      <c r="T1265" s="222">
        <f>(HLOOKUP($M1265,$C$1161:$AS$1165,2,FALSE)*($C$1184*10^-6)*$D$1202*HLOOKUP($M1265,$G$1221:$AV$1225,5,FALSE))+HLOOKUP($M1265,$C$1161:$AS$1165,5,FALSE)*HLOOKUP($M1265,$D$1254:$AS$1257,3,FALSE)</f>
        <v>6.4255041154571771E-2</v>
      </c>
      <c r="U1265" s="222">
        <f>(HLOOKUP($M1265,$C$1161:$AS$1165,2,FALSE)*($C$1185*10^-6)*$D$1202*HLOOKUP($M1265,$G$1221:$AV$1225,5,FALSE))+HLOOKUP($M1265,$C$1161:$AS$1165,5,FALSE)*HLOOKUP($M1265,$D$1254:$AS$1257,3,FALSE)</f>
        <v>6.0976357627130509E-2</v>
      </c>
      <c r="V1265" s="222">
        <f>(HLOOKUP($M1265,$C$1161:$AS$1165,2,FALSE)*($C$1186*10^-6)*$D$1202*HLOOKUP($M1265,$G$1221:$AV$1225,5,FALSE))+HLOOKUP($M1265,$C$1161:$AS$1165,5,FALSE)*HLOOKUP($M1265,$D$1254:$AS$1257,3,FALSE)</f>
        <v>6.0041064492476086E-2</v>
      </c>
      <c r="W1265" s="222">
        <f>(HLOOKUP($M1265,$C$1161:$AS$1165,2,FALSE)*($C$1187*10^-6)*$D$1202*HLOOKUP($M1265,$G$1221:$AV$1225,5,FALSE))+HLOOKUP($M1265,$C$1161:$AS$1165,5,FALSE)*HLOOKUP($M1265,$D$1254:$AS$1257,3,FALSE)</f>
        <v>6.1144442268620182E-2</v>
      </c>
      <c r="X1265" s="222">
        <f>(HLOOKUP($M1265,$C$1161:$AS$1165,2,FALSE)*($C$1188*10^-6)*$D$1202*HLOOKUP($M1265,$G$1221:$AV$1225,5,FALSE))+HLOOKUP($M1265,$C$1161:$AS$1165,5,FALSE)*HLOOKUP($M1265,$D$1254:$AS$1257,3,FALSE)</f>
        <v>6.4068151855180611E-2</v>
      </c>
      <c r="Y1265" s="222">
        <f>(HLOOKUP($M1265,$C$1161:$AS$1165,2,FALSE)*($C$1189*10^-6)*$D$1202*HLOOKUP($M1265,$G$1221:$AV$1225,5,FALSE))+HLOOKUP($M1265,$C$1161:$AS$1165,5,FALSE)*HLOOKUP($M1265,$D$1254:$AS$1257,3,FALSE)</f>
        <v>6.8648858096443638E-2</v>
      </c>
      <c r="Z1265" s="222">
        <f>(HLOOKUP($M1265,$C$1161:$AS$1165,2,FALSE)*($C$1190*10^-6)*$D$1202*HLOOKUP($M1265,$G$1221:$AV$1225,5,FALSE))+HLOOKUP($M1265,$C$1161:$AS$1165,5,FALSE)*HLOOKUP($M1265,$D$1254:$AS$1257,3,FALSE)</f>
        <v>7.4760097616215507E-2</v>
      </c>
      <c r="AA1265" s="222">
        <f>(HLOOKUP($M1265,$C$1161:$AS$1165,2,FALSE)*($C$1191*10^-6)*$D$1202*HLOOKUP($M1265,$G$1221:$AV$1225,5,FALSE))+HLOOKUP($M1265,$C$1161:$AS$1165,5,FALSE)*HLOOKUP($M1265,$D$1254:$AS$1257,3,FALSE)</f>
        <v>8.2301172514912133E-2</v>
      </c>
      <c r="AB1265" s="64"/>
      <c r="AC1265" s="374"/>
      <c r="AD1265" s="374"/>
      <c r="AE1265" s="374"/>
      <c r="AF1265" s="374"/>
      <c r="AG1265" s="374"/>
      <c r="AH1265" s="374"/>
      <c r="AI1265" s="374"/>
      <c r="AJ1265" s="374"/>
      <c r="AK1265" s="374"/>
      <c r="AL1265" s="374"/>
      <c r="AM1265" s="374"/>
      <c r="AN1265" s="374"/>
      <c r="AO1265" s="374"/>
      <c r="AP1265" s="374"/>
      <c r="AQ1265" s="64"/>
      <c r="AR1265" s="64"/>
    </row>
    <row r="1266" spans="1:44" ht="25.15" customHeight="1">
      <c r="A1266" s="413"/>
      <c r="B1266" s="256">
        <f>B1265+1</f>
        <v>2021</v>
      </c>
      <c r="C1266" s="278">
        <f t="shared" ref="C1266:C1306" si="300">DATE(YEAR(C1265+1),12,31)</f>
        <v>44196</v>
      </c>
      <c r="D1266" s="86">
        <f t="shared" ref="D1266:D1306" si="301">AVERAGE(N1266:P1266)</f>
        <v>0.17421566373879113</v>
      </c>
      <c r="E1266" s="86">
        <f t="shared" si="295"/>
        <v>8.9817574839076847E-2</v>
      </c>
      <c r="F1266" s="86">
        <f t="shared" si="296"/>
        <v>6.9504555630030468E-2</v>
      </c>
      <c r="G1266" s="86">
        <f t="shared" si="297"/>
        <v>6.2541913525640841E-2</v>
      </c>
      <c r="H1266" s="86">
        <f t="shared" si="298"/>
        <v>6.4695328117782405E-2</v>
      </c>
      <c r="I1266" s="86">
        <f t="shared" si="299"/>
        <v>7.7661906949938561E-2</v>
      </c>
      <c r="J1266" s="14"/>
      <c r="K1266" s="14"/>
      <c r="L1266" s="14"/>
      <c r="M1266" s="104">
        <f>M1265+1</f>
        <v>2021</v>
      </c>
      <c r="N1266" s="222">
        <f t="shared" ref="N1266:N1306" si="302">(HLOOKUP($M1266,$C$1161:$AS$1165,2,FALSE)*($C$1178*10^-6)*$D$1202*HLOOKUP($M1266,$G$1221:$AV$1225,5,FALSE))+HLOOKUP($M1266,$C$1161:$AS$1165,5,FALSE)*HLOOKUP($M1266,$D$1254:$AS$1257,3,FALSE)</f>
        <v>0.24665551311523315</v>
      </c>
      <c r="O1266" s="222">
        <f t="shared" ref="O1266:O1306" si="303">(HLOOKUP($M1266,$C$1161:$AS$1165,2,FALSE)*($C$1179*10^-6)*$D$1202*HLOOKUP($M1266,$G$1221:$AV$1225,5,FALSE))+HLOOKUP($M1266,$C$1161:$AS$1165,5,FALSE)*HLOOKUP($M1266,$D$1254:$AS$1257,3,FALSE)</f>
        <v>0.15652838338614283</v>
      </c>
      <c r="P1266" s="222">
        <f t="shared" ref="P1266:P1306" si="304">(HLOOKUP($M1266,$C$1161:$AS$1165,2,FALSE)*($C$1180*10^-6)*$D$1202*HLOOKUP($M1266,$G$1221:$AV$1225,5,FALSE))+HLOOKUP($M1266,$C$1161:$AS$1165,5,FALSE)*HLOOKUP($M1266,$D$1254:$AS$1257,3,FALSE)</f>
        <v>0.11946309471499737</v>
      </c>
      <c r="Q1266" s="222">
        <f t="shared" ref="Q1266:Q1306" si="305">(HLOOKUP($M1266,$C$1161:$AS$1165,2,FALSE)*($C$1181*10^-6)*$D$1202*HLOOKUP($M1266,$G$1221:$AV$1225,5,FALSE))+HLOOKUP($M1266,$C$1161:$AS$1165,5,FALSE)*HLOOKUP($M1266,$D$1254:$AS$1257,3,FALSE)</f>
        <v>9.7180453742517561E-2</v>
      </c>
      <c r="R1266" s="222">
        <f t="shared" ref="R1266:R1306" si="306">(HLOOKUP($M1266,$C$1161:$AS$1165,2,FALSE)*($C$1182*10^-6)*$D$1202*HLOOKUP($M1266,$G$1221:$AV$1225,5,FALSE))+HLOOKUP($M1266,$C$1161:$AS$1165,5,FALSE)*HLOOKUP($M1266,$D$1254:$AS$1257,3,FALSE)</f>
        <v>8.2454695935636133E-2</v>
      </c>
      <c r="S1266" s="222">
        <f t="shared" ref="S1266:S1306" si="307">(HLOOKUP($M1266,$C$1161:$AS$1165,2,FALSE)*($C$1183*10^-6)*$D$1202*HLOOKUP($M1266,$G$1221:$AV$1225,5,FALSE))+HLOOKUP($M1266,$C$1161:$AS$1165,5,FALSE)*HLOOKUP($M1266,$D$1254:$AS$1257,3,FALSE)</f>
        <v>7.2621156673415704E-2</v>
      </c>
      <c r="T1266" s="222">
        <f t="shared" ref="T1266:T1306" si="308">(HLOOKUP($M1266,$C$1161:$AS$1165,2,FALSE)*($C$1184*10^-6)*$D$1202*HLOOKUP($M1266,$G$1221:$AV$1225,5,FALSE))+HLOOKUP($M1266,$C$1161:$AS$1165,5,FALSE)*HLOOKUP($M1266,$D$1254:$AS$1257,3,FALSE)</f>
        <v>6.6387954586645245E-2</v>
      </c>
      <c r="U1266" s="222">
        <f t="shared" ref="U1266:U1306" si="309">(HLOOKUP($M1266,$C$1161:$AS$1165,2,FALSE)*($C$1185*10^-6)*$D$1202*HLOOKUP($M1266,$G$1221:$AV$1225,5,FALSE))+HLOOKUP($M1266,$C$1161:$AS$1165,5,FALSE)*HLOOKUP($M1266,$D$1254:$AS$1257,3,FALSE)</f>
        <v>6.3022006804791503E-2</v>
      </c>
      <c r="V1266" s="222">
        <f t="shared" ref="V1266:V1306" si="310">(HLOOKUP($M1266,$C$1161:$AS$1165,2,FALSE)*($C$1186*10^-6)*$D$1202*HLOOKUP($M1266,$G$1221:$AV$1225,5,FALSE))+HLOOKUP($M1266,$C$1161:$AS$1165,5,FALSE)*HLOOKUP($M1266,$D$1254:$AS$1257,3,FALSE)</f>
        <v>6.2061820246490165E-2</v>
      </c>
      <c r="W1266" s="222">
        <f t="shared" ref="W1266:W1306" si="311">(HLOOKUP($M1266,$C$1161:$AS$1165,2,FALSE)*($C$1187*10^-6)*$D$1202*HLOOKUP($M1266,$G$1221:$AV$1225,5,FALSE))+HLOOKUP($M1266,$C$1161:$AS$1165,5,FALSE)*HLOOKUP($M1266,$D$1254:$AS$1257,3,FALSE)</f>
        <v>6.3194565126279578E-2</v>
      </c>
      <c r="X1266" s="222">
        <f t="shared" ref="X1266:X1306" si="312">(HLOOKUP($M1266,$C$1161:$AS$1165,2,FALSE)*($C$1188*10^-6)*$D$1202*HLOOKUP($M1266,$G$1221:$AV$1225,5,FALSE))+HLOOKUP($M1266,$C$1161:$AS$1165,5,FALSE)*HLOOKUP($M1266,$D$1254:$AS$1257,3,FALSE)</f>
        <v>6.6196091109285232E-2</v>
      </c>
      <c r="Y1266" s="222">
        <f t="shared" ref="Y1266:Y1306" si="313">(HLOOKUP($M1266,$C$1161:$AS$1165,2,FALSE)*($C$1189*10^-6)*$D$1202*HLOOKUP($M1266,$G$1221:$AV$1225,5,FALSE))+HLOOKUP($M1266,$C$1161:$AS$1165,5,FALSE)*HLOOKUP($M1266,$D$1254:$AS$1257,3,FALSE)</f>
        <v>7.0898715770389878E-2</v>
      </c>
      <c r="Z1266" s="222">
        <f t="shared" ref="Z1266:Z1306" si="314">(HLOOKUP($M1266,$C$1161:$AS$1165,2,FALSE)*($C$1190*10^-6)*$D$1202*HLOOKUP($M1266,$G$1221:$AV$1225,5,FALSE))+HLOOKUP($M1266,$C$1161:$AS$1165,5,FALSE)*HLOOKUP($M1266,$D$1254:$AS$1257,3,FALSE)</f>
        <v>7.7172609829938316E-2</v>
      </c>
      <c r="AA1266" s="222">
        <f t="shared" ref="AA1266:AA1306" si="315">(HLOOKUP($M1266,$C$1161:$AS$1165,2,FALSE)*($C$1191*10^-6)*$D$1202*HLOOKUP($M1266,$G$1221:$AV$1225,5,FALSE))+HLOOKUP($M1266,$C$1161:$AS$1165,5,FALSE)*HLOOKUP($M1266,$D$1254:$AS$1257,3,FALSE)</f>
        <v>8.491439524948749E-2</v>
      </c>
      <c r="AB1266" s="64"/>
      <c r="AC1266" s="374"/>
      <c r="AD1266" s="374"/>
      <c r="AE1266" s="374"/>
      <c r="AF1266" s="374"/>
      <c r="AG1266" s="374"/>
      <c r="AH1266" s="374"/>
      <c r="AI1266" s="374"/>
      <c r="AJ1266" s="374"/>
      <c r="AK1266" s="374"/>
      <c r="AL1266" s="374"/>
      <c r="AM1266" s="374"/>
      <c r="AN1266" s="374"/>
      <c r="AO1266" s="374"/>
      <c r="AP1266" s="374"/>
      <c r="AQ1266" s="64"/>
      <c r="AR1266" s="64"/>
    </row>
    <row r="1267" spans="1:44" ht="25.15" customHeight="1">
      <c r="A1267" s="413"/>
      <c r="B1267" s="256">
        <f t="shared" ref="B1267:B1306" si="316">B1266+1</f>
        <v>2022</v>
      </c>
      <c r="C1267" s="278">
        <f t="shared" si="300"/>
        <v>44561</v>
      </c>
      <c r="D1267" s="86">
        <f t="shared" si="301"/>
        <v>0.22094590095139324</v>
      </c>
      <c r="E1267" s="86">
        <f t="shared" si="295"/>
        <v>0.1141678615068951</v>
      </c>
      <c r="F1267" s="86">
        <f t="shared" si="296"/>
        <v>8.8468412685042172E-2</v>
      </c>
      <c r="G1267" s="86">
        <f t="shared" si="297"/>
        <v>7.9659477755913033E-2</v>
      </c>
      <c r="H1267" s="86">
        <f t="shared" si="298"/>
        <v>8.2383916084525805E-2</v>
      </c>
      <c r="I1267" s="86">
        <f t="shared" si="299"/>
        <v>9.8788859419739763E-2</v>
      </c>
      <c r="J1267" s="14"/>
      <c r="K1267" s="14"/>
      <c r="L1267" s="14"/>
      <c r="M1267" s="104">
        <f t="shared" ref="M1267:M1306" si="317">M1266+1</f>
        <v>2022</v>
      </c>
      <c r="N1267" s="222">
        <f t="shared" si="302"/>
        <v>0.31259471901008529</v>
      </c>
      <c r="O1267" s="222">
        <f t="shared" si="303"/>
        <v>0.19856846155931041</v>
      </c>
      <c r="P1267" s="222">
        <f t="shared" si="304"/>
        <v>0.15167452228478404</v>
      </c>
      <c r="Q1267" s="222">
        <f t="shared" si="305"/>
        <v>0.12348316454546092</v>
      </c>
      <c r="R1267" s="222">
        <f t="shared" si="306"/>
        <v>0.10485255846832929</v>
      </c>
      <c r="S1267" s="222">
        <f t="shared" si="307"/>
        <v>9.2411446863680774E-2</v>
      </c>
      <c r="T1267" s="222">
        <f t="shared" si="308"/>
        <v>8.452537850640357E-2</v>
      </c>
      <c r="U1267" s="222">
        <f t="shared" si="309"/>
        <v>8.0266877991706315E-2</v>
      </c>
      <c r="V1267" s="222">
        <f t="shared" si="310"/>
        <v>7.9052077520119751E-2</v>
      </c>
      <c r="W1267" s="222">
        <f t="shared" si="311"/>
        <v>8.0485193826798543E-2</v>
      </c>
      <c r="X1267" s="222">
        <f t="shared" si="312"/>
        <v>8.4282638342253066E-2</v>
      </c>
      <c r="Y1267" s="222">
        <f t="shared" si="313"/>
        <v>9.0232264075517765E-2</v>
      </c>
      <c r="Z1267" s="222">
        <f t="shared" si="314"/>
        <v>9.8169814748698139E-2</v>
      </c>
      <c r="AA1267" s="222">
        <f t="shared" si="315"/>
        <v>0.10796449943500341</v>
      </c>
      <c r="AB1267" s="64"/>
      <c r="AC1267" s="374"/>
      <c r="AD1267" s="374"/>
      <c r="AE1267" s="374"/>
      <c r="AF1267" s="374"/>
      <c r="AG1267" s="374"/>
      <c r="AH1267" s="374"/>
      <c r="AI1267" s="374"/>
      <c r="AJ1267" s="374"/>
      <c r="AK1267" s="374"/>
      <c r="AL1267" s="374"/>
      <c r="AM1267" s="374"/>
      <c r="AN1267" s="374"/>
      <c r="AO1267" s="374"/>
      <c r="AP1267" s="374"/>
      <c r="AQ1267" s="64"/>
      <c r="AR1267" s="64"/>
    </row>
    <row r="1268" spans="1:44" ht="25.15" customHeight="1">
      <c r="A1268" s="413"/>
      <c r="B1268" s="256">
        <f t="shared" si="316"/>
        <v>2023</v>
      </c>
      <c r="C1268" s="278">
        <f t="shared" si="300"/>
        <v>44926</v>
      </c>
      <c r="D1268" s="86">
        <f t="shared" si="301"/>
        <v>0.29561801303295182</v>
      </c>
      <c r="E1268" s="86">
        <f t="shared" si="295"/>
        <v>0.15309560428628091</v>
      </c>
      <c r="F1268" s="86">
        <f t="shared" si="296"/>
        <v>0.11879316374132105</v>
      </c>
      <c r="G1268" s="86">
        <f t="shared" si="297"/>
        <v>0.10703540314631829</v>
      </c>
      <c r="H1268" s="86">
        <f t="shared" si="298"/>
        <v>0.11067185793698221</v>
      </c>
      <c r="I1268" s="86">
        <f t="shared" si="299"/>
        <v>0.13256842067264324</v>
      </c>
      <c r="J1268" s="14"/>
      <c r="K1268" s="14"/>
      <c r="L1268" s="14"/>
      <c r="M1268" s="104">
        <f t="shared" si="317"/>
        <v>2023</v>
      </c>
      <c r="N1268" s="222">
        <f t="shared" si="302"/>
        <v>0.41794663394099585</v>
      </c>
      <c r="O1268" s="222">
        <f t="shared" si="303"/>
        <v>0.26574963765975507</v>
      </c>
      <c r="P1268" s="222">
        <f t="shared" si="304"/>
        <v>0.20315776749810463</v>
      </c>
      <c r="Q1268" s="222">
        <f t="shared" si="305"/>
        <v>0.16552924170993555</v>
      </c>
      <c r="R1268" s="222">
        <f t="shared" si="306"/>
        <v>0.14066196686262628</v>
      </c>
      <c r="S1268" s="222">
        <f t="shared" si="307"/>
        <v>0.12405614414284949</v>
      </c>
      <c r="T1268" s="222">
        <f t="shared" si="308"/>
        <v>0.11353018333979262</v>
      </c>
      <c r="U1268" s="222">
        <f t="shared" si="309"/>
        <v>0.10784613300358965</v>
      </c>
      <c r="V1268" s="222">
        <f t="shared" si="310"/>
        <v>0.10622467328904693</v>
      </c>
      <c r="W1268" s="222">
        <f t="shared" si="311"/>
        <v>0.10813753092442392</v>
      </c>
      <c r="X1268" s="222">
        <f t="shared" si="312"/>
        <v>0.1132061849495405</v>
      </c>
      <c r="Y1268" s="222">
        <f t="shared" si="313"/>
        <v>0.12114747133255956</v>
      </c>
      <c r="Z1268" s="222">
        <f t="shared" si="314"/>
        <v>0.13174214835955678</v>
      </c>
      <c r="AA1268" s="222">
        <f t="shared" si="315"/>
        <v>0.1448156423258134</v>
      </c>
      <c r="AB1268" s="64"/>
      <c r="AC1268" s="374"/>
      <c r="AD1268" s="374"/>
      <c r="AE1268" s="374"/>
      <c r="AF1268" s="374"/>
      <c r="AG1268" s="374"/>
      <c r="AH1268" s="374"/>
      <c r="AI1268" s="374"/>
      <c r="AJ1268" s="374"/>
      <c r="AK1268" s="374"/>
      <c r="AL1268" s="374"/>
      <c r="AM1268" s="374"/>
      <c r="AN1268" s="374"/>
      <c r="AO1268" s="374"/>
      <c r="AP1268" s="374"/>
      <c r="AQ1268" s="64"/>
      <c r="AR1268" s="64"/>
    </row>
    <row r="1269" spans="1:44" ht="25.15" customHeight="1">
      <c r="A1269" s="413"/>
      <c r="B1269" s="256">
        <f t="shared" si="316"/>
        <v>2024</v>
      </c>
      <c r="C1269" s="278">
        <f t="shared" si="300"/>
        <v>45291</v>
      </c>
      <c r="D1269" s="86">
        <f t="shared" si="301"/>
        <v>0.37656459176511664</v>
      </c>
      <c r="E1269" s="86">
        <f t="shared" si="295"/>
        <v>0.19544988060259863</v>
      </c>
      <c r="F1269" s="86">
        <f t="shared" si="296"/>
        <v>0.15185900485117426</v>
      </c>
      <c r="G1269" s="86">
        <f t="shared" si="297"/>
        <v>0.1369174708649849</v>
      </c>
      <c r="H1269" s="86">
        <f t="shared" si="298"/>
        <v>0.14153860704180404</v>
      </c>
      <c r="I1269" s="86">
        <f t="shared" si="299"/>
        <v>0.16936433402885118</v>
      </c>
      <c r="J1269" s="14"/>
      <c r="K1269" s="14"/>
      <c r="L1269" s="14"/>
      <c r="M1269" s="104">
        <f t="shared" si="317"/>
        <v>2024</v>
      </c>
      <c r="N1269" s="222">
        <f t="shared" si="302"/>
        <v>0.53201742923469852</v>
      </c>
      <c r="O1269" s="222">
        <f t="shared" si="303"/>
        <v>0.33860843998392132</v>
      </c>
      <c r="P1269" s="222">
        <f t="shared" si="304"/>
        <v>0.25906790607673014</v>
      </c>
      <c r="Q1269" s="222">
        <f t="shared" si="305"/>
        <v>0.21125030574618001</v>
      </c>
      <c r="R1269" s="222">
        <f t="shared" si="306"/>
        <v>0.17964945545901725</v>
      </c>
      <c r="S1269" s="222">
        <f t="shared" si="307"/>
        <v>0.15854709820897814</v>
      </c>
      <c r="T1269" s="222">
        <f t="shared" si="308"/>
        <v>0.14517091149337041</v>
      </c>
      <c r="U1269" s="222">
        <f t="shared" si="309"/>
        <v>0.13794773063411023</v>
      </c>
      <c r="V1269" s="222">
        <f t="shared" si="310"/>
        <v>0.13588721109585955</v>
      </c>
      <c r="W1269" s="222">
        <f t="shared" si="311"/>
        <v>0.13831803345686888</v>
      </c>
      <c r="X1269" s="222">
        <f t="shared" si="312"/>
        <v>0.14475918062673923</v>
      </c>
      <c r="Y1269" s="222">
        <f t="shared" si="313"/>
        <v>0.15485081324905783</v>
      </c>
      <c r="Z1269" s="222">
        <f t="shared" si="314"/>
        <v>0.16831432320850195</v>
      </c>
      <c r="AA1269" s="222">
        <f t="shared" si="315"/>
        <v>0.18492786562899374</v>
      </c>
      <c r="AB1269" s="64"/>
      <c r="AC1269" s="374"/>
      <c r="AD1269" s="374"/>
      <c r="AE1269" s="374"/>
      <c r="AF1269" s="374"/>
      <c r="AG1269" s="374"/>
      <c r="AH1269" s="374"/>
      <c r="AI1269" s="374"/>
      <c r="AJ1269" s="374"/>
      <c r="AK1269" s="374"/>
      <c r="AL1269" s="374"/>
      <c r="AM1269" s="374"/>
      <c r="AN1269" s="374"/>
      <c r="AO1269" s="374"/>
      <c r="AP1269" s="374"/>
      <c r="AQ1269" s="64"/>
      <c r="AR1269" s="64"/>
    </row>
    <row r="1270" spans="1:44" ht="25.15" customHeight="1">
      <c r="A1270" s="413"/>
      <c r="B1270" s="256">
        <f t="shared" si="316"/>
        <v>2025</v>
      </c>
      <c r="C1270" s="278">
        <f t="shared" si="300"/>
        <v>45657</v>
      </c>
      <c r="D1270" s="86">
        <f t="shared" si="301"/>
        <v>0.43854824745087728</v>
      </c>
      <c r="E1270" s="86">
        <f t="shared" si="295"/>
        <v>0.22812226220457429</v>
      </c>
      <c r="F1270" s="86">
        <f t="shared" si="296"/>
        <v>0.17747671873178686</v>
      </c>
      <c r="G1270" s="86">
        <f t="shared" si="297"/>
        <v>0.16011707417307527</v>
      </c>
      <c r="H1270" s="86">
        <f t="shared" si="298"/>
        <v>0.16548608658914538</v>
      </c>
      <c r="I1270" s="86">
        <f t="shared" si="299"/>
        <v>0.19781507841350354</v>
      </c>
      <c r="J1270" s="14"/>
      <c r="K1270" s="14"/>
      <c r="L1270" s="14"/>
      <c r="M1270" s="104">
        <f t="shared" si="317"/>
        <v>2025</v>
      </c>
      <c r="N1270" s="222">
        <f t="shared" si="302"/>
        <v>0.61915928823219535</v>
      </c>
      <c r="O1270" s="222">
        <f t="shared" si="303"/>
        <v>0.39444934138493443</v>
      </c>
      <c r="P1270" s="222">
        <f t="shared" si="304"/>
        <v>0.30203611273550207</v>
      </c>
      <c r="Q1270" s="222">
        <f t="shared" si="305"/>
        <v>0.24647979929699271</v>
      </c>
      <c r="R1270" s="222">
        <f t="shared" si="306"/>
        <v>0.20976472511215588</v>
      </c>
      <c r="S1270" s="222">
        <f t="shared" si="307"/>
        <v>0.18524720090411734</v>
      </c>
      <c r="T1270" s="222">
        <f t="shared" si="308"/>
        <v>0.16970623655945638</v>
      </c>
      <c r="U1270" s="222">
        <f t="shared" si="309"/>
        <v>0.16131406930166697</v>
      </c>
      <c r="V1270" s="222">
        <f t="shared" si="310"/>
        <v>0.15892007904448358</v>
      </c>
      <c r="W1270" s="222">
        <f t="shared" si="311"/>
        <v>0.16174430125697492</v>
      </c>
      <c r="X1270" s="222">
        <f t="shared" si="312"/>
        <v>0.16922787192131583</v>
      </c>
      <c r="Y1270" s="222">
        <f t="shared" si="313"/>
        <v>0.18095271593682838</v>
      </c>
      <c r="Z1270" s="222">
        <f t="shared" si="314"/>
        <v>0.19659513575962928</v>
      </c>
      <c r="AA1270" s="222">
        <f t="shared" si="315"/>
        <v>0.21589738354405291</v>
      </c>
      <c r="AB1270" s="64"/>
      <c r="AC1270" s="374"/>
      <c r="AD1270" s="374"/>
      <c r="AE1270" s="374"/>
      <c r="AF1270" s="374"/>
      <c r="AG1270" s="374"/>
      <c r="AH1270" s="374"/>
      <c r="AI1270" s="374"/>
      <c r="AJ1270" s="374"/>
      <c r="AK1270" s="374"/>
      <c r="AL1270" s="374"/>
      <c r="AM1270" s="374"/>
      <c r="AN1270" s="374"/>
      <c r="AO1270" s="374"/>
      <c r="AP1270" s="374"/>
      <c r="AQ1270" s="64"/>
      <c r="AR1270" s="64"/>
    </row>
    <row r="1271" spans="1:44" ht="25.15" customHeight="1">
      <c r="A1271" s="413"/>
      <c r="B1271" s="256">
        <f t="shared" si="316"/>
        <v>2026</v>
      </c>
      <c r="C1271" s="278">
        <f t="shared" si="300"/>
        <v>46022</v>
      </c>
      <c r="D1271" s="86">
        <f t="shared" si="301"/>
        <v>0.48635401138391288</v>
      </c>
      <c r="E1271" s="86">
        <f t="shared" si="295"/>
        <v>0.25349489591394209</v>
      </c>
      <c r="F1271" s="86">
        <f t="shared" si="296"/>
        <v>0.19745012348830632</v>
      </c>
      <c r="G1271" s="86">
        <f t="shared" si="297"/>
        <v>0.17823979890751318</v>
      </c>
      <c r="H1271" s="86">
        <f t="shared" si="298"/>
        <v>0.18418119193789387</v>
      </c>
      <c r="I1271" s="86">
        <f t="shared" si="299"/>
        <v>0.2199567185747032</v>
      </c>
      <c r="J1271" s="14"/>
      <c r="K1271" s="14"/>
      <c r="L1271" s="14"/>
      <c r="M1271" s="104">
        <f t="shared" si="317"/>
        <v>2026</v>
      </c>
      <c r="N1271" s="222">
        <f t="shared" si="302"/>
        <v>0.68621966557686365</v>
      </c>
      <c r="O1271" s="222">
        <f t="shared" si="303"/>
        <v>0.43755380143033162</v>
      </c>
      <c r="P1271" s="222">
        <f t="shared" si="304"/>
        <v>0.33528856714454341</v>
      </c>
      <c r="Q1271" s="222">
        <f t="shared" si="305"/>
        <v>0.27380949653013587</v>
      </c>
      <c r="R1271" s="222">
        <f t="shared" si="306"/>
        <v>0.23318029529774834</v>
      </c>
      <c r="S1271" s="222">
        <f t="shared" si="307"/>
        <v>0.20604900258256895</v>
      </c>
      <c r="T1271" s="222">
        <f t="shared" si="308"/>
        <v>0.18885124439404369</v>
      </c>
      <c r="U1271" s="222">
        <f t="shared" si="309"/>
        <v>0.17956440350204306</v>
      </c>
      <c r="V1271" s="222">
        <f t="shared" si="310"/>
        <v>0.1769151943129833</v>
      </c>
      <c r="W1271" s="222">
        <f t="shared" si="311"/>
        <v>0.18004050170085939</v>
      </c>
      <c r="X1271" s="222">
        <f t="shared" si="312"/>
        <v>0.18832188217492835</v>
      </c>
      <c r="Y1271" s="222">
        <f t="shared" si="313"/>
        <v>0.20129669041108744</v>
      </c>
      <c r="Z1271" s="222">
        <f t="shared" si="314"/>
        <v>0.2186067200611036</v>
      </c>
      <c r="AA1271" s="222">
        <f t="shared" si="315"/>
        <v>0.23996674525191855</v>
      </c>
      <c r="AB1271" s="64"/>
      <c r="AC1271" s="374"/>
      <c r="AD1271" s="374"/>
      <c r="AE1271" s="374"/>
      <c r="AF1271" s="374"/>
      <c r="AG1271" s="374"/>
      <c r="AH1271" s="374"/>
      <c r="AI1271" s="374"/>
      <c r="AJ1271" s="374"/>
      <c r="AK1271" s="374"/>
      <c r="AL1271" s="374"/>
      <c r="AM1271" s="374"/>
      <c r="AN1271" s="374"/>
      <c r="AO1271" s="374"/>
      <c r="AP1271" s="374"/>
      <c r="AQ1271" s="64"/>
      <c r="AR1271" s="64"/>
    </row>
    <row r="1272" spans="1:44" ht="25.15" customHeight="1">
      <c r="A1272" s="413"/>
      <c r="B1272" s="256">
        <f t="shared" si="316"/>
        <v>2027</v>
      </c>
      <c r="C1272" s="278">
        <f t="shared" si="300"/>
        <v>46387</v>
      </c>
      <c r="D1272" s="86">
        <f t="shared" si="301"/>
        <v>0.5335774307444171</v>
      </c>
      <c r="E1272" s="86">
        <f t="shared" si="295"/>
        <v>0.2786431993090448</v>
      </c>
      <c r="F1272" s="86">
        <f t="shared" si="296"/>
        <v>0.21728536517202424</v>
      </c>
      <c r="G1272" s="86">
        <f t="shared" si="297"/>
        <v>0.19625389589608733</v>
      </c>
      <c r="H1272" s="86">
        <f t="shared" si="298"/>
        <v>0.20275853481820375</v>
      </c>
      <c r="I1272" s="86">
        <f t="shared" si="299"/>
        <v>0.24192559241413811</v>
      </c>
      <c r="J1272" s="14"/>
      <c r="K1272" s="14"/>
      <c r="L1272" s="14"/>
      <c r="M1272" s="104">
        <f t="shared" si="317"/>
        <v>2027</v>
      </c>
      <c r="N1272" s="222">
        <f t="shared" si="302"/>
        <v>0.7523904105978021</v>
      </c>
      <c r="O1272" s="222">
        <f t="shared" si="303"/>
        <v>0.48015094583618345</v>
      </c>
      <c r="P1272" s="222">
        <f t="shared" si="304"/>
        <v>0.36819093579926576</v>
      </c>
      <c r="Q1272" s="222">
        <f t="shared" si="305"/>
        <v>0.30088363032912124</v>
      </c>
      <c r="R1272" s="222">
        <f t="shared" si="306"/>
        <v>0.25640276828896835</v>
      </c>
      <c r="S1272" s="222">
        <f t="shared" si="307"/>
        <v>0.22669942065650553</v>
      </c>
      <c r="T1272" s="222">
        <f t="shared" si="308"/>
        <v>0.20787130968754297</v>
      </c>
      <c r="U1272" s="222">
        <f t="shared" si="309"/>
        <v>0.19770407341471569</v>
      </c>
      <c r="V1272" s="222">
        <f t="shared" si="310"/>
        <v>0.19480371837745894</v>
      </c>
      <c r="W1272" s="222">
        <f t="shared" si="311"/>
        <v>0.1982253058696189</v>
      </c>
      <c r="X1272" s="222">
        <f t="shared" si="312"/>
        <v>0.20729176376678859</v>
      </c>
      <c r="Y1272" s="222">
        <f t="shared" si="313"/>
        <v>0.22149658782545043</v>
      </c>
      <c r="Z1272" s="222">
        <f t="shared" si="314"/>
        <v>0.24044761362508016</v>
      </c>
      <c r="AA1272" s="222">
        <f t="shared" si="315"/>
        <v>0.26383257579188368</v>
      </c>
      <c r="AB1272" s="64"/>
      <c r="AC1272" s="374"/>
      <c r="AD1272" s="374"/>
      <c r="AE1272" s="374"/>
      <c r="AF1272" s="374"/>
      <c r="AG1272" s="374"/>
      <c r="AH1272" s="374"/>
      <c r="AI1272" s="374"/>
      <c r="AJ1272" s="374"/>
      <c r="AK1272" s="374"/>
      <c r="AL1272" s="374"/>
      <c r="AM1272" s="374"/>
      <c r="AN1272" s="374"/>
      <c r="AO1272" s="374"/>
      <c r="AP1272" s="374"/>
      <c r="AQ1272" s="64"/>
      <c r="AR1272" s="64"/>
    </row>
    <row r="1273" spans="1:44" ht="25.15" customHeight="1">
      <c r="A1273" s="413"/>
      <c r="B1273" s="256">
        <f t="shared" si="316"/>
        <v>2028</v>
      </c>
      <c r="C1273" s="278">
        <f t="shared" si="300"/>
        <v>46752</v>
      </c>
      <c r="D1273" s="86">
        <f t="shared" si="301"/>
        <v>0.58020360440900243</v>
      </c>
      <c r="E1273" s="86">
        <f t="shared" si="295"/>
        <v>0.30355227126649509</v>
      </c>
      <c r="F1273" s="86">
        <f t="shared" si="296"/>
        <v>0.23696754265955317</v>
      </c>
      <c r="G1273" s="86">
        <f t="shared" si="297"/>
        <v>0.21414446401541026</v>
      </c>
      <c r="H1273" s="86">
        <f t="shared" si="298"/>
        <v>0.22120321410668758</v>
      </c>
      <c r="I1273" s="86">
        <f t="shared" si="299"/>
        <v>0.26370679880842074</v>
      </c>
      <c r="J1273" s="14"/>
      <c r="K1273" s="14"/>
      <c r="L1273" s="14"/>
      <c r="M1273" s="104">
        <f t="shared" si="317"/>
        <v>2028</v>
      </c>
      <c r="N1273" s="222">
        <f t="shared" si="302"/>
        <v>0.81765662217162316</v>
      </c>
      <c r="O1273" s="222">
        <f t="shared" si="303"/>
        <v>0.52222587347910232</v>
      </c>
      <c r="P1273" s="222">
        <f t="shared" si="304"/>
        <v>0.40072831757628163</v>
      </c>
      <c r="Q1273" s="222">
        <f t="shared" si="305"/>
        <v>0.32768729957056147</v>
      </c>
      <c r="R1273" s="222">
        <f t="shared" si="306"/>
        <v>0.2794172429624287</v>
      </c>
      <c r="S1273" s="222">
        <f t="shared" si="307"/>
        <v>0.24718355400253952</v>
      </c>
      <c r="T1273" s="222">
        <f t="shared" si="308"/>
        <v>0.22675153131656678</v>
      </c>
      <c r="U1273" s="222">
        <f t="shared" si="309"/>
        <v>0.21571817791629741</v>
      </c>
      <c r="V1273" s="222">
        <f t="shared" si="310"/>
        <v>0.21257075011452309</v>
      </c>
      <c r="W1273" s="222">
        <f t="shared" si="311"/>
        <v>0.21628381263986599</v>
      </c>
      <c r="X1273" s="222">
        <f t="shared" si="312"/>
        <v>0.22612261557350918</v>
      </c>
      <c r="Y1273" s="222">
        <f t="shared" si="313"/>
        <v>0.2415375070565299</v>
      </c>
      <c r="Z1273" s="222">
        <f t="shared" si="314"/>
        <v>0.26210291532817154</v>
      </c>
      <c r="AA1273" s="222">
        <f t="shared" si="315"/>
        <v>0.28747997404056086</v>
      </c>
      <c r="AB1273" s="64"/>
      <c r="AC1273" s="374"/>
      <c r="AD1273" s="374"/>
      <c r="AE1273" s="374"/>
      <c r="AF1273" s="374"/>
      <c r="AG1273" s="374"/>
      <c r="AH1273" s="374"/>
      <c r="AI1273" s="374"/>
      <c r="AJ1273" s="374"/>
      <c r="AK1273" s="374"/>
      <c r="AL1273" s="374"/>
      <c r="AM1273" s="374"/>
      <c r="AN1273" s="374"/>
      <c r="AO1273" s="374"/>
      <c r="AP1273" s="374"/>
      <c r="AQ1273" s="64"/>
      <c r="AR1273" s="64"/>
    </row>
    <row r="1274" spans="1:44" ht="25.15" customHeight="1">
      <c r="A1274" s="413"/>
      <c r="B1274" s="256">
        <f t="shared" si="316"/>
        <v>2029</v>
      </c>
      <c r="C1274" s="278">
        <f t="shared" si="300"/>
        <v>47118</v>
      </c>
      <c r="D1274" s="86">
        <f t="shared" si="301"/>
        <v>0.62621763125428143</v>
      </c>
      <c r="E1274" s="86">
        <f t="shared" si="295"/>
        <v>0.32820721066290548</v>
      </c>
      <c r="F1274" s="86">
        <f t="shared" si="296"/>
        <v>0.25648175482750568</v>
      </c>
      <c r="G1274" s="86">
        <f t="shared" si="297"/>
        <v>0.23189660214209454</v>
      </c>
      <c r="H1274" s="86">
        <f t="shared" si="298"/>
        <v>0.23950032867995796</v>
      </c>
      <c r="I1274" s="86">
        <f t="shared" si="299"/>
        <v>0.28528543663416389</v>
      </c>
      <c r="J1274" s="14"/>
      <c r="K1274" s="14"/>
      <c r="L1274" s="14"/>
      <c r="M1274" s="104">
        <f t="shared" si="317"/>
        <v>2029</v>
      </c>
      <c r="N1274" s="222">
        <f t="shared" si="302"/>
        <v>0.88200339917493964</v>
      </c>
      <c r="O1274" s="222">
        <f t="shared" si="303"/>
        <v>0.56376368323570081</v>
      </c>
      <c r="P1274" s="222">
        <f t="shared" si="304"/>
        <v>0.43288581135220355</v>
      </c>
      <c r="Q1274" s="222">
        <f t="shared" si="305"/>
        <v>0.35420560313106908</v>
      </c>
      <c r="R1274" s="222">
        <f t="shared" si="306"/>
        <v>0.30220881819474188</v>
      </c>
      <c r="S1274" s="222">
        <f t="shared" si="307"/>
        <v>0.26748650149728359</v>
      </c>
      <c r="T1274" s="222">
        <f t="shared" si="308"/>
        <v>0.24547700815772772</v>
      </c>
      <c r="U1274" s="222">
        <f t="shared" si="309"/>
        <v>0.23359181588340081</v>
      </c>
      <c r="V1274" s="222">
        <f t="shared" si="310"/>
        <v>0.23020138840078827</v>
      </c>
      <c r="W1274" s="222">
        <f t="shared" si="311"/>
        <v>0.23420112088821324</v>
      </c>
      <c r="X1274" s="222">
        <f t="shared" si="312"/>
        <v>0.24479953647170266</v>
      </c>
      <c r="Y1274" s="222">
        <f t="shared" si="313"/>
        <v>0.26140454698093846</v>
      </c>
      <c r="Z1274" s="222">
        <f t="shared" si="314"/>
        <v>0.28355772404699037</v>
      </c>
      <c r="AA1274" s="222">
        <f t="shared" si="315"/>
        <v>0.31089403887456274</v>
      </c>
      <c r="AC1274" s="374"/>
      <c r="AD1274" s="374"/>
      <c r="AE1274" s="374"/>
      <c r="AF1274" s="374"/>
      <c r="AG1274" s="374"/>
      <c r="AH1274" s="374"/>
      <c r="AI1274" s="374"/>
      <c r="AJ1274" s="374"/>
      <c r="AK1274" s="374"/>
      <c r="AL1274" s="374"/>
      <c r="AM1274" s="374"/>
      <c r="AN1274" s="374"/>
      <c r="AO1274" s="374"/>
      <c r="AP1274" s="374"/>
    </row>
    <row r="1275" spans="1:44" ht="25.15" customHeight="1">
      <c r="A1275" s="413"/>
      <c r="B1275" s="256">
        <f t="shared" si="316"/>
        <v>2030</v>
      </c>
      <c r="C1275" s="278">
        <f t="shared" si="300"/>
        <v>47483</v>
      </c>
      <c r="D1275" s="86">
        <f t="shared" si="301"/>
        <v>0.67160461015686623</v>
      </c>
      <c r="E1275" s="86">
        <f t="shared" si="295"/>
        <v>0.35259311637488838</v>
      </c>
      <c r="F1275" s="86">
        <f t="shared" si="296"/>
        <v>0.27581310055249419</v>
      </c>
      <c r="G1275" s="86">
        <f t="shared" si="297"/>
        <v>0.2494954091527527</v>
      </c>
      <c r="H1275" s="86">
        <f t="shared" si="298"/>
        <v>0.25763497741462738</v>
      </c>
      <c r="I1275" s="86">
        <f t="shared" si="299"/>
        <v>0.30664660476797972</v>
      </c>
      <c r="J1275" s="14"/>
      <c r="K1275" s="14"/>
      <c r="L1275" s="14"/>
      <c r="M1275" s="104">
        <f t="shared" si="317"/>
        <v>2030</v>
      </c>
      <c r="N1275" s="222">
        <f t="shared" si="302"/>
        <v>0.94541584048436333</v>
      </c>
      <c r="O1275" s="222">
        <f t="shared" si="303"/>
        <v>0.60474947398259138</v>
      </c>
      <c r="P1275" s="222">
        <f t="shared" si="304"/>
        <v>0.46464851600364404</v>
      </c>
      <c r="Q1275" s="222">
        <f t="shared" si="305"/>
        <v>0.38042363988725653</v>
      </c>
      <c r="R1275" s="222">
        <f t="shared" si="306"/>
        <v>0.32476259286252024</v>
      </c>
      <c r="S1275" s="222">
        <f t="shared" si="307"/>
        <v>0.2875933620173502</v>
      </c>
      <c r="T1275" s="222">
        <f t="shared" si="308"/>
        <v>0.26403283908763825</v>
      </c>
      <c r="U1275" s="222">
        <f t="shared" si="309"/>
        <v>0.25131008619263839</v>
      </c>
      <c r="V1275" s="222">
        <f t="shared" si="310"/>
        <v>0.24768073211286704</v>
      </c>
      <c r="W1275" s="222">
        <f t="shared" si="311"/>
        <v>0.25196232949127317</v>
      </c>
      <c r="X1275" s="222">
        <f t="shared" si="312"/>
        <v>0.26330762533798158</v>
      </c>
      <c r="Y1275" s="222">
        <f t="shared" si="313"/>
        <v>0.28108280647528849</v>
      </c>
      <c r="Z1275" s="222">
        <f t="shared" si="314"/>
        <v>0.30479713865814906</v>
      </c>
      <c r="AA1275" s="222">
        <f t="shared" si="315"/>
        <v>0.33405986917050173</v>
      </c>
    </row>
    <row r="1276" spans="1:44" ht="25.15" customHeight="1">
      <c r="A1276" s="413"/>
      <c r="B1276" s="256">
        <f t="shared" si="316"/>
        <v>2031</v>
      </c>
      <c r="C1276" s="278">
        <f t="shared" si="300"/>
        <v>47848</v>
      </c>
      <c r="D1276" s="86">
        <f t="shared" si="301"/>
        <v>0.71286368563728164</v>
      </c>
      <c r="E1276" s="86">
        <f t="shared" si="295"/>
        <v>0.3752729123246456</v>
      </c>
      <c r="F1276" s="86">
        <f t="shared" si="296"/>
        <v>0.2940212163147421</v>
      </c>
      <c r="G1276" s="86">
        <f t="shared" si="297"/>
        <v>0.26617077843204284</v>
      </c>
      <c r="H1276" s="86">
        <f t="shared" si="298"/>
        <v>0.27478439642862584</v>
      </c>
      <c r="I1276" s="86">
        <f t="shared" si="299"/>
        <v>0.3266504686612362</v>
      </c>
      <c r="J1276" s="14"/>
      <c r="K1276" s="14"/>
      <c r="L1276" s="14"/>
      <c r="M1276" s="104">
        <f t="shared" si="317"/>
        <v>2031</v>
      </c>
      <c r="N1276" s="222">
        <f t="shared" si="302"/>
        <v>1.0026217250486069</v>
      </c>
      <c r="O1276" s="222">
        <f t="shared" si="303"/>
        <v>0.6421148958259032</v>
      </c>
      <c r="P1276" s="222">
        <f t="shared" si="304"/>
        <v>0.49385443603733509</v>
      </c>
      <c r="Q1276" s="222">
        <f t="shared" si="305"/>
        <v>0.40472428989995302</v>
      </c>
      <c r="R1276" s="222">
        <f t="shared" si="306"/>
        <v>0.34582153474933819</v>
      </c>
      <c r="S1276" s="222">
        <f t="shared" si="307"/>
        <v>0.30648756205858452</v>
      </c>
      <c r="T1276" s="222">
        <f t="shared" si="308"/>
        <v>0.28155487057089967</v>
      </c>
      <c r="U1276" s="222">
        <f t="shared" si="309"/>
        <v>0.26809114254790883</v>
      </c>
      <c r="V1276" s="222">
        <f t="shared" si="310"/>
        <v>0.26425041431617691</v>
      </c>
      <c r="W1276" s="222">
        <f t="shared" si="311"/>
        <v>0.2687813725987564</v>
      </c>
      <c r="X1276" s="222">
        <f t="shared" si="312"/>
        <v>0.28078742025849524</v>
      </c>
      <c r="Y1276" s="222">
        <f t="shared" si="313"/>
        <v>0.29959783073861651</v>
      </c>
      <c r="Z1276" s="222">
        <f t="shared" si="314"/>
        <v>0.32469328935452457</v>
      </c>
      <c r="AA1276" s="222">
        <f t="shared" si="315"/>
        <v>0.35566028589056753</v>
      </c>
    </row>
    <row r="1277" spans="1:44" ht="25.15" customHeight="1">
      <c r="A1277" s="413"/>
      <c r="B1277" s="256">
        <f>B1276+1</f>
        <v>2032</v>
      </c>
      <c r="C1277" s="278">
        <f t="shared" si="300"/>
        <v>48213</v>
      </c>
      <c r="D1277" s="86">
        <f t="shared" si="301"/>
        <v>0.78380621431153408</v>
      </c>
      <c r="E1277" s="86">
        <f t="shared" si="295"/>
        <v>0.41362749013543221</v>
      </c>
      <c r="F1277" s="86">
        <f t="shared" si="296"/>
        <v>0.3245324924524351</v>
      </c>
      <c r="G1277" s="86">
        <f t="shared" si="297"/>
        <v>0.29399362593662598</v>
      </c>
      <c r="H1277" s="86">
        <f t="shared" si="298"/>
        <v>0.30343872447775966</v>
      </c>
      <c r="I1277" s="86">
        <f t="shared" si="299"/>
        <v>0.36031147683024406</v>
      </c>
      <c r="J1277" s="14"/>
      <c r="K1277" s="14"/>
      <c r="L1277" s="14"/>
      <c r="M1277" s="104">
        <f>M1276+1</f>
        <v>2032</v>
      </c>
      <c r="N1277" s="222">
        <f t="shared" si="302"/>
        <v>1.1015348663612734</v>
      </c>
      <c r="O1277" s="222">
        <f t="shared" si="303"/>
        <v>0.70622797811630034</v>
      </c>
      <c r="P1277" s="222">
        <f t="shared" si="304"/>
        <v>0.54365579845702849</v>
      </c>
      <c r="Q1277" s="222">
        <f t="shared" si="305"/>
        <v>0.44592183653914619</v>
      </c>
      <c r="R1277" s="222">
        <f t="shared" si="306"/>
        <v>0.38133314373171828</v>
      </c>
      <c r="S1277" s="222">
        <f t="shared" si="307"/>
        <v>0.33820222612824297</v>
      </c>
      <c r="T1277" s="222">
        <f t="shared" si="308"/>
        <v>0.31086275877662717</v>
      </c>
      <c r="U1277" s="222">
        <f t="shared" si="309"/>
        <v>0.29609936458401043</v>
      </c>
      <c r="V1277" s="222">
        <f t="shared" si="310"/>
        <v>0.29188788728924153</v>
      </c>
      <c r="W1277" s="222">
        <f t="shared" si="311"/>
        <v>0.2968562231826728</v>
      </c>
      <c r="X1277" s="222">
        <f t="shared" si="312"/>
        <v>0.31002122577284652</v>
      </c>
      <c r="Y1277" s="222">
        <f t="shared" si="313"/>
        <v>0.33064742264556607</v>
      </c>
      <c r="Z1277" s="222">
        <f t="shared" si="314"/>
        <v>0.3581653691874519</v>
      </c>
      <c r="AA1277" s="222">
        <f t="shared" si="315"/>
        <v>0.39212163865771427</v>
      </c>
    </row>
    <row r="1278" spans="1:44" ht="25.15" customHeight="1">
      <c r="A1278" s="413"/>
      <c r="B1278" s="256">
        <f t="shared" si="316"/>
        <v>2033</v>
      </c>
      <c r="C1278" s="278">
        <f t="shared" si="300"/>
        <v>48579</v>
      </c>
      <c r="D1278" s="86">
        <f t="shared" si="301"/>
        <v>0.85263822684095991</v>
      </c>
      <c r="E1278" s="86">
        <f t="shared" si="295"/>
        <v>0.45092350893039523</v>
      </c>
      <c r="F1278" s="86">
        <f t="shared" si="296"/>
        <v>0.3542383957026527</v>
      </c>
      <c r="G1278" s="86">
        <f t="shared" si="297"/>
        <v>0.32109788452116589</v>
      </c>
      <c r="H1278" s="86">
        <f t="shared" si="298"/>
        <v>0.33134762295368592</v>
      </c>
      <c r="I1278" s="86">
        <f t="shared" si="299"/>
        <v>0.39306543701478541</v>
      </c>
      <c r="J1278" s="14"/>
      <c r="K1278" s="14"/>
      <c r="L1278" s="14"/>
      <c r="M1278" s="104">
        <f t="shared" si="317"/>
        <v>2033</v>
      </c>
      <c r="N1278" s="222">
        <f t="shared" si="302"/>
        <v>1.1974345846390535</v>
      </c>
      <c r="O1278" s="222">
        <f t="shared" si="303"/>
        <v>0.76845100257914101</v>
      </c>
      <c r="P1278" s="222">
        <f t="shared" si="304"/>
        <v>0.59202909330468512</v>
      </c>
      <c r="Q1278" s="222">
        <f t="shared" si="305"/>
        <v>0.48596905155186265</v>
      </c>
      <c r="R1278" s="222">
        <f t="shared" si="306"/>
        <v>0.41587796630892776</v>
      </c>
      <c r="S1278" s="222">
        <f t="shared" si="307"/>
        <v>0.36907267128051485</v>
      </c>
      <c r="T1278" s="222">
        <f t="shared" si="308"/>
        <v>0.3394041201247906</v>
      </c>
      <c r="U1278" s="222">
        <f t="shared" si="309"/>
        <v>0.32338301370737216</v>
      </c>
      <c r="V1278" s="222">
        <f t="shared" si="310"/>
        <v>0.31881275533495962</v>
      </c>
      <c r="W1278" s="222">
        <f t="shared" si="311"/>
        <v>0.32420435004737003</v>
      </c>
      <c r="X1278" s="222">
        <f t="shared" si="312"/>
        <v>0.33849089586000186</v>
      </c>
      <c r="Y1278" s="222">
        <f t="shared" si="313"/>
        <v>0.36087426453342825</v>
      </c>
      <c r="Z1278" s="222">
        <f t="shared" si="314"/>
        <v>0.39073649974739166</v>
      </c>
      <c r="AA1278" s="222">
        <f t="shared" si="315"/>
        <v>0.42758554676353622</v>
      </c>
    </row>
    <row r="1279" spans="1:44" ht="25.15" customHeight="1">
      <c r="A1279" s="413"/>
      <c r="B1279" s="256">
        <f t="shared" si="316"/>
        <v>2034</v>
      </c>
      <c r="C1279" s="278">
        <f t="shared" si="300"/>
        <v>48944</v>
      </c>
      <c r="D1279" s="86">
        <f t="shared" si="301"/>
        <v>0.91927240930202714</v>
      </c>
      <c r="E1279" s="86">
        <f t="shared" si="295"/>
        <v>0.48707365478600229</v>
      </c>
      <c r="F1279" s="86">
        <f t="shared" si="296"/>
        <v>0.38305161214186306</v>
      </c>
      <c r="G1279" s="86">
        <f t="shared" si="297"/>
        <v>0.34739624026213062</v>
      </c>
      <c r="H1279" s="86">
        <f t="shared" si="298"/>
        <v>0.35842377793287239</v>
      </c>
      <c r="I1279" s="86">
        <f t="shared" si="299"/>
        <v>0.42482503529132803</v>
      </c>
      <c r="J1279" s="14"/>
      <c r="K1279" s="14"/>
      <c r="L1279" s="14"/>
      <c r="M1279" s="104">
        <f t="shared" si="317"/>
        <v>2034</v>
      </c>
      <c r="N1279" s="222">
        <f t="shared" si="302"/>
        <v>1.2902335659584152</v>
      </c>
      <c r="O1279" s="222">
        <f t="shared" si="303"/>
        <v>0.82869665529089298</v>
      </c>
      <c r="P1279" s="222">
        <f t="shared" si="304"/>
        <v>0.638887006656773</v>
      </c>
      <c r="Q1279" s="222">
        <f t="shared" si="305"/>
        <v>0.52477862101457007</v>
      </c>
      <c r="R1279" s="222">
        <f t="shared" si="306"/>
        <v>0.44936868855743445</v>
      </c>
      <c r="S1279" s="222">
        <f t="shared" si="307"/>
        <v>0.39901158359186822</v>
      </c>
      <c r="T1279" s="222">
        <f t="shared" si="308"/>
        <v>0.3670916406918579</v>
      </c>
      <c r="U1279" s="222">
        <f t="shared" si="309"/>
        <v>0.34985477599446207</v>
      </c>
      <c r="V1279" s="222">
        <f t="shared" si="310"/>
        <v>0.34493770452979916</v>
      </c>
      <c r="W1279" s="222">
        <f t="shared" si="311"/>
        <v>0.3507384392693158</v>
      </c>
      <c r="X1279" s="222">
        <f t="shared" si="312"/>
        <v>0.36610911659642903</v>
      </c>
      <c r="Y1279" s="222">
        <f t="shared" si="313"/>
        <v>0.39019104247867087</v>
      </c>
      <c r="Z1279" s="222">
        <f t="shared" si="314"/>
        <v>0.42231936711081186</v>
      </c>
      <c r="AA1279" s="222">
        <f t="shared" si="315"/>
        <v>0.46196469628450126</v>
      </c>
    </row>
    <row r="1280" spans="1:44" ht="25.15" customHeight="1">
      <c r="A1280" s="413"/>
      <c r="B1280" s="256">
        <f t="shared" si="316"/>
        <v>2035</v>
      </c>
      <c r="C1280" s="278">
        <f t="shared" si="300"/>
        <v>49309</v>
      </c>
      <c r="D1280" s="86">
        <f t="shared" si="301"/>
        <v>0.98362144777120342</v>
      </c>
      <c r="E1280" s="86">
        <f t="shared" si="295"/>
        <v>0.52199061377872114</v>
      </c>
      <c r="F1280" s="86">
        <f t="shared" si="296"/>
        <v>0.41088482784653368</v>
      </c>
      <c r="G1280" s="86">
        <f t="shared" si="297"/>
        <v>0.37280137923598772</v>
      </c>
      <c r="H1280" s="86">
        <f t="shared" si="298"/>
        <v>0.38457987549178696</v>
      </c>
      <c r="I1280" s="86">
        <f t="shared" si="299"/>
        <v>0.45550295773633964</v>
      </c>
      <c r="J1280" s="14"/>
      <c r="K1280" s="14"/>
      <c r="L1280" s="14"/>
      <c r="M1280" s="104">
        <f t="shared" si="317"/>
        <v>2035</v>
      </c>
      <c r="N1280" s="222">
        <f t="shared" si="302"/>
        <v>1.3798444963958261</v>
      </c>
      <c r="O1280" s="222">
        <f t="shared" si="303"/>
        <v>0.88687762232802425</v>
      </c>
      <c r="P1280" s="222">
        <f t="shared" si="304"/>
        <v>0.68414222458975982</v>
      </c>
      <c r="Q1280" s="222">
        <f t="shared" si="305"/>
        <v>0.56226323100373632</v>
      </c>
      <c r="R1280" s="222">
        <f t="shared" si="306"/>
        <v>0.48171799655370606</v>
      </c>
      <c r="S1280" s="222">
        <f t="shared" si="307"/>
        <v>0.42793164913877069</v>
      </c>
      <c r="T1280" s="222">
        <f t="shared" si="308"/>
        <v>0.39383800655429663</v>
      </c>
      <c r="U1280" s="222">
        <f t="shared" si="309"/>
        <v>0.37542733752174767</v>
      </c>
      <c r="V1280" s="222">
        <f t="shared" si="310"/>
        <v>0.37017542095022776</v>
      </c>
      <c r="W1280" s="222">
        <f t="shared" si="311"/>
        <v>0.37637117692497796</v>
      </c>
      <c r="X1280" s="222">
        <f t="shared" si="312"/>
        <v>0.39278857405859591</v>
      </c>
      <c r="Y1280" s="222">
        <f t="shared" si="313"/>
        <v>0.41851044255776165</v>
      </c>
      <c r="Z1280" s="222">
        <f t="shared" si="314"/>
        <v>0.45282665735418021</v>
      </c>
      <c r="AA1280" s="222">
        <f t="shared" si="315"/>
        <v>0.49517177329707707</v>
      </c>
    </row>
    <row r="1281" spans="1:27" ht="25.15" customHeight="1">
      <c r="A1281" s="413"/>
      <c r="B1281" s="256">
        <f t="shared" si="316"/>
        <v>2036</v>
      </c>
      <c r="C1281" s="278">
        <f t="shared" si="300"/>
        <v>49674</v>
      </c>
      <c r="D1281" s="86">
        <f t="shared" si="301"/>
        <v>1.0467053144370517</v>
      </c>
      <c r="E1281" s="86">
        <f t="shared" si="295"/>
        <v>0.55669435809711509</v>
      </c>
      <c r="F1281" s="86">
        <f t="shared" si="296"/>
        <v>0.43875801500522776</v>
      </c>
      <c r="G1281" s="86">
        <f t="shared" si="297"/>
        <v>0.39833327363130044</v>
      </c>
      <c r="H1281" s="86">
        <f t="shared" si="298"/>
        <v>0.4108358878189925</v>
      </c>
      <c r="I1281" s="86">
        <f t="shared" si="299"/>
        <v>0.48611917653838344</v>
      </c>
      <c r="J1281" s="14"/>
      <c r="K1281" s="14"/>
      <c r="L1281" s="14"/>
      <c r="M1281" s="104">
        <f t="shared" si="317"/>
        <v>2036</v>
      </c>
      <c r="N1281" s="222">
        <f t="shared" si="302"/>
        <v>1.4672873481398492</v>
      </c>
      <c r="O1281" s="222">
        <f t="shared" si="303"/>
        <v>0.94401387587909769</v>
      </c>
      <c r="P1281" s="222">
        <f t="shared" si="304"/>
        <v>0.72881471929220853</v>
      </c>
      <c r="Q1281" s="222">
        <f t="shared" si="305"/>
        <v>0.59944285370792438</v>
      </c>
      <c r="R1281" s="222">
        <f t="shared" si="306"/>
        <v>0.5139458624863058</v>
      </c>
      <c r="S1281" s="222">
        <f t="shared" si="307"/>
        <v>0.45685284010978544</v>
      </c>
      <c r="T1281" s="222">
        <f t="shared" si="308"/>
        <v>0.42066318990067009</v>
      </c>
      <c r="U1281" s="222">
        <f t="shared" si="309"/>
        <v>0.40112067047779221</v>
      </c>
      <c r="V1281" s="222">
        <f t="shared" si="310"/>
        <v>0.39554587678480868</v>
      </c>
      <c r="W1281" s="222">
        <f t="shared" si="311"/>
        <v>0.40212253520291952</v>
      </c>
      <c r="X1281" s="222">
        <f t="shared" si="312"/>
        <v>0.41954924043506547</v>
      </c>
      <c r="Y1281" s="222">
        <f t="shared" si="313"/>
        <v>0.4468524369592638</v>
      </c>
      <c r="Z1281" s="222">
        <f t="shared" si="314"/>
        <v>0.48327834266605973</v>
      </c>
      <c r="AA1281" s="222">
        <f t="shared" si="315"/>
        <v>0.52822674998982688</v>
      </c>
    </row>
    <row r="1282" spans="1:27" ht="25.15" customHeight="1">
      <c r="A1282" s="413"/>
      <c r="B1282" s="256">
        <f t="shared" si="316"/>
        <v>2037</v>
      </c>
      <c r="C1282" s="278">
        <f t="shared" si="300"/>
        <v>50040</v>
      </c>
      <c r="D1282" s="86">
        <f t="shared" si="301"/>
        <v>1.1050335419354098</v>
      </c>
      <c r="E1282" s="86">
        <f t="shared" si="295"/>
        <v>0.58893207377787904</v>
      </c>
      <c r="F1282" s="86">
        <f t="shared" si="296"/>
        <v>0.4647162393534997</v>
      </c>
      <c r="G1282" s="86">
        <f t="shared" si="297"/>
        <v>0.42213909265292915</v>
      </c>
      <c r="H1282" s="86">
        <f t="shared" si="298"/>
        <v>0.43530740543163082</v>
      </c>
      <c r="I1282" s="86">
        <f t="shared" si="299"/>
        <v>0.51459913418401981</v>
      </c>
      <c r="J1282" s="14"/>
      <c r="K1282" s="14"/>
      <c r="L1282" s="14"/>
      <c r="M1282" s="104">
        <f t="shared" si="317"/>
        <v>2037</v>
      </c>
      <c r="N1282" s="222">
        <f t="shared" si="302"/>
        <v>1.5480093616926118</v>
      </c>
      <c r="O1282" s="222">
        <f t="shared" si="303"/>
        <v>0.99687432320520319</v>
      </c>
      <c r="P1282" s="222">
        <f t="shared" si="304"/>
        <v>0.77021694090841475</v>
      </c>
      <c r="Q1282" s="222">
        <f t="shared" si="305"/>
        <v>0.63395670243324098</v>
      </c>
      <c r="R1282" s="222">
        <f t="shared" si="306"/>
        <v>0.5439074451225171</v>
      </c>
      <c r="S1282" s="222">
        <f t="shared" si="307"/>
        <v>0.48377451893212481</v>
      </c>
      <c r="T1282" s="222">
        <f t="shared" si="308"/>
        <v>0.44565795977487466</v>
      </c>
      <c r="U1282" s="222">
        <f t="shared" si="309"/>
        <v>0.42507490375306728</v>
      </c>
      <c r="V1282" s="222">
        <f t="shared" si="310"/>
        <v>0.41920328155279102</v>
      </c>
      <c r="W1282" s="222">
        <f t="shared" si="311"/>
        <v>0.42613011251696015</v>
      </c>
      <c r="X1282" s="222">
        <f t="shared" si="312"/>
        <v>0.44448469834630155</v>
      </c>
      <c r="Y1282" s="222">
        <f t="shared" si="313"/>
        <v>0.47324164679656605</v>
      </c>
      <c r="Z1282" s="222">
        <f t="shared" si="314"/>
        <v>0.51160704081686492</v>
      </c>
      <c r="AA1282" s="222">
        <f t="shared" si="315"/>
        <v>0.55894871493862841</v>
      </c>
    </row>
    <row r="1283" spans="1:27" ht="25.15" customHeight="1">
      <c r="A1283" s="413"/>
      <c r="B1283" s="256">
        <f t="shared" si="316"/>
        <v>2038</v>
      </c>
      <c r="C1283" s="278">
        <f t="shared" si="300"/>
        <v>50405</v>
      </c>
      <c r="D1283" s="86">
        <f t="shared" si="301"/>
        <v>1.1612769271419825</v>
      </c>
      <c r="E1283" s="86">
        <f t="shared" si="295"/>
        <v>0.6200993343983956</v>
      </c>
      <c r="F1283" s="86">
        <f t="shared" si="296"/>
        <v>0.48984815240814594</v>
      </c>
      <c r="G1283" s="86">
        <f t="shared" si="297"/>
        <v>0.44520228492095598</v>
      </c>
      <c r="H1283" s="86">
        <f t="shared" si="298"/>
        <v>0.45901041423225875</v>
      </c>
      <c r="I1283" s="86">
        <f t="shared" si="299"/>
        <v>0.54215473669250314</v>
      </c>
      <c r="J1283" s="14"/>
      <c r="K1283" s="14"/>
      <c r="L1283" s="14"/>
      <c r="M1283" s="104">
        <f t="shared" si="317"/>
        <v>2038</v>
      </c>
      <c r="N1283" s="222">
        <f t="shared" si="302"/>
        <v>1.6257758727381739</v>
      </c>
      <c r="O1283" s="222">
        <f t="shared" si="303"/>
        <v>1.0478625130454622</v>
      </c>
      <c r="P1283" s="222">
        <f t="shared" si="304"/>
        <v>0.81019239564231138</v>
      </c>
      <c r="Q1283" s="222">
        <f t="shared" si="305"/>
        <v>0.66731160108089482</v>
      </c>
      <c r="R1283" s="222">
        <f t="shared" si="306"/>
        <v>0.57288706771589637</v>
      </c>
      <c r="S1283" s="222">
        <f t="shared" si="307"/>
        <v>0.5098324277891384</v>
      </c>
      <c r="T1283" s="222">
        <f t="shared" si="308"/>
        <v>0.46986387702715354</v>
      </c>
      <c r="U1283" s="222">
        <f t="shared" si="309"/>
        <v>0.44828073999606866</v>
      </c>
      <c r="V1283" s="222">
        <f t="shared" si="310"/>
        <v>0.44212382984584331</v>
      </c>
      <c r="W1283" s="222">
        <f t="shared" si="311"/>
        <v>0.4493872188067648</v>
      </c>
      <c r="X1283" s="222">
        <f t="shared" si="312"/>
        <v>0.46863360965775275</v>
      </c>
      <c r="Y1283" s="222">
        <f t="shared" si="313"/>
        <v>0.49878778882047375</v>
      </c>
      <c r="Z1283" s="222">
        <f t="shared" si="314"/>
        <v>0.53901726473087197</v>
      </c>
      <c r="AA1283" s="222">
        <f t="shared" si="315"/>
        <v>0.58865915652616363</v>
      </c>
    </row>
    <row r="1284" spans="1:27" ht="25.15" customHeight="1">
      <c r="A1284" s="413"/>
      <c r="B1284" s="256">
        <f t="shared" si="316"/>
        <v>2039</v>
      </c>
      <c r="C1284" s="278">
        <f t="shared" si="300"/>
        <v>50770</v>
      </c>
      <c r="D1284" s="86">
        <f t="shared" si="301"/>
        <v>1.2153890806126635</v>
      </c>
      <c r="E1284" s="86">
        <f t="shared" si="295"/>
        <v>0.65014975051455925</v>
      </c>
      <c r="F1284" s="86">
        <f t="shared" si="296"/>
        <v>0.51410736472506102</v>
      </c>
      <c r="G1284" s="86">
        <f t="shared" si="297"/>
        <v>0.46747646099127549</v>
      </c>
      <c r="H1284" s="86">
        <f t="shared" si="298"/>
        <v>0.48189852477677075</v>
      </c>
      <c r="I1284" s="86">
        <f t="shared" si="299"/>
        <v>0.56873959461972801</v>
      </c>
      <c r="J1284" s="14"/>
      <c r="K1284" s="14"/>
      <c r="L1284" s="14"/>
      <c r="M1284" s="104">
        <f t="shared" si="317"/>
        <v>2039</v>
      </c>
      <c r="N1284" s="222">
        <f t="shared" si="302"/>
        <v>1.7005404918324298</v>
      </c>
      <c r="O1284" s="222">
        <f t="shared" si="303"/>
        <v>1.0969320559557685</v>
      </c>
      <c r="P1284" s="222">
        <f t="shared" si="304"/>
        <v>0.84869469404979236</v>
      </c>
      <c r="Q1284" s="222">
        <f t="shared" si="305"/>
        <v>0.69946116020678017</v>
      </c>
      <c r="R1284" s="222">
        <f t="shared" si="306"/>
        <v>0.60083834082233833</v>
      </c>
      <c r="S1284" s="222">
        <f t="shared" si="307"/>
        <v>0.53498017723672064</v>
      </c>
      <c r="T1284" s="222">
        <f t="shared" si="308"/>
        <v>0.49323455221340134</v>
      </c>
      <c r="U1284" s="222">
        <f t="shared" si="309"/>
        <v>0.47069178976269088</v>
      </c>
      <c r="V1284" s="222">
        <f t="shared" si="310"/>
        <v>0.46426113221986004</v>
      </c>
      <c r="W1284" s="222">
        <f t="shared" si="311"/>
        <v>0.47184746462822802</v>
      </c>
      <c r="X1284" s="222">
        <f t="shared" si="312"/>
        <v>0.49194958492531343</v>
      </c>
      <c r="Y1284" s="222">
        <f t="shared" si="313"/>
        <v>0.5234444735868814</v>
      </c>
      <c r="Z1284" s="222">
        <f t="shared" si="314"/>
        <v>0.56546262496397548</v>
      </c>
      <c r="AA1284" s="222">
        <f t="shared" si="315"/>
        <v>0.61731168530832714</v>
      </c>
    </row>
    <row r="1285" spans="1:27" ht="25.15" customHeight="1">
      <c r="A1285" s="413"/>
      <c r="B1285" s="256">
        <f t="shared" si="316"/>
        <v>2040</v>
      </c>
      <c r="C1285" s="278">
        <f t="shared" si="300"/>
        <v>51135</v>
      </c>
      <c r="D1285" s="86">
        <f t="shared" si="301"/>
        <v>1.2673236129033478</v>
      </c>
      <c r="E1285" s="86">
        <f t="shared" si="295"/>
        <v>0.67903693268226428</v>
      </c>
      <c r="F1285" s="86">
        <f t="shared" si="296"/>
        <v>0.53744748686013932</v>
      </c>
      <c r="G1285" s="86">
        <f t="shared" si="297"/>
        <v>0.4889152314197821</v>
      </c>
      <c r="H1285" s="86">
        <f t="shared" si="298"/>
        <v>0.50392534762106123</v>
      </c>
      <c r="I1285" s="86">
        <f t="shared" si="299"/>
        <v>0.5943073185215888</v>
      </c>
      <c r="J1285" s="14"/>
      <c r="K1285" s="14"/>
      <c r="L1285" s="14"/>
      <c r="M1285" s="104">
        <f t="shared" si="317"/>
        <v>2040</v>
      </c>
      <c r="N1285" s="222">
        <f t="shared" si="302"/>
        <v>1.7722568295312739</v>
      </c>
      <c r="O1285" s="222">
        <f t="shared" si="303"/>
        <v>1.144036562492017</v>
      </c>
      <c r="P1285" s="222">
        <f t="shared" si="304"/>
        <v>0.88567744668675252</v>
      </c>
      <c r="Q1285" s="222">
        <f t="shared" si="305"/>
        <v>0.73035899036679153</v>
      </c>
      <c r="R1285" s="222">
        <f t="shared" si="306"/>
        <v>0.62771487499773715</v>
      </c>
      <c r="S1285" s="222">
        <f t="shared" si="307"/>
        <v>0.5591713778307662</v>
      </c>
      <c r="T1285" s="222">
        <f t="shared" si="308"/>
        <v>0.51572359588951244</v>
      </c>
      <c r="U1285" s="222">
        <f t="shared" si="309"/>
        <v>0.49226166360882845</v>
      </c>
      <c r="V1285" s="222">
        <f t="shared" si="310"/>
        <v>0.4855687992307357</v>
      </c>
      <c r="W1285" s="222">
        <f t="shared" si="311"/>
        <v>0.4934644605372443</v>
      </c>
      <c r="X1285" s="222">
        <f t="shared" si="312"/>
        <v>0.51438623470487821</v>
      </c>
      <c r="Y1285" s="222">
        <f t="shared" si="313"/>
        <v>0.54716531165168347</v>
      </c>
      <c r="Z1285" s="222">
        <f t="shared" si="314"/>
        <v>0.59089673207206961</v>
      </c>
      <c r="AA1285" s="222">
        <f t="shared" si="315"/>
        <v>0.64485991184101332</v>
      </c>
    </row>
    <row r="1286" spans="1:27" ht="25.15" customHeight="1">
      <c r="A1286" s="413"/>
      <c r="B1286" s="256">
        <f>B1285+1</f>
        <v>2041</v>
      </c>
      <c r="C1286" s="278">
        <f t="shared" si="300"/>
        <v>51501</v>
      </c>
      <c r="D1286" s="86">
        <f t="shared" si="301"/>
        <v>1.3196148063058606</v>
      </c>
      <c r="E1286" s="86">
        <f t="shared" si="295"/>
        <v>0.7092951631933363</v>
      </c>
      <c r="F1286" s="86">
        <f t="shared" si="296"/>
        <v>0.56240280110520624</v>
      </c>
      <c r="G1286" s="86">
        <f t="shared" si="297"/>
        <v>0.51205287849830106</v>
      </c>
      <c r="H1286" s="86">
        <f t="shared" si="298"/>
        <v>0.52762516505695545</v>
      </c>
      <c r="I1286" s="86">
        <f t="shared" si="299"/>
        <v>0.6213921906899107</v>
      </c>
      <c r="J1286" s="14"/>
      <c r="K1286" s="14"/>
      <c r="L1286" s="14"/>
      <c r="M1286" s="104">
        <f>M1285+1</f>
        <v>2041</v>
      </c>
      <c r="N1286" s="222">
        <f t="shared" si="302"/>
        <v>1.843459168126532</v>
      </c>
      <c r="O1286" s="222">
        <f t="shared" si="303"/>
        <v>1.1917103149460329</v>
      </c>
      <c r="P1286" s="222">
        <f t="shared" si="304"/>
        <v>0.92367493584501692</v>
      </c>
      <c r="Q1286" s="222">
        <f t="shared" si="305"/>
        <v>0.76253937385275428</v>
      </c>
      <c r="R1286" s="222">
        <f t="shared" si="306"/>
        <v>0.65605095253391832</v>
      </c>
      <c r="S1286" s="222">
        <f t="shared" si="307"/>
        <v>0.58494031186310014</v>
      </c>
      <c r="T1286" s="222">
        <f t="shared" si="308"/>
        <v>0.53986529034731234</v>
      </c>
      <c r="U1286" s="222">
        <f t="shared" si="309"/>
        <v>0.51552464382630658</v>
      </c>
      <c r="V1286" s="222">
        <f t="shared" si="310"/>
        <v>0.50858111317029553</v>
      </c>
      <c r="W1286" s="222">
        <f t="shared" si="311"/>
        <v>0.51677248882563864</v>
      </c>
      <c r="X1286" s="222">
        <f t="shared" si="312"/>
        <v>0.53847784128827225</v>
      </c>
      <c r="Y1286" s="222">
        <f t="shared" si="313"/>
        <v>0.57248458530670532</v>
      </c>
      <c r="Z1286" s="222">
        <f t="shared" si="314"/>
        <v>0.61785386834697975</v>
      </c>
      <c r="AA1286" s="222">
        <f t="shared" si="315"/>
        <v>0.67383811841604724</v>
      </c>
    </row>
    <row r="1287" spans="1:27" ht="25.15" customHeight="1">
      <c r="A1287" s="413"/>
      <c r="B1287" s="256">
        <f t="shared" si="316"/>
        <v>2042</v>
      </c>
      <c r="C1287" s="278">
        <f t="shared" si="300"/>
        <v>51866</v>
      </c>
      <c r="D1287" s="86">
        <f t="shared" si="301"/>
        <v>1.3702171756325165</v>
      </c>
      <c r="E1287" s="86">
        <f t="shared" si="295"/>
        <v>0.73887895686009009</v>
      </c>
      <c r="F1287" s="86">
        <f t="shared" si="296"/>
        <v>0.58692782227257645</v>
      </c>
      <c r="G1287" s="86">
        <f t="shared" si="297"/>
        <v>0.53484391703914724</v>
      </c>
      <c r="H1287" s="86">
        <f t="shared" si="298"/>
        <v>0.55095249189676831</v>
      </c>
      <c r="I1287" s="86">
        <f t="shared" si="299"/>
        <v>0.64794872593700892</v>
      </c>
      <c r="J1287" s="14"/>
      <c r="K1287" s="14"/>
      <c r="L1287" s="14"/>
      <c r="M1287" s="104">
        <f t="shared" si="317"/>
        <v>2042</v>
      </c>
      <c r="N1287" s="222">
        <f t="shared" si="302"/>
        <v>1.9121020224305176</v>
      </c>
      <c r="O1287" s="222">
        <f t="shared" si="303"/>
        <v>1.2379078281301312</v>
      </c>
      <c r="P1287" s="222">
        <f t="shared" si="304"/>
        <v>0.96064167633690045</v>
      </c>
      <c r="Q1287" s="222">
        <f t="shared" si="305"/>
        <v>0.79395682547698332</v>
      </c>
      <c r="R1287" s="222">
        <f t="shared" si="306"/>
        <v>0.68380108824319685</v>
      </c>
      <c r="S1287" s="222">
        <f t="shared" si="307"/>
        <v>0.61024149414603734</v>
      </c>
      <c r="T1287" s="222">
        <f t="shared" si="308"/>
        <v>0.56361415039911567</v>
      </c>
      <c r="U1287" s="222">
        <f t="shared" si="309"/>
        <v>0.53843524522744024</v>
      </c>
      <c r="V1287" s="222">
        <f t="shared" si="310"/>
        <v>0.53125258885085436</v>
      </c>
      <c r="W1287" s="222">
        <f t="shared" si="311"/>
        <v>0.53972606430572634</v>
      </c>
      <c r="X1287" s="222">
        <f t="shared" si="312"/>
        <v>0.5621789194878104</v>
      </c>
      <c r="Y1287" s="222">
        <f t="shared" si="313"/>
        <v>0.59735680936426172</v>
      </c>
      <c r="Z1287" s="222">
        <f t="shared" si="314"/>
        <v>0.64428854860102092</v>
      </c>
      <c r="AA1287" s="222">
        <f t="shared" si="315"/>
        <v>0.70220081984574412</v>
      </c>
    </row>
    <row r="1288" spans="1:27" ht="25.15" customHeight="1">
      <c r="A1288" s="413"/>
      <c r="B1288" s="256">
        <f t="shared" si="316"/>
        <v>2043</v>
      </c>
      <c r="C1288" s="278">
        <f t="shared" si="300"/>
        <v>52231</v>
      </c>
      <c r="D1288" s="86">
        <f t="shared" si="301"/>
        <v>1.4191307208833159</v>
      </c>
      <c r="E1288" s="86">
        <f t="shared" si="295"/>
        <v>0.76778831368252554</v>
      </c>
      <c r="F1288" s="86">
        <f t="shared" si="296"/>
        <v>0.61102255036225028</v>
      </c>
      <c r="G1288" s="86">
        <f t="shared" si="297"/>
        <v>0.55728834704232089</v>
      </c>
      <c r="H1288" s="86">
        <f t="shared" si="298"/>
        <v>0.57390732814050005</v>
      </c>
      <c r="I1288" s="86">
        <f t="shared" si="299"/>
        <v>0.67397692426288325</v>
      </c>
      <c r="J1288" s="14"/>
      <c r="K1288" s="14"/>
      <c r="L1288" s="14"/>
      <c r="M1288" s="104">
        <f t="shared" si="317"/>
        <v>2043</v>
      </c>
      <c r="N1288" s="222">
        <f t="shared" si="302"/>
        <v>1.9781853924432324</v>
      </c>
      <c r="O1288" s="222">
        <f t="shared" si="303"/>
        <v>1.2826291020443121</v>
      </c>
      <c r="P1288" s="222">
        <f t="shared" si="304"/>
        <v>0.99657766816240312</v>
      </c>
      <c r="Q1288" s="222">
        <f t="shared" si="305"/>
        <v>0.82461134523947854</v>
      </c>
      <c r="R1288" s="222">
        <f t="shared" si="306"/>
        <v>0.71096528212557253</v>
      </c>
      <c r="S1288" s="222">
        <f t="shared" si="307"/>
        <v>0.63507492467957805</v>
      </c>
      <c r="T1288" s="222">
        <f t="shared" si="308"/>
        <v>0.58697017604492252</v>
      </c>
      <c r="U1288" s="222">
        <f t="shared" si="309"/>
        <v>0.56099346781222947</v>
      </c>
      <c r="V1288" s="222">
        <f t="shared" si="310"/>
        <v>0.55358322627241241</v>
      </c>
      <c r="W1288" s="222">
        <f t="shared" si="311"/>
        <v>0.56232518697750733</v>
      </c>
      <c r="X1288" s="222">
        <f t="shared" si="312"/>
        <v>0.58548946930349288</v>
      </c>
      <c r="Y1288" s="222">
        <f t="shared" si="313"/>
        <v>0.62178198382435279</v>
      </c>
      <c r="Z1288" s="222">
        <f t="shared" si="314"/>
        <v>0.6702007728341931</v>
      </c>
      <c r="AA1288" s="222">
        <f t="shared" si="315"/>
        <v>0.72994801613010385</v>
      </c>
    </row>
    <row r="1289" spans="1:27" ht="25.15" customHeight="1">
      <c r="A1289" s="413"/>
      <c r="B1289" s="256">
        <f t="shared" si="316"/>
        <v>2044</v>
      </c>
      <c r="C1289" s="278">
        <f t="shared" si="300"/>
        <v>52596</v>
      </c>
      <c r="D1289" s="86">
        <f t="shared" si="301"/>
        <v>1.4663554420582585</v>
      </c>
      <c r="E1289" s="86">
        <f t="shared" si="295"/>
        <v>0.79602323366064276</v>
      </c>
      <c r="F1289" s="86">
        <f t="shared" si="296"/>
        <v>0.63468698537422763</v>
      </c>
      <c r="G1289" s="86">
        <f t="shared" si="297"/>
        <v>0.57938616850782199</v>
      </c>
      <c r="H1289" s="86">
        <f t="shared" si="298"/>
        <v>0.59648967378815054</v>
      </c>
      <c r="I1289" s="86">
        <f t="shared" si="299"/>
        <v>0.69947678566753391</v>
      </c>
      <c r="J1289" s="14"/>
      <c r="K1289" s="14"/>
      <c r="L1289" s="14"/>
      <c r="M1289" s="104">
        <f t="shared" si="317"/>
        <v>2044</v>
      </c>
      <c r="N1289" s="222">
        <f t="shared" si="302"/>
        <v>2.0417092781646757</v>
      </c>
      <c r="O1289" s="222">
        <f t="shared" si="303"/>
        <v>1.3258741366885749</v>
      </c>
      <c r="P1289" s="222">
        <f t="shared" si="304"/>
        <v>1.0314829113215254</v>
      </c>
      <c r="Q1289" s="222">
        <f t="shared" si="305"/>
        <v>0.85450293314024006</v>
      </c>
      <c r="R1289" s="222">
        <f t="shared" si="306"/>
        <v>0.73754353418104546</v>
      </c>
      <c r="S1289" s="222">
        <f t="shared" si="307"/>
        <v>0.65944060346372213</v>
      </c>
      <c r="T1289" s="222">
        <f t="shared" si="308"/>
        <v>0.60993336728473313</v>
      </c>
      <c r="U1289" s="222">
        <f t="shared" si="309"/>
        <v>0.5831993115806744</v>
      </c>
      <c r="V1289" s="222">
        <f t="shared" si="310"/>
        <v>0.57557302543496958</v>
      </c>
      <c r="W1289" s="222">
        <f t="shared" si="311"/>
        <v>0.58456985684098139</v>
      </c>
      <c r="X1289" s="222">
        <f t="shared" si="312"/>
        <v>0.60840949073531969</v>
      </c>
      <c r="Y1289" s="222">
        <f t="shared" si="313"/>
        <v>0.64576010868697864</v>
      </c>
      <c r="Z1289" s="222">
        <f t="shared" si="314"/>
        <v>0.69559054104649642</v>
      </c>
      <c r="AA1289" s="222">
        <f t="shared" si="315"/>
        <v>0.75707970726912666</v>
      </c>
    </row>
    <row r="1290" spans="1:27" ht="25.15" customHeight="1">
      <c r="A1290" s="413"/>
      <c r="B1290" s="256">
        <f t="shared" si="316"/>
        <v>2045</v>
      </c>
      <c r="C1290" s="278">
        <f t="shared" si="300"/>
        <v>52962</v>
      </c>
      <c r="D1290" s="86">
        <f t="shared" si="301"/>
        <v>1.511891339157345</v>
      </c>
      <c r="E1290" s="86">
        <f t="shared" si="295"/>
        <v>0.82358371679444198</v>
      </c>
      <c r="F1290" s="86">
        <f t="shared" si="296"/>
        <v>0.65792112730850849</v>
      </c>
      <c r="G1290" s="86">
        <f t="shared" si="297"/>
        <v>0.60113738143565032</v>
      </c>
      <c r="H1290" s="86">
        <f t="shared" si="298"/>
        <v>0.61869952883971979</v>
      </c>
      <c r="I1290" s="86">
        <f t="shared" si="299"/>
        <v>0.72444831015096067</v>
      </c>
      <c r="J1290" s="14"/>
      <c r="K1290" s="14"/>
      <c r="L1290" s="14"/>
      <c r="M1290" s="104">
        <f t="shared" si="317"/>
        <v>2045</v>
      </c>
      <c r="N1290" s="222">
        <f t="shared" si="302"/>
        <v>2.1026736795948473</v>
      </c>
      <c r="O1290" s="222">
        <f t="shared" si="303"/>
        <v>1.3676429320629202</v>
      </c>
      <c r="P1290" s="222">
        <f t="shared" si="304"/>
        <v>1.0653574058142667</v>
      </c>
      <c r="Q1290" s="222">
        <f t="shared" si="305"/>
        <v>0.8836315891792681</v>
      </c>
      <c r="R1290" s="222">
        <f t="shared" si="306"/>
        <v>0.76353584440961575</v>
      </c>
      <c r="S1290" s="222">
        <f t="shared" si="307"/>
        <v>0.68333853049846971</v>
      </c>
      <c r="T1290" s="222">
        <f t="shared" si="308"/>
        <v>0.63250372411854727</v>
      </c>
      <c r="U1290" s="222">
        <f t="shared" si="309"/>
        <v>0.60505277653277467</v>
      </c>
      <c r="V1290" s="222">
        <f t="shared" si="310"/>
        <v>0.59722198633852597</v>
      </c>
      <c r="W1290" s="222">
        <f t="shared" si="311"/>
        <v>0.60646007389614887</v>
      </c>
      <c r="X1290" s="222">
        <f t="shared" si="312"/>
        <v>0.63093898378329072</v>
      </c>
      <c r="Y1290" s="222">
        <f t="shared" si="313"/>
        <v>0.66929118395213905</v>
      </c>
      <c r="Z1290" s="222">
        <f t="shared" si="314"/>
        <v>0.72045785323793055</v>
      </c>
      <c r="AA1290" s="222">
        <f t="shared" si="315"/>
        <v>0.78359589326281232</v>
      </c>
    </row>
    <row r="1291" spans="1:27" ht="25.15" customHeight="1">
      <c r="A1291" s="413"/>
      <c r="B1291" s="256">
        <f t="shared" si="316"/>
        <v>2046</v>
      </c>
      <c r="C1291" s="278">
        <f t="shared" si="300"/>
        <v>53327</v>
      </c>
      <c r="D1291" s="86">
        <f t="shared" si="301"/>
        <v>1.5557384121805742</v>
      </c>
      <c r="E1291" s="86">
        <f t="shared" si="295"/>
        <v>0.85046976308392286</v>
      </c>
      <c r="F1291" s="86">
        <f t="shared" si="296"/>
        <v>0.68072497616509287</v>
      </c>
      <c r="G1291" s="86">
        <f t="shared" si="297"/>
        <v>0.62254198582580611</v>
      </c>
      <c r="H1291" s="86">
        <f t="shared" si="298"/>
        <v>0.6405368932952078</v>
      </c>
      <c r="I1291" s="86">
        <f t="shared" si="299"/>
        <v>0.74889149771316355</v>
      </c>
      <c r="J1291" s="14"/>
      <c r="K1291" s="14"/>
      <c r="L1291" s="14"/>
      <c r="M1291" s="104">
        <f t="shared" si="317"/>
        <v>2046</v>
      </c>
      <c r="N1291" s="222">
        <f t="shared" si="302"/>
        <v>2.1610785967337476</v>
      </c>
      <c r="O1291" s="222">
        <f t="shared" si="303"/>
        <v>1.407935488167348</v>
      </c>
      <c r="P1291" s="222">
        <f t="shared" si="304"/>
        <v>1.0982011516406274</v>
      </c>
      <c r="Q1291" s="222">
        <f t="shared" si="305"/>
        <v>0.91199731335656231</v>
      </c>
      <c r="R1291" s="222">
        <f t="shared" si="306"/>
        <v>0.78894221281128329</v>
      </c>
      <c r="S1291" s="222">
        <f t="shared" si="307"/>
        <v>0.70676870578382078</v>
      </c>
      <c r="T1291" s="222">
        <f t="shared" si="308"/>
        <v>0.65468124654636506</v>
      </c>
      <c r="U1291" s="222">
        <f t="shared" si="309"/>
        <v>0.62655386266853075</v>
      </c>
      <c r="V1291" s="222">
        <f t="shared" si="310"/>
        <v>0.61853010898308158</v>
      </c>
      <c r="W1291" s="222">
        <f t="shared" si="311"/>
        <v>0.62799583814300963</v>
      </c>
      <c r="X1291" s="222">
        <f t="shared" si="312"/>
        <v>0.65307794844740608</v>
      </c>
      <c r="Y1291" s="222">
        <f t="shared" si="313"/>
        <v>0.69237520961983412</v>
      </c>
      <c r="Z1291" s="222">
        <f t="shared" si="314"/>
        <v>0.74480270940849591</v>
      </c>
      <c r="AA1291" s="222">
        <f t="shared" si="315"/>
        <v>0.80949657411116083</v>
      </c>
    </row>
    <row r="1292" spans="1:27" ht="25.15" customHeight="1">
      <c r="A1292" s="413"/>
      <c r="B1292" s="256">
        <f t="shared" si="316"/>
        <v>2047</v>
      </c>
      <c r="C1292" s="278">
        <f t="shared" si="300"/>
        <v>53692</v>
      </c>
      <c r="D1292" s="86">
        <f t="shared" si="301"/>
        <v>1.6002225660204188</v>
      </c>
      <c r="E1292" s="86">
        <f t="shared" si="295"/>
        <v>0.87795747350802156</v>
      </c>
      <c r="F1292" s="86">
        <f t="shared" si="296"/>
        <v>0.70412196503269109</v>
      </c>
      <c r="G1292" s="86">
        <f t="shared" si="297"/>
        <v>0.64453680843473515</v>
      </c>
      <c r="H1292" s="86">
        <f t="shared" si="298"/>
        <v>0.66296537962499968</v>
      </c>
      <c r="I1292" s="86">
        <f t="shared" si="299"/>
        <v>0.77393124842452732</v>
      </c>
      <c r="J1292" s="14"/>
      <c r="K1292" s="14"/>
      <c r="L1292" s="14"/>
      <c r="M1292" s="104">
        <f t="shared" si="317"/>
        <v>2047</v>
      </c>
      <c r="N1292" s="222">
        <f t="shared" si="302"/>
        <v>2.2201509932343333</v>
      </c>
      <c r="O1292" s="222">
        <f t="shared" si="303"/>
        <v>1.4488577028257326</v>
      </c>
      <c r="P1292" s="222">
        <f t="shared" si="304"/>
        <v>1.1316590020011905</v>
      </c>
      <c r="Q1292" s="222">
        <f t="shared" si="305"/>
        <v>0.94096779141545928</v>
      </c>
      <c r="R1292" s="222">
        <f t="shared" si="306"/>
        <v>0.81494715560058384</v>
      </c>
      <c r="S1292" s="222">
        <f t="shared" si="307"/>
        <v>0.73079332892577198</v>
      </c>
      <c r="T1292" s="222">
        <f t="shared" si="308"/>
        <v>0.6774506011396102</v>
      </c>
      <c r="U1292" s="222">
        <f t="shared" si="309"/>
        <v>0.64864536848865251</v>
      </c>
      <c r="V1292" s="222">
        <f t="shared" si="310"/>
        <v>0.64042824838081769</v>
      </c>
      <c r="W1292" s="222">
        <f t="shared" si="311"/>
        <v>0.65012209448634017</v>
      </c>
      <c r="X1292" s="222">
        <f t="shared" si="312"/>
        <v>0.67580866476365931</v>
      </c>
      <c r="Y1292" s="222">
        <f t="shared" si="313"/>
        <v>0.71605296034172339</v>
      </c>
      <c r="Z1292" s="222">
        <f t="shared" si="314"/>
        <v>0.76974392340034381</v>
      </c>
      <c r="AA1292" s="222">
        <f t="shared" si="315"/>
        <v>0.83599686153151453</v>
      </c>
    </row>
    <row r="1293" spans="1:27" ht="25.15" customHeight="1">
      <c r="A1293" s="413"/>
      <c r="B1293" s="256">
        <f t="shared" si="316"/>
        <v>2048</v>
      </c>
      <c r="C1293" s="278">
        <f t="shared" si="300"/>
        <v>54057</v>
      </c>
      <c r="D1293" s="86">
        <f t="shared" si="301"/>
        <v>1.6429553467445601</v>
      </c>
      <c r="E1293" s="86">
        <f t="shared" si="295"/>
        <v>0.90474576794542005</v>
      </c>
      <c r="F1293" s="86">
        <f t="shared" si="296"/>
        <v>0.72707272404193746</v>
      </c>
      <c r="G1293" s="86">
        <f t="shared" si="297"/>
        <v>0.66617218515274423</v>
      </c>
      <c r="H1293" s="86">
        <f t="shared" si="298"/>
        <v>0.68500757941070756</v>
      </c>
      <c r="I1293" s="86">
        <f t="shared" si="299"/>
        <v>0.7984230941805478</v>
      </c>
      <c r="J1293" s="14"/>
      <c r="K1293" s="14"/>
      <c r="L1293" s="14"/>
      <c r="M1293" s="104">
        <f t="shared" si="317"/>
        <v>2048</v>
      </c>
      <c r="N1293" s="222">
        <f t="shared" si="302"/>
        <v>2.2765691097291563</v>
      </c>
      <c r="O1293" s="222">
        <f t="shared" si="303"/>
        <v>1.4882490026856843</v>
      </c>
      <c r="P1293" s="222">
        <f t="shared" si="304"/>
        <v>1.1640479278188403</v>
      </c>
      <c r="Q1293" s="222">
        <f t="shared" si="305"/>
        <v>0.96914708087700285</v>
      </c>
      <c r="R1293" s="222">
        <f t="shared" si="306"/>
        <v>0.84034445501383725</v>
      </c>
      <c r="S1293" s="222">
        <f t="shared" si="307"/>
        <v>0.7543328761794601</v>
      </c>
      <c r="T1293" s="222">
        <f t="shared" si="308"/>
        <v>0.69981257190441482</v>
      </c>
      <c r="U1293" s="222">
        <f t="shared" si="309"/>
        <v>0.67037144442515784</v>
      </c>
      <c r="V1293" s="222">
        <f t="shared" si="310"/>
        <v>0.66197292588033063</v>
      </c>
      <c r="W1293" s="222">
        <f t="shared" si="311"/>
        <v>0.67188077013957503</v>
      </c>
      <c r="X1293" s="222">
        <f t="shared" si="312"/>
        <v>0.69813438868184008</v>
      </c>
      <c r="Y1293" s="222">
        <f t="shared" si="313"/>
        <v>0.73926710407364871</v>
      </c>
      <c r="Z1293" s="222">
        <f t="shared" si="314"/>
        <v>0.79414333114832791</v>
      </c>
      <c r="AA1293" s="222">
        <f t="shared" si="315"/>
        <v>0.86185884731966689</v>
      </c>
    </row>
    <row r="1294" spans="1:27" ht="25.15" customHeight="1">
      <c r="A1294" s="413"/>
      <c r="B1294" s="256">
        <f t="shared" si="316"/>
        <v>2049</v>
      </c>
      <c r="C1294" s="278">
        <f t="shared" si="300"/>
        <v>54423</v>
      </c>
      <c r="D1294" s="86">
        <f t="shared" si="301"/>
        <v>1.6839367543529982</v>
      </c>
      <c r="E1294" s="86">
        <f t="shared" si="295"/>
        <v>0.9308346463961179</v>
      </c>
      <c r="F1294" s="86">
        <f t="shared" si="296"/>
        <v>0.74957725319283175</v>
      </c>
      <c r="G1294" s="86">
        <f t="shared" si="297"/>
        <v>0.68744811597983357</v>
      </c>
      <c r="H1294" s="86">
        <f t="shared" si="298"/>
        <v>0.70666349265233075</v>
      </c>
      <c r="I1294" s="86">
        <f t="shared" si="299"/>
        <v>0.82236703498122488</v>
      </c>
      <c r="J1294" s="14"/>
      <c r="K1294" s="14"/>
      <c r="L1294" s="14"/>
      <c r="M1294" s="104">
        <f t="shared" si="317"/>
        <v>2049</v>
      </c>
      <c r="N1294" s="222">
        <f t="shared" si="302"/>
        <v>2.3303329462182156</v>
      </c>
      <c r="O1294" s="222">
        <f t="shared" si="303"/>
        <v>1.5261093877472027</v>
      </c>
      <c r="P1294" s="222">
        <f t="shared" si="304"/>
        <v>1.1953679290935764</v>
      </c>
      <c r="Q1294" s="222">
        <f t="shared" si="305"/>
        <v>0.99653518174119282</v>
      </c>
      <c r="R1294" s="222">
        <f t="shared" si="306"/>
        <v>0.8651341110510431</v>
      </c>
      <c r="S1294" s="222">
        <f t="shared" si="307"/>
        <v>0.77738734754488492</v>
      </c>
      <c r="T1294" s="222">
        <f t="shared" si="308"/>
        <v>0.72176715884077847</v>
      </c>
      <c r="U1294" s="222">
        <f t="shared" si="309"/>
        <v>0.69173209047804673</v>
      </c>
      <c r="V1294" s="222">
        <f t="shared" si="310"/>
        <v>0.68316414148162041</v>
      </c>
      <c r="W1294" s="222">
        <f t="shared" si="311"/>
        <v>0.69327186510271366</v>
      </c>
      <c r="X1294" s="222">
        <f t="shared" si="312"/>
        <v>0.72005512020194795</v>
      </c>
      <c r="Y1294" s="222">
        <f t="shared" si="313"/>
        <v>0.76201764081560963</v>
      </c>
      <c r="Z1294" s="222">
        <f t="shared" si="314"/>
        <v>0.81800093265244733</v>
      </c>
      <c r="AA1294" s="222">
        <f t="shared" si="315"/>
        <v>0.88708253147561766</v>
      </c>
    </row>
    <row r="1295" spans="1:27" ht="25.15" customHeight="1">
      <c r="A1295" s="413"/>
      <c r="B1295" s="256">
        <f t="shared" si="316"/>
        <v>2050</v>
      </c>
      <c r="C1295" s="278">
        <f t="shared" si="300"/>
        <v>54788</v>
      </c>
      <c r="D1295" s="86">
        <f t="shared" si="301"/>
        <v>1.723166788845736</v>
      </c>
      <c r="E1295" s="86">
        <f t="shared" si="295"/>
        <v>0.95622410886011699</v>
      </c>
      <c r="F1295" s="86">
        <f t="shared" si="296"/>
        <v>0.7716355524853753</v>
      </c>
      <c r="G1295" s="86">
        <f t="shared" si="297"/>
        <v>0.70836460091600428</v>
      </c>
      <c r="H1295" s="86">
        <f t="shared" si="298"/>
        <v>0.72793311934987104</v>
      </c>
      <c r="I1295" s="86">
        <f t="shared" si="299"/>
        <v>0.8457630708265601</v>
      </c>
      <c r="J1295" s="14"/>
      <c r="K1295" s="14"/>
      <c r="L1295" s="14"/>
      <c r="M1295" s="104">
        <f t="shared" si="317"/>
        <v>2050</v>
      </c>
      <c r="N1295" s="222">
        <f t="shared" si="302"/>
        <v>2.3814425027015158</v>
      </c>
      <c r="O1295" s="222">
        <f t="shared" si="303"/>
        <v>1.5624388580102904</v>
      </c>
      <c r="P1295" s="222">
        <f t="shared" si="304"/>
        <v>1.2256190058254013</v>
      </c>
      <c r="Q1295" s="222">
        <f t="shared" si="305"/>
        <v>1.0231320940080308</v>
      </c>
      <c r="R1295" s="222">
        <f t="shared" si="306"/>
        <v>0.88931612371220314</v>
      </c>
      <c r="S1295" s="222">
        <f t="shared" si="307"/>
        <v>0.79995674302204789</v>
      </c>
      <c r="T1295" s="222">
        <f t="shared" si="308"/>
        <v>0.74331436194870271</v>
      </c>
      <c r="U1295" s="222">
        <f t="shared" si="309"/>
        <v>0.7127273066473202</v>
      </c>
      <c r="V1295" s="222">
        <f t="shared" si="310"/>
        <v>0.70400189518468825</v>
      </c>
      <c r="W1295" s="222">
        <f t="shared" si="311"/>
        <v>0.71429537937575771</v>
      </c>
      <c r="X1295" s="222">
        <f t="shared" si="312"/>
        <v>0.74157085932398448</v>
      </c>
      <c r="Y1295" s="222">
        <f t="shared" si="313"/>
        <v>0.78430457056760805</v>
      </c>
      <c r="Z1295" s="222">
        <f t="shared" si="314"/>
        <v>0.84131672791270418</v>
      </c>
      <c r="AA1295" s="222">
        <f t="shared" si="315"/>
        <v>0.91166791399936842</v>
      </c>
    </row>
    <row r="1296" spans="1:27" ht="25.15" customHeight="1">
      <c r="A1296" s="413"/>
      <c r="B1296" s="256">
        <f>B1295+1</f>
        <v>2051</v>
      </c>
      <c r="C1296" s="278">
        <f t="shared" si="300"/>
        <v>55153</v>
      </c>
      <c r="D1296" s="86">
        <f t="shared" si="301"/>
        <v>1.7856650661613844</v>
      </c>
      <c r="E1296" s="86">
        <f t="shared" si="295"/>
        <v>0.99090581229027674</v>
      </c>
      <c r="F1296" s="86">
        <f t="shared" si="296"/>
        <v>0.79962233418173612</v>
      </c>
      <c r="G1296" s="86">
        <f t="shared" si="297"/>
        <v>0.73405658126010809</v>
      </c>
      <c r="H1296" s="86">
        <f t="shared" si="298"/>
        <v>0.75433483870452966</v>
      </c>
      <c r="I1296" s="86">
        <f t="shared" si="299"/>
        <v>0.87643841536431111</v>
      </c>
      <c r="J1296" s="14"/>
      <c r="K1296" s="14"/>
      <c r="L1296" s="14"/>
      <c r="M1296" s="104">
        <f>M1295+1</f>
        <v>2051</v>
      </c>
      <c r="N1296" s="222">
        <f t="shared" si="302"/>
        <v>2.4678160649756644</v>
      </c>
      <c r="O1296" s="222">
        <f t="shared" si="303"/>
        <v>1.61910762488113</v>
      </c>
      <c r="P1296" s="222">
        <f t="shared" si="304"/>
        <v>1.2700715086273591</v>
      </c>
      <c r="Q1296" s="222">
        <f t="shared" si="305"/>
        <v>1.0602405119254206</v>
      </c>
      <c r="R1296" s="222">
        <f t="shared" si="306"/>
        <v>0.92157111265513281</v>
      </c>
      <c r="S1296" s="222">
        <f t="shared" si="307"/>
        <v>0.82897071815756262</v>
      </c>
      <c r="T1296" s="222">
        <f t="shared" si="308"/>
        <v>0.7702739502059095</v>
      </c>
      <c r="U1296" s="222">
        <f t="shared" si="309"/>
        <v>0.73857751984178266</v>
      </c>
      <c r="V1296" s="222">
        <f t="shared" si="310"/>
        <v>0.72953564267843352</v>
      </c>
      <c r="W1296" s="222">
        <f t="shared" si="311"/>
        <v>0.74020246567436032</v>
      </c>
      <c r="X1296" s="222">
        <f t="shared" si="312"/>
        <v>0.7684672117346989</v>
      </c>
      <c r="Y1296" s="222">
        <f t="shared" si="313"/>
        <v>0.81275085032912753</v>
      </c>
      <c r="Z1296" s="222">
        <f t="shared" si="314"/>
        <v>0.87183080612715458</v>
      </c>
      <c r="AA1296" s="222">
        <f t="shared" si="315"/>
        <v>0.94473358963665122</v>
      </c>
    </row>
    <row r="1297" spans="1:42" ht="25.15" customHeight="1">
      <c r="A1297" s="413"/>
      <c r="B1297" s="256">
        <f t="shared" si="316"/>
        <v>2052</v>
      </c>
      <c r="C1297" s="278">
        <f t="shared" si="300"/>
        <v>55518</v>
      </c>
      <c r="D1297" s="86">
        <f t="shared" si="301"/>
        <v>1.7856650661613844</v>
      </c>
      <c r="E1297" s="86">
        <f t="shared" si="295"/>
        <v>0.99090581229027674</v>
      </c>
      <c r="F1297" s="86">
        <f t="shared" si="296"/>
        <v>0.79962233418173612</v>
      </c>
      <c r="G1297" s="86">
        <f t="shared" si="297"/>
        <v>0.73405658126010809</v>
      </c>
      <c r="H1297" s="86">
        <f t="shared" si="298"/>
        <v>0.75433483870452966</v>
      </c>
      <c r="I1297" s="86">
        <f t="shared" si="299"/>
        <v>0.87643841536431111</v>
      </c>
      <c r="J1297" s="14"/>
      <c r="K1297" s="14"/>
      <c r="L1297" s="14"/>
      <c r="M1297" s="104">
        <f t="shared" si="317"/>
        <v>2052</v>
      </c>
      <c r="N1297" s="222">
        <f t="shared" si="302"/>
        <v>2.4678160649756644</v>
      </c>
      <c r="O1297" s="222">
        <f t="shared" si="303"/>
        <v>1.61910762488113</v>
      </c>
      <c r="P1297" s="222">
        <f t="shared" si="304"/>
        <v>1.2700715086273591</v>
      </c>
      <c r="Q1297" s="222">
        <f t="shared" si="305"/>
        <v>1.0602405119254206</v>
      </c>
      <c r="R1297" s="222">
        <f t="shared" si="306"/>
        <v>0.92157111265513281</v>
      </c>
      <c r="S1297" s="222">
        <f t="shared" si="307"/>
        <v>0.82897071815756262</v>
      </c>
      <c r="T1297" s="222">
        <f t="shared" si="308"/>
        <v>0.7702739502059095</v>
      </c>
      <c r="U1297" s="222">
        <f t="shared" si="309"/>
        <v>0.73857751984178266</v>
      </c>
      <c r="V1297" s="222">
        <f t="shared" si="310"/>
        <v>0.72953564267843352</v>
      </c>
      <c r="W1297" s="222">
        <f t="shared" si="311"/>
        <v>0.74020246567436032</v>
      </c>
      <c r="X1297" s="222">
        <f t="shared" si="312"/>
        <v>0.7684672117346989</v>
      </c>
      <c r="Y1297" s="222">
        <f t="shared" si="313"/>
        <v>0.81275085032912753</v>
      </c>
      <c r="Z1297" s="222">
        <f t="shared" si="314"/>
        <v>0.87183080612715458</v>
      </c>
      <c r="AA1297" s="222">
        <f t="shared" si="315"/>
        <v>0.94473358963665122</v>
      </c>
    </row>
    <row r="1298" spans="1:42" ht="25.15" customHeight="1">
      <c r="A1298" s="413"/>
      <c r="B1298" s="256">
        <f t="shared" si="316"/>
        <v>2053</v>
      </c>
      <c r="C1298" s="278">
        <f t="shared" si="300"/>
        <v>55884</v>
      </c>
      <c r="D1298" s="86">
        <f t="shared" si="301"/>
        <v>1.7856650661613844</v>
      </c>
      <c r="E1298" s="86">
        <f t="shared" si="295"/>
        <v>0.99090581229027674</v>
      </c>
      <c r="F1298" s="86">
        <f t="shared" si="296"/>
        <v>0.79962233418173612</v>
      </c>
      <c r="G1298" s="86">
        <f t="shared" si="297"/>
        <v>0.73405658126010809</v>
      </c>
      <c r="H1298" s="86">
        <f t="shared" si="298"/>
        <v>0.75433483870452966</v>
      </c>
      <c r="I1298" s="86">
        <f t="shared" si="299"/>
        <v>0.87643841536431111</v>
      </c>
      <c r="J1298" s="14"/>
      <c r="K1298" s="14"/>
      <c r="L1298" s="14"/>
      <c r="M1298" s="104">
        <f t="shared" si="317"/>
        <v>2053</v>
      </c>
      <c r="N1298" s="222">
        <f t="shared" si="302"/>
        <v>2.4678160649756644</v>
      </c>
      <c r="O1298" s="222">
        <f t="shared" si="303"/>
        <v>1.61910762488113</v>
      </c>
      <c r="P1298" s="222">
        <f t="shared" si="304"/>
        <v>1.2700715086273591</v>
      </c>
      <c r="Q1298" s="222">
        <f t="shared" si="305"/>
        <v>1.0602405119254206</v>
      </c>
      <c r="R1298" s="222">
        <f t="shared" si="306"/>
        <v>0.92157111265513281</v>
      </c>
      <c r="S1298" s="222">
        <f t="shared" si="307"/>
        <v>0.82897071815756262</v>
      </c>
      <c r="T1298" s="222">
        <f t="shared" si="308"/>
        <v>0.7702739502059095</v>
      </c>
      <c r="U1298" s="222">
        <f t="shared" si="309"/>
        <v>0.73857751984178266</v>
      </c>
      <c r="V1298" s="222">
        <f t="shared" si="310"/>
        <v>0.72953564267843352</v>
      </c>
      <c r="W1298" s="222">
        <f t="shared" si="311"/>
        <v>0.74020246567436032</v>
      </c>
      <c r="X1298" s="222">
        <f t="shared" si="312"/>
        <v>0.7684672117346989</v>
      </c>
      <c r="Y1298" s="222">
        <f t="shared" si="313"/>
        <v>0.81275085032912753</v>
      </c>
      <c r="Z1298" s="222">
        <f t="shared" si="314"/>
        <v>0.87183080612715458</v>
      </c>
      <c r="AA1298" s="222">
        <f t="shared" si="315"/>
        <v>0.94473358963665122</v>
      </c>
    </row>
    <row r="1299" spans="1:42" ht="25.15" customHeight="1">
      <c r="A1299" s="413"/>
      <c r="B1299" s="256">
        <f t="shared" si="316"/>
        <v>2054</v>
      </c>
      <c r="C1299" s="278">
        <f t="shared" si="300"/>
        <v>56249</v>
      </c>
      <c r="D1299" s="86">
        <f t="shared" si="301"/>
        <v>1.7856650661613844</v>
      </c>
      <c r="E1299" s="86">
        <f t="shared" si="295"/>
        <v>0.99090581229027674</v>
      </c>
      <c r="F1299" s="86">
        <f t="shared" si="296"/>
        <v>0.79962233418173612</v>
      </c>
      <c r="G1299" s="86">
        <f t="shared" si="297"/>
        <v>0.73405658126010809</v>
      </c>
      <c r="H1299" s="86">
        <f t="shared" si="298"/>
        <v>0.75433483870452966</v>
      </c>
      <c r="I1299" s="86">
        <f t="shared" si="299"/>
        <v>0.87643841536431111</v>
      </c>
      <c r="J1299" s="14"/>
      <c r="K1299" s="14"/>
      <c r="L1299" s="14"/>
      <c r="M1299" s="104">
        <f t="shared" si="317"/>
        <v>2054</v>
      </c>
      <c r="N1299" s="222">
        <f t="shared" si="302"/>
        <v>2.4678160649756644</v>
      </c>
      <c r="O1299" s="222">
        <f t="shared" si="303"/>
        <v>1.61910762488113</v>
      </c>
      <c r="P1299" s="222">
        <f t="shared" si="304"/>
        <v>1.2700715086273591</v>
      </c>
      <c r="Q1299" s="222">
        <f t="shared" si="305"/>
        <v>1.0602405119254206</v>
      </c>
      <c r="R1299" s="222">
        <f t="shared" si="306"/>
        <v>0.92157111265513281</v>
      </c>
      <c r="S1299" s="222">
        <f t="shared" si="307"/>
        <v>0.82897071815756262</v>
      </c>
      <c r="T1299" s="222">
        <f t="shared" si="308"/>
        <v>0.7702739502059095</v>
      </c>
      <c r="U1299" s="222">
        <f t="shared" si="309"/>
        <v>0.73857751984178266</v>
      </c>
      <c r="V1299" s="222">
        <f t="shared" si="310"/>
        <v>0.72953564267843352</v>
      </c>
      <c r="W1299" s="222">
        <f t="shared" si="311"/>
        <v>0.74020246567436032</v>
      </c>
      <c r="X1299" s="222">
        <f t="shared" si="312"/>
        <v>0.7684672117346989</v>
      </c>
      <c r="Y1299" s="222">
        <f t="shared" si="313"/>
        <v>0.81275085032912753</v>
      </c>
      <c r="Z1299" s="222">
        <f t="shared" si="314"/>
        <v>0.87183080612715458</v>
      </c>
      <c r="AA1299" s="222">
        <f t="shared" si="315"/>
        <v>0.94473358963665122</v>
      </c>
    </row>
    <row r="1300" spans="1:42" ht="25.15" customHeight="1">
      <c r="A1300" s="413"/>
      <c r="B1300" s="256">
        <f>B1299+1</f>
        <v>2055</v>
      </c>
      <c r="C1300" s="278">
        <f t="shared" si="300"/>
        <v>56614</v>
      </c>
      <c r="D1300" s="86">
        <f t="shared" si="301"/>
        <v>1.7856650661613844</v>
      </c>
      <c r="E1300" s="86">
        <f t="shared" si="295"/>
        <v>0.99090581229027674</v>
      </c>
      <c r="F1300" s="86">
        <f t="shared" si="296"/>
        <v>0.79962233418173612</v>
      </c>
      <c r="G1300" s="86">
        <f t="shared" si="297"/>
        <v>0.73405658126010809</v>
      </c>
      <c r="H1300" s="86">
        <f t="shared" si="298"/>
        <v>0.75433483870452966</v>
      </c>
      <c r="I1300" s="86">
        <f t="shared" si="299"/>
        <v>0.87643841536431111</v>
      </c>
      <c r="J1300" s="14"/>
      <c r="K1300" s="14"/>
      <c r="L1300" s="14"/>
      <c r="M1300" s="104">
        <f>M1299+1</f>
        <v>2055</v>
      </c>
      <c r="N1300" s="222">
        <f t="shared" si="302"/>
        <v>2.4678160649756644</v>
      </c>
      <c r="O1300" s="222">
        <f t="shared" si="303"/>
        <v>1.61910762488113</v>
      </c>
      <c r="P1300" s="222">
        <f t="shared" si="304"/>
        <v>1.2700715086273591</v>
      </c>
      <c r="Q1300" s="222">
        <f t="shared" si="305"/>
        <v>1.0602405119254206</v>
      </c>
      <c r="R1300" s="222">
        <f t="shared" si="306"/>
        <v>0.92157111265513281</v>
      </c>
      <c r="S1300" s="222">
        <f t="shared" si="307"/>
        <v>0.82897071815756262</v>
      </c>
      <c r="T1300" s="222">
        <f t="shared" si="308"/>
        <v>0.7702739502059095</v>
      </c>
      <c r="U1300" s="222">
        <f t="shared" si="309"/>
        <v>0.73857751984178266</v>
      </c>
      <c r="V1300" s="222">
        <f t="shared" si="310"/>
        <v>0.72953564267843352</v>
      </c>
      <c r="W1300" s="222">
        <f t="shared" si="311"/>
        <v>0.74020246567436032</v>
      </c>
      <c r="X1300" s="222">
        <f t="shared" si="312"/>
        <v>0.7684672117346989</v>
      </c>
      <c r="Y1300" s="222">
        <f t="shared" si="313"/>
        <v>0.81275085032912753</v>
      </c>
      <c r="Z1300" s="222">
        <f t="shared" si="314"/>
        <v>0.87183080612715458</v>
      </c>
      <c r="AA1300" s="222">
        <f t="shared" si="315"/>
        <v>0.94473358963665122</v>
      </c>
    </row>
    <row r="1301" spans="1:42" ht="25.15" customHeight="1">
      <c r="A1301" s="413"/>
      <c r="B1301" s="256">
        <f t="shared" si="316"/>
        <v>2056</v>
      </c>
      <c r="C1301" s="278">
        <f t="shared" si="300"/>
        <v>56979</v>
      </c>
      <c r="D1301" s="86">
        <f t="shared" si="301"/>
        <v>1.7856650661613844</v>
      </c>
      <c r="E1301" s="86">
        <f t="shared" si="295"/>
        <v>0.99090581229027674</v>
      </c>
      <c r="F1301" s="86">
        <f t="shared" si="296"/>
        <v>0.79962233418173612</v>
      </c>
      <c r="G1301" s="86">
        <f t="shared" si="297"/>
        <v>0.73405658126010809</v>
      </c>
      <c r="H1301" s="86">
        <f t="shared" si="298"/>
        <v>0.75433483870452966</v>
      </c>
      <c r="I1301" s="86">
        <f t="shared" si="299"/>
        <v>0.87643841536431111</v>
      </c>
      <c r="J1301" s="14"/>
      <c r="K1301" s="14"/>
      <c r="L1301" s="14"/>
      <c r="M1301" s="104">
        <f t="shared" si="317"/>
        <v>2056</v>
      </c>
      <c r="N1301" s="222">
        <f t="shared" si="302"/>
        <v>2.4678160649756644</v>
      </c>
      <c r="O1301" s="222">
        <f t="shared" si="303"/>
        <v>1.61910762488113</v>
      </c>
      <c r="P1301" s="222">
        <f t="shared" si="304"/>
        <v>1.2700715086273591</v>
      </c>
      <c r="Q1301" s="222">
        <f t="shared" si="305"/>
        <v>1.0602405119254206</v>
      </c>
      <c r="R1301" s="222">
        <f t="shared" si="306"/>
        <v>0.92157111265513281</v>
      </c>
      <c r="S1301" s="222">
        <f t="shared" si="307"/>
        <v>0.82897071815756262</v>
      </c>
      <c r="T1301" s="222">
        <f t="shared" si="308"/>
        <v>0.7702739502059095</v>
      </c>
      <c r="U1301" s="222">
        <f t="shared" si="309"/>
        <v>0.73857751984178266</v>
      </c>
      <c r="V1301" s="222">
        <f t="shared" si="310"/>
        <v>0.72953564267843352</v>
      </c>
      <c r="W1301" s="222">
        <f t="shared" si="311"/>
        <v>0.74020246567436032</v>
      </c>
      <c r="X1301" s="222">
        <f t="shared" si="312"/>
        <v>0.7684672117346989</v>
      </c>
      <c r="Y1301" s="222">
        <f t="shared" si="313"/>
        <v>0.81275085032912753</v>
      </c>
      <c r="Z1301" s="222">
        <f t="shared" si="314"/>
        <v>0.87183080612715458</v>
      </c>
      <c r="AA1301" s="222">
        <f t="shared" si="315"/>
        <v>0.94473358963665122</v>
      </c>
    </row>
    <row r="1302" spans="1:42" ht="25.15" customHeight="1">
      <c r="A1302" s="413"/>
      <c r="B1302" s="256">
        <f t="shared" si="316"/>
        <v>2057</v>
      </c>
      <c r="C1302" s="278">
        <f t="shared" si="300"/>
        <v>57345</v>
      </c>
      <c r="D1302" s="86">
        <f t="shared" si="301"/>
        <v>1.7856650661613844</v>
      </c>
      <c r="E1302" s="86">
        <f t="shared" si="295"/>
        <v>0.99090581229027674</v>
      </c>
      <c r="F1302" s="86">
        <f t="shared" si="296"/>
        <v>0.79962233418173612</v>
      </c>
      <c r="G1302" s="86">
        <f t="shared" si="297"/>
        <v>0.73405658126010809</v>
      </c>
      <c r="H1302" s="86">
        <f t="shared" si="298"/>
        <v>0.75433483870452966</v>
      </c>
      <c r="I1302" s="86">
        <f t="shared" si="299"/>
        <v>0.87643841536431111</v>
      </c>
      <c r="J1302" s="14"/>
      <c r="K1302" s="14"/>
      <c r="L1302" s="14"/>
      <c r="M1302" s="104">
        <f t="shared" si="317"/>
        <v>2057</v>
      </c>
      <c r="N1302" s="222">
        <f t="shared" si="302"/>
        <v>2.4678160649756644</v>
      </c>
      <c r="O1302" s="222">
        <f t="shared" si="303"/>
        <v>1.61910762488113</v>
      </c>
      <c r="P1302" s="222">
        <f t="shared" si="304"/>
        <v>1.2700715086273591</v>
      </c>
      <c r="Q1302" s="222">
        <f t="shared" si="305"/>
        <v>1.0602405119254206</v>
      </c>
      <c r="R1302" s="222">
        <f t="shared" si="306"/>
        <v>0.92157111265513281</v>
      </c>
      <c r="S1302" s="222">
        <f t="shared" si="307"/>
        <v>0.82897071815756262</v>
      </c>
      <c r="T1302" s="222">
        <f t="shared" si="308"/>
        <v>0.7702739502059095</v>
      </c>
      <c r="U1302" s="222">
        <f t="shared" si="309"/>
        <v>0.73857751984178266</v>
      </c>
      <c r="V1302" s="222">
        <f t="shared" si="310"/>
        <v>0.72953564267843352</v>
      </c>
      <c r="W1302" s="222">
        <f t="shared" si="311"/>
        <v>0.74020246567436032</v>
      </c>
      <c r="X1302" s="222">
        <f t="shared" si="312"/>
        <v>0.7684672117346989</v>
      </c>
      <c r="Y1302" s="222">
        <f t="shared" si="313"/>
        <v>0.81275085032912753</v>
      </c>
      <c r="Z1302" s="222">
        <f t="shared" si="314"/>
        <v>0.87183080612715458</v>
      </c>
      <c r="AA1302" s="222">
        <f t="shared" si="315"/>
        <v>0.94473358963665122</v>
      </c>
    </row>
    <row r="1303" spans="1:42" ht="25.15" customHeight="1">
      <c r="A1303" s="413"/>
      <c r="B1303" s="256">
        <f t="shared" si="316"/>
        <v>2058</v>
      </c>
      <c r="C1303" s="278">
        <f t="shared" si="300"/>
        <v>57710</v>
      </c>
      <c r="D1303" s="86">
        <f t="shared" si="301"/>
        <v>1.7856650661613844</v>
      </c>
      <c r="E1303" s="86">
        <f t="shared" si="295"/>
        <v>0.99090581229027674</v>
      </c>
      <c r="F1303" s="86">
        <f t="shared" si="296"/>
        <v>0.79962233418173612</v>
      </c>
      <c r="G1303" s="86">
        <f t="shared" si="297"/>
        <v>0.73405658126010809</v>
      </c>
      <c r="H1303" s="86">
        <f t="shared" si="298"/>
        <v>0.75433483870452966</v>
      </c>
      <c r="I1303" s="86">
        <f t="shared" si="299"/>
        <v>0.87643841536431111</v>
      </c>
      <c r="J1303" s="14"/>
      <c r="K1303" s="14"/>
      <c r="L1303" s="14"/>
      <c r="M1303" s="104">
        <f t="shared" si="317"/>
        <v>2058</v>
      </c>
      <c r="N1303" s="222">
        <f t="shared" si="302"/>
        <v>2.4678160649756644</v>
      </c>
      <c r="O1303" s="222">
        <f t="shared" si="303"/>
        <v>1.61910762488113</v>
      </c>
      <c r="P1303" s="222">
        <f t="shared" si="304"/>
        <v>1.2700715086273591</v>
      </c>
      <c r="Q1303" s="222">
        <f t="shared" si="305"/>
        <v>1.0602405119254206</v>
      </c>
      <c r="R1303" s="222">
        <f t="shared" si="306"/>
        <v>0.92157111265513281</v>
      </c>
      <c r="S1303" s="222">
        <f t="shared" si="307"/>
        <v>0.82897071815756262</v>
      </c>
      <c r="T1303" s="222">
        <f t="shared" si="308"/>
        <v>0.7702739502059095</v>
      </c>
      <c r="U1303" s="222">
        <f t="shared" si="309"/>
        <v>0.73857751984178266</v>
      </c>
      <c r="V1303" s="222">
        <f t="shared" si="310"/>
        <v>0.72953564267843352</v>
      </c>
      <c r="W1303" s="222">
        <f t="shared" si="311"/>
        <v>0.74020246567436032</v>
      </c>
      <c r="X1303" s="222">
        <f t="shared" si="312"/>
        <v>0.7684672117346989</v>
      </c>
      <c r="Y1303" s="222">
        <f t="shared" si="313"/>
        <v>0.81275085032912753</v>
      </c>
      <c r="Z1303" s="222">
        <f t="shared" si="314"/>
        <v>0.87183080612715458</v>
      </c>
      <c r="AA1303" s="222">
        <f t="shared" si="315"/>
        <v>0.94473358963665122</v>
      </c>
    </row>
    <row r="1304" spans="1:42" ht="25.15" customHeight="1">
      <c r="A1304" s="413"/>
      <c r="B1304" s="256">
        <f t="shared" si="316"/>
        <v>2059</v>
      </c>
      <c r="C1304" s="278">
        <f t="shared" si="300"/>
        <v>58075</v>
      </c>
      <c r="D1304" s="86">
        <f t="shared" si="301"/>
        <v>1.7856650661613844</v>
      </c>
      <c r="E1304" s="86">
        <f t="shared" si="295"/>
        <v>0.99090581229027674</v>
      </c>
      <c r="F1304" s="86">
        <f t="shared" si="296"/>
        <v>0.79962233418173612</v>
      </c>
      <c r="G1304" s="86">
        <f t="shared" si="297"/>
        <v>0.73405658126010809</v>
      </c>
      <c r="H1304" s="86">
        <f t="shared" si="298"/>
        <v>0.75433483870452966</v>
      </c>
      <c r="I1304" s="86">
        <f t="shared" si="299"/>
        <v>0.87643841536431111</v>
      </c>
      <c r="J1304" s="14"/>
      <c r="K1304" s="14"/>
      <c r="L1304" s="14"/>
      <c r="M1304" s="104">
        <f t="shared" si="317"/>
        <v>2059</v>
      </c>
      <c r="N1304" s="222">
        <f t="shared" si="302"/>
        <v>2.4678160649756644</v>
      </c>
      <c r="O1304" s="222">
        <f t="shared" si="303"/>
        <v>1.61910762488113</v>
      </c>
      <c r="P1304" s="222">
        <f t="shared" si="304"/>
        <v>1.2700715086273591</v>
      </c>
      <c r="Q1304" s="222">
        <f t="shared" si="305"/>
        <v>1.0602405119254206</v>
      </c>
      <c r="R1304" s="222">
        <f t="shared" si="306"/>
        <v>0.92157111265513281</v>
      </c>
      <c r="S1304" s="222">
        <f t="shared" si="307"/>
        <v>0.82897071815756262</v>
      </c>
      <c r="T1304" s="222">
        <f t="shared" si="308"/>
        <v>0.7702739502059095</v>
      </c>
      <c r="U1304" s="222">
        <f t="shared" si="309"/>
        <v>0.73857751984178266</v>
      </c>
      <c r="V1304" s="222">
        <f t="shared" si="310"/>
        <v>0.72953564267843352</v>
      </c>
      <c r="W1304" s="222">
        <f t="shared" si="311"/>
        <v>0.74020246567436032</v>
      </c>
      <c r="X1304" s="222">
        <f t="shared" si="312"/>
        <v>0.7684672117346989</v>
      </c>
      <c r="Y1304" s="222">
        <f t="shared" si="313"/>
        <v>0.81275085032912753</v>
      </c>
      <c r="Z1304" s="222">
        <f t="shared" si="314"/>
        <v>0.87183080612715458</v>
      </c>
      <c r="AA1304" s="222">
        <f t="shared" si="315"/>
        <v>0.94473358963665122</v>
      </c>
    </row>
    <row r="1305" spans="1:42" ht="25.15" customHeight="1">
      <c r="A1305" s="413"/>
      <c r="B1305" s="256">
        <f>B1304+1</f>
        <v>2060</v>
      </c>
      <c r="C1305" s="278">
        <f t="shared" si="300"/>
        <v>58440</v>
      </c>
      <c r="D1305" s="86">
        <f t="shared" si="301"/>
        <v>1.7856650661613844</v>
      </c>
      <c r="E1305" s="86">
        <f t="shared" si="295"/>
        <v>0.99090581229027674</v>
      </c>
      <c r="F1305" s="86">
        <f t="shared" si="296"/>
        <v>0.79962233418173612</v>
      </c>
      <c r="G1305" s="86">
        <f t="shared" si="297"/>
        <v>0.73405658126010809</v>
      </c>
      <c r="H1305" s="86">
        <f t="shared" si="298"/>
        <v>0.75433483870452966</v>
      </c>
      <c r="I1305" s="86">
        <f t="shared" si="299"/>
        <v>0.87643841536431111</v>
      </c>
      <c r="J1305" s="14"/>
      <c r="K1305" s="14"/>
      <c r="L1305" s="14"/>
      <c r="M1305" s="104">
        <f>M1304+1</f>
        <v>2060</v>
      </c>
      <c r="N1305" s="222">
        <f t="shared" si="302"/>
        <v>2.4678160649756644</v>
      </c>
      <c r="O1305" s="222">
        <f t="shared" si="303"/>
        <v>1.61910762488113</v>
      </c>
      <c r="P1305" s="222">
        <f t="shared" si="304"/>
        <v>1.2700715086273591</v>
      </c>
      <c r="Q1305" s="222">
        <f t="shared" si="305"/>
        <v>1.0602405119254206</v>
      </c>
      <c r="R1305" s="222">
        <f t="shared" si="306"/>
        <v>0.92157111265513281</v>
      </c>
      <c r="S1305" s="222">
        <f t="shared" si="307"/>
        <v>0.82897071815756262</v>
      </c>
      <c r="T1305" s="222">
        <f t="shared" si="308"/>
        <v>0.7702739502059095</v>
      </c>
      <c r="U1305" s="222">
        <f t="shared" si="309"/>
        <v>0.73857751984178266</v>
      </c>
      <c r="V1305" s="222">
        <f t="shared" si="310"/>
        <v>0.72953564267843352</v>
      </c>
      <c r="W1305" s="222">
        <f t="shared" si="311"/>
        <v>0.74020246567436032</v>
      </c>
      <c r="X1305" s="222">
        <f t="shared" si="312"/>
        <v>0.7684672117346989</v>
      </c>
      <c r="Y1305" s="222">
        <f t="shared" si="313"/>
        <v>0.81275085032912753</v>
      </c>
      <c r="Z1305" s="222">
        <f t="shared" si="314"/>
        <v>0.87183080612715458</v>
      </c>
      <c r="AA1305" s="222">
        <f t="shared" si="315"/>
        <v>0.94473358963665122</v>
      </c>
    </row>
    <row r="1306" spans="1:42" ht="25.15" customHeight="1">
      <c r="A1306" s="413"/>
      <c r="B1306" s="256">
        <f t="shared" si="316"/>
        <v>2061</v>
      </c>
      <c r="C1306" s="278">
        <f t="shared" si="300"/>
        <v>58806</v>
      </c>
      <c r="D1306" s="86">
        <f t="shared" si="301"/>
        <v>1.7856650661613844</v>
      </c>
      <c r="E1306" s="86">
        <f t="shared" si="295"/>
        <v>0.99090581229027674</v>
      </c>
      <c r="F1306" s="86">
        <f t="shared" si="296"/>
        <v>0.79962233418173612</v>
      </c>
      <c r="G1306" s="86">
        <f t="shared" si="297"/>
        <v>0.73405658126010809</v>
      </c>
      <c r="H1306" s="86">
        <f t="shared" si="298"/>
        <v>0.75433483870452966</v>
      </c>
      <c r="I1306" s="86">
        <f t="shared" si="299"/>
        <v>0.87643841536431111</v>
      </c>
      <c r="J1306" s="14"/>
      <c r="K1306" s="14"/>
      <c r="L1306" s="14"/>
      <c r="M1306" s="104">
        <f t="shared" si="317"/>
        <v>2061</v>
      </c>
      <c r="N1306" s="222">
        <f t="shared" si="302"/>
        <v>2.4678160649756644</v>
      </c>
      <c r="O1306" s="222">
        <f t="shared" si="303"/>
        <v>1.61910762488113</v>
      </c>
      <c r="P1306" s="222">
        <f t="shared" si="304"/>
        <v>1.2700715086273591</v>
      </c>
      <c r="Q1306" s="222">
        <f t="shared" si="305"/>
        <v>1.0602405119254206</v>
      </c>
      <c r="R1306" s="222">
        <f t="shared" si="306"/>
        <v>0.92157111265513281</v>
      </c>
      <c r="S1306" s="222">
        <f t="shared" si="307"/>
        <v>0.82897071815756262</v>
      </c>
      <c r="T1306" s="222">
        <f t="shared" si="308"/>
        <v>0.7702739502059095</v>
      </c>
      <c r="U1306" s="222">
        <f t="shared" si="309"/>
        <v>0.73857751984178266</v>
      </c>
      <c r="V1306" s="222">
        <f t="shared" si="310"/>
        <v>0.72953564267843352</v>
      </c>
      <c r="W1306" s="222">
        <f t="shared" si="311"/>
        <v>0.74020246567436032</v>
      </c>
      <c r="X1306" s="222">
        <f t="shared" si="312"/>
        <v>0.7684672117346989</v>
      </c>
      <c r="Y1306" s="222">
        <f t="shared" si="313"/>
        <v>0.81275085032912753</v>
      </c>
      <c r="Z1306" s="222">
        <f t="shared" si="314"/>
        <v>0.87183080612715458</v>
      </c>
      <c r="AA1306" s="222">
        <f t="shared" si="315"/>
        <v>0.94473358963665122</v>
      </c>
    </row>
    <row r="1307" spans="1:42" ht="25.15" customHeight="1">
      <c r="A1307" s="413"/>
      <c r="B1307" s="150"/>
      <c r="C1307" s="64"/>
      <c r="D1307" s="64"/>
      <c r="E1307" s="64"/>
      <c r="F1307" s="64"/>
      <c r="G1307" s="64"/>
      <c r="H1307" s="64"/>
      <c r="I1307" s="64"/>
      <c r="J1307" s="14"/>
      <c r="K1307" s="14"/>
      <c r="L1307" s="14"/>
      <c r="M1307" s="14"/>
      <c r="N1307" s="14"/>
      <c r="O1307" s="14"/>
      <c r="P1307" s="64"/>
      <c r="Q1307" s="64"/>
      <c r="R1307" s="64"/>
      <c r="S1307" s="64"/>
      <c r="T1307" s="64"/>
      <c r="U1307" s="64"/>
      <c r="V1307" s="64"/>
      <c r="W1307" s="64"/>
      <c r="X1307" s="64"/>
      <c r="Y1307" s="64"/>
      <c r="Z1307" s="64"/>
      <c r="AA1307" s="64"/>
    </row>
    <row r="1308" spans="1:42" ht="25.15" customHeight="1">
      <c r="A1308" s="413"/>
      <c r="B1308" s="150" t="s">
        <v>361</v>
      </c>
      <c r="C1308" s="64"/>
      <c r="D1308" s="64"/>
      <c r="E1308" s="64"/>
      <c r="F1308" s="64"/>
      <c r="G1308" s="64"/>
      <c r="H1308" s="64"/>
      <c r="I1308" s="64"/>
      <c r="J1308" s="14"/>
      <c r="K1308" s="14"/>
      <c r="L1308" s="14"/>
      <c r="M1308" s="14"/>
      <c r="N1308" s="14"/>
      <c r="O1308" s="14"/>
      <c r="P1308" s="64"/>
      <c r="Q1308" s="64"/>
      <c r="R1308" s="64"/>
      <c r="S1308" s="64"/>
      <c r="T1308" s="64"/>
      <c r="U1308" s="64"/>
      <c r="V1308" s="64"/>
      <c r="W1308" s="64"/>
      <c r="X1308" s="64"/>
      <c r="Y1308" s="64"/>
      <c r="Z1308" s="64"/>
      <c r="AA1308" s="64"/>
    </row>
    <row r="1309" spans="1:42" ht="25.15" customHeight="1">
      <c r="A1309" s="413"/>
      <c r="B1309" s="406" t="s">
        <v>506</v>
      </c>
      <c r="C1309" s="406"/>
      <c r="D1309" s="406"/>
      <c r="E1309" s="406"/>
      <c r="F1309" s="406"/>
      <c r="G1309" s="406"/>
      <c r="H1309" s="406"/>
      <c r="I1309" s="406"/>
      <c r="J1309" s="257"/>
      <c r="K1309" s="407" t="s">
        <v>320</v>
      </c>
      <c r="L1309" s="257"/>
      <c r="M1309" s="64"/>
      <c r="N1309" s="408" t="s">
        <v>503</v>
      </c>
      <c r="O1309" s="408"/>
      <c r="P1309" s="408"/>
      <c r="Q1309" s="408"/>
      <c r="R1309" s="408"/>
      <c r="S1309" s="408"/>
      <c r="T1309" s="408"/>
      <c r="U1309" s="408"/>
      <c r="V1309" s="408"/>
      <c r="W1309" s="408"/>
      <c r="X1309" s="408"/>
      <c r="Y1309" s="408"/>
      <c r="Z1309" s="408"/>
      <c r="AA1309" s="408"/>
    </row>
    <row r="1310" spans="1:42" ht="25.15" customHeight="1">
      <c r="A1310" s="413"/>
      <c r="B1310" s="406" t="s">
        <v>448</v>
      </c>
      <c r="C1310" s="409" t="s">
        <v>199</v>
      </c>
      <c r="D1310" s="406" t="s">
        <v>8</v>
      </c>
      <c r="E1310" s="406"/>
      <c r="F1310" s="406"/>
      <c r="G1310" s="406"/>
      <c r="H1310" s="406"/>
      <c r="I1310" s="406"/>
      <c r="K1310" s="407"/>
      <c r="L1310" s="14"/>
      <c r="M1310" s="410" t="s">
        <v>448</v>
      </c>
      <c r="N1310" s="408" t="s">
        <v>8</v>
      </c>
      <c r="O1310" s="408"/>
      <c r="P1310" s="408"/>
      <c r="Q1310" s="408"/>
      <c r="R1310" s="408"/>
      <c r="S1310" s="408"/>
      <c r="T1310" s="408"/>
      <c r="U1310" s="408"/>
      <c r="V1310" s="408"/>
      <c r="W1310" s="408"/>
      <c r="X1310" s="408"/>
      <c r="Y1310" s="408"/>
      <c r="Z1310" s="408"/>
      <c r="AA1310" s="408"/>
    </row>
    <row r="1311" spans="1:42" ht="25.15" customHeight="1">
      <c r="A1311" s="413"/>
      <c r="B1311" s="406"/>
      <c r="C1311" s="409">
        <v>43830</v>
      </c>
      <c r="D1311" s="255" t="s">
        <v>9</v>
      </c>
      <c r="E1311" s="255" t="s">
        <v>10</v>
      </c>
      <c r="F1311" s="255" t="s">
        <v>1</v>
      </c>
      <c r="G1311" s="255" t="s">
        <v>2</v>
      </c>
      <c r="H1311" s="255" t="s">
        <v>3</v>
      </c>
      <c r="I1311" s="255" t="s">
        <v>449</v>
      </c>
      <c r="J1311" s="1"/>
      <c r="K1311" s="407"/>
      <c r="L1311" s="14"/>
      <c r="M1311" s="408"/>
      <c r="N1311" s="248" t="s">
        <v>25</v>
      </c>
      <c r="O1311" s="248" t="s">
        <v>26</v>
      </c>
      <c r="P1311" s="248" t="s">
        <v>27</v>
      </c>
      <c r="Q1311" s="248" t="s">
        <v>28</v>
      </c>
      <c r="R1311" s="248" t="s">
        <v>29</v>
      </c>
      <c r="S1311" s="248" t="s">
        <v>30</v>
      </c>
      <c r="T1311" s="248" t="s">
        <v>31</v>
      </c>
      <c r="U1311" s="248" t="s">
        <v>32</v>
      </c>
      <c r="V1311" s="248" t="s">
        <v>33</v>
      </c>
      <c r="W1311" s="248" t="s">
        <v>34</v>
      </c>
      <c r="X1311" s="248" t="s">
        <v>35</v>
      </c>
      <c r="Y1311" s="248" t="s">
        <v>36</v>
      </c>
      <c r="Z1311" s="248" t="s">
        <v>37</v>
      </c>
      <c r="AA1311" s="248" t="s">
        <v>38</v>
      </c>
    </row>
    <row r="1312" spans="1:42" ht="25.15" customHeight="1">
      <c r="A1312" s="413"/>
      <c r="B1312" s="256">
        <v>2020</v>
      </c>
      <c r="C1312" s="278">
        <v>43830</v>
      </c>
      <c r="D1312" s="86">
        <f t="shared" ref="D1312:D1353" si="318">AVERAGE(N1312:P1312)</f>
        <v>0.40055860352871586</v>
      </c>
      <c r="E1312" s="86">
        <f t="shared" ref="E1312:E1353" si="319">AVERAGE(Q1312:R1312)</f>
        <v>0.20465979283487948</v>
      </c>
      <c r="F1312" s="86">
        <f t="shared" ref="F1312:F1353" si="320">AVERAGE(S1312:T1312)</f>
        <v>0.17857855477515502</v>
      </c>
      <c r="G1312" s="86">
        <f t="shared" ref="G1312:G1353" si="321">AVERAGE(U1312:V1312)</f>
        <v>0.17508830777698237</v>
      </c>
      <c r="H1312" s="86">
        <f t="shared" ref="H1312:H1353" si="322">AVERAGE(W1312:X1312)</f>
        <v>0.19625436846618399</v>
      </c>
      <c r="I1312" s="86">
        <f t="shared" ref="I1312:I1353" si="323">AVERAGE(Y1312:AA1312)</f>
        <v>0.26517420384929663</v>
      </c>
      <c r="K1312" s="324">
        <f>AVERAGE(N1312:AA1312,N1265:AA1265)</f>
        <v>0.1712463757330088</v>
      </c>
      <c r="L1312" s="14"/>
      <c r="M1312" s="104">
        <v>2020</v>
      </c>
      <c r="N1312" s="222">
        <f t="shared" ref="N1312:N1353" si="324">($D$1178*10^-6)*$E$1202*HLOOKUP($M1312,$G$1221:$AV$1225,5,FALSE)*HLOOKUP($M1312,$C$1166:$AS$1168,2,FALSE)+HLOOKUP($M1312,$C$1166:$AS$1168,3,FALSE)*HLOOKUP($M1312,$D$1254:$AS$1257,3,FALSE)</f>
        <v>0.6067442717442284</v>
      </c>
      <c r="O1312" s="222">
        <f t="shared" ref="O1312:O1353" si="325">($D$1179*10^-6)*$E$1202*HLOOKUP($M1312,$G$1221:$AV$1225,5,FALSE)*HLOOKUP($M1312,$C$1166:$AS$1168,2,FALSE)+HLOOKUP($M1312,$C$1166:$AS$1168,3,FALSE)*HLOOKUP($M1312,$D$1254:$AS$1257,3,FALSE)</f>
        <v>0.33792270121722284</v>
      </c>
      <c r="P1312" s="222">
        <f t="shared" ref="P1312:P1353" si="326">($D$1180*10^-6)*$E$1202*HLOOKUP($M1312,$G$1221:$AV$1225,5,FALSE)*HLOOKUP($M1312,$C$1166:$AS$1168,2,FALSE)+HLOOKUP($M1312,$C$1166:$AS$1168,3,FALSE)*HLOOKUP($M1312,$D$1254:$AS$1257,3,FALSE)</f>
        <v>0.2570088376246964</v>
      </c>
      <c r="Q1312" s="222">
        <f t="shared" ref="Q1312:Q1353" si="327">($D$1181*10^-6)*$E$1202*HLOOKUP($M1312,$G$1221:$AV$1225,5,FALSE)*HLOOKUP($M1312,$C$1166:$AS$1168,2,FALSE)+HLOOKUP($M1312,$C$1166:$AS$1168,3,FALSE)*HLOOKUP($M1312,$D$1254:$AS$1257,3,FALSE)</f>
        <v>0.21593366671747646</v>
      </c>
      <c r="R1312" s="222">
        <f t="shared" ref="R1312:R1353" si="328">($D$1182*10^-6)*$E$1202*HLOOKUP($M1312,$G$1221:$AV$1225,5,FALSE)*HLOOKUP($M1312,$C$1166:$AS$1168,2,FALSE)+HLOOKUP($M1312,$C$1166:$AS$1168,3,FALSE)*HLOOKUP($M1312,$D$1254:$AS$1257,3,FALSE)</f>
        <v>0.19338591895228249</v>
      </c>
      <c r="S1312" s="222">
        <f t="shared" ref="S1312:S1353" si="329">($D$1183*10^-6)*$E$1202*HLOOKUP($M1312,$G$1221:$AV$1225,5,FALSE)*HLOOKUP($M1312,$C$1166:$AS$1168,2,FALSE)+HLOOKUP($M1312,$C$1166:$AS$1168,3,FALSE)*HLOOKUP($M1312,$D$1254:$AS$1257,3,FALSE)</f>
        <v>0.1813912404352106</v>
      </c>
      <c r="T1312" s="222">
        <f t="shared" ref="T1312:T1353" si="330">($D$1184*10^-6)*$E$1202*HLOOKUP($M1312,$G$1221:$AV$1225,5,FALSE)*HLOOKUP($M1312,$C$1166:$AS$1168,2,FALSE)+HLOOKUP($M1312,$C$1166:$AS$1168,3,FALSE)*HLOOKUP($M1312,$D$1254:$AS$1257,3,FALSE)</f>
        <v>0.17576586911509945</v>
      </c>
      <c r="U1312" s="222">
        <f t="shared" ref="U1312:U1353" si="331">($D$1185*10^-6)*$E$1202*HLOOKUP($M1312,$G$1221:$AV$1225,5,FALSE)*HLOOKUP($M1312,$C$1166:$AS$1168,2,FALSE)+HLOOKUP($M1312,$C$1166:$AS$1168,3,FALSE)*HLOOKUP($M1312,$D$1254:$AS$1257,3,FALSE)</f>
        <v>0.17423263171290088</v>
      </c>
      <c r="V1312" s="222">
        <f t="shared" ref="V1312:V1353" si="332">($D$1186*10^-6)*$E$1202*HLOOKUP($M1312,$G$1221:$AV$1225,5,FALSE)*HLOOKUP($M1312,$C$1166:$AS$1168,2,FALSE)+HLOOKUP($M1312,$C$1166:$AS$1168,3,FALSE)*HLOOKUP($M1312,$D$1254:$AS$1257,3,FALSE)</f>
        <v>0.17594398384106388</v>
      </c>
      <c r="W1312" s="222">
        <f t="shared" ref="W1312:W1353" si="333">($D$1187*10^-6)*$E$1202*HLOOKUP($M1312,$G$1221:$AV$1225,5,FALSE)*HLOOKUP($M1312,$C$1166:$AS$1168,2,FALSE)+HLOOKUP($M1312,$C$1166:$AS$1168,3,FALSE)*HLOOKUP($M1312,$D$1254:$AS$1257,3,FALSE)</f>
        <v>0.18247040138956144</v>
      </c>
      <c r="X1312" s="222">
        <f t="shared" ref="X1312:X1353" si="334">($D$1188*10^-6)*$E$1202*HLOOKUP($M1312,$G$1221:$AV$1225,5,FALSE)*HLOOKUP($M1312,$C$1166:$AS$1168,2,FALSE)+HLOOKUP($M1312,$C$1166:$AS$1168,3,FALSE)*HLOOKUP($M1312,$D$1254:$AS$1257,3,FALSE)</f>
        <v>0.21003833554280654</v>
      </c>
      <c r="Y1312" s="222">
        <f t="shared" ref="Y1312:Y1353" si="335">($D$1189*10^-6)*$E$1202*HLOOKUP($M1312,$G$1221:$AV$1225,5,FALSE)*HLOOKUP($M1312,$C$1166:$AS$1168,2,FALSE)+HLOOKUP($M1312,$C$1166:$AS$1168,3,FALSE)*HLOOKUP($M1312,$D$1254:$AS$1257,3,FALSE)</f>
        <v>0.23760626969605161</v>
      </c>
      <c r="Z1312" s="222">
        <f t="shared" ref="Z1312:Z1353" si="336">($D$1190*10^-6)*$E$1202*HLOOKUP($M1312,$G$1221:$AV$1225,5,FALSE)*HLOOKUP($M1312,$C$1166:$AS$1168,2,FALSE)+HLOOKUP($M1312,$C$1166:$AS$1168,3,FALSE)*HLOOKUP($M1312,$D$1254:$AS$1257,3,FALSE)</f>
        <v>0.26517420384929669</v>
      </c>
      <c r="AA1312" s="222">
        <f t="shared" ref="AA1312:AA1353" si="337">($D$1191*10^-6)*$E$1202*HLOOKUP($M1312,$G$1221:$AV$1225,5,FALSE)*HLOOKUP($M1312,$C$1166:$AS$1168,2,FALSE)+HLOOKUP($M1312,$C$1166:$AS$1168,3,FALSE)*HLOOKUP($M1312,$D$1254:$AS$1257,3,FALSE)</f>
        <v>0.29274213800254173</v>
      </c>
      <c r="AC1312" s="375"/>
      <c r="AD1312" s="375"/>
      <c r="AE1312" s="375"/>
      <c r="AF1312" s="375"/>
      <c r="AG1312" s="375"/>
      <c r="AH1312" s="375"/>
      <c r="AI1312" s="375"/>
      <c r="AJ1312" s="375"/>
      <c r="AK1312" s="375"/>
      <c r="AL1312" s="375"/>
      <c r="AM1312" s="375"/>
      <c r="AN1312" s="375"/>
      <c r="AO1312" s="375"/>
      <c r="AP1312" s="375"/>
    </row>
    <row r="1313" spans="1:42" ht="25.15" customHeight="1">
      <c r="A1313" s="413"/>
      <c r="B1313" s="256">
        <f>B1312+1</f>
        <v>2021</v>
      </c>
      <c r="C1313" s="278">
        <f t="shared" ref="C1313:C1353" si="338">DATE(YEAR(C1312+1),12,31)</f>
        <v>44196</v>
      </c>
      <c r="D1313" s="86">
        <f t="shared" si="318"/>
        <v>0.4141775960486922</v>
      </c>
      <c r="E1313" s="86">
        <f t="shared" si="319"/>
        <v>0.21161822579126538</v>
      </c>
      <c r="F1313" s="86">
        <f t="shared" si="320"/>
        <v>0.18465022563751027</v>
      </c>
      <c r="G1313" s="86">
        <f t="shared" si="321"/>
        <v>0.18104131024139977</v>
      </c>
      <c r="H1313" s="86">
        <f t="shared" si="322"/>
        <v>0.20292701699403423</v>
      </c>
      <c r="I1313" s="86">
        <f t="shared" si="323"/>
        <v>0.27419012678017274</v>
      </c>
      <c r="J1313" s="14"/>
      <c r="K1313" s="324">
        <f t="shared" ref="K1313:K1353" si="339">AVERAGE(N1313:AA1313,N1266:AA1266)</f>
        <v>0.17694029221808089</v>
      </c>
      <c r="L1313" s="14"/>
      <c r="M1313" s="104">
        <f>M1312+1</f>
        <v>2021</v>
      </c>
      <c r="N1313" s="222">
        <f t="shared" si="324"/>
        <v>0.62737357698353213</v>
      </c>
      <c r="O1313" s="222">
        <f t="shared" si="325"/>
        <v>0.34941207305860839</v>
      </c>
      <c r="P1313" s="222">
        <f t="shared" si="326"/>
        <v>0.26574713810393608</v>
      </c>
      <c r="Q1313" s="222">
        <f t="shared" si="327"/>
        <v>0.22327541138587065</v>
      </c>
      <c r="R1313" s="222">
        <f t="shared" si="328"/>
        <v>0.19996104019666008</v>
      </c>
      <c r="S1313" s="222">
        <f t="shared" si="329"/>
        <v>0.18755854261000773</v>
      </c>
      <c r="T1313" s="222">
        <f t="shared" si="330"/>
        <v>0.18174190866501283</v>
      </c>
      <c r="U1313" s="222">
        <f t="shared" si="331"/>
        <v>0.1801565411911395</v>
      </c>
      <c r="V1313" s="222">
        <f t="shared" si="332"/>
        <v>0.18192607929166005</v>
      </c>
      <c r="W1313" s="222">
        <f t="shared" si="333"/>
        <v>0.18867439503680652</v>
      </c>
      <c r="X1313" s="222">
        <f t="shared" si="334"/>
        <v>0.21717963895126194</v>
      </c>
      <c r="Y1313" s="222">
        <f t="shared" si="335"/>
        <v>0.24568488286571735</v>
      </c>
      <c r="Z1313" s="222">
        <f t="shared" si="336"/>
        <v>0.27419012678017274</v>
      </c>
      <c r="AA1313" s="222">
        <f t="shared" si="337"/>
        <v>0.3026953706946281</v>
      </c>
      <c r="AC1313" s="375"/>
      <c r="AD1313" s="375"/>
      <c r="AE1313" s="375"/>
      <c r="AF1313" s="375"/>
      <c r="AG1313" s="375"/>
      <c r="AH1313" s="375"/>
      <c r="AI1313" s="375"/>
      <c r="AJ1313" s="375"/>
      <c r="AK1313" s="375"/>
      <c r="AL1313" s="375"/>
      <c r="AM1313" s="375"/>
      <c r="AN1313" s="375"/>
      <c r="AO1313" s="375"/>
      <c r="AP1313" s="375"/>
    </row>
    <row r="1314" spans="1:42" ht="25.15" customHeight="1">
      <c r="A1314" s="413"/>
      <c r="B1314" s="256">
        <f t="shared" ref="B1314:B1323" si="340">B1313+1</f>
        <v>2022</v>
      </c>
      <c r="C1314" s="278">
        <f t="shared" si="338"/>
        <v>44561</v>
      </c>
      <c r="D1314" s="86">
        <f t="shared" si="318"/>
        <v>0.52780204230470029</v>
      </c>
      <c r="E1314" s="86">
        <f t="shared" si="319"/>
        <v>0.26967304080927657</v>
      </c>
      <c r="F1314" s="86">
        <f t="shared" si="320"/>
        <v>0.23530670691334074</v>
      </c>
      <c r="G1314" s="86">
        <f t="shared" si="321"/>
        <v>0.23070773068974976</v>
      </c>
      <c r="H1314" s="86">
        <f t="shared" si="322"/>
        <v>0.25859750751863508</v>
      </c>
      <c r="I1314" s="86">
        <f t="shared" si="323"/>
        <v>0.34941076068572835</v>
      </c>
      <c r="J1314" s="14"/>
      <c r="K1314" s="324">
        <f t="shared" si="339"/>
        <v>0.22531328564326575</v>
      </c>
      <c r="L1314" s="14"/>
      <c r="M1314" s="104">
        <f t="shared" ref="M1314:M1323" si="341">M1313+1</f>
        <v>2022</v>
      </c>
      <c r="N1314" s="222">
        <f t="shared" si="324"/>
        <v>0.79948567565925177</v>
      </c>
      <c r="O1314" s="222">
        <f t="shared" si="325"/>
        <v>0.44526890765132432</v>
      </c>
      <c r="P1314" s="222">
        <f t="shared" si="326"/>
        <v>0.33865154360352462</v>
      </c>
      <c r="Q1314" s="222">
        <f t="shared" si="327"/>
        <v>0.2845282295569419</v>
      </c>
      <c r="R1314" s="222">
        <f t="shared" si="328"/>
        <v>0.25481785206161128</v>
      </c>
      <c r="S1314" s="222">
        <f t="shared" si="329"/>
        <v>0.23901288429328071</v>
      </c>
      <c r="T1314" s="222">
        <f t="shared" si="330"/>
        <v>0.23160052953340077</v>
      </c>
      <c r="U1314" s="222">
        <f t="shared" si="331"/>
        <v>0.22958023631016369</v>
      </c>
      <c r="V1314" s="222">
        <f t="shared" si="332"/>
        <v>0.23183522506933582</v>
      </c>
      <c r="W1314" s="222">
        <f t="shared" si="333"/>
        <v>0.24043485688521643</v>
      </c>
      <c r="X1314" s="222">
        <f t="shared" si="334"/>
        <v>0.27676015815205374</v>
      </c>
      <c r="Y1314" s="222">
        <f t="shared" si="335"/>
        <v>0.31308545941889104</v>
      </c>
      <c r="Z1314" s="222">
        <f t="shared" si="336"/>
        <v>0.34941076068572835</v>
      </c>
      <c r="AA1314" s="222">
        <f t="shared" si="337"/>
        <v>0.3857360619525656</v>
      </c>
      <c r="AC1314" s="375"/>
      <c r="AD1314" s="375"/>
      <c r="AE1314" s="375"/>
      <c r="AF1314" s="375"/>
      <c r="AG1314" s="375"/>
      <c r="AH1314" s="375"/>
      <c r="AI1314" s="375"/>
      <c r="AJ1314" s="375"/>
      <c r="AK1314" s="375"/>
      <c r="AL1314" s="375"/>
      <c r="AM1314" s="375"/>
      <c r="AN1314" s="375"/>
      <c r="AO1314" s="375"/>
      <c r="AP1314" s="375"/>
    </row>
    <row r="1315" spans="1:42" ht="25.15" customHeight="1">
      <c r="A1315" s="413"/>
      <c r="B1315" s="256">
        <f t="shared" si="340"/>
        <v>2023</v>
      </c>
      <c r="C1315" s="278">
        <f t="shared" si="338"/>
        <v>44926</v>
      </c>
      <c r="D1315" s="86">
        <f t="shared" si="318"/>
        <v>0.7096271252495856</v>
      </c>
      <c r="E1315" s="86">
        <f t="shared" si="319"/>
        <v>0.36257401330085182</v>
      </c>
      <c r="F1315" s="86">
        <f t="shared" si="320"/>
        <v>0.31636865452381702</v>
      </c>
      <c r="G1315" s="86">
        <f t="shared" si="321"/>
        <v>0.31018535469726194</v>
      </c>
      <c r="H1315" s="86">
        <f t="shared" si="322"/>
        <v>0.34768301588196204</v>
      </c>
      <c r="I1315" s="86">
        <f t="shared" si="323"/>
        <v>0.46978096665556657</v>
      </c>
      <c r="J1315" s="14"/>
      <c r="K1315" s="324">
        <f t="shared" si="339"/>
        <v>0.30269991828077975</v>
      </c>
      <c r="L1315" s="14"/>
      <c r="M1315" s="104">
        <f t="shared" si="341"/>
        <v>2023</v>
      </c>
      <c r="N1315" s="222">
        <f t="shared" si="324"/>
        <v>1.0749043698636804</v>
      </c>
      <c r="O1315" s="222">
        <f t="shared" si="325"/>
        <v>0.59866175113665077</v>
      </c>
      <c r="P1315" s="222">
        <f t="shared" si="326"/>
        <v>0.45531525474842549</v>
      </c>
      <c r="Q1315" s="222">
        <f t="shared" si="327"/>
        <v>0.38254673799894995</v>
      </c>
      <c r="R1315" s="222">
        <f t="shared" si="328"/>
        <v>0.34260128860275368</v>
      </c>
      <c r="S1315" s="222">
        <f t="shared" si="329"/>
        <v>0.32135159090713922</v>
      </c>
      <c r="T1315" s="222">
        <f t="shared" si="330"/>
        <v>0.31138571814049482</v>
      </c>
      <c r="U1315" s="222">
        <f t="shared" si="331"/>
        <v>0.30866944431573518</v>
      </c>
      <c r="V1315" s="222">
        <f t="shared" si="332"/>
        <v>0.3117012650787887</v>
      </c>
      <c r="W1315" s="222">
        <f t="shared" si="333"/>
        <v>0.32326342572724115</v>
      </c>
      <c r="X1315" s="222">
        <f t="shared" si="334"/>
        <v>0.37210260603668299</v>
      </c>
      <c r="Y1315" s="222">
        <f t="shared" si="335"/>
        <v>0.42094178634612478</v>
      </c>
      <c r="Z1315" s="222">
        <f t="shared" si="336"/>
        <v>0.46978096665556657</v>
      </c>
      <c r="AA1315" s="222">
        <f t="shared" si="337"/>
        <v>0.51862014696500836</v>
      </c>
      <c r="AC1315" s="375"/>
      <c r="AD1315" s="375"/>
      <c r="AE1315" s="375"/>
      <c r="AF1315" s="375"/>
      <c r="AG1315" s="375"/>
      <c r="AH1315" s="375"/>
      <c r="AI1315" s="375"/>
      <c r="AJ1315" s="375"/>
      <c r="AK1315" s="375"/>
      <c r="AL1315" s="375"/>
      <c r="AM1315" s="375"/>
      <c r="AN1315" s="375"/>
      <c r="AO1315" s="375"/>
      <c r="AP1315" s="375"/>
    </row>
    <row r="1316" spans="1:42" ht="25.15" customHeight="1">
      <c r="A1316" s="413"/>
      <c r="B1316" s="256">
        <f t="shared" si="340"/>
        <v>2024</v>
      </c>
      <c r="C1316" s="278">
        <f t="shared" si="338"/>
        <v>45291</v>
      </c>
      <c r="D1316" s="86">
        <f t="shared" si="318"/>
        <v>0.90840986751028963</v>
      </c>
      <c r="E1316" s="86">
        <f t="shared" si="319"/>
        <v>0.46413926365830271</v>
      </c>
      <c r="F1316" s="86">
        <f t="shared" si="320"/>
        <v>0.40499073008139219</v>
      </c>
      <c r="G1316" s="86">
        <f t="shared" si="321"/>
        <v>0.3970753469507915</v>
      </c>
      <c r="H1316" s="86">
        <f t="shared" si="322"/>
        <v>0.44507695824314253</v>
      </c>
      <c r="I1316" s="86">
        <f t="shared" si="323"/>
        <v>0.60137732971853897</v>
      </c>
      <c r="J1316" s="14"/>
      <c r="K1316" s="324">
        <f t="shared" si="339"/>
        <v>0.38718724620202749</v>
      </c>
      <c r="L1316" s="14"/>
      <c r="M1316" s="104">
        <f t="shared" si="341"/>
        <v>2024</v>
      </c>
      <c r="N1316" s="222">
        <f t="shared" si="324"/>
        <v>1.3760095992253187</v>
      </c>
      <c r="O1316" s="222">
        <f t="shared" si="325"/>
        <v>0.76636056131908759</v>
      </c>
      <c r="P1316" s="222">
        <f t="shared" si="326"/>
        <v>0.58285944198646256</v>
      </c>
      <c r="Q1316" s="222">
        <f t="shared" si="327"/>
        <v>0.48970680406262068</v>
      </c>
      <c r="R1316" s="222">
        <f t="shared" si="328"/>
        <v>0.43857172325398469</v>
      </c>
      <c r="S1316" s="222">
        <f t="shared" si="329"/>
        <v>0.41136950059160049</v>
      </c>
      <c r="T1316" s="222">
        <f t="shared" si="330"/>
        <v>0.39861195957118395</v>
      </c>
      <c r="U1316" s="222">
        <f t="shared" si="331"/>
        <v>0.3951347954980044</v>
      </c>
      <c r="V1316" s="222">
        <f t="shared" si="332"/>
        <v>0.39901589840357854</v>
      </c>
      <c r="W1316" s="222">
        <f t="shared" si="333"/>
        <v>0.41381688394806321</v>
      </c>
      <c r="X1316" s="222">
        <f t="shared" si="334"/>
        <v>0.47633703253822185</v>
      </c>
      <c r="Y1316" s="222">
        <f t="shared" si="335"/>
        <v>0.53885718112838044</v>
      </c>
      <c r="Z1316" s="222">
        <f t="shared" si="336"/>
        <v>0.60137732971853897</v>
      </c>
      <c r="AA1316" s="222">
        <f t="shared" si="337"/>
        <v>0.6638974783086975</v>
      </c>
      <c r="AC1316" s="375"/>
      <c r="AD1316" s="375"/>
      <c r="AE1316" s="375"/>
      <c r="AF1316" s="375"/>
      <c r="AG1316" s="375"/>
      <c r="AH1316" s="375"/>
      <c r="AI1316" s="375"/>
      <c r="AJ1316" s="375"/>
      <c r="AK1316" s="375"/>
      <c r="AL1316" s="375"/>
      <c r="AM1316" s="375"/>
      <c r="AN1316" s="375"/>
      <c r="AO1316" s="375"/>
      <c r="AP1316" s="375"/>
    </row>
    <row r="1317" spans="1:42" ht="25.15" customHeight="1">
      <c r="A1317" s="413"/>
      <c r="B1317" s="256">
        <f t="shared" si="340"/>
        <v>2025</v>
      </c>
      <c r="C1317" s="278">
        <f t="shared" si="338"/>
        <v>45657</v>
      </c>
      <c r="D1317" s="86">
        <f t="shared" si="318"/>
        <v>1.0632417417222724</v>
      </c>
      <c r="E1317" s="86">
        <f t="shared" si="319"/>
        <v>0.5432484352534368</v>
      </c>
      <c r="F1317" s="86">
        <f t="shared" si="320"/>
        <v>0.47401846306808937</v>
      </c>
      <c r="G1317" s="86">
        <f t="shared" si="321"/>
        <v>0.46475396028451105</v>
      </c>
      <c r="H1317" s="86">
        <f t="shared" si="322"/>
        <v>0.52093709811835542</v>
      </c>
      <c r="I1317" s="86">
        <f t="shared" si="323"/>
        <v>0.70387773443575685</v>
      </c>
      <c r="J1317" s="14"/>
      <c r="K1317" s="324">
        <f t="shared" si="339"/>
        <v>0.45281316438975627</v>
      </c>
      <c r="L1317" s="14"/>
      <c r="M1317" s="104">
        <f t="shared" si="341"/>
        <v>2025</v>
      </c>
      <c r="N1317" s="222">
        <f t="shared" si="324"/>
        <v>1.6105404567177073</v>
      </c>
      <c r="O1317" s="222">
        <f t="shared" si="325"/>
        <v>0.89698116141933626</v>
      </c>
      <c r="P1317" s="222">
        <f t="shared" si="326"/>
        <v>0.68220360702977345</v>
      </c>
      <c r="Q1317" s="222">
        <f t="shared" si="327"/>
        <v>0.5731737775062099</v>
      </c>
      <c r="R1317" s="222">
        <f t="shared" si="328"/>
        <v>0.51332309300066381</v>
      </c>
      <c r="S1317" s="222">
        <f t="shared" si="329"/>
        <v>0.48148444875350316</v>
      </c>
      <c r="T1317" s="222">
        <f t="shared" si="330"/>
        <v>0.46655247738267552</v>
      </c>
      <c r="U1317" s="222">
        <f t="shared" si="331"/>
        <v>0.46248265590929777</v>
      </c>
      <c r="V1317" s="222">
        <f t="shared" si="332"/>
        <v>0.46702526465972433</v>
      </c>
      <c r="W1317" s="222">
        <f t="shared" si="333"/>
        <v>0.48434897085487505</v>
      </c>
      <c r="X1317" s="222">
        <f t="shared" si="334"/>
        <v>0.55752522538183569</v>
      </c>
      <c r="Y1317" s="222">
        <f t="shared" si="335"/>
        <v>0.63070147990879633</v>
      </c>
      <c r="Z1317" s="222">
        <f t="shared" si="336"/>
        <v>0.70387773443575685</v>
      </c>
      <c r="AA1317" s="222">
        <f t="shared" si="337"/>
        <v>0.77705398896271727</v>
      </c>
      <c r="AC1317" s="375"/>
      <c r="AD1317" s="375"/>
      <c r="AE1317" s="375"/>
      <c r="AF1317" s="375"/>
      <c r="AG1317" s="375"/>
      <c r="AH1317" s="375"/>
      <c r="AI1317" s="375"/>
      <c r="AJ1317" s="375"/>
      <c r="AK1317" s="375"/>
      <c r="AL1317" s="375"/>
      <c r="AM1317" s="375"/>
      <c r="AN1317" s="375"/>
      <c r="AO1317" s="375"/>
      <c r="AP1317" s="375"/>
    </row>
    <row r="1318" spans="1:42" ht="25.15" customHeight="1">
      <c r="A1318" s="413"/>
      <c r="B1318" s="256">
        <f t="shared" si="340"/>
        <v>2026</v>
      </c>
      <c r="C1318" s="278">
        <f t="shared" si="338"/>
        <v>46022</v>
      </c>
      <c r="D1318" s="86">
        <f t="shared" si="318"/>
        <v>1.1853708607038846</v>
      </c>
      <c r="E1318" s="86">
        <f t="shared" si="319"/>
        <v>0.60564859335687216</v>
      </c>
      <c r="F1318" s="86">
        <f t="shared" si="320"/>
        <v>0.52846652977185626</v>
      </c>
      <c r="G1318" s="86">
        <f t="shared" si="321"/>
        <v>0.5181378611280022</v>
      </c>
      <c r="H1318" s="86">
        <f t="shared" si="322"/>
        <v>0.58077446749681516</v>
      </c>
      <c r="I1318" s="86">
        <f t="shared" si="323"/>
        <v>0.78472855528310725</v>
      </c>
      <c r="J1318" s="14"/>
      <c r="K1318" s="324">
        <f t="shared" si="339"/>
        <v>0.50435776292282952</v>
      </c>
      <c r="L1318" s="14"/>
      <c r="M1318" s="104">
        <f t="shared" si="341"/>
        <v>2026</v>
      </c>
      <c r="N1318" s="222">
        <f t="shared" si="324"/>
        <v>1.7955349686379845</v>
      </c>
      <c r="O1318" s="222">
        <f t="shared" si="325"/>
        <v>1.000012781312098</v>
      </c>
      <c r="P1318" s="222">
        <f t="shared" si="326"/>
        <v>0.76056483216157178</v>
      </c>
      <c r="Q1318" s="222">
        <f t="shared" si="327"/>
        <v>0.63901130600354483</v>
      </c>
      <c r="R1318" s="222">
        <f t="shared" si="328"/>
        <v>0.57228588071019948</v>
      </c>
      <c r="S1318" s="222">
        <f t="shared" si="329"/>
        <v>0.53679009489410823</v>
      </c>
      <c r="T1318" s="222">
        <f t="shared" si="330"/>
        <v>0.52014296464960441</v>
      </c>
      <c r="U1318" s="222">
        <f t="shared" si="331"/>
        <v>0.51560566368266314</v>
      </c>
      <c r="V1318" s="222">
        <f t="shared" si="332"/>
        <v>0.52067005857334125</v>
      </c>
      <c r="W1318" s="222">
        <f t="shared" si="333"/>
        <v>0.53998364993955672</v>
      </c>
      <c r="X1318" s="222">
        <f t="shared" si="334"/>
        <v>0.6215652850540736</v>
      </c>
      <c r="Y1318" s="222">
        <f t="shared" si="335"/>
        <v>0.70314692016859048</v>
      </c>
      <c r="Z1318" s="222">
        <f t="shared" si="336"/>
        <v>0.78472855528310725</v>
      </c>
      <c r="AA1318" s="222">
        <f t="shared" si="337"/>
        <v>0.86631019039762402</v>
      </c>
      <c r="AC1318" s="375"/>
      <c r="AD1318" s="375"/>
      <c r="AE1318" s="375"/>
      <c r="AF1318" s="375"/>
      <c r="AG1318" s="375"/>
      <c r="AH1318" s="375"/>
      <c r="AI1318" s="375"/>
      <c r="AJ1318" s="375"/>
      <c r="AK1318" s="375"/>
      <c r="AL1318" s="375"/>
      <c r="AM1318" s="375"/>
      <c r="AN1318" s="375"/>
      <c r="AO1318" s="375"/>
      <c r="AP1318" s="375"/>
    </row>
    <row r="1319" spans="1:42" ht="25.15" customHeight="1">
      <c r="A1319" s="413"/>
      <c r="B1319" s="256">
        <f t="shared" si="340"/>
        <v>2027</v>
      </c>
      <c r="C1319" s="278">
        <f t="shared" si="338"/>
        <v>46387</v>
      </c>
      <c r="D1319" s="86">
        <f t="shared" si="318"/>
        <v>1.3074999796854971</v>
      </c>
      <c r="E1319" s="86">
        <f t="shared" si="319"/>
        <v>0.66804875146030751</v>
      </c>
      <c r="F1319" s="86">
        <f t="shared" si="320"/>
        <v>0.58291459647562349</v>
      </c>
      <c r="G1319" s="86">
        <f t="shared" si="321"/>
        <v>0.5715217619714934</v>
      </c>
      <c r="H1319" s="86">
        <f t="shared" si="322"/>
        <v>0.6406118368752749</v>
      </c>
      <c r="I1319" s="86">
        <f t="shared" si="323"/>
        <v>0.86557937613045777</v>
      </c>
      <c r="J1319" s="14"/>
      <c r="K1319" s="324">
        <f t="shared" si="339"/>
        <v>0.55577939360284456</v>
      </c>
      <c r="L1319" s="14"/>
      <c r="M1319" s="104">
        <f t="shared" si="341"/>
        <v>2027</v>
      </c>
      <c r="N1319" s="222">
        <f t="shared" si="324"/>
        <v>1.9805294805582616</v>
      </c>
      <c r="O1319" s="222">
        <f t="shared" si="325"/>
        <v>1.1030444012048595</v>
      </c>
      <c r="P1319" s="222">
        <f t="shared" si="326"/>
        <v>0.83892605729337011</v>
      </c>
      <c r="Q1319" s="222">
        <f t="shared" si="327"/>
        <v>0.70484883450087987</v>
      </c>
      <c r="R1319" s="222">
        <f t="shared" si="328"/>
        <v>0.63124866841973526</v>
      </c>
      <c r="S1319" s="222">
        <f t="shared" si="329"/>
        <v>0.59209574103471341</v>
      </c>
      <c r="T1319" s="222">
        <f t="shared" si="330"/>
        <v>0.57373345191653347</v>
      </c>
      <c r="U1319" s="222">
        <f t="shared" si="331"/>
        <v>0.56872867145602846</v>
      </c>
      <c r="V1319" s="222">
        <f t="shared" si="332"/>
        <v>0.57431485248695835</v>
      </c>
      <c r="W1319" s="222">
        <f t="shared" si="333"/>
        <v>0.59561832902423828</v>
      </c>
      <c r="X1319" s="222">
        <f t="shared" si="334"/>
        <v>0.68560534472631152</v>
      </c>
      <c r="Y1319" s="222">
        <f t="shared" si="335"/>
        <v>0.77559236042838464</v>
      </c>
      <c r="Z1319" s="222">
        <f t="shared" si="336"/>
        <v>0.86557937613045777</v>
      </c>
      <c r="AA1319" s="222">
        <f t="shared" si="337"/>
        <v>0.95556639183253078</v>
      </c>
      <c r="AC1319" s="375"/>
      <c r="AD1319" s="375"/>
      <c r="AE1319" s="375"/>
      <c r="AF1319" s="375"/>
      <c r="AG1319" s="375"/>
      <c r="AH1319" s="375"/>
      <c r="AI1319" s="375"/>
      <c r="AJ1319" s="375"/>
      <c r="AK1319" s="375"/>
      <c r="AL1319" s="375"/>
      <c r="AM1319" s="375"/>
      <c r="AN1319" s="375"/>
      <c r="AO1319" s="375"/>
      <c r="AP1319" s="375"/>
    </row>
    <row r="1320" spans="1:42" ht="25.15" customHeight="1">
      <c r="A1320" s="413"/>
      <c r="B1320" s="256">
        <f t="shared" si="340"/>
        <v>2028</v>
      </c>
      <c r="C1320" s="278">
        <f t="shared" si="338"/>
        <v>46752</v>
      </c>
      <c r="D1320" s="86">
        <f t="shared" si="318"/>
        <v>1.4296290986671094</v>
      </c>
      <c r="E1320" s="86">
        <f t="shared" si="319"/>
        <v>0.73044890956374287</v>
      </c>
      <c r="F1320" s="86">
        <f t="shared" si="320"/>
        <v>0.6373626631793905</v>
      </c>
      <c r="G1320" s="86">
        <f t="shared" si="321"/>
        <v>0.6249056628149845</v>
      </c>
      <c r="H1320" s="86">
        <f t="shared" si="322"/>
        <v>0.70044920625373464</v>
      </c>
      <c r="I1320" s="86">
        <f t="shared" si="323"/>
        <v>0.94643019697780828</v>
      </c>
      <c r="J1320" s="14"/>
      <c r="K1320" s="324">
        <f t="shared" si="339"/>
        <v>0.6070706058681079</v>
      </c>
      <c r="L1320" s="14"/>
      <c r="M1320" s="104">
        <f t="shared" si="341"/>
        <v>2028</v>
      </c>
      <c r="N1320" s="222">
        <f t="shared" si="324"/>
        <v>2.1655239924785388</v>
      </c>
      <c r="O1320" s="222">
        <f t="shared" si="325"/>
        <v>1.2060760210976211</v>
      </c>
      <c r="P1320" s="222">
        <f t="shared" si="326"/>
        <v>0.91728728242516833</v>
      </c>
      <c r="Q1320" s="222">
        <f t="shared" si="327"/>
        <v>0.7706863629982148</v>
      </c>
      <c r="R1320" s="222">
        <f t="shared" si="328"/>
        <v>0.69021145612927093</v>
      </c>
      <c r="S1320" s="222">
        <f t="shared" si="329"/>
        <v>0.64740138717531848</v>
      </c>
      <c r="T1320" s="222">
        <f t="shared" si="330"/>
        <v>0.62732393918346241</v>
      </c>
      <c r="U1320" s="222">
        <f t="shared" si="331"/>
        <v>0.62185167922939366</v>
      </c>
      <c r="V1320" s="222">
        <f t="shared" si="332"/>
        <v>0.62795964640057533</v>
      </c>
      <c r="W1320" s="222">
        <f t="shared" si="333"/>
        <v>0.65125300810891995</v>
      </c>
      <c r="X1320" s="222">
        <f t="shared" si="334"/>
        <v>0.74964540439854943</v>
      </c>
      <c r="Y1320" s="222">
        <f t="shared" si="335"/>
        <v>0.84803780068817891</v>
      </c>
      <c r="Z1320" s="222">
        <f t="shared" si="336"/>
        <v>0.94643019697780817</v>
      </c>
      <c r="AA1320" s="222">
        <f t="shared" si="337"/>
        <v>1.0448225932674375</v>
      </c>
      <c r="AC1320" s="375"/>
      <c r="AD1320" s="375"/>
      <c r="AE1320" s="375"/>
      <c r="AF1320" s="375"/>
      <c r="AG1320" s="375"/>
      <c r="AH1320" s="375"/>
      <c r="AI1320" s="375"/>
      <c r="AJ1320" s="375"/>
      <c r="AK1320" s="375"/>
      <c r="AL1320" s="375"/>
      <c r="AM1320" s="375"/>
      <c r="AN1320" s="375"/>
      <c r="AO1320" s="375"/>
      <c r="AP1320" s="375"/>
    </row>
    <row r="1321" spans="1:42" ht="25.15" customHeight="1">
      <c r="A1321" s="413"/>
      <c r="B1321" s="256">
        <f t="shared" si="340"/>
        <v>2029</v>
      </c>
      <c r="C1321" s="278">
        <f t="shared" si="338"/>
        <v>47118</v>
      </c>
      <c r="D1321" s="86">
        <f t="shared" si="318"/>
        <v>1.5517582176487217</v>
      </c>
      <c r="E1321" s="86">
        <f t="shared" si="319"/>
        <v>0.79284906766717822</v>
      </c>
      <c r="F1321" s="86">
        <f t="shared" si="320"/>
        <v>0.6918107298831575</v>
      </c>
      <c r="G1321" s="86">
        <f t="shared" si="321"/>
        <v>0.67828956365847559</v>
      </c>
      <c r="H1321" s="86">
        <f t="shared" si="322"/>
        <v>0.76028657563219437</v>
      </c>
      <c r="I1321" s="86">
        <f t="shared" si="323"/>
        <v>1.0272810178251588</v>
      </c>
      <c r="J1321" s="14"/>
      <c r="K1321" s="324">
        <f t="shared" si="339"/>
        <v>0.65822394915692539</v>
      </c>
      <c r="L1321" s="14"/>
      <c r="M1321" s="104">
        <f t="shared" si="341"/>
        <v>2029</v>
      </c>
      <c r="N1321" s="222">
        <f t="shared" si="324"/>
        <v>2.3505185043988162</v>
      </c>
      <c r="O1321" s="222">
        <f t="shared" si="325"/>
        <v>1.3091076409903828</v>
      </c>
      <c r="P1321" s="222">
        <f t="shared" si="326"/>
        <v>0.99564850755696666</v>
      </c>
      <c r="Q1321" s="222">
        <f t="shared" si="327"/>
        <v>0.83652389149554973</v>
      </c>
      <c r="R1321" s="222">
        <f t="shared" si="328"/>
        <v>0.74917424383880671</v>
      </c>
      <c r="S1321" s="222">
        <f t="shared" si="329"/>
        <v>0.70270703331592355</v>
      </c>
      <c r="T1321" s="222">
        <f t="shared" si="330"/>
        <v>0.68091442645039135</v>
      </c>
      <c r="U1321" s="222">
        <f t="shared" si="331"/>
        <v>0.67497468700275898</v>
      </c>
      <c r="V1321" s="222">
        <f t="shared" si="332"/>
        <v>0.68160444031419232</v>
      </c>
      <c r="W1321" s="222">
        <f t="shared" si="333"/>
        <v>0.70688768719360151</v>
      </c>
      <c r="X1321" s="222">
        <f t="shared" si="334"/>
        <v>0.81368546407078735</v>
      </c>
      <c r="Y1321" s="222">
        <f t="shared" si="335"/>
        <v>0.92048324094797307</v>
      </c>
      <c r="Z1321" s="222">
        <f t="shared" si="336"/>
        <v>1.0272810178251588</v>
      </c>
      <c r="AA1321" s="222">
        <f t="shared" si="337"/>
        <v>1.1340787947023443</v>
      </c>
      <c r="AC1321" s="375"/>
      <c r="AD1321" s="375"/>
      <c r="AE1321" s="375"/>
      <c r="AF1321" s="375"/>
      <c r="AG1321" s="375"/>
      <c r="AH1321" s="375"/>
      <c r="AI1321" s="375"/>
      <c r="AJ1321" s="375"/>
      <c r="AK1321" s="375"/>
      <c r="AL1321" s="375"/>
      <c r="AM1321" s="375"/>
      <c r="AN1321" s="375"/>
      <c r="AO1321" s="375"/>
      <c r="AP1321" s="375"/>
    </row>
    <row r="1322" spans="1:42" ht="25.15" customHeight="1">
      <c r="A1322" s="413"/>
      <c r="B1322" s="256">
        <f t="shared" si="340"/>
        <v>2030</v>
      </c>
      <c r="C1322" s="278">
        <f t="shared" si="338"/>
        <v>47483</v>
      </c>
      <c r="D1322" s="86">
        <f t="shared" si="318"/>
        <v>1.673887336630334</v>
      </c>
      <c r="E1322" s="86">
        <f t="shared" si="319"/>
        <v>0.85524922577061346</v>
      </c>
      <c r="F1322" s="86">
        <f t="shared" si="320"/>
        <v>0.7462587965869244</v>
      </c>
      <c r="G1322" s="86">
        <f t="shared" si="321"/>
        <v>0.73167346450196669</v>
      </c>
      <c r="H1322" s="86">
        <f t="shared" si="322"/>
        <v>0.82012394501065411</v>
      </c>
      <c r="I1322" s="86">
        <f t="shared" si="323"/>
        <v>1.108131838672509</v>
      </c>
      <c r="J1322" s="14"/>
      <c r="K1322" s="324">
        <f t="shared" si="339"/>
        <v>0.70923197290760409</v>
      </c>
      <c r="L1322" s="14"/>
      <c r="M1322" s="104">
        <f t="shared" si="341"/>
        <v>2030</v>
      </c>
      <c r="N1322" s="222">
        <f t="shared" si="324"/>
        <v>2.5355130163190931</v>
      </c>
      <c r="O1322" s="222">
        <f t="shared" si="325"/>
        <v>1.4121392608831442</v>
      </c>
      <c r="P1322" s="222">
        <f t="shared" si="326"/>
        <v>1.0740097326887648</v>
      </c>
      <c r="Q1322" s="222">
        <f t="shared" si="327"/>
        <v>0.90236141999288455</v>
      </c>
      <c r="R1322" s="222">
        <f t="shared" si="328"/>
        <v>0.80813703154834227</v>
      </c>
      <c r="S1322" s="222">
        <f t="shared" si="329"/>
        <v>0.75801267945652862</v>
      </c>
      <c r="T1322" s="222">
        <f t="shared" si="330"/>
        <v>0.73450491371732018</v>
      </c>
      <c r="U1322" s="222">
        <f t="shared" si="331"/>
        <v>0.72809769477612418</v>
      </c>
      <c r="V1322" s="222">
        <f t="shared" si="332"/>
        <v>0.73524923422780919</v>
      </c>
      <c r="W1322" s="222">
        <f t="shared" si="333"/>
        <v>0.76252236627828307</v>
      </c>
      <c r="X1322" s="222">
        <f t="shared" si="334"/>
        <v>0.87772552374302504</v>
      </c>
      <c r="Y1322" s="222">
        <f t="shared" si="335"/>
        <v>0.99292868120776712</v>
      </c>
      <c r="Z1322" s="222">
        <f t="shared" si="336"/>
        <v>1.108131838672509</v>
      </c>
      <c r="AA1322" s="222">
        <f t="shared" si="337"/>
        <v>1.2233349961372508</v>
      </c>
    </row>
    <row r="1323" spans="1:42" ht="25.15" customHeight="1">
      <c r="A1323" s="413"/>
      <c r="B1323" s="256">
        <f t="shared" si="340"/>
        <v>2031</v>
      </c>
      <c r="C1323" s="278">
        <f t="shared" si="338"/>
        <v>47848</v>
      </c>
      <c r="D1323" s="86">
        <f t="shared" si="318"/>
        <v>1.7960164556119462</v>
      </c>
      <c r="E1323" s="86">
        <f t="shared" si="319"/>
        <v>0.91764938387404871</v>
      </c>
      <c r="F1323" s="86">
        <f t="shared" si="320"/>
        <v>0.80070686329069141</v>
      </c>
      <c r="G1323" s="86">
        <f t="shared" si="321"/>
        <v>0.78505736534545778</v>
      </c>
      <c r="H1323" s="86">
        <f t="shared" si="322"/>
        <v>0.87996131438911385</v>
      </c>
      <c r="I1323" s="86">
        <f t="shared" si="323"/>
        <v>1.1889826595198596</v>
      </c>
      <c r="J1323" s="14"/>
      <c r="K1323" s="324">
        <f t="shared" si="339"/>
        <v>0.75931386675320378</v>
      </c>
      <c r="L1323" s="14"/>
      <c r="M1323" s="104">
        <f t="shared" si="341"/>
        <v>2031</v>
      </c>
      <c r="N1323" s="222">
        <f t="shared" si="324"/>
        <v>2.72050752823937</v>
      </c>
      <c r="O1323" s="222">
        <f t="shared" si="325"/>
        <v>1.5151708807759059</v>
      </c>
      <c r="P1323" s="222">
        <f t="shared" si="326"/>
        <v>1.1523709578205632</v>
      </c>
      <c r="Q1323" s="222">
        <f t="shared" si="327"/>
        <v>0.96819894849021948</v>
      </c>
      <c r="R1323" s="222">
        <f t="shared" si="328"/>
        <v>0.86709981925787805</v>
      </c>
      <c r="S1323" s="222">
        <f t="shared" si="329"/>
        <v>0.81331832559713368</v>
      </c>
      <c r="T1323" s="222">
        <f t="shared" si="330"/>
        <v>0.78809540098424913</v>
      </c>
      <c r="U1323" s="222">
        <f t="shared" si="331"/>
        <v>0.7812207025494895</v>
      </c>
      <c r="V1323" s="222">
        <f t="shared" si="332"/>
        <v>0.78889402814142617</v>
      </c>
      <c r="W1323" s="222">
        <f t="shared" si="333"/>
        <v>0.81815704536296463</v>
      </c>
      <c r="X1323" s="222">
        <f t="shared" si="334"/>
        <v>0.94176558341526295</v>
      </c>
      <c r="Y1323" s="222">
        <f t="shared" si="335"/>
        <v>1.0653741214675614</v>
      </c>
      <c r="Z1323" s="222">
        <f t="shared" si="336"/>
        <v>1.1889826595198594</v>
      </c>
      <c r="AA1323" s="222">
        <f t="shared" si="337"/>
        <v>1.3125911975721576</v>
      </c>
    </row>
    <row r="1324" spans="1:42" ht="25.15" customHeight="1">
      <c r="A1324" s="413"/>
      <c r="B1324" s="256">
        <f>B1323+1</f>
        <v>2032</v>
      </c>
      <c r="C1324" s="278">
        <f t="shared" si="338"/>
        <v>48213</v>
      </c>
      <c r="D1324" s="86">
        <f t="shared" si="318"/>
        <v>1.9971702986404845</v>
      </c>
      <c r="E1324" s="86">
        <f t="shared" si="319"/>
        <v>1.0204261148679423</v>
      </c>
      <c r="F1324" s="86">
        <f t="shared" si="320"/>
        <v>0.89038603197924893</v>
      </c>
      <c r="G1324" s="86">
        <f t="shared" si="321"/>
        <v>0.87298379026414907</v>
      </c>
      <c r="H1324" s="86">
        <f t="shared" si="322"/>
        <v>0.97851698160069456</v>
      </c>
      <c r="I1324" s="86">
        <f t="shared" si="323"/>
        <v>1.3221487173860835</v>
      </c>
      <c r="J1324" s="14"/>
      <c r="K1324" s="324">
        <f t="shared" si="339"/>
        <v>0.84236145089048609</v>
      </c>
      <c r="L1324" s="14"/>
      <c r="M1324" s="104">
        <f>M1323+1</f>
        <v>2032</v>
      </c>
      <c r="N1324" s="222">
        <f t="shared" si="324"/>
        <v>3.0252043714021797</v>
      </c>
      <c r="O1324" s="222">
        <f t="shared" si="325"/>
        <v>1.6848700194228075</v>
      </c>
      <c r="P1324" s="222">
        <f t="shared" si="326"/>
        <v>1.2814365050964662</v>
      </c>
      <c r="Q1324" s="222">
        <f t="shared" si="327"/>
        <v>1.076637230721124</v>
      </c>
      <c r="R1324" s="222">
        <f t="shared" si="328"/>
        <v>0.96421499901476038</v>
      </c>
      <c r="S1324" s="222">
        <f t="shared" si="329"/>
        <v>0.90440997806401269</v>
      </c>
      <c r="T1324" s="222">
        <f t="shared" si="330"/>
        <v>0.87636208589448505</v>
      </c>
      <c r="U1324" s="222">
        <f t="shared" si="331"/>
        <v>0.86871742123503237</v>
      </c>
      <c r="V1324" s="222">
        <f t="shared" si="332"/>
        <v>0.87725015929326589</v>
      </c>
      <c r="W1324" s="222">
        <f t="shared" si="333"/>
        <v>0.90979063444361663</v>
      </c>
      <c r="X1324" s="222">
        <f t="shared" si="334"/>
        <v>1.0472433287577725</v>
      </c>
      <c r="Y1324" s="222">
        <f t="shared" si="335"/>
        <v>1.1846960230719281</v>
      </c>
      <c r="Z1324" s="222">
        <f t="shared" si="336"/>
        <v>1.3221487173860837</v>
      </c>
      <c r="AA1324" s="222">
        <f t="shared" si="337"/>
        <v>1.4596014117002392</v>
      </c>
    </row>
    <row r="1325" spans="1:42" ht="25.15" customHeight="1">
      <c r="A1325" s="413"/>
      <c r="B1325" s="256">
        <f t="shared" ref="B1325:B1332" si="342">B1324+1</f>
        <v>2033</v>
      </c>
      <c r="C1325" s="278">
        <f t="shared" si="338"/>
        <v>48579</v>
      </c>
      <c r="D1325" s="86">
        <f t="shared" si="318"/>
        <v>2.1983241416690227</v>
      </c>
      <c r="E1325" s="86">
        <f t="shared" si="319"/>
        <v>1.1232028458618357</v>
      </c>
      <c r="F1325" s="86">
        <f t="shared" si="320"/>
        <v>0.98006520066780634</v>
      </c>
      <c r="G1325" s="86">
        <f t="shared" si="321"/>
        <v>0.96091021518284037</v>
      </c>
      <c r="H1325" s="86">
        <f t="shared" si="322"/>
        <v>1.0770726488122753</v>
      </c>
      <c r="I1325" s="86">
        <f t="shared" si="323"/>
        <v>1.4553147752523079</v>
      </c>
      <c r="J1325" s="14"/>
      <c r="K1325" s="324">
        <f t="shared" si="339"/>
        <v>0.92484801384273374</v>
      </c>
      <c r="L1325" s="14"/>
      <c r="M1325" s="104">
        <f t="shared" ref="M1325:M1332" si="343">M1324+1</f>
        <v>2033</v>
      </c>
      <c r="N1325" s="222">
        <f t="shared" si="324"/>
        <v>3.3299012145649893</v>
      </c>
      <c r="O1325" s="222">
        <f t="shared" si="325"/>
        <v>1.8545691580697088</v>
      </c>
      <c r="P1325" s="222">
        <f t="shared" si="326"/>
        <v>1.4105020523723693</v>
      </c>
      <c r="Q1325" s="222">
        <f t="shared" si="327"/>
        <v>1.1850755129520287</v>
      </c>
      <c r="R1325" s="222">
        <f t="shared" si="328"/>
        <v>1.0613301787716427</v>
      </c>
      <c r="S1325" s="222">
        <f t="shared" si="329"/>
        <v>0.99550163053089169</v>
      </c>
      <c r="T1325" s="222">
        <f t="shared" si="330"/>
        <v>0.96462877080472098</v>
      </c>
      <c r="U1325" s="222">
        <f t="shared" si="331"/>
        <v>0.95621413992057513</v>
      </c>
      <c r="V1325" s="222">
        <f t="shared" si="332"/>
        <v>0.9656062904451056</v>
      </c>
      <c r="W1325" s="222">
        <f t="shared" si="333"/>
        <v>1.0014242235242687</v>
      </c>
      <c r="X1325" s="222">
        <f t="shared" si="334"/>
        <v>1.1527210741002818</v>
      </c>
      <c r="Y1325" s="222">
        <f t="shared" si="335"/>
        <v>1.3040179246762951</v>
      </c>
      <c r="Z1325" s="222">
        <f t="shared" si="336"/>
        <v>1.4553147752523079</v>
      </c>
      <c r="AA1325" s="222">
        <f t="shared" si="337"/>
        <v>1.606611625828321</v>
      </c>
    </row>
    <row r="1326" spans="1:42" ht="25.15" customHeight="1">
      <c r="A1326" s="413"/>
      <c r="B1326" s="256">
        <f t="shared" si="342"/>
        <v>2034</v>
      </c>
      <c r="C1326" s="278">
        <f t="shared" si="338"/>
        <v>48944</v>
      </c>
      <c r="D1326" s="86">
        <f t="shared" si="318"/>
        <v>2.3994779846975605</v>
      </c>
      <c r="E1326" s="86">
        <f t="shared" si="319"/>
        <v>1.2259795768557291</v>
      </c>
      <c r="F1326" s="86">
        <f t="shared" si="320"/>
        <v>1.0697443693563637</v>
      </c>
      <c r="G1326" s="86">
        <f t="shared" si="321"/>
        <v>1.0488366401015317</v>
      </c>
      <c r="H1326" s="86">
        <f t="shared" si="322"/>
        <v>1.1756283160238561</v>
      </c>
      <c r="I1326" s="86">
        <f t="shared" si="323"/>
        <v>1.5884808331185323</v>
      </c>
      <c r="J1326" s="14"/>
      <c r="K1326" s="324">
        <f t="shared" si="339"/>
        <v>1.0067298986481801</v>
      </c>
      <c r="L1326" s="14"/>
      <c r="M1326" s="104">
        <f t="shared" si="343"/>
        <v>2034</v>
      </c>
      <c r="N1326" s="222">
        <f t="shared" si="324"/>
        <v>3.6345980577277985</v>
      </c>
      <c r="O1326" s="222">
        <f t="shared" si="325"/>
        <v>2.0242682967166101</v>
      </c>
      <c r="P1326" s="222">
        <f t="shared" si="326"/>
        <v>1.5395675996482725</v>
      </c>
      <c r="Q1326" s="222">
        <f t="shared" si="327"/>
        <v>1.2935137951829332</v>
      </c>
      <c r="R1326" s="222">
        <f t="shared" si="328"/>
        <v>1.158445358528525</v>
      </c>
      <c r="S1326" s="222">
        <f t="shared" si="329"/>
        <v>1.0865932829977707</v>
      </c>
      <c r="T1326" s="222">
        <f t="shared" si="330"/>
        <v>1.0528954557149568</v>
      </c>
      <c r="U1326" s="222">
        <f t="shared" si="331"/>
        <v>1.0437108586061179</v>
      </c>
      <c r="V1326" s="222">
        <f t="shared" si="332"/>
        <v>1.0539624215969454</v>
      </c>
      <c r="W1326" s="222">
        <f t="shared" si="333"/>
        <v>1.0930578126049209</v>
      </c>
      <c r="X1326" s="222">
        <f t="shared" si="334"/>
        <v>1.2581988194427913</v>
      </c>
      <c r="Y1326" s="222">
        <f t="shared" si="335"/>
        <v>1.4233398262806618</v>
      </c>
      <c r="Z1326" s="222">
        <f t="shared" si="336"/>
        <v>1.5884808331185323</v>
      </c>
      <c r="AA1326" s="222">
        <f t="shared" si="337"/>
        <v>1.7536218399564025</v>
      </c>
    </row>
    <row r="1327" spans="1:42" ht="25.15" customHeight="1">
      <c r="A1327" s="413"/>
      <c r="B1327" s="256">
        <f t="shared" si="342"/>
        <v>2035</v>
      </c>
      <c r="C1327" s="278">
        <f t="shared" si="338"/>
        <v>49309</v>
      </c>
      <c r="D1327" s="86">
        <f t="shared" si="318"/>
        <v>2.6006318277260987</v>
      </c>
      <c r="E1327" s="86">
        <f t="shared" si="319"/>
        <v>1.3287563078496227</v>
      </c>
      <c r="F1327" s="86">
        <f t="shared" si="320"/>
        <v>1.1594235380449214</v>
      </c>
      <c r="G1327" s="86">
        <f t="shared" si="321"/>
        <v>1.1367630650202232</v>
      </c>
      <c r="H1327" s="86">
        <f t="shared" si="322"/>
        <v>1.2741839832354369</v>
      </c>
      <c r="I1327" s="86">
        <f t="shared" si="323"/>
        <v>1.7216468909847567</v>
      </c>
      <c r="J1327" s="14"/>
      <c r="K1327" s="324">
        <f t="shared" si="339"/>
        <v>1.0879634483450595</v>
      </c>
      <c r="L1327" s="14"/>
      <c r="M1327" s="104">
        <f t="shared" si="343"/>
        <v>2035</v>
      </c>
      <c r="N1327" s="222">
        <f t="shared" si="324"/>
        <v>3.9392949008906086</v>
      </c>
      <c r="O1327" s="222">
        <f t="shared" si="325"/>
        <v>2.1939674353635121</v>
      </c>
      <c r="P1327" s="222">
        <f t="shared" si="326"/>
        <v>1.6686331469241757</v>
      </c>
      <c r="Q1327" s="222">
        <f t="shared" si="327"/>
        <v>1.4019520774138379</v>
      </c>
      <c r="R1327" s="222">
        <f t="shared" si="328"/>
        <v>1.2555605382854076</v>
      </c>
      <c r="S1327" s="222">
        <f t="shared" si="329"/>
        <v>1.1776849354646497</v>
      </c>
      <c r="T1327" s="222">
        <f t="shared" si="330"/>
        <v>1.1411621406251928</v>
      </c>
      <c r="U1327" s="222">
        <f t="shared" si="331"/>
        <v>1.131207577291661</v>
      </c>
      <c r="V1327" s="222">
        <f t="shared" si="332"/>
        <v>1.1423185527487851</v>
      </c>
      <c r="W1327" s="222">
        <f t="shared" si="333"/>
        <v>1.184691401685573</v>
      </c>
      <c r="X1327" s="222">
        <f t="shared" si="334"/>
        <v>1.3636765647853009</v>
      </c>
      <c r="Y1327" s="222">
        <f t="shared" si="335"/>
        <v>1.542661727885029</v>
      </c>
      <c r="Z1327" s="222">
        <f t="shared" si="336"/>
        <v>1.7216468909847567</v>
      </c>
      <c r="AA1327" s="222">
        <f t="shared" si="337"/>
        <v>1.9006320540844843</v>
      </c>
    </row>
    <row r="1328" spans="1:42" ht="25.15" customHeight="1">
      <c r="A1328" s="413"/>
      <c r="B1328" s="256">
        <f t="shared" si="342"/>
        <v>2036</v>
      </c>
      <c r="C1328" s="278">
        <f t="shared" si="338"/>
        <v>49674</v>
      </c>
      <c r="D1328" s="86">
        <f t="shared" si="318"/>
        <v>2.8017856707546365</v>
      </c>
      <c r="E1328" s="86">
        <f t="shared" si="319"/>
        <v>1.4315330388435159</v>
      </c>
      <c r="F1328" s="86">
        <f t="shared" si="320"/>
        <v>1.2491027067334786</v>
      </c>
      <c r="G1328" s="86">
        <f t="shared" si="321"/>
        <v>1.2246894899389142</v>
      </c>
      <c r="H1328" s="86">
        <f t="shared" si="322"/>
        <v>1.3727396504470175</v>
      </c>
      <c r="I1328" s="86">
        <f t="shared" si="323"/>
        <v>1.8548129488509808</v>
      </c>
      <c r="J1328" s="14"/>
      <c r="K1328" s="324">
        <f t="shared" si="339"/>
        <v>1.1690586490276527</v>
      </c>
      <c r="L1328" s="14"/>
      <c r="M1328" s="104">
        <f t="shared" si="343"/>
        <v>2036</v>
      </c>
      <c r="N1328" s="222">
        <f t="shared" si="324"/>
        <v>4.2439917440534174</v>
      </c>
      <c r="O1328" s="222">
        <f t="shared" si="325"/>
        <v>2.3636665740104132</v>
      </c>
      <c r="P1328" s="222">
        <f t="shared" si="326"/>
        <v>1.7976986942000786</v>
      </c>
      <c r="Q1328" s="222">
        <f t="shared" si="327"/>
        <v>1.5103903596447423</v>
      </c>
      <c r="R1328" s="222">
        <f t="shared" si="328"/>
        <v>1.3526757180422897</v>
      </c>
      <c r="S1328" s="222">
        <f t="shared" si="329"/>
        <v>1.2687765879315285</v>
      </c>
      <c r="T1328" s="222">
        <f t="shared" si="330"/>
        <v>1.2294288255354286</v>
      </c>
      <c r="U1328" s="222">
        <f t="shared" si="331"/>
        <v>1.2187042959772036</v>
      </c>
      <c r="V1328" s="222">
        <f t="shared" si="332"/>
        <v>1.2306746839006248</v>
      </c>
      <c r="W1328" s="222">
        <f t="shared" si="333"/>
        <v>1.2763249907662249</v>
      </c>
      <c r="X1328" s="222">
        <f t="shared" si="334"/>
        <v>1.4691543101278102</v>
      </c>
      <c r="Y1328" s="222">
        <f t="shared" si="335"/>
        <v>1.6619836294893957</v>
      </c>
      <c r="Z1328" s="222">
        <f t="shared" si="336"/>
        <v>1.8548129488509808</v>
      </c>
      <c r="AA1328" s="222">
        <f t="shared" si="337"/>
        <v>2.0476422682125657</v>
      </c>
    </row>
    <row r="1329" spans="1:140" ht="25.15" customHeight="1">
      <c r="A1329" s="413"/>
      <c r="B1329" s="256">
        <f t="shared" si="342"/>
        <v>2037</v>
      </c>
      <c r="C1329" s="278">
        <f t="shared" si="338"/>
        <v>50040</v>
      </c>
      <c r="D1329" s="86">
        <f t="shared" si="318"/>
        <v>2.9957554479607271</v>
      </c>
      <c r="E1329" s="86">
        <f t="shared" si="319"/>
        <v>1.5306391723019135</v>
      </c>
      <c r="F1329" s="86">
        <f t="shared" si="320"/>
        <v>1.3355790479688734</v>
      </c>
      <c r="G1329" s="86">
        <f t="shared" si="321"/>
        <v>1.3094756853962237</v>
      </c>
      <c r="H1329" s="86">
        <f t="shared" si="322"/>
        <v>1.4677754724010419</v>
      </c>
      <c r="I1329" s="86">
        <f t="shared" si="323"/>
        <v>1.9832230760791256</v>
      </c>
      <c r="J1329" s="14"/>
      <c r="K1329" s="324">
        <f t="shared" si="339"/>
        <v>1.2466057849659224</v>
      </c>
      <c r="L1329" s="14"/>
      <c r="M1329" s="104">
        <f t="shared" si="343"/>
        <v>2037</v>
      </c>
      <c r="N1329" s="222">
        <f t="shared" si="324"/>
        <v>4.53780655710327</v>
      </c>
      <c r="O1329" s="222">
        <f t="shared" si="325"/>
        <v>2.5273050291342112</v>
      </c>
      <c r="P1329" s="222">
        <f t="shared" si="326"/>
        <v>1.9221547576446993</v>
      </c>
      <c r="Q1329" s="222">
        <f t="shared" si="327"/>
        <v>1.6149558460816862</v>
      </c>
      <c r="R1329" s="222">
        <f t="shared" si="328"/>
        <v>1.4463224985221406</v>
      </c>
      <c r="S1329" s="222">
        <f t="shared" si="329"/>
        <v>1.356614967096019</v>
      </c>
      <c r="T1329" s="222">
        <f t="shared" si="330"/>
        <v>1.3145431288417275</v>
      </c>
      <c r="U1329" s="222">
        <f t="shared" si="331"/>
        <v>1.3030761318525486</v>
      </c>
      <c r="V1329" s="222">
        <f t="shared" si="332"/>
        <v>1.3158752389398989</v>
      </c>
      <c r="W1329" s="222">
        <f t="shared" si="333"/>
        <v>1.3646859516654251</v>
      </c>
      <c r="X1329" s="222">
        <f t="shared" si="334"/>
        <v>1.5708649931366587</v>
      </c>
      <c r="Y1329" s="222">
        <f t="shared" si="335"/>
        <v>1.7770440346078922</v>
      </c>
      <c r="Z1329" s="222">
        <f t="shared" si="336"/>
        <v>1.9832230760791256</v>
      </c>
      <c r="AA1329" s="222">
        <f t="shared" si="337"/>
        <v>2.1894021175503591</v>
      </c>
    </row>
    <row r="1330" spans="1:140" ht="25.15" customHeight="1">
      <c r="A1330" s="413"/>
      <c r="B1330" s="256">
        <f t="shared" si="342"/>
        <v>2038</v>
      </c>
      <c r="C1330" s="278">
        <f t="shared" si="338"/>
        <v>50405</v>
      </c>
      <c r="D1330" s="86">
        <f t="shared" si="318"/>
        <v>3.1897252251668173</v>
      </c>
      <c r="E1330" s="86">
        <f t="shared" si="319"/>
        <v>1.6297453057603106</v>
      </c>
      <c r="F1330" s="86">
        <f t="shared" si="320"/>
        <v>1.422055389204268</v>
      </c>
      <c r="G1330" s="86">
        <f t="shared" si="321"/>
        <v>1.3942618808535332</v>
      </c>
      <c r="H1330" s="86">
        <f t="shared" si="322"/>
        <v>1.562811294355066</v>
      </c>
      <c r="I1330" s="86">
        <f t="shared" si="323"/>
        <v>2.1116332033072704</v>
      </c>
      <c r="J1330" s="14"/>
      <c r="K1330" s="324">
        <f t="shared" si="339"/>
        <v>1.3235870853282705</v>
      </c>
      <c r="L1330" s="14"/>
      <c r="M1330" s="104">
        <f t="shared" si="343"/>
        <v>2038</v>
      </c>
      <c r="N1330" s="222">
        <f t="shared" si="324"/>
        <v>4.8316213701531217</v>
      </c>
      <c r="O1330" s="222">
        <f t="shared" si="325"/>
        <v>2.6909434842580091</v>
      </c>
      <c r="P1330" s="222">
        <f t="shared" si="326"/>
        <v>2.0466108210893204</v>
      </c>
      <c r="Q1330" s="222">
        <f t="shared" si="327"/>
        <v>1.7195213325186298</v>
      </c>
      <c r="R1330" s="222">
        <f t="shared" si="328"/>
        <v>1.5399692790019914</v>
      </c>
      <c r="S1330" s="222">
        <f t="shared" si="329"/>
        <v>1.4444533462605094</v>
      </c>
      <c r="T1330" s="222">
        <f t="shared" si="330"/>
        <v>1.3996574321480266</v>
      </c>
      <c r="U1330" s="222">
        <f t="shared" si="331"/>
        <v>1.3874479677278935</v>
      </c>
      <c r="V1330" s="222">
        <f t="shared" si="332"/>
        <v>1.4010757939791729</v>
      </c>
      <c r="W1330" s="222">
        <f t="shared" si="333"/>
        <v>1.4530469125646253</v>
      </c>
      <c r="X1330" s="222">
        <f t="shared" si="334"/>
        <v>1.6725756761455071</v>
      </c>
      <c r="Y1330" s="222">
        <f t="shared" si="335"/>
        <v>1.8921044397263889</v>
      </c>
      <c r="Z1330" s="222">
        <f t="shared" si="336"/>
        <v>2.1116332033072704</v>
      </c>
      <c r="AA1330" s="222">
        <f t="shared" si="337"/>
        <v>2.331161966888152</v>
      </c>
    </row>
    <row r="1331" spans="1:140" ht="25.15" customHeight="1">
      <c r="A1331" s="413"/>
      <c r="B1331" s="256">
        <f t="shared" si="342"/>
        <v>2039</v>
      </c>
      <c r="C1331" s="278">
        <f t="shared" si="338"/>
        <v>50770</v>
      </c>
      <c r="D1331" s="86">
        <f t="shared" si="318"/>
        <v>3.3836950023729067</v>
      </c>
      <c r="E1331" s="86">
        <f t="shared" si="319"/>
        <v>1.7288514392187078</v>
      </c>
      <c r="F1331" s="86">
        <f t="shared" si="320"/>
        <v>1.5085317304396626</v>
      </c>
      <c r="G1331" s="86">
        <f t="shared" si="321"/>
        <v>1.4790480763108427</v>
      </c>
      <c r="H1331" s="86">
        <f t="shared" si="322"/>
        <v>1.6578471163090904</v>
      </c>
      <c r="I1331" s="86">
        <f t="shared" si="323"/>
        <v>2.2400433305354155</v>
      </c>
      <c r="J1331" s="14"/>
      <c r="K1331" s="324">
        <f t="shared" si="339"/>
        <v>1.3999793553926456</v>
      </c>
      <c r="L1331" s="14"/>
      <c r="M1331" s="104">
        <f t="shared" si="343"/>
        <v>2039</v>
      </c>
      <c r="N1331" s="222">
        <f t="shared" si="324"/>
        <v>5.1254361832029733</v>
      </c>
      <c r="O1331" s="222">
        <f t="shared" si="325"/>
        <v>2.8545819393818066</v>
      </c>
      <c r="P1331" s="222">
        <f t="shared" si="326"/>
        <v>2.1710668845339409</v>
      </c>
      <c r="Q1331" s="222">
        <f t="shared" si="327"/>
        <v>1.8240868189555735</v>
      </c>
      <c r="R1331" s="222">
        <f t="shared" si="328"/>
        <v>1.6336160594818423</v>
      </c>
      <c r="S1331" s="222">
        <f t="shared" si="329"/>
        <v>1.5322917254249999</v>
      </c>
      <c r="T1331" s="222">
        <f t="shared" si="330"/>
        <v>1.4847717354543255</v>
      </c>
      <c r="U1331" s="222">
        <f t="shared" si="331"/>
        <v>1.4718198036032382</v>
      </c>
      <c r="V1331" s="222">
        <f t="shared" si="332"/>
        <v>1.486276349018447</v>
      </c>
      <c r="W1331" s="222">
        <f t="shared" si="333"/>
        <v>1.5414078734638255</v>
      </c>
      <c r="X1331" s="222">
        <f t="shared" si="334"/>
        <v>1.7742863591543554</v>
      </c>
      <c r="Y1331" s="222">
        <f t="shared" si="335"/>
        <v>2.0071648448448856</v>
      </c>
      <c r="Z1331" s="222">
        <f t="shared" si="336"/>
        <v>2.240043330535415</v>
      </c>
      <c r="AA1331" s="222">
        <f t="shared" si="337"/>
        <v>2.472921816225945</v>
      </c>
    </row>
    <row r="1332" spans="1:140" ht="25.15" customHeight="1">
      <c r="A1332" s="413"/>
      <c r="B1332" s="256">
        <f t="shared" si="342"/>
        <v>2040</v>
      </c>
      <c r="C1332" s="278">
        <f t="shared" si="338"/>
        <v>51135</v>
      </c>
      <c r="D1332" s="86">
        <f t="shared" si="318"/>
        <v>3.5776647795789973</v>
      </c>
      <c r="E1332" s="86">
        <f t="shared" si="319"/>
        <v>1.8279575726771051</v>
      </c>
      <c r="F1332" s="86">
        <f t="shared" si="320"/>
        <v>1.5950080716750574</v>
      </c>
      <c r="G1332" s="86">
        <f t="shared" si="321"/>
        <v>1.5638342717681519</v>
      </c>
      <c r="H1332" s="86">
        <f t="shared" si="322"/>
        <v>1.7528829382631148</v>
      </c>
      <c r="I1332" s="86">
        <f t="shared" si="323"/>
        <v>2.3684534577635605</v>
      </c>
      <c r="J1332" s="14"/>
      <c r="K1332" s="324">
        <f t="shared" si="339"/>
        <v>1.4757594004369938</v>
      </c>
      <c r="L1332" s="14"/>
      <c r="M1332" s="104">
        <f t="shared" si="343"/>
        <v>2040</v>
      </c>
      <c r="N1332" s="222">
        <f t="shared" si="324"/>
        <v>5.4192509962528259</v>
      </c>
      <c r="O1332" s="222">
        <f t="shared" si="325"/>
        <v>3.0182203945056045</v>
      </c>
      <c r="P1332" s="222">
        <f t="shared" si="326"/>
        <v>2.2955229479785619</v>
      </c>
      <c r="Q1332" s="222">
        <f t="shared" si="327"/>
        <v>1.9286523053925173</v>
      </c>
      <c r="R1332" s="222">
        <f t="shared" si="328"/>
        <v>1.7272628399616929</v>
      </c>
      <c r="S1332" s="222">
        <f t="shared" si="329"/>
        <v>1.6201301045894902</v>
      </c>
      <c r="T1332" s="222">
        <f t="shared" si="330"/>
        <v>1.5698860387606244</v>
      </c>
      <c r="U1332" s="222">
        <f t="shared" si="331"/>
        <v>1.5561916394785831</v>
      </c>
      <c r="V1332" s="222">
        <f t="shared" si="332"/>
        <v>1.571476904057721</v>
      </c>
      <c r="W1332" s="222">
        <f t="shared" si="333"/>
        <v>1.6297688343630257</v>
      </c>
      <c r="X1332" s="222">
        <f t="shared" si="334"/>
        <v>1.875997042163204</v>
      </c>
      <c r="Y1332" s="222">
        <f t="shared" si="335"/>
        <v>2.1222252499633822</v>
      </c>
      <c r="Z1332" s="222">
        <f t="shared" si="336"/>
        <v>2.3684534577635601</v>
      </c>
      <c r="AA1332" s="222">
        <f t="shared" si="337"/>
        <v>2.6146816655637379</v>
      </c>
    </row>
    <row r="1333" spans="1:140" ht="25.15" customHeight="1">
      <c r="A1333" s="413"/>
      <c r="B1333" s="256">
        <f>B1332+1</f>
        <v>2041</v>
      </c>
      <c r="C1333" s="278">
        <f t="shared" si="338"/>
        <v>51501</v>
      </c>
      <c r="D1333" s="86">
        <f t="shared" si="318"/>
        <v>3.771634556785088</v>
      </c>
      <c r="E1333" s="86">
        <f t="shared" si="319"/>
        <v>1.9270637061355025</v>
      </c>
      <c r="F1333" s="86">
        <f t="shared" si="320"/>
        <v>1.681484412910452</v>
      </c>
      <c r="G1333" s="86">
        <f t="shared" si="321"/>
        <v>1.6486204672254616</v>
      </c>
      <c r="H1333" s="86">
        <f t="shared" si="322"/>
        <v>1.847918760217139</v>
      </c>
      <c r="I1333" s="86">
        <f t="shared" si="323"/>
        <v>2.4968635849917051</v>
      </c>
      <c r="J1333" s="14"/>
      <c r="K1333" s="324">
        <f t="shared" si="339"/>
        <v>1.552194361607228</v>
      </c>
      <c r="L1333" s="14"/>
      <c r="M1333" s="104">
        <f>M1332+1</f>
        <v>2041</v>
      </c>
      <c r="N1333" s="222">
        <f t="shared" si="324"/>
        <v>5.7130658093026776</v>
      </c>
      <c r="O1333" s="222">
        <f t="shared" si="325"/>
        <v>3.1818588496294025</v>
      </c>
      <c r="P1333" s="222">
        <f t="shared" si="326"/>
        <v>2.4199790114231829</v>
      </c>
      <c r="Q1333" s="222">
        <f t="shared" si="327"/>
        <v>2.0332177918294612</v>
      </c>
      <c r="R1333" s="222">
        <f t="shared" si="328"/>
        <v>1.8209096204415438</v>
      </c>
      <c r="S1333" s="222">
        <f t="shared" si="329"/>
        <v>1.7079684837539808</v>
      </c>
      <c r="T1333" s="222">
        <f t="shared" si="330"/>
        <v>1.6550003420669233</v>
      </c>
      <c r="U1333" s="222">
        <f t="shared" si="331"/>
        <v>1.640563475353928</v>
      </c>
      <c r="V1333" s="222">
        <f t="shared" si="332"/>
        <v>1.656677459096995</v>
      </c>
      <c r="W1333" s="222">
        <f t="shared" si="333"/>
        <v>1.7181297952622259</v>
      </c>
      <c r="X1333" s="222">
        <f t="shared" si="334"/>
        <v>1.9777077251720523</v>
      </c>
      <c r="Y1333" s="222">
        <f t="shared" si="335"/>
        <v>2.2372856550818789</v>
      </c>
      <c r="Z1333" s="222">
        <f t="shared" si="336"/>
        <v>2.4968635849917051</v>
      </c>
      <c r="AA1333" s="222">
        <f t="shared" si="337"/>
        <v>2.7564415149015309</v>
      </c>
    </row>
    <row r="1334" spans="1:140" ht="25.15" customHeight="1">
      <c r="A1334" s="413"/>
      <c r="B1334" s="256">
        <f t="shared" ref="B1334:B1342" si="344">B1333+1</f>
        <v>2042</v>
      </c>
      <c r="C1334" s="278">
        <f t="shared" si="338"/>
        <v>51866</v>
      </c>
      <c r="D1334" s="86">
        <f t="shared" si="318"/>
        <v>3.9656043339911782</v>
      </c>
      <c r="E1334" s="86">
        <f t="shared" si="319"/>
        <v>2.0261698395938996</v>
      </c>
      <c r="F1334" s="86">
        <f t="shared" si="320"/>
        <v>1.7679607541458466</v>
      </c>
      <c r="G1334" s="86">
        <f t="shared" si="321"/>
        <v>1.7334066626827709</v>
      </c>
      <c r="H1334" s="86">
        <f t="shared" si="322"/>
        <v>1.9429545821711631</v>
      </c>
      <c r="I1334" s="86">
        <f t="shared" si="323"/>
        <v>2.6252737122198497</v>
      </c>
      <c r="J1334" s="14"/>
      <c r="K1334" s="324">
        <f t="shared" si="339"/>
        <v>1.628261496309507</v>
      </c>
      <c r="L1334" s="14"/>
      <c r="M1334" s="104">
        <f t="shared" ref="M1334:M1342" si="345">M1333+1</f>
        <v>2042</v>
      </c>
      <c r="N1334" s="222">
        <f t="shared" si="324"/>
        <v>6.0068806223525293</v>
      </c>
      <c r="O1334" s="222">
        <f t="shared" si="325"/>
        <v>3.3454973047532004</v>
      </c>
      <c r="P1334" s="222">
        <f t="shared" si="326"/>
        <v>2.5444350748678035</v>
      </c>
      <c r="Q1334" s="222">
        <f t="shared" si="327"/>
        <v>2.1377832782664048</v>
      </c>
      <c r="R1334" s="222">
        <f t="shared" si="328"/>
        <v>1.9145564009213947</v>
      </c>
      <c r="S1334" s="222">
        <f t="shared" si="329"/>
        <v>1.7958068629184714</v>
      </c>
      <c r="T1334" s="222">
        <f t="shared" si="330"/>
        <v>1.7401146453732221</v>
      </c>
      <c r="U1334" s="222">
        <f t="shared" si="331"/>
        <v>1.7249353112292729</v>
      </c>
      <c r="V1334" s="222">
        <f t="shared" si="332"/>
        <v>1.7418780141362691</v>
      </c>
      <c r="W1334" s="222">
        <f t="shared" si="333"/>
        <v>1.8064907561614258</v>
      </c>
      <c r="X1334" s="222">
        <f t="shared" si="334"/>
        <v>2.0794184081809006</v>
      </c>
      <c r="Y1334" s="222">
        <f t="shared" si="335"/>
        <v>2.3523460602003756</v>
      </c>
      <c r="Z1334" s="222">
        <f t="shared" si="336"/>
        <v>2.6252737122198497</v>
      </c>
      <c r="AA1334" s="222">
        <f t="shared" si="337"/>
        <v>2.8982013642393243</v>
      </c>
    </row>
    <row r="1335" spans="1:140" ht="25.15" customHeight="1">
      <c r="A1335" s="413"/>
      <c r="B1335" s="256">
        <f t="shared" si="344"/>
        <v>2043</v>
      </c>
      <c r="C1335" s="278">
        <f t="shared" si="338"/>
        <v>52231</v>
      </c>
      <c r="D1335" s="86">
        <f t="shared" si="318"/>
        <v>4.1595741111972684</v>
      </c>
      <c r="E1335" s="86">
        <f t="shared" si="319"/>
        <v>2.1252759730522968</v>
      </c>
      <c r="F1335" s="86">
        <f t="shared" si="320"/>
        <v>1.8544370953812415</v>
      </c>
      <c r="G1335" s="86">
        <f t="shared" si="321"/>
        <v>1.8181928581400806</v>
      </c>
      <c r="H1335" s="86">
        <f t="shared" si="322"/>
        <v>2.0379904041251873</v>
      </c>
      <c r="I1335" s="86">
        <f t="shared" si="323"/>
        <v>2.7536838394479943</v>
      </c>
      <c r="J1335" s="14"/>
      <c r="K1335" s="324">
        <f t="shared" si="339"/>
        <v>1.7039608045438281</v>
      </c>
      <c r="L1335" s="14"/>
      <c r="M1335" s="104">
        <f t="shared" si="345"/>
        <v>2043</v>
      </c>
      <c r="N1335" s="222">
        <f t="shared" si="324"/>
        <v>6.3006954354023819</v>
      </c>
      <c r="O1335" s="222">
        <f t="shared" si="325"/>
        <v>3.5091357598769983</v>
      </c>
      <c r="P1335" s="222">
        <f t="shared" si="326"/>
        <v>2.6688911383124245</v>
      </c>
      <c r="Q1335" s="222">
        <f t="shared" si="327"/>
        <v>2.2423487647033484</v>
      </c>
      <c r="R1335" s="222">
        <f t="shared" si="328"/>
        <v>2.0082031814012455</v>
      </c>
      <c r="S1335" s="222">
        <f t="shared" si="329"/>
        <v>1.8836452420829617</v>
      </c>
      <c r="T1335" s="222">
        <f t="shared" si="330"/>
        <v>1.825228948679521</v>
      </c>
      <c r="U1335" s="222">
        <f t="shared" si="331"/>
        <v>1.8093071471046178</v>
      </c>
      <c r="V1335" s="222">
        <f t="shared" si="332"/>
        <v>1.8270785691755431</v>
      </c>
      <c r="W1335" s="222">
        <f t="shared" si="333"/>
        <v>1.8948517170606261</v>
      </c>
      <c r="X1335" s="222">
        <f t="shared" si="334"/>
        <v>2.181129091189749</v>
      </c>
      <c r="Y1335" s="222">
        <f t="shared" si="335"/>
        <v>2.4674064653188719</v>
      </c>
      <c r="Z1335" s="222">
        <f t="shared" si="336"/>
        <v>2.7536838394479948</v>
      </c>
      <c r="AA1335" s="222">
        <f t="shared" si="337"/>
        <v>3.0399612135771172</v>
      </c>
    </row>
    <row r="1336" spans="1:140" ht="25.15" customHeight="1">
      <c r="A1336" s="413"/>
      <c r="B1336" s="256">
        <f t="shared" si="344"/>
        <v>2044</v>
      </c>
      <c r="C1336" s="278">
        <f t="shared" si="338"/>
        <v>52596</v>
      </c>
      <c r="D1336" s="86">
        <f t="shared" si="318"/>
        <v>4.353543888403359</v>
      </c>
      <c r="E1336" s="86">
        <f t="shared" si="319"/>
        <v>2.2243821065106939</v>
      </c>
      <c r="F1336" s="86">
        <f t="shared" si="320"/>
        <v>1.9409134366166363</v>
      </c>
      <c r="G1336" s="86">
        <f t="shared" si="321"/>
        <v>1.9029790535973898</v>
      </c>
      <c r="H1336" s="86">
        <f t="shared" si="322"/>
        <v>2.1330262260792119</v>
      </c>
      <c r="I1336" s="86">
        <f t="shared" si="323"/>
        <v>2.8820939666761394</v>
      </c>
      <c r="J1336" s="14"/>
      <c r="K1336" s="324">
        <f t="shared" si="339"/>
        <v>1.7792922863101934</v>
      </c>
      <c r="L1336" s="14"/>
      <c r="M1336" s="104">
        <f t="shared" si="345"/>
        <v>2044</v>
      </c>
      <c r="N1336" s="222">
        <f t="shared" si="324"/>
        <v>6.5945102484522335</v>
      </c>
      <c r="O1336" s="222">
        <f t="shared" si="325"/>
        <v>3.6727742150007963</v>
      </c>
      <c r="P1336" s="222">
        <f t="shared" si="326"/>
        <v>2.7933472017570451</v>
      </c>
      <c r="Q1336" s="222">
        <f t="shared" si="327"/>
        <v>2.3469142511402921</v>
      </c>
      <c r="R1336" s="222">
        <f t="shared" si="328"/>
        <v>2.1018499618810962</v>
      </c>
      <c r="S1336" s="222">
        <f t="shared" si="329"/>
        <v>1.9714836212474522</v>
      </c>
      <c r="T1336" s="222">
        <f t="shared" si="330"/>
        <v>1.9103432519858201</v>
      </c>
      <c r="U1336" s="222">
        <f t="shared" si="331"/>
        <v>1.8936789829799627</v>
      </c>
      <c r="V1336" s="222">
        <f t="shared" si="332"/>
        <v>1.9122791242148172</v>
      </c>
      <c r="W1336" s="222">
        <f t="shared" si="333"/>
        <v>1.9832126779598263</v>
      </c>
      <c r="X1336" s="222">
        <f t="shared" si="334"/>
        <v>2.2828397741985973</v>
      </c>
      <c r="Y1336" s="222">
        <f t="shared" si="335"/>
        <v>2.5824668704373686</v>
      </c>
      <c r="Z1336" s="222">
        <f t="shared" si="336"/>
        <v>2.8820939666761394</v>
      </c>
      <c r="AA1336" s="222">
        <f t="shared" si="337"/>
        <v>3.1817210629149102</v>
      </c>
    </row>
    <row r="1337" spans="1:140" ht="25.15" customHeight="1">
      <c r="A1337" s="413"/>
      <c r="B1337" s="256">
        <f t="shared" si="344"/>
        <v>2045</v>
      </c>
      <c r="C1337" s="278">
        <f t="shared" si="338"/>
        <v>52962</v>
      </c>
      <c r="D1337" s="86">
        <f t="shared" si="318"/>
        <v>4.5475136656094488</v>
      </c>
      <c r="E1337" s="86">
        <f t="shared" si="319"/>
        <v>2.3234882399690915</v>
      </c>
      <c r="F1337" s="86">
        <f t="shared" si="320"/>
        <v>2.0273897778520311</v>
      </c>
      <c r="G1337" s="86">
        <f t="shared" si="321"/>
        <v>1.9877652490546993</v>
      </c>
      <c r="H1337" s="86">
        <f t="shared" si="322"/>
        <v>2.2280620480332365</v>
      </c>
      <c r="I1337" s="86">
        <f t="shared" si="323"/>
        <v>3.0105040939042844</v>
      </c>
      <c r="J1337" s="14"/>
      <c r="K1337" s="324">
        <f t="shared" si="339"/>
        <v>1.8542559416086029</v>
      </c>
      <c r="L1337" s="14"/>
      <c r="M1337" s="104">
        <f t="shared" si="345"/>
        <v>2045</v>
      </c>
      <c r="N1337" s="222">
        <f t="shared" si="324"/>
        <v>6.8883250615020861</v>
      </c>
      <c r="O1337" s="222">
        <f t="shared" si="325"/>
        <v>3.8364126701245937</v>
      </c>
      <c r="P1337" s="222">
        <f t="shared" si="326"/>
        <v>2.9178032652016661</v>
      </c>
      <c r="Q1337" s="222">
        <f t="shared" si="327"/>
        <v>2.4514797375772357</v>
      </c>
      <c r="R1337" s="222">
        <f t="shared" si="328"/>
        <v>2.1954967423609473</v>
      </c>
      <c r="S1337" s="222">
        <f t="shared" si="329"/>
        <v>2.0593220004119428</v>
      </c>
      <c r="T1337" s="222">
        <f t="shared" si="330"/>
        <v>1.995457555292119</v>
      </c>
      <c r="U1337" s="222">
        <f t="shared" si="331"/>
        <v>1.9780508188553074</v>
      </c>
      <c r="V1337" s="222">
        <f t="shared" si="332"/>
        <v>1.9974796792540912</v>
      </c>
      <c r="W1337" s="222">
        <f t="shared" si="333"/>
        <v>2.0715736388590265</v>
      </c>
      <c r="X1337" s="222">
        <f t="shared" si="334"/>
        <v>2.3845504572074461</v>
      </c>
      <c r="Y1337" s="222">
        <f t="shared" si="335"/>
        <v>2.6975272755558652</v>
      </c>
      <c r="Z1337" s="222">
        <f t="shared" si="336"/>
        <v>3.0105040939042844</v>
      </c>
      <c r="AA1337" s="222">
        <f t="shared" si="337"/>
        <v>3.3234809122527031</v>
      </c>
    </row>
    <row r="1338" spans="1:140" ht="25.15" customHeight="1">
      <c r="A1338" s="413"/>
      <c r="B1338" s="256">
        <f t="shared" si="344"/>
        <v>2046</v>
      </c>
      <c r="C1338" s="278">
        <f t="shared" si="338"/>
        <v>53327</v>
      </c>
      <c r="D1338" s="86">
        <f t="shared" si="318"/>
        <v>4.7414834428155386</v>
      </c>
      <c r="E1338" s="86">
        <f t="shared" si="319"/>
        <v>2.4225943734274886</v>
      </c>
      <c r="F1338" s="86">
        <f t="shared" si="320"/>
        <v>2.1138661190874251</v>
      </c>
      <c r="G1338" s="86">
        <f t="shared" si="321"/>
        <v>2.0725514445120088</v>
      </c>
      <c r="H1338" s="86">
        <f t="shared" si="322"/>
        <v>2.3230978699872606</v>
      </c>
      <c r="I1338" s="86">
        <f t="shared" si="323"/>
        <v>3.138914221132429</v>
      </c>
      <c r="J1338" s="14"/>
      <c r="K1338" s="324">
        <f t="shared" si="339"/>
        <v>1.9288517704390551</v>
      </c>
      <c r="L1338" s="14"/>
      <c r="M1338" s="104">
        <f t="shared" si="345"/>
        <v>2046</v>
      </c>
      <c r="N1338" s="222">
        <f t="shared" si="324"/>
        <v>7.1821398745519378</v>
      </c>
      <c r="O1338" s="222">
        <f t="shared" si="325"/>
        <v>4.0000511252483921</v>
      </c>
      <c r="P1338" s="222">
        <f t="shared" si="326"/>
        <v>3.0422593286462871</v>
      </c>
      <c r="Q1338" s="222">
        <f t="shared" si="327"/>
        <v>2.5560452240141793</v>
      </c>
      <c r="R1338" s="222">
        <f t="shared" si="328"/>
        <v>2.2891435228407979</v>
      </c>
      <c r="S1338" s="222">
        <f t="shared" si="329"/>
        <v>2.1471603795764329</v>
      </c>
      <c r="T1338" s="222">
        <f t="shared" si="330"/>
        <v>2.0805718585984176</v>
      </c>
      <c r="U1338" s="222">
        <f t="shared" si="331"/>
        <v>2.0624226547306526</v>
      </c>
      <c r="V1338" s="222">
        <f t="shared" si="332"/>
        <v>2.082680234293365</v>
      </c>
      <c r="W1338" s="222">
        <f t="shared" si="333"/>
        <v>2.1599345997582269</v>
      </c>
      <c r="X1338" s="222">
        <f t="shared" si="334"/>
        <v>2.4862611402162944</v>
      </c>
      <c r="Y1338" s="222">
        <f t="shared" si="335"/>
        <v>2.8125876806743619</v>
      </c>
      <c r="Z1338" s="222">
        <f t="shared" si="336"/>
        <v>3.138914221132429</v>
      </c>
      <c r="AA1338" s="222">
        <f t="shared" si="337"/>
        <v>3.4652407615904961</v>
      </c>
    </row>
    <row r="1339" spans="1:140" ht="25.15" customHeight="1">
      <c r="A1339" s="413"/>
      <c r="B1339" s="256">
        <f t="shared" si="344"/>
        <v>2047</v>
      </c>
      <c r="C1339" s="278">
        <f t="shared" si="338"/>
        <v>53692</v>
      </c>
      <c r="D1339" s="86">
        <f t="shared" si="318"/>
        <v>4.9426372858440768</v>
      </c>
      <c r="E1339" s="86">
        <f t="shared" si="319"/>
        <v>2.5253711044213825</v>
      </c>
      <c r="F1339" s="86">
        <f t="shared" si="320"/>
        <v>2.2035452877759827</v>
      </c>
      <c r="G1339" s="86">
        <f t="shared" si="321"/>
        <v>2.1604778694307001</v>
      </c>
      <c r="H1339" s="86">
        <f t="shared" si="322"/>
        <v>2.4216535371988415</v>
      </c>
      <c r="I1339" s="86">
        <f t="shared" si="323"/>
        <v>3.2720802789986529</v>
      </c>
      <c r="J1339" s="14"/>
      <c r="K1339" s="324">
        <f t="shared" si="339"/>
        <v>2.0059954638827757</v>
      </c>
      <c r="L1339" s="14"/>
      <c r="M1339" s="104">
        <f t="shared" si="345"/>
        <v>2047</v>
      </c>
      <c r="N1339" s="222">
        <f t="shared" si="324"/>
        <v>7.4868367177147475</v>
      </c>
      <c r="O1339" s="222">
        <f t="shared" si="325"/>
        <v>4.1697502638952937</v>
      </c>
      <c r="P1339" s="222">
        <f t="shared" si="326"/>
        <v>3.1713248759221901</v>
      </c>
      <c r="Q1339" s="222">
        <f t="shared" si="327"/>
        <v>2.6644835062450842</v>
      </c>
      <c r="R1339" s="222">
        <f t="shared" si="328"/>
        <v>2.3862587025976807</v>
      </c>
      <c r="S1339" s="222">
        <f t="shared" si="329"/>
        <v>2.2382520320433121</v>
      </c>
      <c r="T1339" s="222">
        <f t="shared" si="330"/>
        <v>2.1688385435086537</v>
      </c>
      <c r="U1339" s="222">
        <f t="shared" si="331"/>
        <v>2.1499193734161954</v>
      </c>
      <c r="V1339" s="222">
        <f t="shared" si="332"/>
        <v>2.1710363654452052</v>
      </c>
      <c r="W1339" s="222">
        <f t="shared" si="333"/>
        <v>2.251568188838879</v>
      </c>
      <c r="X1339" s="222">
        <f t="shared" si="334"/>
        <v>2.5917388855588039</v>
      </c>
      <c r="Y1339" s="222">
        <f t="shared" si="335"/>
        <v>2.9319095822787289</v>
      </c>
      <c r="Z1339" s="222">
        <f t="shared" si="336"/>
        <v>3.2720802789986534</v>
      </c>
      <c r="AA1339" s="222">
        <f t="shared" si="337"/>
        <v>3.6122509757185779</v>
      </c>
    </row>
    <row r="1340" spans="1:140" ht="25.15" customHeight="1">
      <c r="A1340" s="413"/>
      <c r="B1340" s="256">
        <f t="shared" si="344"/>
        <v>2048</v>
      </c>
      <c r="C1340" s="278">
        <f t="shared" si="338"/>
        <v>54057</v>
      </c>
      <c r="D1340" s="86">
        <f t="shared" si="318"/>
        <v>5.143791128872615</v>
      </c>
      <c r="E1340" s="86">
        <f t="shared" si="319"/>
        <v>2.6281478354152759</v>
      </c>
      <c r="F1340" s="86">
        <f t="shared" si="320"/>
        <v>2.2932244564645403</v>
      </c>
      <c r="G1340" s="86">
        <f t="shared" si="321"/>
        <v>2.2484042943493918</v>
      </c>
      <c r="H1340" s="86">
        <f t="shared" si="322"/>
        <v>2.5202092044104223</v>
      </c>
      <c r="I1340" s="86">
        <f t="shared" si="323"/>
        <v>3.4052463368648778</v>
      </c>
      <c r="J1340" s="14"/>
      <c r="K1340" s="324">
        <f t="shared" si="339"/>
        <v>2.0827577076560244</v>
      </c>
      <c r="L1340" s="14"/>
      <c r="M1340" s="104">
        <f t="shared" si="345"/>
        <v>2048</v>
      </c>
      <c r="N1340" s="222">
        <f t="shared" si="324"/>
        <v>7.7915335608775571</v>
      </c>
      <c r="O1340" s="222">
        <f t="shared" si="325"/>
        <v>4.3394494025421952</v>
      </c>
      <c r="P1340" s="222">
        <f t="shared" si="326"/>
        <v>3.3003904231980932</v>
      </c>
      <c r="Q1340" s="222">
        <f t="shared" si="327"/>
        <v>2.7729217884759891</v>
      </c>
      <c r="R1340" s="222">
        <f t="shared" si="328"/>
        <v>2.483373882354563</v>
      </c>
      <c r="S1340" s="222">
        <f t="shared" si="329"/>
        <v>2.3293436845101914</v>
      </c>
      <c r="T1340" s="222">
        <f t="shared" si="330"/>
        <v>2.2571052284188897</v>
      </c>
      <c r="U1340" s="222">
        <f t="shared" si="331"/>
        <v>2.2374160921017383</v>
      </c>
      <c r="V1340" s="222">
        <f t="shared" si="332"/>
        <v>2.2593924965970449</v>
      </c>
      <c r="W1340" s="222">
        <f t="shared" si="333"/>
        <v>2.3432017779195311</v>
      </c>
      <c r="X1340" s="222">
        <f t="shared" si="334"/>
        <v>2.6972166309013135</v>
      </c>
      <c r="Y1340" s="222">
        <f t="shared" si="335"/>
        <v>3.0512314838830958</v>
      </c>
      <c r="Z1340" s="222">
        <f t="shared" si="336"/>
        <v>3.4052463368648778</v>
      </c>
      <c r="AA1340" s="222">
        <f t="shared" si="337"/>
        <v>3.7592611898466597</v>
      </c>
    </row>
    <row r="1341" spans="1:140" ht="25.15" customHeight="1">
      <c r="A1341" s="413"/>
      <c r="B1341" s="256">
        <f t="shared" si="344"/>
        <v>2049</v>
      </c>
      <c r="C1341" s="278">
        <f t="shared" si="338"/>
        <v>54423</v>
      </c>
      <c r="D1341" s="86">
        <f t="shared" si="318"/>
        <v>5.3449449719011524</v>
      </c>
      <c r="E1341" s="86">
        <f t="shared" si="319"/>
        <v>2.7309245664091693</v>
      </c>
      <c r="F1341" s="86">
        <f t="shared" si="320"/>
        <v>2.3829036251530975</v>
      </c>
      <c r="G1341" s="86">
        <f t="shared" si="321"/>
        <v>2.3363307192680827</v>
      </c>
      <c r="H1341" s="86">
        <f t="shared" si="322"/>
        <v>2.6187648716220027</v>
      </c>
      <c r="I1341" s="86">
        <f t="shared" si="323"/>
        <v>3.5384123947311017</v>
      </c>
      <c r="J1341" s="14"/>
      <c r="K1341" s="324">
        <f t="shared" si="339"/>
        <v>2.159138501758799</v>
      </c>
      <c r="L1341" s="14"/>
      <c r="M1341" s="104">
        <f t="shared" si="345"/>
        <v>2049</v>
      </c>
      <c r="N1341" s="222">
        <f t="shared" si="324"/>
        <v>8.0962304040403659</v>
      </c>
      <c r="O1341" s="222">
        <f t="shared" si="325"/>
        <v>4.5091485411890959</v>
      </c>
      <c r="P1341" s="222">
        <f t="shared" si="326"/>
        <v>3.4294559704739962</v>
      </c>
      <c r="Q1341" s="222">
        <f t="shared" si="327"/>
        <v>2.8813600707068932</v>
      </c>
      <c r="R1341" s="222">
        <f t="shared" si="328"/>
        <v>2.5804890621114449</v>
      </c>
      <c r="S1341" s="222">
        <f t="shared" si="329"/>
        <v>2.4204353369770697</v>
      </c>
      <c r="T1341" s="222">
        <f t="shared" si="330"/>
        <v>2.3453719133291253</v>
      </c>
      <c r="U1341" s="222">
        <f t="shared" si="331"/>
        <v>2.3249128107872807</v>
      </c>
      <c r="V1341" s="222">
        <f t="shared" si="332"/>
        <v>2.3477486277488842</v>
      </c>
      <c r="W1341" s="222">
        <f t="shared" si="333"/>
        <v>2.4348353670001828</v>
      </c>
      <c r="X1341" s="222">
        <f t="shared" si="334"/>
        <v>2.8026943762438226</v>
      </c>
      <c r="Y1341" s="222">
        <f t="shared" si="335"/>
        <v>3.1705533854874624</v>
      </c>
      <c r="Z1341" s="222">
        <f t="shared" si="336"/>
        <v>3.5384123947311017</v>
      </c>
      <c r="AA1341" s="222">
        <f t="shared" si="337"/>
        <v>3.906271403974741</v>
      </c>
    </row>
    <row r="1342" spans="1:140" ht="25.15" customHeight="1">
      <c r="A1342" s="413"/>
      <c r="B1342" s="256">
        <f t="shared" si="344"/>
        <v>2050</v>
      </c>
      <c r="C1342" s="278">
        <f t="shared" si="338"/>
        <v>54788</v>
      </c>
      <c r="D1342" s="86">
        <f t="shared" si="318"/>
        <v>5.5460988149296915</v>
      </c>
      <c r="E1342" s="86">
        <f t="shared" si="319"/>
        <v>2.8337012974030626</v>
      </c>
      <c r="F1342" s="86">
        <f t="shared" si="320"/>
        <v>2.4725827938416551</v>
      </c>
      <c r="G1342" s="86">
        <f t="shared" si="321"/>
        <v>2.424257144186774</v>
      </c>
      <c r="H1342" s="86">
        <f t="shared" si="322"/>
        <v>2.7173205388335835</v>
      </c>
      <c r="I1342" s="86">
        <f t="shared" si="323"/>
        <v>3.6715784525973256</v>
      </c>
      <c r="J1342" s="14"/>
      <c r="K1342" s="324">
        <f t="shared" si="339"/>
        <v>2.2351378461911016</v>
      </c>
      <c r="L1342" s="14"/>
      <c r="M1342" s="104">
        <f t="shared" si="345"/>
        <v>2050</v>
      </c>
      <c r="N1342" s="222">
        <f t="shared" si="324"/>
        <v>8.4009272472031764</v>
      </c>
      <c r="O1342" s="222">
        <f t="shared" si="325"/>
        <v>4.6788476798359975</v>
      </c>
      <c r="P1342" s="222">
        <f t="shared" si="326"/>
        <v>3.5585215177498992</v>
      </c>
      <c r="Q1342" s="222">
        <f t="shared" si="327"/>
        <v>2.9897983529377981</v>
      </c>
      <c r="R1342" s="222">
        <f t="shared" si="328"/>
        <v>2.6776042418683272</v>
      </c>
      <c r="S1342" s="222">
        <f t="shared" si="329"/>
        <v>2.5115269894439489</v>
      </c>
      <c r="T1342" s="222">
        <f t="shared" si="330"/>
        <v>2.4336385982393614</v>
      </c>
      <c r="U1342" s="222">
        <f t="shared" si="331"/>
        <v>2.4124095294728236</v>
      </c>
      <c r="V1342" s="222">
        <f t="shared" si="332"/>
        <v>2.4361047589007243</v>
      </c>
      <c r="W1342" s="222">
        <f t="shared" si="333"/>
        <v>2.5264689560808349</v>
      </c>
      <c r="X1342" s="222">
        <f t="shared" si="334"/>
        <v>2.9081721215863321</v>
      </c>
      <c r="Y1342" s="222">
        <f t="shared" si="335"/>
        <v>3.2898752870918293</v>
      </c>
      <c r="Z1342" s="222">
        <f t="shared" si="336"/>
        <v>3.6715784525973261</v>
      </c>
      <c r="AA1342" s="222">
        <f t="shared" si="337"/>
        <v>4.0532816181028224</v>
      </c>
      <c r="DV1342" s="1"/>
      <c r="DW1342" s="1"/>
      <c r="DX1342" s="1"/>
      <c r="DY1342" s="1"/>
      <c r="DZ1342" s="1"/>
      <c r="EA1342" s="1"/>
      <c r="EB1342" s="1"/>
      <c r="EC1342" s="1"/>
      <c r="ED1342" s="1"/>
      <c r="EE1342" s="1"/>
      <c r="EF1342" s="1"/>
      <c r="EG1342" s="1"/>
      <c r="EH1342" s="1"/>
      <c r="EI1342" s="1"/>
      <c r="EJ1342" s="1"/>
    </row>
    <row r="1343" spans="1:140" ht="25.15" customHeight="1">
      <c r="A1343" s="413"/>
      <c r="B1343" s="256">
        <f>B1342+1</f>
        <v>2051</v>
      </c>
      <c r="C1343" s="278">
        <f t="shared" si="338"/>
        <v>55153</v>
      </c>
      <c r="D1343" s="86">
        <f t="shared" si="318"/>
        <v>5.7472526579582288</v>
      </c>
      <c r="E1343" s="86">
        <f t="shared" si="319"/>
        <v>2.936478028396956</v>
      </c>
      <c r="F1343" s="86">
        <f t="shared" si="320"/>
        <v>2.5622619625302128</v>
      </c>
      <c r="G1343" s="86">
        <f t="shared" si="321"/>
        <v>2.5121835691054653</v>
      </c>
      <c r="H1343" s="86">
        <f t="shared" si="322"/>
        <v>2.8158762060451643</v>
      </c>
      <c r="I1343" s="86">
        <f t="shared" si="323"/>
        <v>3.8047445104635504</v>
      </c>
      <c r="J1343" s="14"/>
      <c r="K1343" s="324">
        <f t="shared" si="339"/>
        <v>2.3162050219596906</v>
      </c>
      <c r="L1343" s="14"/>
      <c r="M1343" s="104">
        <f>M1342+1</f>
        <v>2051</v>
      </c>
      <c r="N1343" s="222">
        <f t="shared" si="324"/>
        <v>8.7056240903659852</v>
      </c>
      <c r="O1343" s="222">
        <f t="shared" si="325"/>
        <v>4.848546818482899</v>
      </c>
      <c r="P1343" s="222">
        <f t="shared" si="326"/>
        <v>3.6875870650258022</v>
      </c>
      <c r="Q1343" s="222">
        <f t="shared" si="327"/>
        <v>3.0982366351687025</v>
      </c>
      <c r="R1343" s="222">
        <f t="shared" si="328"/>
        <v>2.77471942162521</v>
      </c>
      <c r="S1343" s="222">
        <f t="shared" si="329"/>
        <v>2.6026186419108281</v>
      </c>
      <c r="T1343" s="222">
        <f t="shared" si="330"/>
        <v>2.5219052831495974</v>
      </c>
      <c r="U1343" s="222">
        <f t="shared" si="331"/>
        <v>2.4999062481583665</v>
      </c>
      <c r="V1343" s="222">
        <f t="shared" si="332"/>
        <v>2.524460890052564</v>
      </c>
      <c r="W1343" s="222">
        <f t="shared" si="333"/>
        <v>2.618102545161487</v>
      </c>
      <c r="X1343" s="222">
        <f t="shared" si="334"/>
        <v>3.0136498669288416</v>
      </c>
      <c r="Y1343" s="222">
        <f t="shared" si="335"/>
        <v>3.4091971886961963</v>
      </c>
      <c r="Z1343" s="222">
        <f t="shared" si="336"/>
        <v>3.8047445104635504</v>
      </c>
      <c r="AA1343" s="222">
        <f t="shared" si="337"/>
        <v>4.2002918322309046</v>
      </c>
      <c r="DV1343" s="1"/>
      <c r="DW1343" s="1"/>
      <c r="DX1343" s="1"/>
      <c r="DY1343" s="1"/>
      <c r="DZ1343" s="1"/>
      <c r="EA1343" s="1"/>
      <c r="EB1343" s="1"/>
      <c r="EC1343" s="1"/>
      <c r="ED1343" s="1"/>
      <c r="EE1343" s="1"/>
      <c r="EF1343" s="1"/>
      <c r="EG1343" s="1"/>
      <c r="EH1343" s="1"/>
      <c r="EI1343" s="1"/>
      <c r="EJ1343" s="1"/>
    </row>
    <row r="1344" spans="1:140" ht="25.15" customHeight="1">
      <c r="A1344" s="413"/>
      <c r="B1344" s="256">
        <f t="shared" ref="B1344:B1346" si="346">B1343+1</f>
        <v>2052</v>
      </c>
      <c r="C1344" s="278">
        <f t="shared" si="338"/>
        <v>55518</v>
      </c>
      <c r="D1344" s="86">
        <f t="shared" si="318"/>
        <v>5.7472526579582288</v>
      </c>
      <c r="E1344" s="86">
        <f t="shared" si="319"/>
        <v>2.936478028396956</v>
      </c>
      <c r="F1344" s="86">
        <f t="shared" si="320"/>
        <v>2.5622619625302128</v>
      </c>
      <c r="G1344" s="86">
        <f t="shared" si="321"/>
        <v>2.5121835691054653</v>
      </c>
      <c r="H1344" s="86">
        <f t="shared" si="322"/>
        <v>2.8158762060451643</v>
      </c>
      <c r="I1344" s="86">
        <f t="shared" si="323"/>
        <v>3.8047445104635504</v>
      </c>
      <c r="J1344" s="14"/>
      <c r="K1344" s="324">
        <f t="shared" si="339"/>
        <v>2.3162050219596906</v>
      </c>
      <c r="L1344" s="14"/>
      <c r="M1344" s="104">
        <f t="shared" ref="M1344:M1346" si="347">M1343+1</f>
        <v>2052</v>
      </c>
      <c r="N1344" s="222">
        <f t="shared" si="324"/>
        <v>8.7056240903659852</v>
      </c>
      <c r="O1344" s="222">
        <f t="shared" si="325"/>
        <v>4.848546818482899</v>
      </c>
      <c r="P1344" s="222">
        <f t="shared" si="326"/>
        <v>3.6875870650258022</v>
      </c>
      <c r="Q1344" s="222">
        <f t="shared" si="327"/>
        <v>3.0982366351687025</v>
      </c>
      <c r="R1344" s="222">
        <f t="shared" si="328"/>
        <v>2.77471942162521</v>
      </c>
      <c r="S1344" s="222">
        <f t="shared" si="329"/>
        <v>2.6026186419108281</v>
      </c>
      <c r="T1344" s="222">
        <f t="shared" si="330"/>
        <v>2.5219052831495974</v>
      </c>
      <c r="U1344" s="222">
        <f t="shared" si="331"/>
        <v>2.4999062481583665</v>
      </c>
      <c r="V1344" s="222">
        <f t="shared" si="332"/>
        <v>2.524460890052564</v>
      </c>
      <c r="W1344" s="222">
        <f t="shared" si="333"/>
        <v>2.618102545161487</v>
      </c>
      <c r="X1344" s="222">
        <f t="shared" si="334"/>
        <v>3.0136498669288416</v>
      </c>
      <c r="Y1344" s="222">
        <f t="shared" si="335"/>
        <v>3.4091971886961963</v>
      </c>
      <c r="Z1344" s="222">
        <f t="shared" si="336"/>
        <v>3.8047445104635504</v>
      </c>
      <c r="AA1344" s="222">
        <f t="shared" si="337"/>
        <v>4.2002918322309046</v>
      </c>
      <c r="DV1344" s="1"/>
      <c r="DW1344" s="1"/>
      <c r="DX1344" s="1"/>
      <c r="DY1344" s="1"/>
      <c r="DZ1344" s="1"/>
      <c r="EA1344" s="1"/>
      <c r="EB1344" s="1"/>
      <c r="EC1344" s="1"/>
      <c r="ED1344" s="1"/>
      <c r="EE1344" s="1"/>
      <c r="EF1344" s="1"/>
      <c r="EG1344" s="1"/>
      <c r="EH1344" s="1"/>
      <c r="EI1344" s="1"/>
      <c r="EJ1344" s="1"/>
    </row>
    <row r="1345" spans="1:140" ht="25.15" customHeight="1">
      <c r="A1345" s="413"/>
      <c r="B1345" s="256">
        <f t="shared" si="346"/>
        <v>2053</v>
      </c>
      <c r="C1345" s="278">
        <f t="shared" si="338"/>
        <v>55884</v>
      </c>
      <c r="D1345" s="86">
        <f t="shared" si="318"/>
        <v>5.7472526579582288</v>
      </c>
      <c r="E1345" s="86">
        <f t="shared" si="319"/>
        <v>2.936478028396956</v>
      </c>
      <c r="F1345" s="86">
        <f t="shared" si="320"/>
        <v>2.5622619625302128</v>
      </c>
      <c r="G1345" s="86">
        <f t="shared" si="321"/>
        <v>2.5121835691054653</v>
      </c>
      <c r="H1345" s="86">
        <f t="shared" si="322"/>
        <v>2.8158762060451643</v>
      </c>
      <c r="I1345" s="86">
        <f t="shared" si="323"/>
        <v>3.8047445104635504</v>
      </c>
      <c r="J1345" s="14"/>
      <c r="K1345" s="324">
        <f>AVERAGE(N1345:AA1345,N1298:AA1298)</f>
        <v>2.3162050219596906</v>
      </c>
      <c r="L1345" s="14"/>
      <c r="M1345" s="104">
        <f t="shared" si="347"/>
        <v>2053</v>
      </c>
      <c r="N1345" s="222">
        <f t="shared" si="324"/>
        <v>8.7056240903659852</v>
      </c>
      <c r="O1345" s="222">
        <f t="shared" si="325"/>
        <v>4.848546818482899</v>
      </c>
      <c r="P1345" s="222">
        <f t="shared" si="326"/>
        <v>3.6875870650258022</v>
      </c>
      <c r="Q1345" s="222">
        <f t="shared" si="327"/>
        <v>3.0982366351687025</v>
      </c>
      <c r="R1345" s="222">
        <f t="shared" si="328"/>
        <v>2.77471942162521</v>
      </c>
      <c r="S1345" s="222">
        <f t="shared" si="329"/>
        <v>2.6026186419108281</v>
      </c>
      <c r="T1345" s="222">
        <f t="shared" si="330"/>
        <v>2.5219052831495974</v>
      </c>
      <c r="U1345" s="222">
        <f t="shared" si="331"/>
        <v>2.4999062481583665</v>
      </c>
      <c r="V1345" s="222">
        <f t="shared" si="332"/>
        <v>2.524460890052564</v>
      </c>
      <c r="W1345" s="222">
        <f t="shared" si="333"/>
        <v>2.618102545161487</v>
      </c>
      <c r="X1345" s="222">
        <f t="shared" si="334"/>
        <v>3.0136498669288416</v>
      </c>
      <c r="Y1345" s="222">
        <f t="shared" si="335"/>
        <v>3.4091971886961963</v>
      </c>
      <c r="Z1345" s="222">
        <f t="shared" si="336"/>
        <v>3.8047445104635504</v>
      </c>
      <c r="AA1345" s="222">
        <f t="shared" si="337"/>
        <v>4.2002918322309046</v>
      </c>
      <c r="DV1345" s="1"/>
      <c r="DW1345" s="1"/>
      <c r="DX1345" s="1"/>
      <c r="DY1345" s="1"/>
      <c r="DZ1345" s="1"/>
      <c r="EA1345" s="1"/>
      <c r="EB1345" s="1"/>
      <c r="EC1345" s="1"/>
      <c r="ED1345" s="1"/>
      <c r="EE1345" s="1"/>
      <c r="EF1345" s="1"/>
      <c r="EG1345" s="1"/>
      <c r="EH1345" s="1"/>
      <c r="EI1345" s="1"/>
      <c r="EJ1345" s="1"/>
    </row>
    <row r="1346" spans="1:140" ht="25.15" customHeight="1">
      <c r="A1346" s="413"/>
      <c r="B1346" s="256">
        <f t="shared" si="346"/>
        <v>2054</v>
      </c>
      <c r="C1346" s="278">
        <f t="shared" si="338"/>
        <v>56249</v>
      </c>
      <c r="D1346" s="86">
        <f t="shared" si="318"/>
        <v>5.7472526579582288</v>
      </c>
      <c r="E1346" s="86">
        <f t="shared" si="319"/>
        <v>2.936478028396956</v>
      </c>
      <c r="F1346" s="86">
        <f t="shared" si="320"/>
        <v>2.5622619625302128</v>
      </c>
      <c r="G1346" s="86">
        <f t="shared" si="321"/>
        <v>2.5121835691054653</v>
      </c>
      <c r="H1346" s="86">
        <f t="shared" si="322"/>
        <v>2.8158762060451643</v>
      </c>
      <c r="I1346" s="86">
        <f t="shared" si="323"/>
        <v>3.8047445104635504</v>
      </c>
      <c r="J1346" s="14"/>
      <c r="K1346" s="324">
        <f t="shared" si="339"/>
        <v>2.3162050219596906</v>
      </c>
      <c r="L1346" s="14"/>
      <c r="M1346" s="104">
        <f t="shared" si="347"/>
        <v>2054</v>
      </c>
      <c r="N1346" s="222">
        <f t="shared" si="324"/>
        <v>8.7056240903659852</v>
      </c>
      <c r="O1346" s="222">
        <f t="shared" si="325"/>
        <v>4.848546818482899</v>
      </c>
      <c r="P1346" s="222">
        <f t="shared" si="326"/>
        <v>3.6875870650258022</v>
      </c>
      <c r="Q1346" s="222">
        <f t="shared" si="327"/>
        <v>3.0982366351687025</v>
      </c>
      <c r="R1346" s="222">
        <f t="shared" si="328"/>
        <v>2.77471942162521</v>
      </c>
      <c r="S1346" s="222">
        <f t="shared" si="329"/>
        <v>2.6026186419108281</v>
      </c>
      <c r="T1346" s="222">
        <f t="shared" si="330"/>
        <v>2.5219052831495974</v>
      </c>
      <c r="U1346" s="222">
        <f t="shared" si="331"/>
        <v>2.4999062481583665</v>
      </c>
      <c r="V1346" s="222">
        <f t="shared" si="332"/>
        <v>2.524460890052564</v>
      </c>
      <c r="W1346" s="222">
        <f t="shared" si="333"/>
        <v>2.618102545161487</v>
      </c>
      <c r="X1346" s="222">
        <f t="shared" si="334"/>
        <v>3.0136498669288416</v>
      </c>
      <c r="Y1346" s="222">
        <f t="shared" si="335"/>
        <v>3.4091971886961963</v>
      </c>
      <c r="Z1346" s="222">
        <f t="shared" si="336"/>
        <v>3.8047445104635504</v>
      </c>
      <c r="AA1346" s="222">
        <f t="shared" si="337"/>
        <v>4.2002918322309046</v>
      </c>
      <c r="DV1346" s="1"/>
      <c r="DW1346" s="1"/>
      <c r="DX1346" s="1"/>
      <c r="DY1346" s="1"/>
      <c r="DZ1346" s="1"/>
      <c r="EA1346" s="1"/>
      <c r="EB1346" s="1"/>
      <c r="EC1346" s="1"/>
      <c r="ED1346" s="1"/>
      <c r="EE1346" s="1"/>
      <c r="EF1346" s="1"/>
      <c r="EG1346" s="1"/>
      <c r="EH1346" s="1"/>
      <c r="EI1346" s="1"/>
      <c r="EJ1346" s="1"/>
    </row>
    <row r="1347" spans="1:140" ht="25.15" customHeight="1">
      <c r="A1347" s="413"/>
      <c r="B1347" s="256">
        <f>B1346+1</f>
        <v>2055</v>
      </c>
      <c r="C1347" s="278">
        <f t="shared" si="338"/>
        <v>56614</v>
      </c>
      <c r="D1347" s="86">
        <f t="shared" si="318"/>
        <v>5.7472526579582288</v>
      </c>
      <c r="E1347" s="86">
        <f t="shared" si="319"/>
        <v>2.936478028396956</v>
      </c>
      <c r="F1347" s="86">
        <f t="shared" si="320"/>
        <v>2.5622619625302128</v>
      </c>
      <c r="G1347" s="86">
        <f t="shared" si="321"/>
        <v>2.5121835691054653</v>
      </c>
      <c r="H1347" s="86">
        <f t="shared" si="322"/>
        <v>2.8158762060451643</v>
      </c>
      <c r="I1347" s="86">
        <f t="shared" si="323"/>
        <v>3.8047445104635504</v>
      </c>
      <c r="J1347" s="14"/>
      <c r="K1347" s="324">
        <f t="shared" si="339"/>
        <v>2.3162050219596906</v>
      </c>
      <c r="L1347" s="14"/>
      <c r="M1347" s="104">
        <f>M1346+1</f>
        <v>2055</v>
      </c>
      <c r="N1347" s="222">
        <f t="shared" si="324"/>
        <v>8.7056240903659852</v>
      </c>
      <c r="O1347" s="222">
        <f t="shared" si="325"/>
        <v>4.848546818482899</v>
      </c>
      <c r="P1347" s="222">
        <f t="shared" si="326"/>
        <v>3.6875870650258022</v>
      </c>
      <c r="Q1347" s="222">
        <f t="shared" si="327"/>
        <v>3.0982366351687025</v>
      </c>
      <c r="R1347" s="222">
        <f t="shared" si="328"/>
        <v>2.77471942162521</v>
      </c>
      <c r="S1347" s="222">
        <f t="shared" si="329"/>
        <v>2.6026186419108281</v>
      </c>
      <c r="T1347" s="222">
        <f t="shared" si="330"/>
        <v>2.5219052831495974</v>
      </c>
      <c r="U1347" s="222">
        <f t="shared" si="331"/>
        <v>2.4999062481583665</v>
      </c>
      <c r="V1347" s="222">
        <f t="shared" si="332"/>
        <v>2.524460890052564</v>
      </c>
      <c r="W1347" s="222">
        <f t="shared" si="333"/>
        <v>2.618102545161487</v>
      </c>
      <c r="X1347" s="222">
        <f t="shared" si="334"/>
        <v>3.0136498669288416</v>
      </c>
      <c r="Y1347" s="222">
        <f t="shared" si="335"/>
        <v>3.4091971886961963</v>
      </c>
      <c r="Z1347" s="222">
        <f t="shared" si="336"/>
        <v>3.8047445104635504</v>
      </c>
      <c r="AA1347" s="222">
        <f t="shared" si="337"/>
        <v>4.2002918322309046</v>
      </c>
      <c r="DV1347" s="1"/>
      <c r="DW1347" s="1"/>
      <c r="DX1347" s="1"/>
      <c r="DY1347" s="1"/>
      <c r="DZ1347" s="1"/>
      <c r="EA1347" s="1"/>
      <c r="EB1347" s="1"/>
      <c r="EC1347" s="1"/>
      <c r="ED1347" s="1"/>
      <c r="EE1347" s="1"/>
      <c r="EF1347" s="1"/>
      <c r="EG1347" s="1"/>
      <c r="EH1347" s="1"/>
      <c r="EI1347" s="1"/>
      <c r="EJ1347" s="1"/>
    </row>
    <row r="1348" spans="1:140" ht="25.15" customHeight="1">
      <c r="A1348" s="413"/>
      <c r="B1348" s="256">
        <f t="shared" ref="B1348:B1351" si="348">B1347+1</f>
        <v>2056</v>
      </c>
      <c r="C1348" s="278">
        <f t="shared" si="338"/>
        <v>56979</v>
      </c>
      <c r="D1348" s="86">
        <f t="shared" si="318"/>
        <v>5.7472526579582288</v>
      </c>
      <c r="E1348" s="86">
        <f t="shared" si="319"/>
        <v>2.936478028396956</v>
      </c>
      <c r="F1348" s="86">
        <f t="shared" si="320"/>
        <v>2.5622619625302128</v>
      </c>
      <c r="G1348" s="86">
        <f t="shared" si="321"/>
        <v>2.5121835691054653</v>
      </c>
      <c r="H1348" s="86">
        <f t="shared" si="322"/>
        <v>2.8158762060451643</v>
      </c>
      <c r="I1348" s="86">
        <f t="shared" si="323"/>
        <v>3.8047445104635504</v>
      </c>
      <c r="J1348" s="14"/>
      <c r="K1348" s="324">
        <f t="shared" si="339"/>
        <v>2.3162050219596906</v>
      </c>
      <c r="L1348" s="14"/>
      <c r="M1348" s="104">
        <f t="shared" ref="M1348:M1351" si="349">M1347+1</f>
        <v>2056</v>
      </c>
      <c r="N1348" s="222">
        <f t="shared" si="324"/>
        <v>8.7056240903659852</v>
      </c>
      <c r="O1348" s="222">
        <f t="shared" si="325"/>
        <v>4.848546818482899</v>
      </c>
      <c r="P1348" s="222">
        <f t="shared" si="326"/>
        <v>3.6875870650258022</v>
      </c>
      <c r="Q1348" s="222">
        <f t="shared" si="327"/>
        <v>3.0982366351687025</v>
      </c>
      <c r="R1348" s="222">
        <f t="shared" si="328"/>
        <v>2.77471942162521</v>
      </c>
      <c r="S1348" s="222">
        <f t="shared" si="329"/>
        <v>2.6026186419108281</v>
      </c>
      <c r="T1348" s="222">
        <f t="shared" si="330"/>
        <v>2.5219052831495974</v>
      </c>
      <c r="U1348" s="222">
        <f t="shared" si="331"/>
        <v>2.4999062481583665</v>
      </c>
      <c r="V1348" s="222">
        <f t="shared" si="332"/>
        <v>2.524460890052564</v>
      </c>
      <c r="W1348" s="222">
        <f t="shared" si="333"/>
        <v>2.618102545161487</v>
      </c>
      <c r="X1348" s="222">
        <f t="shared" si="334"/>
        <v>3.0136498669288416</v>
      </c>
      <c r="Y1348" s="222">
        <f t="shared" si="335"/>
        <v>3.4091971886961963</v>
      </c>
      <c r="Z1348" s="222">
        <f t="shared" si="336"/>
        <v>3.8047445104635504</v>
      </c>
      <c r="AA1348" s="222">
        <f t="shared" si="337"/>
        <v>4.2002918322309046</v>
      </c>
      <c r="DV1348" s="1"/>
      <c r="DW1348" s="1"/>
      <c r="DX1348" s="1"/>
      <c r="DY1348" s="1"/>
      <c r="DZ1348" s="1"/>
      <c r="EA1348" s="1"/>
      <c r="EB1348" s="1"/>
      <c r="EC1348" s="1"/>
      <c r="ED1348" s="1"/>
      <c r="EE1348" s="1"/>
      <c r="EF1348" s="1"/>
      <c r="EG1348" s="1"/>
      <c r="EH1348" s="1"/>
      <c r="EI1348" s="1"/>
      <c r="EJ1348" s="1"/>
    </row>
    <row r="1349" spans="1:140" ht="25.15" customHeight="1">
      <c r="A1349" s="413"/>
      <c r="B1349" s="256">
        <f t="shared" si="348"/>
        <v>2057</v>
      </c>
      <c r="C1349" s="278">
        <f t="shared" si="338"/>
        <v>57345</v>
      </c>
      <c r="D1349" s="86">
        <f t="shared" si="318"/>
        <v>5.7472526579582288</v>
      </c>
      <c r="E1349" s="86">
        <f t="shared" si="319"/>
        <v>2.936478028396956</v>
      </c>
      <c r="F1349" s="86">
        <f t="shared" si="320"/>
        <v>2.5622619625302128</v>
      </c>
      <c r="G1349" s="86">
        <f t="shared" si="321"/>
        <v>2.5121835691054653</v>
      </c>
      <c r="H1349" s="86">
        <f t="shared" si="322"/>
        <v>2.8158762060451643</v>
      </c>
      <c r="I1349" s="86">
        <f t="shared" si="323"/>
        <v>3.8047445104635504</v>
      </c>
      <c r="J1349" s="14"/>
      <c r="K1349" s="324">
        <f t="shared" si="339"/>
        <v>2.3162050219596906</v>
      </c>
      <c r="L1349" s="14"/>
      <c r="M1349" s="104">
        <f t="shared" si="349"/>
        <v>2057</v>
      </c>
      <c r="N1349" s="222">
        <f t="shared" si="324"/>
        <v>8.7056240903659852</v>
      </c>
      <c r="O1349" s="222">
        <f t="shared" si="325"/>
        <v>4.848546818482899</v>
      </c>
      <c r="P1349" s="222">
        <f t="shared" si="326"/>
        <v>3.6875870650258022</v>
      </c>
      <c r="Q1349" s="222">
        <f t="shared" si="327"/>
        <v>3.0982366351687025</v>
      </c>
      <c r="R1349" s="222">
        <f t="shared" si="328"/>
        <v>2.77471942162521</v>
      </c>
      <c r="S1349" s="222">
        <f t="shared" si="329"/>
        <v>2.6026186419108281</v>
      </c>
      <c r="T1349" s="222">
        <f t="shared" si="330"/>
        <v>2.5219052831495974</v>
      </c>
      <c r="U1349" s="222">
        <f t="shared" si="331"/>
        <v>2.4999062481583665</v>
      </c>
      <c r="V1349" s="222">
        <f t="shared" si="332"/>
        <v>2.524460890052564</v>
      </c>
      <c r="W1349" s="222">
        <f t="shared" si="333"/>
        <v>2.618102545161487</v>
      </c>
      <c r="X1349" s="222">
        <f t="shared" si="334"/>
        <v>3.0136498669288416</v>
      </c>
      <c r="Y1349" s="222">
        <f t="shared" si="335"/>
        <v>3.4091971886961963</v>
      </c>
      <c r="Z1349" s="222">
        <f t="shared" si="336"/>
        <v>3.8047445104635504</v>
      </c>
      <c r="AA1349" s="222">
        <f t="shared" si="337"/>
        <v>4.2002918322309046</v>
      </c>
      <c r="DV1349" s="1"/>
      <c r="DW1349" s="1"/>
      <c r="DX1349" s="1"/>
      <c r="DY1349" s="1"/>
      <c r="DZ1349" s="1"/>
      <c r="EA1349" s="1"/>
      <c r="EB1349" s="1"/>
      <c r="EC1349" s="1"/>
      <c r="ED1349" s="1"/>
      <c r="EE1349" s="1"/>
      <c r="EF1349" s="1"/>
      <c r="EG1349" s="1"/>
      <c r="EH1349" s="1"/>
      <c r="EI1349" s="1"/>
      <c r="EJ1349" s="1"/>
    </row>
    <row r="1350" spans="1:140" ht="25.15" customHeight="1">
      <c r="A1350" s="413"/>
      <c r="B1350" s="256">
        <f t="shared" si="348"/>
        <v>2058</v>
      </c>
      <c r="C1350" s="278">
        <f t="shared" si="338"/>
        <v>57710</v>
      </c>
      <c r="D1350" s="86">
        <f t="shared" si="318"/>
        <v>5.7472526579582288</v>
      </c>
      <c r="E1350" s="86">
        <f t="shared" si="319"/>
        <v>2.936478028396956</v>
      </c>
      <c r="F1350" s="86">
        <f t="shared" si="320"/>
        <v>2.5622619625302128</v>
      </c>
      <c r="G1350" s="86">
        <f t="shared" si="321"/>
        <v>2.5121835691054653</v>
      </c>
      <c r="H1350" s="86">
        <f t="shared" si="322"/>
        <v>2.8158762060451643</v>
      </c>
      <c r="I1350" s="86">
        <f t="shared" si="323"/>
        <v>3.8047445104635504</v>
      </c>
      <c r="J1350" s="14"/>
      <c r="K1350" s="324">
        <f t="shared" si="339"/>
        <v>2.3162050219596906</v>
      </c>
      <c r="L1350" s="14"/>
      <c r="M1350" s="104">
        <f t="shared" si="349"/>
        <v>2058</v>
      </c>
      <c r="N1350" s="222">
        <f t="shared" si="324"/>
        <v>8.7056240903659852</v>
      </c>
      <c r="O1350" s="222">
        <f t="shared" si="325"/>
        <v>4.848546818482899</v>
      </c>
      <c r="P1350" s="222">
        <f t="shared" si="326"/>
        <v>3.6875870650258022</v>
      </c>
      <c r="Q1350" s="222">
        <f t="shared" si="327"/>
        <v>3.0982366351687025</v>
      </c>
      <c r="R1350" s="222">
        <f t="shared" si="328"/>
        <v>2.77471942162521</v>
      </c>
      <c r="S1350" s="222">
        <f t="shared" si="329"/>
        <v>2.6026186419108281</v>
      </c>
      <c r="T1350" s="222">
        <f t="shared" si="330"/>
        <v>2.5219052831495974</v>
      </c>
      <c r="U1350" s="222">
        <f t="shared" si="331"/>
        <v>2.4999062481583665</v>
      </c>
      <c r="V1350" s="222">
        <f t="shared" si="332"/>
        <v>2.524460890052564</v>
      </c>
      <c r="W1350" s="222">
        <f t="shared" si="333"/>
        <v>2.618102545161487</v>
      </c>
      <c r="X1350" s="222">
        <f t="shared" si="334"/>
        <v>3.0136498669288416</v>
      </c>
      <c r="Y1350" s="222">
        <f t="shared" si="335"/>
        <v>3.4091971886961963</v>
      </c>
      <c r="Z1350" s="222">
        <f t="shared" si="336"/>
        <v>3.8047445104635504</v>
      </c>
      <c r="AA1350" s="222">
        <f t="shared" si="337"/>
        <v>4.2002918322309046</v>
      </c>
      <c r="DV1350" s="1"/>
      <c r="DW1350" s="1"/>
      <c r="DX1350" s="1"/>
      <c r="DY1350" s="1"/>
      <c r="DZ1350" s="1"/>
      <c r="EA1350" s="1"/>
      <c r="EB1350" s="1"/>
      <c r="EC1350" s="1"/>
      <c r="ED1350" s="1"/>
      <c r="EE1350" s="1"/>
      <c r="EF1350" s="1"/>
      <c r="EG1350" s="1"/>
      <c r="EH1350" s="1"/>
      <c r="EI1350" s="1"/>
      <c r="EJ1350" s="1"/>
    </row>
    <row r="1351" spans="1:140" ht="25.15" customHeight="1">
      <c r="A1351" s="413"/>
      <c r="B1351" s="256">
        <f t="shared" si="348"/>
        <v>2059</v>
      </c>
      <c r="C1351" s="278">
        <f t="shared" si="338"/>
        <v>58075</v>
      </c>
      <c r="D1351" s="86">
        <f t="shared" si="318"/>
        <v>5.7472526579582288</v>
      </c>
      <c r="E1351" s="86">
        <f t="shared" si="319"/>
        <v>2.936478028396956</v>
      </c>
      <c r="F1351" s="86">
        <f t="shared" si="320"/>
        <v>2.5622619625302128</v>
      </c>
      <c r="G1351" s="86">
        <f t="shared" si="321"/>
        <v>2.5121835691054653</v>
      </c>
      <c r="H1351" s="86">
        <f t="shared" si="322"/>
        <v>2.8158762060451643</v>
      </c>
      <c r="I1351" s="86">
        <f t="shared" si="323"/>
        <v>3.8047445104635504</v>
      </c>
      <c r="J1351" s="14"/>
      <c r="K1351" s="324">
        <f t="shared" si="339"/>
        <v>2.3162050219596906</v>
      </c>
      <c r="L1351" s="14"/>
      <c r="M1351" s="104">
        <f t="shared" si="349"/>
        <v>2059</v>
      </c>
      <c r="N1351" s="222">
        <f t="shared" si="324"/>
        <v>8.7056240903659852</v>
      </c>
      <c r="O1351" s="222">
        <f t="shared" si="325"/>
        <v>4.848546818482899</v>
      </c>
      <c r="P1351" s="222">
        <f t="shared" si="326"/>
        <v>3.6875870650258022</v>
      </c>
      <c r="Q1351" s="222">
        <f t="shared" si="327"/>
        <v>3.0982366351687025</v>
      </c>
      <c r="R1351" s="222">
        <f t="shared" si="328"/>
        <v>2.77471942162521</v>
      </c>
      <c r="S1351" s="222">
        <f t="shared" si="329"/>
        <v>2.6026186419108281</v>
      </c>
      <c r="T1351" s="222">
        <f t="shared" si="330"/>
        <v>2.5219052831495974</v>
      </c>
      <c r="U1351" s="222">
        <f t="shared" si="331"/>
        <v>2.4999062481583665</v>
      </c>
      <c r="V1351" s="222">
        <f t="shared" si="332"/>
        <v>2.524460890052564</v>
      </c>
      <c r="W1351" s="222">
        <f t="shared" si="333"/>
        <v>2.618102545161487</v>
      </c>
      <c r="X1351" s="222">
        <f t="shared" si="334"/>
        <v>3.0136498669288416</v>
      </c>
      <c r="Y1351" s="222">
        <f t="shared" si="335"/>
        <v>3.4091971886961963</v>
      </c>
      <c r="Z1351" s="222">
        <f t="shared" si="336"/>
        <v>3.8047445104635504</v>
      </c>
      <c r="AA1351" s="222">
        <f t="shared" si="337"/>
        <v>4.2002918322309046</v>
      </c>
      <c r="DV1351" s="1"/>
      <c r="DW1351" s="1"/>
      <c r="DX1351" s="1"/>
      <c r="DY1351" s="1"/>
      <c r="DZ1351" s="1"/>
      <c r="EA1351" s="1"/>
      <c r="EB1351" s="1"/>
      <c r="EC1351" s="1"/>
      <c r="ED1351" s="1"/>
      <c r="EE1351" s="1"/>
      <c r="EF1351" s="1"/>
      <c r="EG1351" s="1"/>
      <c r="EH1351" s="1"/>
      <c r="EI1351" s="1"/>
      <c r="EJ1351" s="1"/>
    </row>
    <row r="1352" spans="1:140" ht="25.15" customHeight="1">
      <c r="A1352" s="413"/>
      <c r="B1352" s="256">
        <f>B1351+1</f>
        <v>2060</v>
      </c>
      <c r="C1352" s="278">
        <f t="shared" si="338"/>
        <v>58440</v>
      </c>
      <c r="D1352" s="86">
        <f t="shared" si="318"/>
        <v>5.7472526579582288</v>
      </c>
      <c r="E1352" s="86">
        <f t="shared" si="319"/>
        <v>2.936478028396956</v>
      </c>
      <c r="F1352" s="86">
        <f t="shared" si="320"/>
        <v>2.5622619625302128</v>
      </c>
      <c r="G1352" s="86">
        <f t="shared" si="321"/>
        <v>2.5121835691054653</v>
      </c>
      <c r="H1352" s="86">
        <f t="shared" si="322"/>
        <v>2.8158762060451643</v>
      </c>
      <c r="I1352" s="86">
        <f t="shared" si="323"/>
        <v>3.8047445104635504</v>
      </c>
      <c r="J1352" s="14"/>
      <c r="K1352" s="324">
        <f t="shared" si="339"/>
        <v>2.3162050219596906</v>
      </c>
      <c r="L1352" s="14"/>
      <c r="M1352" s="104">
        <f>M1351+1</f>
        <v>2060</v>
      </c>
      <c r="N1352" s="222">
        <f t="shared" si="324"/>
        <v>8.7056240903659852</v>
      </c>
      <c r="O1352" s="222">
        <f t="shared" si="325"/>
        <v>4.848546818482899</v>
      </c>
      <c r="P1352" s="222">
        <f t="shared" si="326"/>
        <v>3.6875870650258022</v>
      </c>
      <c r="Q1352" s="222">
        <f t="shared" si="327"/>
        <v>3.0982366351687025</v>
      </c>
      <c r="R1352" s="222">
        <f t="shared" si="328"/>
        <v>2.77471942162521</v>
      </c>
      <c r="S1352" s="222">
        <f t="shared" si="329"/>
        <v>2.6026186419108281</v>
      </c>
      <c r="T1352" s="222">
        <f t="shared" si="330"/>
        <v>2.5219052831495974</v>
      </c>
      <c r="U1352" s="222">
        <f t="shared" si="331"/>
        <v>2.4999062481583665</v>
      </c>
      <c r="V1352" s="222">
        <f t="shared" si="332"/>
        <v>2.524460890052564</v>
      </c>
      <c r="W1352" s="222">
        <f t="shared" si="333"/>
        <v>2.618102545161487</v>
      </c>
      <c r="X1352" s="222">
        <f t="shared" si="334"/>
        <v>3.0136498669288416</v>
      </c>
      <c r="Y1352" s="222">
        <f t="shared" si="335"/>
        <v>3.4091971886961963</v>
      </c>
      <c r="Z1352" s="222">
        <f t="shared" si="336"/>
        <v>3.8047445104635504</v>
      </c>
      <c r="AA1352" s="222">
        <f t="shared" si="337"/>
        <v>4.2002918322309046</v>
      </c>
      <c r="DV1352" s="1"/>
      <c r="DW1352" s="1"/>
      <c r="DX1352" s="1"/>
      <c r="DY1352" s="1"/>
      <c r="DZ1352" s="1"/>
      <c r="EA1352" s="1"/>
      <c r="EB1352" s="1"/>
      <c r="EC1352" s="1"/>
      <c r="ED1352" s="1"/>
      <c r="EE1352" s="1"/>
      <c r="EF1352" s="1"/>
      <c r="EG1352" s="1"/>
      <c r="EH1352" s="1"/>
      <c r="EI1352" s="1"/>
      <c r="EJ1352" s="1"/>
    </row>
    <row r="1353" spans="1:140" ht="25.15" customHeight="1">
      <c r="A1353" s="413"/>
      <c r="B1353" s="256">
        <f t="shared" ref="B1353" si="350">B1352+1</f>
        <v>2061</v>
      </c>
      <c r="C1353" s="278">
        <f t="shared" si="338"/>
        <v>58806</v>
      </c>
      <c r="D1353" s="86">
        <f t="shared" si="318"/>
        <v>5.7472526579582288</v>
      </c>
      <c r="E1353" s="86">
        <f t="shared" si="319"/>
        <v>2.936478028396956</v>
      </c>
      <c r="F1353" s="86">
        <f t="shared" si="320"/>
        <v>2.5622619625302128</v>
      </c>
      <c r="G1353" s="86">
        <f t="shared" si="321"/>
        <v>2.5121835691054653</v>
      </c>
      <c r="H1353" s="86">
        <f t="shared" si="322"/>
        <v>2.8158762060451643</v>
      </c>
      <c r="I1353" s="86">
        <f t="shared" si="323"/>
        <v>3.8047445104635504</v>
      </c>
      <c r="J1353" s="14"/>
      <c r="K1353" s="324">
        <f t="shared" si="339"/>
        <v>2.3162050219596906</v>
      </c>
      <c r="L1353" s="14"/>
      <c r="M1353" s="104">
        <f t="shared" ref="M1353" si="351">M1352+1</f>
        <v>2061</v>
      </c>
      <c r="N1353" s="222">
        <f t="shared" si="324"/>
        <v>8.7056240903659852</v>
      </c>
      <c r="O1353" s="222">
        <f t="shared" si="325"/>
        <v>4.848546818482899</v>
      </c>
      <c r="P1353" s="222">
        <f t="shared" si="326"/>
        <v>3.6875870650258022</v>
      </c>
      <c r="Q1353" s="222">
        <f t="shared" si="327"/>
        <v>3.0982366351687025</v>
      </c>
      <c r="R1353" s="222">
        <f t="shared" si="328"/>
        <v>2.77471942162521</v>
      </c>
      <c r="S1353" s="222">
        <f t="shared" si="329"/>
        <v>2.6026186419108281</v>
      </c>
      <c r="T1353" s="222">
        <f t="shared" si="330"/>
        <v>2.5219052831495974</v>
      </c>
      <c r="U1353" s="222">
        <f t="shared" si="331"/>
        <v>2.4999062481583665</v>
      </c>
      <c r="V1353" s="222">
        <f t="shared" si="332"/>
        <v>2.524460890052564</v>
      </c>
      <c r="W1353" s="222">
        <f t="shared" si="333"/>
        <v>2.618102545161487</v>
      </c>
      <c r="X1353" s="222">
        <f t="shared" si="334"/>
        <v>3.0136498669288416</v>
      </c>
      <c r="Y1353" s="222">
        <f t="shared" si="335"/>
        <v>3.4091971886961963</v>
      </c>
      <c r="Z1353" s="222">
        <f t="shared" si="336"/>
        <v>3.8047445104635504</v>
      </c>
      <c r="AA1353" s="222">
        <f t="shared" si="337"/>
        <v>4.2002918322309046</v>
      </c>
      <c r="DV1353" s="1"/>
      <c r="DW1353" s="1"/>
      <c r="DX1353" s="1"/>
      <c r="DY1353" s="1"/>
      <c r="DZ1353" s="1"/>
      <c r="EA1353" s="1"/>
      <c r="EB1353" s="1"/>
      <c r="EC1353" s="1"/>
      <c r="ED1353" s="1"/>
      <c r="EE1353" s="1"/>
      <c r="EF1353" s="1"/>
      <c r="EG1353" s="1"/>
      <c r="EH1353" s="1"/>
      <c r="EI1353" s="1"/>
      <c r="EJ1353" s="1"/>
    </row>
    <row r="1354" spans="1:140" ht="25.15" customHeight="1">
      <c r="A1354" s="413"/>
      <c r="B1354" s="150"/>
      <c r="C1354" s="64"/>
      <c r="D1354" s="64"/>
      <c r="E1354" s="64"/>
      <c r="F1354" s="64"/>
      <c r="G1354" s="64"/>
      <c r="H1354" s="64"/>
      <c r="I1354" s="64"/>
      <c r="J1354" s="14"/>
      <c r="K1354" s="14"/>
      <c r="L1354" s="14"/>
      <c r="M1354" s="14"/>
      <c r="N1354" s="14"/>
      <c r="O1354" s="14"/>
      <c r="P1354" s="64"/>
      <c r="Q1354" s="64"/>
      <c r="R1354" s="64"/>
      <c r="S1354" s="64"/>
      <c r="T1354" s="64"/>
      <c r="U1354" s="64"/>
      <c r="V1354" s="64"/>
      <c r="W1354" s="64"/>
      <c r="X1354" s="64"/>
      <c r="Y1354" s="64"/>
      <c r="Z1354" s="64"/>
      <c r="AA1354" s="64"/>
      <c r="AB1354" s="64"/>
      <c r="DV1354" s="1"/>
      <c r="DW1354" s="1"/>
      <c r="DX1354" s="1"/>
      <c r="DY1354" s="1"/>
      <c r="DZ1354" s="1"/>
      <c r="EA1354" s="1"/>
      <c r="EB1354" s="1"/>
      <c r="EC1354" s="1"/>
      <c r="ED1354" s="1"/>
      <c r="EE1354" s="1"/>
      <c r="EF1354" s="1"/>
      <c r="EG1354" s="1"/>
      <c r="EH1354" s="1"/>
      <c r="EI1354" s="1"/>
      <c r="EJ1354" s="1"/>
    </row>
    <row r="1355" spans="1:140" ht="25.15" customHeight="1">
      <c r="A1355" s="413"/>
      <c r="B1355" s="150" t="s">
        <v>362</v>
      </c>
      <c r="C1355" s="64"/>
      <c r="D1355" s="64"/>
      <c r="E1355" s="64"/>
      <c r="F1355" s="64"/>
      <c r="G1355" s="64"/>
      <c r="H1355" s="64"/>
      <c r="I1355" s="64"/>
      <c r="J1355" s="14"/>
      <c r="K1355" s="14"/>
      <c r="L1355" s="14"/>
      <c r="M1355" s="14"/>
      <c r="N1355" s="14"/>
      <c r="O1355" s="14"/>
      <c r="P1355" s="64"/>
      <c r="Q1355" s="64"/>
      <c r="R1355" s="64"/>
      <c r="S1355" s="64"/>
      <c r="T1355" s="64"/>
      <c r="U1355" s="64"/>
      <c r="V1355" s="64"/>
      <c r="W1355" s="64"/>
      <c r="X1355" s="64"/>
      <c r="Y1355" s="64"/>
      <c r="Z1355" s="64"/>
      <c r="AA1355" s="64"/>
      <c r="AB1355" s="64"/>
      <c r="DV1355" s="1"/>
      <c r="DW1355" s="1"/>
      <c r="DX1355" s="1"/>
      <c r="DY1355" s="1"/>
      <c r="DZ1355" s="1"/>
      <c r="EA1355" s="1"/>
      <c r="EB1355" s="1"/>
      <c r="EC1355" s="1"/>
      <c r="ED1355" s="1"/>
      <c r="EE1355" s="1"/>
      <c r="EF1355" s="1"/>
      <c r="EG1355" s="1"/>
      <c r="EH1355" s="1"/>
      <c r="EI1355" s="1"/>
      <c r="EJ1355" s="1"/>
    </row>
    <row r="1356" spans="1:140" ht="25.15" customHeight="1">
      <c r="A1356" s="413"/>
      <c r="B1356" s="406" t="s">
        <v>507</v>
      </c>
      <c r="C1356" s="406"/>
      <c r="D1356" s="406"/>
      <c r="E1356" s="406"/>
      <c r="F1356" s="406"/>
      <c r="G1356" s="406"/>
      <c r="H1356" s="406"/>
      <c r="I1356" s="406"/>
      <c r="J1356" s="257"/>
      <c r="K1356" s="257"/>
      <c r="L1356" s="257"/>
      <c r="M1356" s="64"/>
      <c r="N1356" s="408" t="s">
        <v>502</v>
      </c>
      <c r="O1356" s="408"/>
      <c r="P1356" s="408"/>
      <c r="Q1356" s="408"/>
      <c r="R1356" s="408"/>
      <c r="S1356" s="408"/>
      <c r="T1356" s="408"/>
      <c r="U1356" s="408"/>
      <c r="V1356" s="408"/>
      <c r="W1356" s="408"/>
      <c r="X1356" s="408"/>
      <c r="Y1356" s="408"/>
      <c r="Z1356" s="408"/>
      <c r="AA1356" s="410"/>
      <c r="AB1356" s="64"/>
      <c r="DV1356" s="1"/>
      <c r="DW1356" s="1"/>
      <c r="DX1356" s="1"/>
      <c r="DY1356" s="1"/>
      <c r="DZ1356" s="1"/>
      <c r="EA1356" s="1"/>
      <c r="EB1356" s="1"/>
      <c r="EC1356" s="1"/>
      <c r="ED1356" s="1"/>
      <c r="EE1356" s="1"/>
      <c r="EF1356" s="1"/>
      <c r="EG1356" s="1"/>
      <c r="EH1356" s="1"/>
      <c r="EI1356" s="1"/>
      <c r="EJ1356" s="1"/>
    </row>
    <row r="1357" spans="1:140" ht="25.15" customHeight="1">
      <c r="A1357" s="413"/>
      <c r="B1357" s="406" t="s">
        <v>448</v>
      </c>
      <c r="C1357" s="409" t="s">
        <v>199</v>
      </c>
      <c r="D1357" s="406" t="s">
        <v>8</v>
      </c>
      <c r="E1357" s="406"/>
      <c r="F1357" s="406"/>
      <c r="G1357" s="406"/>
      <c r="H1357" s="406"/>
      <c r="I1357" s="406"/>
      <c r="M1357" s="410" t="s">
        <v>448</v>
      </c>
      <c r="N1357" s="408" t="s">
        <v>8</v>
      </c>
      <c r="O1357" s="408"/>
      <c r="P1357" s="408"/>
      <c r="Q1357" s="408"/>
      <c r="R1357" s="408"/>
      <c r="S1357" s="408"/>
      <c r="T1357" s="408"/>
      <c r="U1357" s="408"/>
      <c r="V1357" s="408"/>
      <c r="W1357" s="408"/>
      <c r="X1357" s="408"/>
      <c r="Y1357" s="408"/>
      <c r="Z1357" s="408"/>
      <c r="AA1357" s="410"/>
      <c r="AB1357" s="64"/>
      <c r="DV1357" s="1"/>
      <c r="DW1357" s="1"/>
      <c r="DX1357" s="1"/>
      <c r="DY1357" s="1"/>
      <c r="DZ1357" s="1"/>
      <c r="EA1357" s="1"/>
      <c r="EB1357" s="1"/>
      <c r="EC1357" s="1"/>
      <c r="ED1357" s="1"/>
      <c r="EE1357" s="1"/>
      <c r="EF1357" s="1"/>
      <c r="EG1357" s="1"/>
      <c r="EH1357" s="1"/>
      <c r="EI1357" s="1"/>
      <c r="EJ1357" s="1"/>
    </row>
    <row r="1358" spans="1:140" ht="25.15" customHeight="1">
      <c r="A1358" s="413"/>
      <c r="B1358" s="406"/>
      <c r="C1358" s="409">
        <v>43830</v>
      </c>
      <c r="D1358" s="255" t="s">
        <v>9</v>
      </c>
      <c r="E1358" s="255" t="s">
        <v>10</v>
      </c>
      <c r="F1358" s="255" t="s">
        <v>1</v>
      </c>
      <c r="G1358" s="255" t="s">
        <v>2</v>
      </c>
      <c r="H1358" s="255" t="s">
        <v>3</v>
      </c>
      <c r="I1358" s="255" t="s">
        <v>449</v>
      </c>
      <c r="M1358" s="408"/>
      <c r="N1358" s="248" t="s">
        <v>25</v>
      </c>
      <c r="O1358" s="248" t="s">
        <v>26</v>
      </c>
      <c r="P1358" s="248" t="s">
        <v>27</v>
      </c>
      <c r="Q1358" s="248" t="s">
        <v>28</v>
      </c>
      <c r="R1358" s="248" t="s">
        <v>29</v>
      </c>
      <c r="S1358" s="248" t="s">
        <v>30</v>
      </c>
      <c r="T1358" s="248" t="s">
        <v>31</v>
      </c>
      <c r="U1358" s="248" t="s">
        <v>32</v>
      </c>
      <c r="V1358" s="248" t="s">
        <v>33</v>
      </c>
      <c r="W1358" s="248" t="s">
        <v>34</v>
      </c>
      <c r="X1358" s="248" t="s">
        <v>35</v>
      </c>
      <c r="Y1358" s="248" t="s">
        <v>36</v>
      </c>
      <c r="Z1358" s="248" t="s">
        <v>37</v>
      </c>
      <c r="AA1358" s="294" t="s">
        <v>38</v>
      </c>
      <c r="AB1358" s="64"/>
      <c r="DV1358" s="1"/>
      <c r="DW1358" s="1"/>
      <c r="DX1358" s="1"/>
      <c r="DY1358" s="1"/>
      <c r="DZ1358" s="1"/>
      <c r="EA1358" s="1"/>
      <c r="EB1358" s="1"/>
      <c r="EC1358" s="1"/>
      <c r="ED1358" s="1"/>
      <c r="EE1358" s="1"/>
      <c r="EF1358" s="1"/>
      <c r="EG1358" s="1"/>
      <c r="EH1358" s="1"/>
      <c r="EI1358" s="1"/>
      <c r="EJ1358" s="1"/>
    </row>
    <row r="1359" spans="1:140" ht="25.15" customHeight="1">
      <c r="A1359" s="413"/>
      <c r="B1359" s="256">
        <v>2020</v>
      </c>
      <c r="C1359" s="278">
        <v>43830</v>
      </c>
      <c r="D1359" s="86">
        <f t="shared" ref="D1359:D1400" si="352">AVERAGE(N1359:P1359)</f>
        <v>0.1883552952947658</v>
      </c>
      <c r="E1359" s="86">
        <f t="shared" ref="E1359:E1400" si="353">AVERAGE(Q1359:R1359)</f>
        <v>9.6896651562163011E-2</v>
      </c>
      <c r="F1359" s="86">
        <f t="shared" ref="F1359:F1400" si="354">AVERAGE(S1359:T1359)</f>
        <v>7.6736770758326772E-2</v>
      </c>
      <c r="G1359" s="86">
        <f t="shared" ref="G1359:G1400" si="355">AVERAGE(U1359:V1359)</f>
        <v>7.1278569607109987E-2</v>
      </c>
      <c r="H1359" s="86">
        <f t="shared" ref="H1359:H1400" si="356">AVERAGE(W1359:X1359)</f>
        <v>7.6100127636299253E-2</v>
      </c>
      <c r="I1359" s="86">
        <f t="shared" ref="I1359:I1400" si="357">AVERAGE(Y1359:AA1359)</f>
        <v>9.2141740484345799E-2</v>
      </c>
      <c r="M1359" s="104">
        <v>2020</v>
      </c>
      <c r="N1359" s="222">
        <f>(HLOOKUP($M1265,$C$1161:$AS$1165,2,FALSE)*($G$1178*10^-6)*$D$1202*HLOOKUP($M1265,$G$1221:$AV$1225,5,FALSE))+HLOOKUP($M1265,$C$1161:$AS$1165,5,FALSE)*HLOOKUP($M1265,$D$1254:$AS$1257,4,FALSE)</f>
        <v>0.2668553000050129</v>
      </c>
      <c r="O1359" s="222">
        <f>(HLOOKUP($M1265,$C$1161:$AS$1165,2,FALSE)*($G$1179*10^-6)*$D$1202*HLOOKUP($M1265,$G$1221:$AV$1225,5,FALSE))+HLOOKUP($M1265,$C$1161:$AS$1165,5,FALSE)*HLOOKUP($M1265,$D$1254:$AS$1257,4,FALSE)</f>
        <v>0.16918833673609873</v>
      </c>
      <c r="P1359" s="222">
        <f>(HLOOKUP($M1265,$C$1161:$AS$1165,2,FALSE)*($G$1180*10^-6)*$D$1202*HLOOKUP($M1265,$G$1221:$AV$1225,5,FALSE))+HLOOKUP($M1265,$C$1161:$AS$1165,5,FALSE)*HLOOKUP($M1265,$D$1254:$AS$1257,4,FALSE)</f>
        <v>0.12902224914318583</v>
      </c>
      <c r="Q1359" s="222">
        <f>(HLOOKUP($M1265,$C$1161:$AS$1165,2,FALSE)*($G$1181*10^-6)*$D$1202*HLOOKUP($M1265,$G$1221:$AV$1225,5,FALSE))+HLOOKUP($M1265,$C$1161:$AS$1165,5,FALSE)*HLOOKUP($M1265,$D$1254:$AS$1257,4,FALSE)</f>
        <v>0.10487549240151242</v>
      </c>
      <c r="R1359" s="222">
        <f>(HLOOKUP($M1265,$C$1161:$AS$1165,2,FALSE)*($G$1182*10^-6)*$D$1202*HLOOKUP($M1265,$G$1221:$AV$1225,5,FALSE))+HLOOKUP($M1265,$C$1161:$AS$1165,5,FALSE)*HLOOKUP($M1265,$D$1254:$AS$1257,4,FALSE)</f>
        <v>8.8917810722813601E-2</v>
      </c>
      <c r="S1359" s="222">
        <f>(HLOOKUP($M1265,$C$1161:$AS$1165,2,FALSE)*($G$1183*10^-6)*$D$1202*HLOOKUP($M1265,$G$1221:$AV$1225,5,FALSE))+HLOOKUP($M1265,$C$1161:$AS$1165,5,FALSE)*HLOOKUP($M1265,$D$1254:$AS$1257,4,FALSE)</f>
        <v>7.9572501341591828E-2</v>
      </c>
      <c r="T1359" s="222">
        <f>(HLOOKUP($M1265,$C$1161:$AS$1165,2,FALSE)*($G$1184*10^-6)*$D$1202*HLOOKUP($M1265,$G$1221:$AV$1225,5,FALSE))+HLOOKUP($M1265,$C$1161:$AS$1165,5,FALSE)*HLOOKUP($M1265,$D$1254:$AS$1257,4,FALSE)</f>
        <v>7.3901040175061716E-2</v>
      </c>
      <c r="U1359" s="222">
        <f>(HLOOKUP($M1265,$C$1161:$AS$1165,2,FALSE)*($G$1185*10^-6)*$D$1202*HLOOKUP($M1265,$G$1221:$AV$1225,5,FALSE))+HLOOKUP($M1265,$C$1161:$AS$1165,5,FALSE)*HLOOKUP($M1265,$D$1254:$AS$1257,4,FALSE)</f>
        <v>7.1266117976708787E-2</v>
      </c>
      <c r="V1359" s="222">
        <f>(HLOOKUP($M1265,$C$1161:$AS$1165,2,FALSE)*($G$1186*10^-6)*$D$1202*HLOOKUP($M1265,$G$1221:$AV$1225,5,FALSE))+HLOOKUP($M1265,$C$1161:$AS$1165,5,FALSE)*HLOOKUP($M1265,$D$1254:$AS$1257,4,FALSE)</f>
        <v>7.1291021237511173E-2</v>
      </c>
      <c r="W1359" s="222">
        <f>(HLOOKUP($M1265,$C$1161:$AS$1165,2,FALSE)*($G$1187*10^-6)*$D$1202*HLOOKUP($M1265,$G$1221:$AV$1225,5,FALSE))+HLOOKUP($M1265,$C$1161:$AS$1165,5,FALSE)*HLOOKUP($M1265,$D$1254:$AS$1257,4,FALSE)</f>
        <v>7.3739997791914771E-2</v>
      </c>
      <c r="X1359" s="222">
        <f>(HLOOKUP($M1265,$C$1161:$AS$1165,2,FALSE)*($G$1188*10^-6)*$D$1202*HLOOKUP($M1265,$G$1221:$AV$1225,5,FALSE))+HLOOKUP($M1265,$C$1161:$AS$1165,5,FALSE)*HLOOKUP($M1265,$D$1254:$AS$1257,4,FALSE)</f>
        <v>7.8460257480683748E-2</v>
      </c>
      <c r="Y1359" s="222">
        <f>(HLOOKUP($M1265,$C$1161:$AS$1165,2,FALSE)*($G$1189*10^-6)*$D$1202*HLOOKUP($M1265,$G$1221:$AV$1225,5,FALSE))+HLOOKUP($M1265,$C$1161:$AS$1165,5,FALSE)*HLOOKUP($M1265,$D$1254:$AS$1257,4,FALSE)</f>
        <v>8.4071622626230955E-2</v>
      </c>
      <c r="Z1359" s="222">
        <f>(HLOOKUP($M1265,$C$1161:$AS$1165,2,FALSE)*($G$1190*10^-6)*$D$1202*HLOOKUP($M1265,$G$1221:$AV$1225,5,FALSE))+HLOOKUP($M1265,$C$1161:$AS$1165,5,FALSE)*HLOOKUP($M1265,$D$1254:$AS$1257,4,FALSE)</f>
        <v>9.1557891037951519E-2</v>
      </c>
      <c r="AA1359" s="222">
        <f>(HLOOKUP($M1265,$C$1161:$AS$1165,2,FALSE)*($G$1191*10^-6)*$D$1202*HLOOKUP($M1265,$G$1221:$AV$1225,5,FALSE))+HLOOKUP($M1265,$C$1161:$AS$1165,5,FALSE)*HLOOKUP($M1265,$D$1254:$AS$1257,4,FALSE)</f>
        <v>0.1007957077888549</v>
      </c>
      <c r="AB1359" s="64"/>
      <c r="DV1359" s="1"/>
      <c r="DW1359" s="1"/>
      <c r="DX1359" s="1"/>
      <c r="DY1359" s="1"/>
      <c r="DZ1359" s="1"/>
      <c r="EA1359" s="1"/>
      <c r="EB1359" s="1"/>
      <c r="EC1359" s="1"/>
      <c r="ED1359" s="1"/>
      <c r="EE1359" s="1"/>
      <c r="EF1359" s="1"/>
      <c r="EG1359" s="1"/>
      <c r="EH1359" s="1"/>
      <c r="EI1359" s="1"/>
      <c r="EJ1359" s="1"/>
    </row>
    <row r="1360" spans="1:140" ht="25.15" customHeight="1">
      <c r="A1360" s="413"/>
      <c r="B1360" s="256">
        <f>B1359+1</f>
        <v>2021</v>
      </c>
      <c r="C1360" s="278">
        <f t="shared" ref="C1360:C1400" si="358">DATE(YEAR(C1359+1),12,31)</f>
        <v>44196</v>
      </c>
      <c r="D1360" s="86">
        <f t="shared" si="352"/>
        <v>0.19386255094728325</v>
      </c>
      <c r="E1360" s="86">
        <f t="shared" si="353"/>
        <v>9.9969677046351138E-2</v>
      </c>
      <c r="F1360" s="86">
        <f t="shared" si="354"/>
        <v>7.9273228149660868E-2</v>
      </c>
      <c r="G1360" s="86">
        <f t="shared" si="355"/>
        <v>7.3669753491590551E-2</v>
      </c>
      <c r="H1360" s="86">
        <f t="shared" si="356"/>
        <v>7.861964036465946E-2</v>
      </c>
      <c r="I1360" s="86">
        <f t="shared" si="357"/>
        <v>9.5088210975796603E-2</v>
      </c>
      <c r="J1360" s="14"/>
      <c r="K1360" s="14"/>
      <c r="L1360" s="14"/>
      <c r="M1360" s="104">
        <f>M1359+1</f>
        <v>2021</v>
      </c>
      <c r="N1360" s="222">
        <f t="shared" ref="N1360:N1400" si="359">(HLOOKUP($M1266,$C$1161:$AS$1165,2,FALSE)*($G$1178*10^-6)*$D$1202*HLOOKUP($M1266,$G$1221:$AV$1225,5,FALSE))+HLOOKUP($M1266,$C$1161:$AS$1165,5,FALSE)*HLOOKUP($M1266,$D$1254:$AS$1257,4,FALSE)</f>
        <v>0.27445188337857496</v>
      </c>
      <c r="O1360" s="222">
        <f t="shared" ref="O1360:O1400" si="360">(HLOOKUP($M1266,$C$1161:$AS$1165,2,FALSE)*($G$1179*10^-6)*$D$1202*HLOOKUP($M1266,$G$1221:$AV$1225,5,FALSE))+HLOOKUP($M1266,$C$1161:$AS$1165,5,FALSE)*HLOOKUP($M1266,$D$1254:$AS$1257,4,FALSE)</f>
        <v>0.17418545155496207</v>
      </c>
      <c r="P1360" s="222">
        <f t="shared" ref="P1360:P1400" si="361">(HLOOKUP($M1266,$C$1161:$AS$1165,2,FALSE)*($G$1180*10^-6)*$D$1202*HLOOKUP($M1266,$G$1221:$AV$1225,5,FALSE))+HLOOKUP($M1266,$C$1161:$AS$1165,5,FALSE)*HLOOKUP($M1266,$D$1254:$AS$1257,4,FALSE)</f>
        <v>0.13295031790831274</v>
      </c>
      <c r="Q1360" s="222">
        <f t="shared" ref="Q1360:Q1400" si="362">(HLOOKUP($M1266,$C$1161:$AS$1165,2,FALSE)*($G$1181*10^-6)*$D$1202*HLOOKUP($M1266,$G$1221:$AV$1225,5,FALSE))+HLOOKUP($M1266,$C$1161:$AS$1165,5,FALSE)*HLOOKUP($M1266,$D$1254:$AS$1257,4,FALSE)</f>
        <v>0.10816087982642894</v>
      </c>
      <c r="R1360" s="222">
        <f t="shared" ref="R1360:R1400" si="363">(HLOOKUP($M1266,$C$1161:$AS$1165,2,FALSE)*($G$1182*10^-6)*$D$1202*HLOOKUP($M1266,$G$1221:$AV$1225,5,FALSE))+HLOOKUP($M1266,$C$1161:$AS$1165,5,FALSE)*HLOOKUP($M1266,$D$1254:$AS$1257,4,FALSE)</f>
        <v>9.1778474266273335E-2</v>
      </c>
      <c r="S1360" s="222">
        <f t="shared" ref="S1360:S1400" si="364">(HLOOKUP($M1266,$C$1161:$AS$1165,2,FALSE)*($G$1183*10^-6)*$D$1202*HLOOKUP($M1266,$G$1221:$AV$1225,5,FALSE))+HLOOKUP($M1266,$C$1161:$AS$1165,5,FALSE)*HLOOKUP($M1266,$D$1254:$AS$1257,4,FALSE)</f>
        <v>8.2184433512053637E-2</v>
      </c>
      <c r="T1360" s="222">
        <f t="shared" ref="T1360:T1400" si="365">(HLOOKUP($M1266,$C$1161:$AS$1165,2,FALSE)*($G$1184*10^-6)*$D$1202*HLOOKUP($M1266,$G$1221:$AV$1225,5,FALSE))+HLOOKUP($M1266,$C$1161:$AS$1165,5,FALSE)*HLOOKUP($M1266,$D$1254:$AS$1257,4,FALSE)</f>
        <v>7.6362022787268086E-2</v>
      </c>
      <c r="U1360" s="222">
        <f t="shared" ref="U1360:U1400" si="366">(HLOOKUP($M1266,$C$1161:$AS$1165,2,FALSE)*($G$1185*10^-6)*$D$1202*HLOOKUP($M1266,$G$1221:$AV$1225,5,FALSE))+HLOOKUP($M1266,$C$1161:$AS$1165,5,FALSE)*HLOOKUP($M1266,$D$1254:$AS$1257,4,FALSE)</f>
        <v>7.3656970453100087E-2</v>
      </c>
      <c r="V1360" s="222">
        <f t="shared" ref="V1360:V1400" si="367">(HLOOKUP($M1266,$C$1161:$AS$1165,2,FALSE)*($G$1186*10^-6)*$D$1202*HLOOKUP($M1266,$G$1221:$AV$1225,5,FALSE))+HLOOKUP($M1266,$C$1161:$AS$1165,5,FALSE)*HLOOKUP($M1266,$D$1254:$AS$1257,4,FALSE)</f>
        <v>7.3682536530081028E-2</v>
      </c>
      <c r="W1360" s="222">
        <f t="shared" ref="W1360:W1400" si="368">(HLOOKUP($M1266,$C$1161:$AS$1165,2,FALSE)*($G$1187*10^-6)*$D$1202*HLOOKUP($M1266,$G$1221:$AV$1225,5,FALSE))+HLOOKUP($M1266,$C$1161:$AS$1165,5,FALSE)*HLOOKUP($M1266,$D$1254:$AS$1257,4,FALSE)</f>
        <v>7.6196694158322642E-2</v>
      </c>
      <c r="X1360" s="222">
        <f t="shared" ref="X1360:X1400" si="369">(HLOOKUP($M1266,$C$1161:$AS$1165,2,FALSE)*($G$1188*10^-6)*$D$1202*HLOOKUP($M1266,$G$1221:$AV$1225,5,FALSE))+HLOOKUP($M1266,$C$1161:$AS$1165,5,FALSE)*HLOOKUP($M1266,$D$1254:$AS$1257,4,FALSE)</f>
        <v>8.1042586570996264E-2</v>
      </c>
      <c r="Y1360" s="222">
        <f t="shared" ref="Y1360:Y1400" si="370">(HLOOKUP($M1266,$C$1161:$AS$1165,2,FALSE)*($G$1189*10^-6)*$D$1202*HLOOKUP($M1266,$G$1221:$AV$1225,5,FALSE))+HLOOKUP($M1266,$C$1161:$AS$1165,5,FALSE)*HLOOKUP($M1266,$D$1254:$AS$1257,4,FALSE)</f>
        <v>8.6803301780849454E-2</v>
      </c>
      <c r="Z1360" s="222">
        <f t="shared" ref="Z1360:Z1400" si="371">(HLOOKUP($M1266,$C$1161:$AS$1165,2,FALSE)*($G$1190*10^-6)*$D$1202*HLOOKUP($M1266,$G$1221:$AV$1225,5,FALSE))+HLOOKUP($M1266,$C$1161:$AS$1165,5,FALSE)*HLOOKUP($M1266,$D$1254:$AS$1257,4,FALSE)</f>
        <v>9.4488822003796297E-2</v>
      </c>
      <c r="AA1360" s="222">
        <f t="shared" ref="AA1360:AA1400" si="372">(HLOOKUP($M1266,$C$1161:$AS$1165,2,FALSE)*($G$1191*10^-6)*$D$1202*HLOOKUP($M1266,$G$1221:$AV$1225,5,FALSE))+HLOOKUP($M1266,$C$1161:$AS$1165,5,FALSE)*HLOOKUP($M1266,$D$1254:$AS$1257,4,FALSE)</f>
        <v>0.10397250914274404</v>
      </c>
      <c r="AB1360" s="64"/>
      <c r="DV1360" s="1"/>
      <c r="DW1360" s="1"/>
      <c r="DX1360" s="1"/>
      <c r="DY1360" s="1"/>
      <c r="DZ1360" s="1"/>
      <c r="EA1360" s="1"/>
      <c r="EB1360" s="1"/>
      <c r="EC1360" s="1"/>
      <c r="ED1360" s="1"/>
      <c r="EE1360" s="1"/>
      <c r="EF1360" s="1"/>
      <c r="EG1360" s="1"/>
      <c r="EH1360" s="1"/>
      <c r="EI1360" s="1"/>
      <c r="EJ1360" s="1"/>
    </row>
    <row r="1361" spans="1:140" ht="25.15" customHeight="1">
      <c r="A1361" s="413"/>
      <c r="B1361" s="256">
        <f t="shared" ref="B1361:B1370" si="373">B1360+1</f>
        <v>2022</v>
      </c>
      <c r="C1361" s="278">
        <f t="shared" si="358"/>
        <v>44561</v>
      </c>
      <c r="D1361" s="86">
        <f t="shared" si="352"/>
        <v>0.24589256361525089</v>
      </c>
      <c r="E1361" s="86">
        <f t="shared" si="353"/>
        <v>0.12710199473324668</v>
      </c>
      <c r="F1361" s="86">
        <f t="shared" si="354"/>
        <v>0.10091744167686445</v>
      </c>
      <c r="G1361" s="86">
        <f t="shared" si="355"/>
        <v>9.3828086386170143E-2</v>
      </c>
      <c r="H1361" s="86">
        <f t="shared" si="356"/>
        <v>0.10009054117239628</v>
      </c>
      <c r="I1361" s="86">
        <f t="shared" si="357"/>
        <v>0.12092610398235533</v>
      </c>
      <c r="J1361" s="14"/>
      <c r="K1361" s="14"/>
      <c r="L1361" s="14"/>
      <c r="M1361" s="104">
        <f t="shared" ref="M1361:M1370" si="374">M1360+1</f>
        <v>2022</v>
      </c>
      <c r="N1361" s="222">
        <f t="shared" si="359"/>
        <v>0.34785187370554577</v>
      </c>
      <c r="O1361" s="222">
        <f t="shared" si="360"/>
        <v>0.22099766229155873</v>
      </c>
      <c r="P1361" s="222">
        <f t="shared" si="361"/>
        <v>0.16882815484864813</v>
      </c>
      <c r="Q1361" s="222">
        <f t="shared" si="362"/>
        <v>0.13746526936365117</v>
      </c>
      <c r="R1361" s="222">
        <f t="shared" si="363"/>
        <v>0.11673872010284223</v>
      </c>
      <c r="S1361" s="222">
        <f t="shared" si="364"/>
        <v>0.10460061513575614</v>
      </c>
      <c r="T1361" s="222">
        <f t="shared" si="365"/>
        <v>9.723426821797275E-2</v>
      </c>
      <c r="U1361" s="222">
        <f t="shared" si="366"/>
        <v>9.3811913652806736E-2</v>
      </c>
      <c r="V1361" s="222">
        <f t="shared" si="367"/>
        <v>9.3844259119533549E-2</v>
      </c>
      <c r="W1361" s="222">
        <f t="shared" si="368"/>
        <v>9.7025099182358465E-2</v>
      </c>
      <c r="X1361" s="222">
        <f t="shared" si="369"/>
        <v>0.1031559831624341</v>
      </c>
      <c r="Y1361" s="222">
        <f t="shared" si="370"/>
        <v>0.11044427468568335</v>
      </c>
      <c r="Z1361" s="222">
        <f t="shared" si="371"/>
        <v>0.12016777426032933</v>
      </c>
      <c r="AA1361" s="222">
        <f t="shared" si="372"/>
        <v>0.1321662630010533</v>
      </c>
      <c r="AB1361" s="64"/>
      <c r="DV1361" s="1"/>
      <c r="DW1361" s="1"/>
      <c r="DX1361" s="1"/>
      <c r="DY1361" s="1"/>
      <c r="DZ1361" s="1"/>
      <c r="EA1361" s="1"/>
      <c r="EB1361" s="1"/>
      <c r="EC1361" s="1"/>
      <c r="ED1361" s="1"/>
      <c r="EE1361" s="1"/>
      <c r="EF1361" s="1"/>
      <c r="EG1361" s="1"/>
      <c r="EH1361" s="1"/>
      <c r="EI1361" s="1"/>
      <c r="EJ1361" s="1"/>
    </row>
    <row r="1362" spans="1:140" ht="25.15" customHeight="1">
      <c r="A1362" s="413"/>
      <c r="B1362" s="256">
        <f t="shared" si="373"/>
        <v>2023</v>
      </c>
      <c r="C1362" s="278">
        <f t="shared" si="358"/>
        <v>44926</v>
      </c>
      <c r="D1362" s="86">
        <f t="shared" si="352"/>
        <v>0.32903541453018564</v>
      </c>
      <c r="E1362" s="86">
        <f t="shared" si="353"/>
        <v>0.17047923479951421</v>
      </c>
      <c r="F1362" s="86">
        <f t="shared" si="354"/>
        <v>0.13552929946669337</v>
      </c>
      <c r="G1362" s="86">
        <f t="shared" si="355"/>
        <v>0.12606675456750654</v>
      </c>
      <c r="H1362" s="86">
        <f t="shared" si="356"/>
        <v>0.13442559076119781</v>
      </c>
      <c r="I1362" s="86">
        <f t="shared" si="357"/>
        <v>0.16223594029296129</v>
      </c>
      <c r="J1362" s="14"/>
      <c r="K1362" s="14"/>
      <c r="L1362" s="14"/>
      <c r="M1362" s="104">
        <f t="shared" si="374"/>
        <v>2023</v>
      </c>
      <c r="N1362" s="222">
        <f t="shared" si="359"/>
        <v>0.46512600529038461</v>
      </c>
      <c r="O1362" s="222">
        <f t="shared" si="360"/>
        <v>0.2958068469275042</v>
      </c>
      <c r="P1362" s="222">
        <f t="shared" si="361"/>
        <v>0.22617339137266812</v>
      </c>
      <c r="Q1362" s="222">
        <f t="shared" si="362"/>
        <v>0.18431165643333</v>
      </c>
      <c r="R1362" s="222">
        <f t="shared" si="363"/>
        <v>0.15664681316569842</v>
      </c>
      <c r="S1362" s="222">
        <f t="shared" si="364"/>
        <v>0.14044542974894964</v>
      </c>
      <c r="T1362" s="222">
        <f t="shared" si="365"/>
        <v>0.13061316918443711</v>
      </c>
      <c r="U1362" s="222">
        <f t="shared" si="366"/>
        <v>0.12604516794794543</v>
      </c>
      <c r="V1362" s="222">
        <f t="shared" si="367"/>
        <v>0.12608834118706766</v>
      </c>
      <c r="W1362" s="222">
        <f t="shared" si="368"/>
        <v>0.13033397999023522</v>
      </c>
      <c r="X1362" s="222">
        <f t="shared" si="369"/>
        <v>0.13851720153216043</v>
      </c>
      <c r="Y1362" s="222">
        <f t="shared" si="370"/>
        <v>0.14824527735135876</v>
      </c>
      <c r="Z1362" s="222">
        <f t="shared" si="371"/>
        <v>0.16122375670943037</v>
      </c>
      <c r="AA1362" s="222">
        <f t="shared" si="372"/>
        <v>0.17723878681809477</v>
      </c>
      <c r="AB1362" s="64"/>
      <c r="DV1362" s="1"/>
      <c r="DW1362" s="1"/>
      <c r="DX1362" s="1"/>
      <c r="DY1362" s="1"/>
      <c r="DZ1362" s="1"/>
      <c r="EA1362" s="1"/>
      <c r="EB1362" s="1"/>
      <c r="EC1362" s="1"/>
      <c r="ED1362" s="1"/>
      <c r="EE1362" s="1"/>
      <c r="EF1362" s="1"/>
      <c r="EG1362" s="1"/>
      <c r="EH1362" s="1"/>
      <c r="EI1362" s="1"/>
      <c r="EJ1362" s="1"/>
    </row>
    <row r="1363" spans="1:140" ht="25.15" customHeight="1">
      <c r="A1363" s="413"/>
      <c r="B1363" s="256">
        <f t="shared" si="373"/>
        <v>2024</v>
      </c>
      <c r="C1363" s="278">
        <f t="shared" si="358"/>
        <v>45291</v>
      </c>
      <c r="D1363" s="86">
        <f t="shared" si="352"/>
        <v>0.41918247618854831</v>
      </c>
      <c r="E1363" s="86">
        <f t="shared" si="353"/>
        <v>0.21769236002024694</v>
      </c>
      <c r="F1363" s="86">
        <f t="shared" si="354"/>
        <v>0.17327866045806925</v>
      </c>
      <c r="G1363" s="86">
        <f t="shared" si="355"/>
        <v>0.1612538420358321</v>
      </c>
      <c r="H1363" s="86">
        <f t="shared" si="356"/>
        <v>0.17187608885433853</v>
      </c>
      <c r="I1363" s="86">
        <f t="shared" si="357"/>
        <v>0.20721694133548677</v>
      </c>
      <c r="J1363" s="14"/>
      <c r="K1363" s="14"/>
      <c r="L1363" s="14"/>
      <c r="M1363" s="104">
        <f t="shared" si="374"/>
        <v>2024</v>
      </c>
      <c r="N1363" s="222">
        <f t="shared" si="359"/>
        <v>0.59212375787345817</v>
      </c>
      <c r="O1363" s="222">
        <f t="shared" si="360"/>
        <v>0.37695625733196841</v>
      </c>
      <c r="P1363" s="222">
        <f t="shared" si="361"/>
        <v>0.28846741336021819</v>
      </c>
      <c r="Q1363" s="222">
        <f t="shared" si="362"/>
        <v>0.23527033299248126</v>
      </c>
      <c r="R1363" s="222">
        <f t="shared" si="363"/>
        <v>0.20011438704801265</v>
      </c>
      <c r="S1363" s="222">
        <f t="shared" si="364"/>
        <v>0.17952598341547718</v>
      </c>
      <c r="T1363" s="222">
        <f t="shared" si="365"/>
        <v>0.16703133750066132</v>
      </c>
      <c r="U1363" s="222">
        <f t="shared" si="366"/>
        <v>0.16122641017861633</v>
      </c>
      <c r="V1363" s="222">
        <f t="shared" si="367"/>
        <v>0.16128127389304789</v>
      </c>
      <c r="W1363" s="222">
        <f t="shared" si="368"/>
        <v>0.16667654929077744</v>
      </c>
      <c r="X1363" s="222">
        <f t="shared" si="369"/>
        <v>0.17707562841789962</v>
      </c>
      <c r="Y1363" s="222">
        <f t="shared" si="370"/>
        <v>0.1894378783802399</v>
      </c>
      <c r="Z1363" s="222">
        <f t="shared" si="371"/>
        <v>0.20593067808055895</v>
      </c>
      <c r="AA1363" s="222">
        <f t="shared" si="372"/>
        <v>0.22628226754566147</v>
      </c>
      <c r="AB1363" s="64"/>
      <c r="DV1363" s="1"/>
      <c r="DW1363" s="1"/>
      <c r="DX1363" s="1"/>
      <c r="DY1363" s="1"/>
      <c r="DZ1363" s="1"/>
      <c r="EA1363" s="1"/>
      <c r="EB1363" s="1"/>
      <c r="EC1363" s="1"/>
      <c r="ED1363" s="1"/>
      <c r="EE1363" s="1"/>
      <c r="EF1363" s="1"/>
      <c r="EG1363" s="1"/>
      <c r="EH1363" s="1"/>
      <c r="EI1363" s="1"/>
      <c r="EJ1363" s="1"/>
    </row>
    <row r="1364" spans="1:140" ht="25.15" customHeight="1">
      <c r="A1364" s="413"/>
      <c r="B1364" s="256">
        <f t="shared" si="373"/>
        <v>2025</v>
      </c>
      <c r="C1364" s="278">
        <f t="shared" si="358"/>
        <v>45657</v>
      </c>
      <c r="D1364" s="86">
        <f t="shared" si="352"/>
        <v>0.48823902312277195</v>
      </c>
      <c r="E1364" s="86">
        <f t="shared" si="353"/>
        <v>0.25414011453625995</v>
      </c>
      <c r="F1364" s="86">
        <f t="shared" si="354"/>
        <v>0.20253858294991434</v>
      </c>
      <c r="G1364" s="86">
        <f t="shared" si="355"/>
        <v>0.18856768987521191</v>
      </c>
      <c r="H1364" s="86">
        <f t="shared" si="356"/>
        <v>0.20090902171935976</v>
      </c>
      <c r="I1364" s="86">
        <f t="shared" si="357"/>
        <v>0.24196937322287079</v>
      </c>
      <c r="J1364" s="14"/>
      <c r="K1364" s="14"/>
      <c r="L1364" s="14"/>
      <c r="M1364" s="104">
        <f t="shared" si="374"/>
        <v>2025</v>
      </c>
      <c r="N1364" s="222">
        <f t="shared" si="359"/>
        <v>0.68916880599198826</v>
      </c>
      <c r="O1364" s="222">
        <f t="shared" si="360"/>
        <v>0.43917899012441058</v>
      </c>
      <c r="P1364" s="222">
        <f t="shared" si="361"/>
        <v>0.33636927325191707</v>
      </c>
      <c r="Q1364" s="222">
        <f t="shared" si="362"/>
        <v>0.27456287455157541</v>
      </c>
      <c r="R1364" s="222">
        <f t="shared" si="363"/>
        <v>0.23371735452094444</v>
      </c>
      <c r="S1364" s="222">
        <f t="shared" si="364"/>
        <v>0.20979696124523012</v>
      </c>
      <c r="T1364" s="222">
        <f t="shared" si="365"/>
        <v>0.19528020465459853</v>
      </c>
      <c r="U1364" s="222">
        <f t="shared" si="366"/>
        <v>0.18853581849632328</v>
      </c>
      <c r="V1364" s="222">
        <f t="shared" si="367"/>
        <v>0.18859956125410055</v>
      </c>
      <c r="W1364" s="222">
        <f t="shared" si="368"/>
        <v>0.19486799816877862</v>
      </c>
      <c r="X1364" s="222">
        <f t="shared" si="369"/>
        <v>0.20695004526994093</v>
      </c>
      <c r="Y1364" s="222">
        <f t="shared" si="370"/>
        <v>0.22131297918894371</v>
      </c>
      <c r="Z1364" s="222">
        <f t="shared" si="371"/>
        <v>0.2404749434718749</v>
      </c>
      <c r="AA1364" s="222">
        <f t="shared" si="372"/>
        <v>0.26412019700779382</v>
      </c>
      <c r="AB1364" s="64"/>
      <c r="DV1364" s="1"/>
      <c r="DW1364" s="1"/>
      <c r="DX1364" s="1"/>
      <c r="DY1364" s="1"/>
      <c r="DZ1364" s="1"/>
      <c r="EA1364" s="1"/>
      <c r="EB1364" s="1"/>
      <c r="EC1364" s="1"/>
      <c r="ED1364" s="1"/>
      <c r="EE1364" s="1"/>
      <c r="EF1364" s="1"/>
      <c r="EG1364" s="1"/>
      <c r="EH1364" s="1"/>
      <c r="EI1364" s="1"/>
      <c r="EJ1364" s="1"/>
    </row>
    <row r="1365" spans="1:140" ht="25.15" customHeight="1">
      <c r="A1365" s="413"/>
      <c r="B1365" s="256">
        <f t="shared" si="373"/>
        <v>2026</v>
      </c>
      <c r="C1365" s="278">
        <f t="shared" si="358"/>
        <v>46022</v>
      </c>
      <c r="D1365" s="86">
        <f t="shared" si="352"/>
        <v>0.54151991285504031</v>
      </c>
      <c r="E1365" s="86">
        <f t="shared" si="353"/>
        <v>0.28246414689469773</v>
      </c>
      <c r="F1365" s="86">
        <f t="shared" si="354"/>
        <v>0.22536147020755931</v>
      </c>
      <c r="G1365" s="86">
        <f t="shared" si="355"/>
        <v>0.20990116572143408</v>
      </c>
      <c r="H1365" s="86">
        <f t="shared" si="356"/>
        <v>0.2235581844284435</v>
      </c>
      <c r="I1365" s="86">
        <f t="shared" si="357"/>
        <v>0.26899590506357435</v>
      </c>
      <c r="J1365" s="14"/>
      <c r="K1365" s="14"/>
      <c r="L1365" s="14"/>
      <c r="M1365" s="104">
        <f t="shared" si="374"/>
        <v>2026</v>
      </c>
      <c r="N1365" s="222">
        <f t="shared" si="359"/>
        <v>0.76387045314469793</v>
      </c>
      <c r="O1365" s="222">
        <f t="shared" si="360"/>
        <v>0.48722967928168115</v>
      </c>
      <c r="P1365" s="222">
        <f t="shared" si="361"/>
        <v>0.3734596061387418</v>
      </c>
      <c r="Q1365" s="222">
        <f t="shared" si="362"/>
        <v>0.30506414008021332</v>
      </c>
      <c r="R1365" s="222">
        <f t="shared" si="363"/>
        <v>0.25986415370918214</v>
      </c>
      <c r="S1365" s="222">
        <f t="shared" si="364"/>
        <v>0.23339365096515594</v>
      </c>
      <c r="T1365" s="222">
        <f t="shared" si="365"/>
        <v>0.21732928944996266</v>
      </c>
      <c r="U1365" s="222">
        <f t="shared" si="366"/>
        <v>0.20986589659301286</v>
      </c>
      <c r="V1365" s="222">
        <f t="shared" si="367"/>
        <v>0.2099364348498553</v>
      </c>
      <c r="W1365" s="222">
        <f t="shared" si="368"/>
        <v>0.21687313838303687</v>
      </c>
      <c r="X1365" s="222">
        <f t="shared" si="369"/>
        <v>0.23024323047385012</v>
      </c>
      <c r="Y1365" s="222">
        <f t="shared" si="370"/>
        <v>0.246137370563145</v>
      </c>
      <c r="Z1365" s="222">
        <f t="shared" si="371"/>
        <v>0.26734215688441476</v>
      </c>
      <c r="AA1365" s="222">
        <f t="shared" si="372"/>
        <v>0.29350818774316317</v>
      </c>
      <c r="AB1365" s="64"/>
      <c r="DV1365" s="1"/>
      <c r="DW1365" s="1"/>
      <c r="DX1365" s="1"/>
      <c r="DY1365" s="1"/>
      <c r="DZ1365" s="1"/>
      <c r="EA1365" s="1"/>
      <c r="EB1365" s="1"/>
      <c r="EC1365" s="1"/>
      <c r="ED1365" s="1"/>
      <c r="EE1365" s="1"/>
      <c r="EF1365" s="1"/>
      <c r="EG1365" s="1"/>
      <c r="EH1365" s="1"/>
      <c r="EI1365" s="1"/>
      <c r="EJ1365" s="1"/>
    </row>
    <row r="1366" spans="1:140" ht="25.15" customHeight="1">
      <c r="A1366" s="413"/>
      <c r="B1366" s="256">
        <f t="shared" si="373"/>
        <v>2027</v>
      </c>
      <c r="C1366" s="278">
        <f t="shared" si="358"/>
        <v>46387</v>
      </c>
      <c r="D1366" s="86">
        <f t="shared" si="352"/>
        <v>0.59416155509647461</v>
      </c>
      <c r="E1366" s="86">
        <f t="shared" si="353"/>
        <v>0.31054722262462303</v>
      </c>
      <c r="F1366" s="86">
        <f t="shared" si="354"/>
        <v>0.24803119457582848</v>
      </c>
      <c r="G1366" s="86">
        <f t="shared" si="355"/>
        <v>0.23110524845612226</v>
      </c>
      <c r="H1366" s="86">
        <f t="shared" si="356"/>
        <v>0.24605695674867972</v>
      </c>
      <c r="I1366" s="86">
        <f t="shared" si="357"/>
        <v>0.29580218731400854</v>
      </c>
      <c r="J1366" s="14"/>
      <c r="K1366" s="14"/>
      <c r="L1366" s="14"/>
      <c r="M1366" s="104">
        <f t="shared" si="374"/>
        <v>2027</v>
      </c>
      <c r="N1366" s="222">
        <f t="shared" si="359"/>
        <v>0.83759099518336533</v>
      </c>
      <c r="O1366" s="222">
        <f t="shared" si="360"/>
        <v>0.5347245906360647</v>
      </c>
      <c r="P1366" s="222">
        <f t="shared" si="361"/>
        <v>0.41016907946999387</v>
      </c>
      <c r="Q1366" s="222">
        <f t="shared" si="362"/>
        <v>0.33528970213445808</v>
      </c>
      <c r="R1366" s="222">
        <f t="shared" si="363"/>
        <v>0.28580474311478798</v>
      </c>
      <c r="S1366" s="222">
        <f t="shared" si="364"/>
        <v>0.25682482854654565</v>
      </c>
      <c r="T1366" s="222">
        <f t="shared" si="365"/>
        <v>0.23923756060511131</v>
      </c>
      <c r="U1366" s="222">
        <f t="shared" si="366"/>
        <v>0.23106663580344894</v>
      </c>
      <c r="V1366" s="222">
        <f t="shared" si="367"/>
        <v>0.23114386110879559</v>
      </c>
      <c r="W1366" s="222">
        <f t="shared" si="368"/>
        <v>0.23873816627635402</v>
      </c>
      <c r="X1366" s="222">
        <f t="shared" si="369"/>
        <v>0.25337574722100542</v>
      </c>
      <c r="Y1366" s="222">
        <f t="shared" si="370"/>
        <v>0.27077665669286616</v>
      </c>
      <c r="Z1366" s="222">
        <f t="shared" si="371"/>
        <v>0.29399166329741255</v>
      </c>
      <c r="AA1366" s="222">
        <f t="shared" si="372"/>
        <v>0.32263824195174695</v>
      </c>
      <c r="AB1366" s="64"/>
      <c r="DV1366" s="1"/>
      <c r="DW1366" s="1"/>
      <c r="DX1366" s="1"/>
      <c r="DY1366" s="1"/>
      <c r="DZ1366" s="1"/>
      <c r="EA1366" s="1"/>
      <c r="EB1366" s="1"/>
      <c r="EC1366" s="1"/>
      <c r="ED1366" s="1"/>
      <c r="EE1366" s="1"/>
      <c r="EF1366" s="1"/>
      <c r="EG1366" s="1"/>
      <c r="EH1366" s="1"/>
      <c r="EI1366" s="1"/>
      <c r="EJ1366" s="1"/>
    </row>
    <row r="1367" spans="1:140" ht="25.15" customHeight="1">
      <c r="A1367" s="413"/>
      <c r="B1367" s="256">
        <f t="shared" si="373"/>
        <v>2028</v>
      </c>
      <c r="C1367" s="278">
        <f t="shared" si="358"/>
        <v>46752</v>
      </c>
      <c r="D1367" s="86">
        <f t="shared" si="352"/>
        <v>0.64614653415911616</v>
      </c>
      <c r="E1367" s="86">
        <f t="shared" si="353"/>
        <v>0.33837192603807686</v>
      </c>
      <c r="F1367" s="86">
        <f t="shared" si="354"/>
        <v>0.27053034036676288</v>
      </c>
      <c r="G1367" s="86">
        <f t="shared" si="355"/>
        <v>0.25216252239131753</v>
      </c>
      <c r="H1367" s="86">
        <f t="shared" si="356"/>
        <v>0.2683879229921094</v>
      </c>
      <c r="I1367" s="86">
        <f t="shared" si="357"/>
        <v>0.32237080428621451</v>
      </c>
      <c r="J1367" s="14"/>
      <c r="K1367" s="14"/>
      <c r="L1367" s="14"/>
      <c r="M1367" s="104">
        <f t="shared" si="374"/>
        <v>2028</v>
      </c>
      <c r="N1367" s="222">
        <f t="shared" si="359"/>
        <v>0.91031301642003182</v>
      </c>
      <c r="O1367" s="222">
        <f t="shared" si="360"/>
        <v>0.5816463084996023</v>
      </c>
      <c r="P1367" s="222">
        <f t="shared" si="361"/>
        <v>0.44648027755771436</v>
      </c>
      <c r="Q1367" s="222">
        <f t="shared" si="362"/>
        <v>0.36522214502635075</v>
      </c>
      <c r="R1367" s="222">
        <f t="shared" si="363"/>
        <v>0.31152170704980298</v>
      </c>
      <c r="S1367" s="222">
        <f t="shared" si="364"/>
        <v>0.28007307830144024</v>
      </c>
      <c r="T1367" s="222">
        <f t="shared" si="365"/>
        <v>0.26098760243208552</v>
      </c>
      <c r="U1367" s="222">
        <f t="shared" si="366"/>
        <v>0.25212062043967259</v>
      </c>
      <c r="V1367" s="222">
        <f t="shared" si="367"/>
        <v>0.25220442434296247</v>
      </c>
      <c r="W1367" s="222">
        <f t="shared" si="368"/>
        <v>0.26044566616077103</v>
      </c>
      <c r="X1367" s="222">
        <f t="shared" si="369"/>
        <v>0.27633017982344776</v>
      </c>
      <c r="Y1367" s="222">
        <f t="shared" si="370"/>
        <v>0.29521342189014815</v>
      </c>
      <c r="Z1367" s="222">
        <f t="shared" si="371"/>
        <v>0.32040604702290915</v>
      </c>
      <c r="AA1367" s="222">
        <f t="shared" si="372"/>
        <v>0.35149294394558617</v>
      </c>
      <c r="AB1367" s="64"/>
      <c r="DV1367" s="1"/>
      <c r="DW1367" s="1"/>
      <c r="DX1367" s="1"/>
      <c r="DY1367" s="1"/>
      <c r="DZ1367" s="1"/>
      <c r="EA1367" s="1"/>
      <c r="EB1367" s="1"/>
      <c r="EC1367" s="1"/>
      <c r="ED1367" s="1"/>
      <c r="EE1367" s="1"/>
      <c r="EF1367" s="1"/>
      <c r="EG1367" s="1"/>
      <c r="EH1367" s="1"/>
      <c r="EI1367" s="1"/>
      <c r="EJ1367" s="1"/>
    </row>
    <row r="1368" spans="1:140" ht="25.15" customHeight="1">
      <c r="A1368" s="413"/>
      <c r="B1368" s="256">
        <f t="shared" si="373"/>
        <v>2029</v>
      </c>
      <c r="C1368" s="278">
        <f t="shared" si="358"/>
        <v>47118</v>
      </c>
      <c r="D1368" s="86">
        <f t="shared" si="352"/>
        <v>0.69745743435500562</v>
      </c>
      <c r="E1368" s="86">
        <f t="shared" si="353"/>
        <v>0.36592084144710008</v>
      </c>
      <c r="F1368" s="86">
        <f t="shared" si="354"/>
        <v>0.29284149189240338</v>
      </c>
      <c r="G1368" s="86">
        <f t="shared" si="355"/>
        <v>0.27305557183906082</v>
      </c>
      <c r="H1368" s="86">
        <f t="shared" si="356"/>
        <v>0.29053366747077347</v>
      </c>
      <c r="I1368" s="86">
        <f t="shared" si="357"/>
        <v>0.34868434029223305</v>
      </c>
      <c r="J1368" s="14"/>
      <c r="K1368" s="14"/>
      <c r="L1368" s="14"/>
      <c r="M1368" s="104">
        <f t="shared" si="374"/>
        <v>2029</v>
      </c>
      <c r="N1368" s="222">
        <f t="shared" si="359"/>
        <v>0.98201910116673785</v>
      </c>
      <c r="O1368" s="222">
        <f t="shared" si="360"/>
        <v>0.62797741718433486</v>
      </c>
      <c r="P1368" s="222">
        <f t="shared" si="361"/>
        <v>0.48237578471394421</v>
      </c>
      <c r="Q1368" s="222">
        <f t="shared" si="362"/>
        <v>0.39484405306793213</v>
      </c>
      <c r="R1368" s="222">
        <f t="shared" si="363"/>
        <v>0.33699762982626802</v>
      </c>
      <c r="S1368" s="222">
        <f t="shared" si="364"/>
        <v>0.30312098454188058</v>
      </c>
      <c r="T1368" s="222">
        <f t="shared" si="365"/>
        <v>0.28256199924292619</v>
      </c>
      <c r="U1368" s="222">
        <f t="shared" si="366"/>
        <v>0.27301043481372472</v>
      </c>
      <c r="V1368" s="222">
        <f t="shared" si="367"/>
        <v>0.27310070886439686</v>
      </c>
      <c r="W1368" s="222">
        <f t="shared" si="368"/>
        <v>0.28197822234832876</v>
      </c>
      <c r="X1368" s="222">
        <f t="shared" si="369"/>
        <v>0.29908911259321813</v>
      </c>
      <c r="Y1368" s="222">
        <f t="shared" si="370"/>
        <v>0.31943025046703194</v>
      </c>
      <c r="Z1368" s="222">
        <f t="shared" si="371"/>
        <v>0.34656789237294555</v>
      </c>
      <c r="AA1368" s="222">
        <f t="shared" si="372"/>
        <v>0.38005487803672172</v>
      </c>
      <c r="AB1368" s="64"/>
      <c r="DV1368" s="1"/>
      <c r="DW1368" s="1"/>
      <c r="DX1368" s="1"/>
      <c r="DY1368" s="1"/>
      <c r="DZ1368" s="1"/>
      <c r="EA1368" s="1"/>
      <c r="EB1368" s="1"/>
      <c r="EC1368" s="1"/>
      <c r="ED1368" s="1"/>
      <c r="EE1368" s="1"/>
      <c r="EF1368" s="1"/>
      <c r="EG1368" s="1"/>
      <c r="EH1368" s="1"/>
      <c r="EI1368" s="1"/>
      <c r="EJ1368" s="1"/>
    </row>
    <row r="1369" spans="1:140" ht="25.15" customHeight="1">
      <c r="A1369" s="413"/>
      <c r="B1369" s="256">
        <f t="shared" si="373"/>
        <v>2030</v>
      </c>
      <c r="C1369" s="278">
        <f t="shared" si="358"/>
        <v>47483</v>
      </c>
      <c r="D1369" s="86">
        <f t="shared" si="352"/>
        <v>0.74807683999618391</v>
      </c>
      <c r="E1369" s="86">
        <f t="shared" si="353"/>
        <v>0.39317655316373351</v>
      </c>
      <c r="F1369" s="86">
        <f t="shared" si="354"/>
        <v>0.31494723346479081</v>
      </c>
      <c r="G1369" s="86">
        <f t="shared" si="355"/>
        <v>0.29376698111139288</v>
      </c>
      <c r="H1369" s="86">
        <f t="shared" si="356"/>
        <v>0.31247677449671274</v>
      </c>
      <c r="I1369" s="86">
        <f t="shared" si="357"/>
        <v>0.37472537964410518</v>
      </c>
      <c r="J1369" s="14"/>
      <c r="K1369" s="14"/>
      <c r="L1369" s="14"/>
      <c r="M1369" s="104">
        <f t="shared" si="374"/>
        <v>2030</v>
      </c>
      <c r="N1369" s="222">
        <f t="shared" si="359"/>
        <v>1.0526918337355244</v>
      </c>
      <c r="O1369" s="222">
        <f t="shared" si="360"/>
        <v>0.67370050100230294</v>
      </c>
      <c r="P1369" s="222">
        <f t="shared" si="361"/>
        <v>0.51783818525072411</v>
      </c>
      <c r="Q1369" s="222">
        <f t="shared" si="362"/>
        <v>0.42413801057124306</v>
      </c>
      <c r="R1369" s="222">
        <f t="shared" si="363"/>
        <v>0.36221509575622396</v>
      </c>
      <c r="S1369" s="222">
        <f t="shared" si="364"/>
        <v>0.32595113157990757</v>
      </c>
      <c r="T1369" s="222">
        <f t="shared" si="365"/>
        <v>0.3039433353496741</v>
      </c>
      <c r="U1369" s="222">
        <f t="shared" si="366"/>
        <v>0.29371866323764617</v>
      </c>
      <c r="V1369" s="222">
        <f t="shared" si="367"/>
        <v>0.29381529898513953</v>
      </c>
      <c r="W1369" s="222">
        <f t="shared" si="368"/>
        <v>0.30331841915106816</v>
      </c>
      <c r="X1369" s="222">
        <f t="shared" si="369"/>
        <v>0.32163512984235726</v>
      </c>
      <c r="Y1369" s="222">
        <f t="shared" si="370"/>
        <v>0.34340972673555831</v>
      </c>
      <c r="Z1369" s="222">
        <f t="shared" si="371"/>
        <v>0.37245978365956256</v>
      </c>
      <c r="AA1369" s="222">
        <f t="shared" si="372"/>
        <v>0.40830662853719457</v>
      </c>
      <c r="AB1369" s="64"/>
      <c r="DV1369" s="1"/>
      <c r="DW1369" s="1"/>
      <c r="DX1369" s="1"/>
      <c r="DY1369" s="1"/>
      <c r="DZ1369" s="1"/>
      <c r="EA1369" s="1"/>
      <c r="EB1369" s="1"/>
      <c r="EC1369" s="1"/>
      <c r="ED1369" s="1"/>
      <c r="EE1369" s="1"/>
      <c r="EF1369" s="1"/>
      <c r="EG1369" s="1"/>
      <c r="EH1369" s="1"/>
      <c r="EI1369" s="1"/>
      <c r="EJ1369" s="1"/>
    </row>
    <row r="1370" spans="1:140" ht="25.15" customHeight="1">
      <c r="A1370" s="413"/>
      <c r="B1370" s="256">
        <f t="shared" si="373"/>
        <v>2031</v>
      </c>
      <c r="C1370" s="278">
        <f t="shared" si="358"/>
        <v>47848</v>
      </c>
      <c r="D1370" s="86">
        <f t="shared" si="352"/>
        <v>0.79415159122840995</v>
      </c>
      <c r="E1370" s="86">
        <f t="shared" si="353"/>
        <v>0.41858185591810215</v>
      </c>
      <c r="F1370" s="86">
        <f t="shared" si="354"/>
        <v>0.33579644834612116</v>
      </c>
      <c r="G1370" s="86">
        <f t="shared" si="355"/>
        <v>0.31338265476717531</v>
      </c>
      <c r="H1370" s="86">
        <f t="shared" si="356"/>
        <v>0.33318210945950844</v>
      </c>
      <c r="I1370" s="86">
        <f t="shared" si="357"/>
        <v>0.39905608315308055</v>
      </c>
      <c r="J1370" s="14"/>
      <c r="K1370" s="14"/>
      <c r="L1370" s="14"/>
      <c r="M1370" s="104">
        <f t="shared" si="374"/>
        <v>2031</v>
      </c>
      <c r="N1370" s="222">
        <f t="shared" si="359"/>
        <v>1.1165074100735093</v>
      </c>
      <c r="O1370" s="222">
        <f t="shared" si="360"/>
        <v>0.71544356256325115</v>
      </c>
      <c r="P1370" s="222">
        <f t="shared" si="361"/>
        <v>0.55050380104846908</v>
      </c>
      <c r="Q1370" s="222">
        <f t="shared" si="362"/>
        <v>0.45134651347063165</v>
      </c>
      <c r="R1370" s="222">
        <f t="shared" si="363"/>
        <v>0.3858171983655726</v>
      </c>
      <c r="S1370" s="222">
        <f t="shared" si="364"/>
        <v>0.34744121521672972</v>
      </c>
      <c r="T1370" s="222">
        <f t="shared" si="365"/>
        <v>0.3241516814755126</v>
      </c>
      <c r="U1370" s="222">
        <f t="shared" si="366"/>
        <v>0.31333152285286847</v>
      </c>
      <c r="V1370" s="222">
        <f t="shared" si="367"/>
        <v>0.3134337866814822</v>
      </c>
      <c r="W1370" s="222">
        <f t="shared" si="368"/>
        <v>0.32349037005929399</v>
      </c>
      <c r="X1370" s="222">
        <f t="shared" si="369"/>
        <v>0.34287384885972289</v>
      </c>
      <c r="Y1370" s="222">
        <f t="shared" si="370"/>
        <v>0.36591660169787138</v>
      </c>
      <c r="Z1370" s="222">
        <f t="shared" si="371"/>
        <v>0.39665853850235883</v>
      </c>
      <c r="AA1370" s="222">
        <f t="shared" si="372"/>
        <v>0.43459310925901151</v>
      </c>
      <c r="AB1370" s="64"/>
      <c r="DV1370" s="1"/>
      <c r="DW1370" s="1"/>
      <c r="DX1370" s="1"/>
      <c r="DY1370" s="1"/>
      <c r="DZ1370" s="1"/>
      <c r="EA1370" s="1"/>
      <c r="EB1370" s="1"/>
      <c r="EC1370" s="1"/>
      <c r="ED1370" s="1"/>
      <c r="EE1370" s="1"/>
      <c r="EF1370" s="1"/>
      <c r="EG1370" s="1"/>
      <c r="EH1370" s="1"/>
      <c r="EI1370" s="1"/>
      <c r="EJ1370" s="1"/>
    </row>
    <row r="1371" spans="1:140" ht="25.15" customHeight="1">
      <c r="A1371" s="413"/>
      <c r="B1371" s="256">
        <f>B1370+1</f>
        <v>2032</v>
      </c>
      <c r="C1371" s="278">
        <f t="shared" si="358"/>
        <v>48213</v>
      </c>
      <c r="D1371" s="86">
        <f t="shared" si="352"/>
        <v>0.87330020846393586</v>
      </c>
      <c r="E1371" s="86">
        <f t="shared" si="353"/>
        <v>0.46147637781802248</v>
      </c>
      <c r="F1371" s="86">
        <f t="shared" si="354"/>
        <v>0.37069961797152512</v>
      </c>
      <c r="G1371" s="86">
        <f t="shared" si="355"/>
        <v>0.34612220008304251</v>
      </c>
      <c r="H1371" s="86">
        <f t="shared" si="356"/>
        <v>0.36783291452428957</v>
      </c>
      <c r="I1371" s="86">
        <f t="shared" si="357"/>
        <v>0.44006576407469483</v>
      </c>
      <c r="J1371" s="14"/>
      <c r="K1371" s="14"/>
      <c r="L1371" s="14"/>
      <c r="M1371" s="104">
        <f>M1370+1</f>
        <v>2032</v>
      </c>
      <c r="N1371" s="222">
        <f t="shared" si="359"/>
        <v>1.2267733338692708</v>
      </c>
      <c r="O1371" s="222">
        <f t="shared" si="360"/>
        <v>0.78699442069673831</v>
      </c>
      <c r="P1371" s="222">
        <f t="shared" si="361"/>
        <v>0.60613287082579836</v>
      </c>
      <c r="Q1371" s="222">
        <f t="shared" si="362"/>
        <v>0.49740383819215428</v>
      </c>
      <c r="R1371" s="222">
        <f t="shared" si="363"/>
        <v>0.42554891744389067</v>
      </c>
      <c r="S1371" s="222">
        <f t="shared" si="364"/>
        <v>0.38346846500247761</v>
      </c>
      <c r="T1371" s="222">
        <f t="shared" si="365"/>
        <v>0.35793077094057263</v>
      </c>
      <c r="U1371" s="222">
        <f t="shared" si="366"/>
        <v>0.34606613235756212</v>
      </c>
      <c r="V1371" s="222">
        <f t="shared" si="367"/>
        <v>0.3461782678085229</v>
      </c>
      <c r="W1371" s="222">
        <f t="shared" si="368"/>
        <v>0.35720562251919624</v>
      </c>
      <c r="X1371" s="222">
        <f t="shared" si="369"/>
        <v>0.37846020652938284</v>
      </c>
      <c r="Y1371" s="222">
        <f t="shared" si="370"/>
        <v>0.40372729769846427</v>
      </c>
      <c r="Z1371" s="222">
        <f t="shared" si="371"/>
        <v>0.43743678221227439</v>
      </c>
      <c r="AA1371" s="222">
        <f t="shared" si="372"/>
        <v>0.47903321231334589</v>
      </c>
      <c r="AB1371" s="64"/>
      <c r="DV1371" s="1"/>
      <c r="DW1371" s="1"/>
      <c r="DX1371" s="1"/>
      <c r="DY1371" s="1"/>
      <c r="DZ1371" s="1"/>
      <c r="EA1371" s="1"/>
      <c r="EB1371" s="1"/>
      <c r="EC1371" s="1"/>
      <c r="ED1371" s="1"/>
      <c r="EE1371" s="1"/>
      <c r="EF1371" s="1"/>
      <c r="EG1371" s="1"/>
      <c r="EH1371" s="1"/>
      <c r="EI1371" s="1"/>
      <c r="EJ1371" s="1"/>
    </row>
    <row r="1372" spans="1:140" ht="25.15" customHeight="1">
      <c r="A1372" s="413"/>
      <c r="B1372" s="256">
        <f t="shared" ref="B1372:B1379" si="375">B1371+1</f>
        <v>2033</v>
      </c>
      <c r="C1372" s="278">
        <f t="shared" si="358"/>
        <v>48579</v>
      </c>
      <c r="D1372" s="86">
        <f t="shared" si="352"/>
        <v>0.95010371119429882</v>
      </c>
      <c r="E1372" s="86">
        <f t="shared" si="353"/>
        <v>0.50319608751879552</v>
      </c>
      <c r="F1372" s="86">
        <f t="shared" si="354"/>
        <v>0.4046859406816613</v>
      </c>
      <c r="G1372" s="86">
        <f t="shared" si="355"/>
        <v>0.37801474147642278</v>
      </c>
      <c r="H1372" s="86">
        <f t="shared" si="356"/>
        <v>0.4015750191417955</v>
      </c>
      <c r="I1372" s="86">
        <f t="shared" si="357"/>
        <v>0.47996147650938137</v>
      </c>
      <c r="J1372" s="14"/>
      <c r="K1372" s="14"/>
      <c r="L1372" s="14"/>
      <c r="M1372" s="104">
        <f t="shared" ref="M1372:M1379" si="376">M1371+1</f>
        <v>2033</v>
      </c>
      <c r="N1372" s="222">
        <f t="shared" si="359"/>
        <v>1.3336896592446781</v>
      </c>
      <c r="O1372" s="222">
        <f t="shared" si="360"/>
        <v>0.85644542420302516</v>
      </c>
      <c r="P1372" s="222">
        <f t="shared" si="361"/>
        <v>0.66017605013519309</v>
      </c>
      <c r="Q1372" s="222">
        <f t="shared" si="362"/>
        <v>0.54218425368517809</v>
      </c>
      <c r="R1372" s="222">
        <f t="shared" si="363"/>
        <v>0.46420792135241296</v>
      </c>
      <c r="S1372" s="222">
        <f t="shared" si="364"/>
        <v>0.41854258194190314</v>
      </c>
      <c r="T1372" s="222">
        <f t="shared" si="365"/>
        <v>0.39082929942141953</v>
      </c>
      <c r="U1372" s="222">
        <f t="shared" si="366"/>
        <v>0.37795389727049128</v>
      </c>
      <c r="V1372" s="222">
        <f t="shared" si="367"/>
        <v>0.37807558568235428</v>
      </c>
      <c r="W1372" s="222">
        <f t="shared" si="368"/>
        <v>0.39004237468881953</v>
      </c>
      <c r="X1372" s="222">
        <f t="shared" si="369"/>
        <v>0.41310766359477152</v>
      </c>
      <c r="Y1372" s="222">
        <f t="shared" si="370"/>
        <v>0.44052729021971876</v>
      </c>
      <c r="Z1372" s="222">
        <f t="shared" si="371"/>
        <v>0.4771085283568241</v>
      </c>
      <c r="AA1372" s="222">
        <f t="shared" si="372"/>
        <v>0.52224861095160124</v>
      </c>
      <c r="AB1372" s="64"/>
      <c r="DV1372" s="1"/>
      <c r="DW1372" s="1"/>
      <c r="DX1372" s="1"/>
      <c r="DY1372" s="1"/>
      <c r="DZ1372" s="1"/>
      <c r="EA1372" s="1"/>
      <c r="EB1372" s="1"/>
      <c r="EC1372" s="1"/>
      <c r="ED1372" s="1"/>
      <c r="EE1372" s="1"/>
      <c r="EF1372" s="1"/>
      <c r="EG1372" s="1"/>
      <c r="EH1372" s="1"/>
      <c r="EI1372" s="1"/>
      <c r="EJ1372" s="1"/>
    </row>
    <row r="1373" spans="1:140" ht="25.15" customHeight="1">
      <c r="A1373" s="413"/>
      <c r="B1373" s="256">
        <f t="shared" si="375"/>
        <v>2034</v>
      </c>
      <c r="C1373" s="278">
        <f t="shared" si="358"/>
        <v>48944</v>
      </c>
      <c r="D1373" s="86">
        <f t="shared" si="352"/>
        <v>1.0244600512713702</v>
      </c>
      <c r="E1373" s="86">
        <f t="shared" si="353"/>
        <v>0.5436389368722927</v>
      </c>
      <c r="F1373" s="86">
        <f t="shared" si="354"/>
        <v>0.4376533683284014</v>
      </c>
      <c r="G1373" s="86">
        <f t="shared" si="355"/>
        <v>0.40895823079918781</v>
      </c>
      <c r="H1373" s="86">
        <f t="shared" si="356"/>
        <v>0.43430637516389792</v>
      </c>
      <c r="I1373" s="86">
        <f t="shared" si="357"/>
        <v>0.51864117230901174</v>
      </c>
      <c r="J1373" s="14"/>
      <c r="K1373" s="14"/>
      <c r="L1373" s="14"/>
      <c r="M1373" s="104">
        <f t="shared" si="376"/>
        <v>2034</v>
      </c>
      <c r="N1373" s="222">
        <f t="shared" si="359"/>
        <v>1.4371543380516019</v>
      </c>
      <c r="O1373" s="222">
        <f t="shared" si="360"/>
        <v>0.92369452493398363</v>
      </c>
      <c r="P1373" s="222">
        <f t="shared" si="361"/>
        <v>0.71253129082852507</v>
      </c>
      <c r="Q1373" s="222">
        <f t="shared" si="362"/>
        <v>0.58558571180157437</v>
      </c>
      <c r="R1373" s="222">
        <f t="shared" si="363"/>
        <v>0.50169216194301092</v>
      </c>
      <c r="S1373" s="222">
        <f t="shared" si="364"/>
        <v>0.45256151788687782</v>
      </c>
      <c r="T1373" s="222">
        <f t="shared" si="365"/>
        <v>0.42274521876992499</v>
      </c>
      <c r="U1373" s="222">
        <f t="shared" si="366"/>
        <v>0.40889276944352748</v>
      </c>
      <c r="V1373" s="222">
        <f t="shared" si="367"/>
        <v>0.40902369215484807</v>
      </c>
      <c r="W1373" s="222">
        <f t="shared" si="368"/>
        <v>0.42189857842003536</v>
      </c>
      <c r="X1373" s="222">
        <f t="shared" si="369"/>
        <v>0.44671417190776047</v>
      </c>
      <c r="Y1373" s="222">
        <f t="shared" si="370"/>
        <v>0.47621453111350664</v>
      </c>
      <c r="Z1373" s="222">
        <f t="shared" si="371"/>
        <v>0.51557172878787949</v>
      </c>
      <c r="AA1373" s="222">
        <f t="shared" si="372"/>
        <v>0.5641372570256491</v>
      </c>
      <c r="AB1373" s="64"/>
      <c r="DV1373" s="1"/>
      <c r="DW1373" s="1"/>
      <c r="DX1373" s="1"/>
      <c r="DY1373" s="1"/>
      <c r="DZ1373" s="1"/>
      <c r="EA1373" s="1"/>
      <c r="EB1373" s="1"/>
      <c r="EC1373" s="1"/>
      <c r="ED1373" s="1"/>
      <c r="EE1373" s="1"/>
      <c r="EF1373" s="1"/>
      <c r="EG1373" s="1"/>
      <c r="EH1373" s="1"/>
      <c r="EI1373" s="1"/>
      <c r="EJ1373" s="1"/>
    </row>
    <row r="1374" spans="1:140" ht="25.15" customHeight="1">
      <c r="A1374" s="413"/>
      <c r="B1374" s="256">
        <f t="shared" si="375"/>
        <v>2035</v>
      </c>
      <c r="C1374" s="278">
        <f t="shared" si="358"/>
        <v>49309</v>
      </c>
      <c r="D1374" s="86">
        <f t="shared" si="352"/>
        <v>1.0962671805470221</v>
      </c>
      <c r="E1374" s="86">
        <f t="shared" si="353"/>
        <v>0.58270287773038576</v>
      </c>
      <c r="F1374" s="86">
        <f t="shared" si="354"/>
        <v>0.469499852763617</v>
      </c>
      <c r="G1374" s="86">
        <f t="shared" si="355"/>
        <v>0.43885061990320934</v>
      </c>
      <c r="H1374" s="86">
        <f t="shared" si="356"/>
        <v>0.46592493444246863</v>
      </c>
      <c r="I1374" s="86">
        <f t="shared" si="357"/>
        <v>0.55600280332545771</v>
      </c>
      <c r="J1374" s="14"/>
      <c r="K1374" s="14"/>
      <c r="L1374" s="14"/>
      <c r="M1374" s="104">
        <f t="shared" si="376"/>
        <v>2035</v>
      </c>
      <c r="N1374" s="222">
        <f t="shared" si="359"/>
        <v>1.5370653221419148</v>
      </c>
      <c r="O1374" s="222">
        <f t="shared" si="360"/>
        <v>0.98863967474148551</v>
      </c>
      <c r="P1374" s="222">
        <f t="shared" si="361"/>
        <v>0.7630965447576662</v>
      </c>
      <c r="Q1374" s="222">
        <f t="shared" si="362"/>
        <v>0.62750616439321516</v>
      </c>
      <c r="R1374" s="222">
        <f t="shared" si="363"/>
        <v>0.53789959106755636</v>
      </c>
      <c r="S1374" s="222">
        <f t="shared" si="364"/>
        <v>0.48542322468927335</v>
      </c>
      <c r="T1374" s="222">
        <f t="shared" si="365"/>
        <v>0.45357648083796065</v>
      </c>
      <c r="U1374" s="222">
        <f t="shared" si="366"/>
        <v>0.43878070072854269</v>
      </c>
      <c r="V1374" s="222">
        <f t="shared" si="367"/>
        <v>0.43892053907787598</v>
      </c>
      <c r="W1374" s="222">
        <f t="shared" si="368"/>
        <v>0.45267218556471567</v>
      </c>
      <c r="X1374" s="222">
        <f t="shared" si="369"/>
        <v>0.47917768332022159</v>
      </c>
      <c r="Y1374" s="222">
        <f t="shared" si="370"/>
        <v>0.51068697223169957</v>
      </c>
      <c r="Z1374" s="222">
        <f t="shared" si="371"/>
        <v>0.55272433535731236</v>
      </c>
      <c r="AA1374" s="222">
        <f t="shared" si="372"/>
        <v>0.6045971023873612</v>
      </c>
      <c r="AB1374" s="64"/>
      <c r="DV1374" s="1"/>
      <c r="DW1374" s="1"/>
      <c r="DX1374" s="1"/>
      <c r="DY1374" s="1"/>
      <c r="DZ1374" s="1"/>
      <c r="EA1374" s="1"/>
      <c r="EB1374" s="1"/>
      <c r="EC1374" s="1"/>
      <c r="ED1374" s="1"/>
      <c r="EE1374" s="1"/>
      <c r="EF1374" s="1"/>
      <c r="EG1374" s="1"/>
      <c r="EH1374" s="1"/>
      <c r="EI1374" s="1"/>
      <c r="EJ1374" s="1"/>
    </row>
    <row r="1375" spans="1:140" ht="25.15" customHeight="1">
      <c r="A1375" s="413"/>
      <c r="B1375" s="256">
        <f t="shared" si="375"/>
        <v>2036</v>
      </c>
      <c r="C1375" s="278">
        <f t="shared" si="358"/>
        <v>49674</v>
      </c>
      <c r="D1375" s="86">
        <f t="shared" si="352"/>
        <v>1.1667171915166374</v>
      </c>
      <c r="E1375" s="86">
        <f t="shared" si="353"/>
        <v>0.62158000258845791</v>
      </c>
      <c r="F1375" s="86">
        <f t="shared" si="354"/>
        <v>0.50141748648269147</v>
      </c>
      <c r="G1375" s="86">
        <f t="shared" si="355"/>
        <v>0.46888400128387053</v>
      </c>
      <c r="H1375" s="86">
        <f t="shared" si="356"/>
        <v>0.49762278947289074</v>
      </c>
      <c r="I1375" s="86">
        <f t="shared" si="357"/>
        <v>0.59323846205410258</v>
      </c>
      <c r="J1375" s="14"/>
      <c r="K1375" s="14"/>
      <c r="L1375" s="14"/>
      <c r="M1375" s="104">
        <f t="shared" si="376"/>
        <v>2036</v>
      </c>
      <c r="N1375" s="222">
        <f t="shared" si="359"/>
        <v>1.6346147040109997</v>
      </c>
      <c r="O1375" s="222">
        <f t="shared" si="360"/>
        <v>1.0524729661209133</v>
      </c>
      <c r="P1375" s="222">
        <f t="shared" si="361"/>
        <v>0.81306390441799936</v>
      </c>
      <c r="Q1375" s="222">
        <f t="shared" si="362"/>
        <v>0.66913770395548333</v>
      </c>
      <c r="R1375" s="222">
        <f t="shared" si="363"/>
        <v>0.57402230122143261</v>
      </c>
      <c r="S1375" s="222">
        <f t="shared" si="364"/>
        <v>0.5183197948444731</v>
      </c>
      <c r="T1375" s="222">
        <f t="shared" si="365"/>
        <v>0.48451517812090977</v>
      </c>
      <c r="U1375" s="222">
        <f t="shared" si="366"/>
        <v>0.4688097836209198</v>
      </c>
      <c r="V1375" s="222">
        <f t="shared" si="367"/>
        <v>0.46895821894682121</v>
      </c>
      <c r="W1375" s="222">
        <f t="shared" si="368"/>
        <v>0.48355528861824348</v>
      </c>
      <c r="X1375" s="222">
        <f t="shared" si="369"/>
        <v>0.51169029032753799</v>
      </c>
      <c r="Y1375" s="222">
        <f t="shared" si="370"/>
        <v>0.54513670606968079</v>
      </c>
      <c r="Z1375" s="222">
        <f t="shared" si="371"/>
        <v>0.58975844056050597</v>
      </c>
      <c r="AA1375" s="222">
        <f t="shared" si="372"/>
        <v>0.64482023953212075</v>
      </c>
      <c r="AB1375" s="64"/>
      <c r="DV1375" s="1"/>
      <c r="DW1375" s="1"/>
      <c r="DX1375" s="1"/>
      <c r="DY1375" s="1"/>
      <c r="DZ1375" s="1"/>
      <c r="EA1375" s="1"/>
      <c r="EB1375" s="1"/>
      <c r="EC1375" s="1"/>
      <c r="ED1375" s="1"/>
      <c r="EE1375" s="1"/>
      <c r="EF1375" s="1"/>
      <c r="EG1375" s="1"/>
      <c r="EH1375" s="1"/>
      <c r="EI1375" s="1"/>
      <c r="EJ1375" s="1"/>
    </row>
    <row r="1376" spans="1:140" ht="25.15" customHeight="1">
      <c r="A1376" s="413"/>
      <c r="B1376" s="256">
        <f t="shared" si="375"/>
        <v>2037</v>
      </c>
      <c r="C1376" s="278">
        <f t="shared" si="358"/>
        <v>50040</v>
      </c>
      <c r="D1376" s="86">
        <f t="shared" si="352"/>
        <v>1.2318736084667454</v>
      </c>
      <c r="E1376" s="86">
        <f t="shared" si="353"/>
        <v>0.65771072514149209</v>
      </c>
      <c r="F1376" s="86">
        <f t="shared" si="354"/>
        <v>0.53115018567333694</v>
      </c>
      <c r="G1376" s="86">
        <f t="shared" si="355"/>
        <v>0.49688446312540141</v>
      </c>
      <c r="H1376" s="86">
        <f t="shared" si="356"/>
        <v>0.52715344096256667</v>
      </c>
      <c r="I1376" s="86">
        <f t="shared" si="357"/>
        <v>0.62786014631182263</v>
      </c>
      <c r="J1376" s="14"/>
      <c r="K1376" s="14"/>
      <c r="L1376" s="14"/>
      <c r="M1376" s="104">
        <f t="shared" si="376"/>
        <v>2037</v>
      </c>
      <c r="N1376" s="222">
        <f t="shared" si="359"/>
        <v>1.7246842079466322</v>
      </c>
      <c r="O1376" s="222">
        <f t="shared" si="360"/>
        <v>1.1115464776293904</v>
      </c>
      <c r="P1376" s="222">
        <f t="shared" si="361"/>
        <v>0.8593901398242132</v>
      </c>
      <c r="Q1376" s="222">
        <f t="shared" si="362"/>
        <v>0.70780062452058234</v>
      </c>
      <c r="R1376" s="222">
        <f t="shared" si="363"/>
        <v>0.60762082576240184</v>
      </c>
      <c r="S1376" s="222">
        <f t="shared" si="364"/>
        <v>0.54895245325103403</v>
      </c>
      <c r="T1376" s="222">
        <f t="shared" si="365"/>
        <v>0.51334791809563973</v>
      </c>
      <c r="U1376" s="222">
        <f t="shared" si="366"/>
        <v>0.4968062937613974</v>
      </c>
      <c r="V1376" s="222">
        <f t="shared" si="367"/>
        <v>0.49696263248940542</v>
      </c>
      <c r="W1376" s="222">
        <f t="shared" si="368"/>
        <v>0.51233691951451543</v>
      </c>
      <c r="X1376" s="222">
        <f t="shared" si="369"/>
        <v>0.54196996241061779</v>
      </c>
      <c r="Y1376" s="222">
        <f t="shared" si="370"/>
        <v>0.57719722426219167</v>
      </c>
      <c r="Z1376" s="222">
        <f t="shared" si="371"/>
        <v>0.62419483193705794</v>
      </c>
      <c r="AA1376" s="222">
        <f t="shared" si="372"/>
        <v>0.68218838273621829</v>
      </c>
      <c r="AB1376" s="64"/>
      <c r="DV1376" s="1"/>
      <c r="DW1376" s="1"/>
      <c r="DX1376" s="1"/>
      <c r="DY1376" s="1"/>
      <c r="DZ1376" s="1"/>
      <c r="EA1376" s="1"/>
      <c r="EB1376" s="1"/>
      <c r="EC1376" s="1"/>
      <c r="ED1376" s="1"/>
      <c r="EE1376" s="1"/>
      <c r="EF1376" s="1"/>
      <c r="EG1376" s="1"/>
      <c r="EH1376" s="1"/>
      <c r="EI1376" s="1"/>
      <c r="EJ1376" s="1"/>
    </row>
    <row r="1377" spans="1:140" ht="25.15" customHeight="1">
      <c r="A1377" s="413"/>
      <c r="B1377" s="256">
        <f t="shared" si="375"/>
        <v>2038</v>
      </c>
      <c r="C1377" s="278">
        <f t="shared" si="358"/>
        <v>50405</v>
      </c>
      <c r="D1377" s="86">
        <f t="shared" si="352"/>
        <v>1.2947105761117494</v>
      </c>
      <c r="E1377" s="86">
        <f t="shared" si="353"/>
        <v>0.6926505041845088</v>
      </c>
      <c r="F1377" s="86">
        <f t="shared" si="354"/>
        <v>0.55994069359199172</v>
      </c>
      <c r="G1377" s="86">
        <f t="shared" si="355"/>
        <v>0.52401008229512314</v>
      </c>
      <c r="H1377" s="86">
        <f t="shared" si="356"/>
        <v>0.5557497567029589</v>
      </c>
      <c r="I1377" s="86">
        <f t="shared" si="357"/>
        <v>0.66134955778202287</v>
      </c>
      <c r="J1377" s="14"/>
      <c r="K1377" s="14"/>
      <c r="L1377" s="14"/>
      <c r="M1377" s="104">
        <f t="shared" si="376"/>
        <v>2038</v>
      </c>
      <c r="N1377" s="222">
        <f t="shared" si="359"/>
        <v>1.8114656530875122</v>
      </c>
      <c r="O1377" s="222">
        <f t="shared" si="360"/>
        <v>1.1685370404293705</v>
      </c>
      <c r="P1377" s="222">
        <f t="shared" si="361"/>
        <v>0.90412903481836504</v>
      </c>
      <c r="Q1377" s="222">
        <f t="shared" si="362"/>
        <v>0.74517415086878924</v>
      </c>
      <c r="R1377" s="222">
        <f t="shared" si="363"/>
        <v>0.64012685750022846</v>
      </c>
      <c r="S1377" s="222">
        <f t="shared" si="364"/>
        <v>0.57860793038065872</v>
      </c>
      <c r="T1377" s="222">
        <f t="shared" si="365"/>
        <v>0.54127345680332462</v>
      </c>
      <c r="U1377" s="222">
        <f t="shared" si="366"/>
        <v>0.52392811487040525</v>
      </c>
      <c r="V1377" s="222">
        <f t="shared" si="367"/>
        <v>0.52409204971984102</v>
      </c>
      <c r="W1377" s="222">
        <f t="shared" si="368"/>
        <v>0.54021333624146428</v>
      </c>
      <c r="X1377" s="222">
        <f t="shared" si="369"/>
        <v>0.57128617716445351</v>
      </c>
      <c r="Y1377" s="222">
        <f t="shared" si="370"/>
        <v>0.60822504663878674</v>
      </c>
      <c r="Z1377" s="222">
        <f t="shared" si="371"/>
        <v>0.65750615462902462</v>
      </c>
      <c r="AA1377" s="222">
        <f t="shared" si="372"/>
        <v>0.71831747207825702</v>
      </c>
      <c r="AB1377" s="64"/>
      <c r="DV1377" s="1"/>
      <c r="DW1377" s="1"/>
      <c r="DX1377" s="1"/>
      <c r="DY1377" s="1"/>
      <c r="DZ1377" s="1"/>
      <c r="EA1377" s="1"/>
      <c r="EB1377" s="1"/>
      <c r="EC1377" s="1"/>
      <c r="ED1377" s="1"/>
      <c r="EE1377" s="1"/>
      <c r="EF1377" s="1"/>
      <c r="EG1377" s="1"/>
      <c r="EH1377" s="1"/>
      <c r="EI1377" s="1"/>
      <c r="EJ1377" s="1"/>
    </row>
    <row r="1378" spans="1:140" ht="25.15" customHeight="1">
      <c r="A1378" s="413"/>
      <c r="B1378" s="256">
        <f t="shared" si="375"/>
        <v>2039</v>
      </c>
      <c r="C1378" s="278">
        <f t="shared" si="358"/>
        <v>50770</v>
      </c>
      <c r="D1378" s="86">
        <f t="shared" si="352"/>
        <v>1.3551738767888508</v>
      </c>
      <c r="E1378" s="86">
        <f t="shared" si="353"/>
        <v>0.72634512205470947</v>
      </c>
      <c r="F1378" s="86">
        <f t="shared" si="354"/>
        <v>0.58773479257585715</v>
      </c>
      <c r="G1378" s="86">
        <f t="shared" si="355"/>
        <v>0.55020664113023732</v>
      </c>
      <c r="H1378" s="86">
        <f t="shared" si="356"/>
        <v>0.5833575190312692</v>
      </c>
      <c r="I1378" s="86">
        <f t="shared" si="357"/>
        <v>0.6936524788019045</v>
      </c>
      <c r="J1378" s="14"/>
      <c r="K1378" s="14"/>
      <c r="L1378" s="14"/>
      <c r="M1378" s="104">
        <f t="shared" si="376"/>
        <v>2039</v>
      </c>
      <c r="N1378" s="222">
        <f t="shared" si="359"/>
        <v>1.8949048217708406</v>
      </c>
      <c r="O1378" s="222">
        <f t="shared" si="360"/>
        <v>1.2233904368580548</v>
      </c>
      <c r="P1378" s="222">
        <f t="shared" si="361"/>
        <v>0.94722637173765645</v>
      </c>
      <c r="Q1378" s="222">
        <f t="shared" si="362"/>
        <v>0.78120406533730524</v>
      </c>
      <c r="R1378" s="222">
        <f t="shared" si="363"/>
        <v>0.67148617877211358</v>
      </c>
      <c r="S1378" s="222">
        <f t="shared" si="364"/>
        <v>0.6072320085705486</v>
      </c>
      <c r="T1378" s="222">
        <f t="shared" si="365"/>
        <v>0.56823757658116569</v>
      </c>
      <c r="U1378" s="222">
        <f t="shared" si="366"/>
        <v>0.55012102928514495</v>
      </c>
      <c r="V1378" s="222">
        <f t="shared" si="367"/>
        <v>0.55029225297532969</v>
      </c>
      <c r="W1378" s="222">
        <f t="shared" si="368"/>
        <v>0.5671303211362918</v>
      </c>
      <c r="X1378" s="222">
        <f t="shared" si="369"/>
        <v>0.5995847169262466</v>
      </c>
      <c r="Y1378" s="222">
        <f t="shared" si="370"/>
        <v>0.63816595553666733</v>
      </c>
      <c r="Z1378" s="222">
        <f t="shared" si="371"/>
        <v>0.68963819097360757</v>
      </c>
      <c r="AA1378" s="222">
        <f t="shared" si="372"/>
        <v>0.7531532898954385</v>
      </c>
      <c r="AB1378" s="64"/>
      <c r="DV1378" s="1"/>
      <c r="DW1378" s="1"/>
      <c r="DX1378" s="1"/>
      <c r="DY1378" s="1"/>
      <c r="DZ1378" s="1"/>
      <c r="EA1378" s="1"/>
      <c r="EB1378" s="1"/>
      <c r="EC1378" s="1"/>
      <c r="ED1378" s="1"/>
      <c r="EE1378" s="1"/>
      <c r="EF1378" s="1"/>
      <c r="EG1378" s="1"/>
      <c r="EH1378" s="1"/>
      <c r="EI1378" s="1"/>
      <c r="EJ1378" s="1"/>
    </row>
    <row r="1379" spans="1:140" ht="25.15" customHeight="1">
      <c r="A1379" s="413"/>
      <c r="B1379" s="256">
        <f t="shared" si="375"/>
        <v>2040</v>
      </c>
      <c r="C1379" s="278">
        <f t="shared" si="358"/>
        <v>51135</v>
      </c>
      <c r="D1379" s="86">
        <f t="shared" si="352"/>
        <v>1.4132092928352513</v>
      </c>
      <c r="E1379" s="86">
        <f t="shared" si="353"/>
        <v>0.75874036108929599</v>
      </c>
      <c r="F1379" s="86">
        <f t="shared" si="354"/>
        <v>0.61447826496213542</v>
      </c>
      <c r="G1379" s="86">
        <f t="shared" si="355"/>
        <v>0.57541992196794567</v>
      </c>
      <c r="H1379" s="86">
        <f t="shared" si="356"/>
        <v>0.60992251028469946</v>
      </c>
      <c r="I1379" s="86">
        <f t="shared" si="357"/>
        <v>0.72471469170866953</v>
      </c>
      <c r="J1379" s="14"/>
      <c r="K1379" s="14"/>
      <c r="L1379" s="14"/>
      <c r="M1379" s="104">
        <f t="shared" si="376"/>
        <v>2040</v>
      </c>
      <c r="N1379" s="222">
        <f t="shared" si="359"/>
        <v>1.9749474963338189</v>
      </c>
      <c r="O1379" s="222">
        <f t="shared" si="360"/>
        <v>1.2760524492526459</v>
      </c>
      <c r="P1379" s="222">
        <f t="shared" si="361"/>
        <v>0.98862793291928897</v>
      </c>
      <c r="Q1379" s="222">
        <f t="shared" si="362"/>
        <v>0.81583615026333256</v>
      </c>
      <c r="R1379" s="222">
        <f t="shared" si="363"/>
        <v>0.70164457191525953</v>
      </c>
      <c r="S1379" s="222">
        <f t="shared" si="364"/>
        <v>0.63477047015790555</v>
      </c>
      <c r="T1379" s="222">
        <f t="shared" si="365"/>
        <v>0.59418605976636518</v>
      </c>
      <c r="U1379" s="222">
        <f t="shared" si="366"/>
        <v>0.57533081934281838</v>
      </c>
      <c r="V1379" s="222">
        <f t="shared" si="367"/>
        <v>0.57550902459307307</v>
      </c>
      <c r="W1379" s="222">
        <f t="shared" si="368"/>
        <v>0.59303365653619966</v>
      </c>
      <c r="X1379" s="222">
        <f t="shared" si="369"/>
        <v>0.62681136403319915</v>
      </c>
      <c r="Y1379" s="222">
        <f t="shared" si="370"/>
        <v>0.66696573329303555</v>
      </c>
      <c r="Z1379" s="222">
        <f t="shared" si="371"/>
        <v>0.72053672330800855</v>
      </c>
      <c r="AA1379" s="222">
        <f t="shared" si="372"/>
        <v>0.78664161852496473</v>
      </c>
      <c r="AB1379" s="64"/>
      <c r="DV1379" s="1"/>
      <c r="DW1379" s="1"/>
      <c r="DX1379" s="1"/>
      <c r="DY1379" s="1"/>
      <c r="DZ1379" s="1"/>
      <c r="EA1379" s="1"/>
      <c r="EB1379" s="1"/>
      <c r="EC1379" s="1"/>
      <c r="ED1379" s="1"/>
      <c r="EE1379" s="1"/>
      <c r="EF1379" s="1"/>
      <c r="EG1379" s="1"/>
      <c r="EH1379" s="1"/>
      <c r="EI1379" s="1"/>
      <c r="EJ1379" s="1"/>
    </row>
    <row r="1380" spans="1:140" ht="25.15" customHeight="1">
      <c r="A1380" s="413"/>
      <c r="B1380" s="256">
        <f>B1379+1</f>
        <v>2041</v>
      </c>
      <c r="C1380" s="278">
        <f t="shared" si="358"/>
        <v>51501</v>
      </c>
      <c r="D1380" s="86">
        <f t="shared" si="352"/>
        <v>1.4717787666795221</v>
      </c>
      <c r="E1380" s="86">
        <f t="shared" si="353"/>
        <v>0.79279816371683887</v>
      </c>
      <c r="F1380" s="86">
        <f t="shared" si="354"/>
        <v>0.64313305317939673</v>
      </c>
      <c r="G1380" s="86">
        <f t="shared" si="355"/>
        <v>0.60261186723681881</v>
      </c>
      <c r="H1380" s="86">
        <f t="shared" si="356"/>
        <v>0.63840667289181996</v>
      </c>
      <c r="I1380" s="86">
        <f t="shared" si="357"/>
        <v>0.75749813893088858</v>
      </c>
      <c r="J1380" s="14"/>
      <c r="K1380" s="14"/>
      <c r="L1380" s="14"/>
      <c r="M1380" s="104">
        <f>M1379+1</f>
        <v>2041</v>
      </c>
      <c r="N1380" s="222">
        <f t="shared" si="359"/>
        <v>2.0545556192050185</v>
      </c>
      <c r="O1380" s="222">
        <f t="shared" si="360"/>
        <v>1.3294850200417141</v>
      </c>
      <c r="P1380" s="222">
        <f t="shared" si="361"/>
        <v>1.0312956607918333</v>
      </c>
      <c r="Q1380" s="222">
        <f t="shared" si="362"/>
        <v>0.85203234807544148</v>
      </c>
      <c r="R1380" s="222">
        <f t="shared" si="363"/>
        <v>0.73356397935823636</v>
      </c>
      <c r="S1380" s="222">
        <f t="shared" si="364"/>
        <v>0.6641852575713002</v>
      </c>
      <c r="T1380" s="222">
        <f t="shared" si="365"/>
        <v>0.62208084878749326</v>
      </c>
      <c r="U1380" s="222">
        <f t="shared" si="366"/>
        <v>0.60251942747199594</v>
      </c>
      <c r="V1380" s="222">
        <f t="shared" si="367"/>
        <v>0.60270430700164179</v>
      </c>
      <c r="W1380" s="222">
        <f t="shared" si="368"/>
        <v>0.62088528486975858</v>
      </c>
      <c r="X1380" s="222">
        <f t="shared" si="369"/>
        <v>0.65592806091388134</v>
      </c>
      <c r="Y1380" s="222">
        <f t="shared" si="370"/>
        <v>0.69758632233646178</v>
      </c>
      <c r="Z1380" s="222">
        <f t="shared" si="371"/>
        <v>0.75316369406079808</v>
      </c>
      <c r="AA1380" s="222">
        <f t="shared" si="372"/>
        <v>0.82174440039540597</v>
      </c>
      <c r="AB1380" s="64"/>
      <c r="DV1380" s="1"/>
      <c r="DW1380" s="1"/>
      <c r="DX1380" s="1"/>
      <c r="DY1380" s="1"/>
      <c r="DZ1380" s="1"/>
      <c r="EA1380" s="1"/>
      <c r="EB1380" s="1"/>
      <c r="EC1380" s="1"/>
      <c r="ED1380" s="1"/>
      <c r="EE1380" s="1"/>
      <c r="EF1380" s="1"/>
      <c r="EG1380" s="1"/>
      <c r="EH1380" s="1"/>
      <c r="EI1380" s="1"/>
      <c r="EJ1380" s="1"/>
    </row>
    <row r="1381" spans="1:140" ht="25.15" customHeight="1">
      <c r="A1381" s="413"/>
      <c r="B1381" s="256">
        <f t="shared" ref="B1381:B1389" si="377">B1380+1</f>
        <v>2042</v>
      </c>
      <c r="C1381" s="278">
        <f t="shared" si="358"/>
        <v>51866</v>
      </c>
      <c r="D1381" s="86">
        <f t="shared" si="352"/>
        <v>1.5284916375085558</v>
      </c>
      <c r="E1381" s="86">
        <f t="shared" si="353"/>
        <v>0.82612786912423142</v>
      </c>
      <c r="F1381" s="86">
        <f t="shared" si="354"/>
        <v>0.67130849641453461</v>
      </c>
      <c r="G1381" s="86">
        <f t="shared" si="355"/>
        <v>0.62939181612374995</v>
      </c>
      <c r="H1381" s="86">
        <f t="shared" si="356"/>
        <v>0.66641934603952413</v>
      </c>
      <c r="I1381" s="86">
        <f t="shared" si="357"/>
        <v>0.78961215965545473</v>
      </c>
      <c r="J1381" s="14"/>
      <c r="K1381" s="14"/>
      <c r="L1381" s="14"/>
      <c r="M1381" s="104">
        <f t="shared" ref="M1381:M1389" si="378">M1380+1</f>
        <v>2042</v>
      </c>
      <c r="N1381" s="222">
        <f t="shared" si="359"/>
        <v>2.1313385295713321</v>
      </c>
      <c r="O1381" s="222">
        <f t="shared" si="360"/>
        <v>1.3812974884121523</v>
      </c>
      <c r="P1381" s="222">
        <f t="shared" si="361"/>
        <v>1.072838894542183</v>
      </c>
      <c r="Q1381" s="222">
        <f t="shared" si="362"/>
        <v>0.88740199796052521</v>
      </c>
      <c r="R1381" s="222">
        <f t="shared" si="363"/>
        <v>0.76485374028793762</v>
      </c>
      <c r="S1381" s="222">
        <f t="shared" si="364"/>
        <v>0.69308570999762575</v>
      </c>
      <c r="T1381" s="222">
        <f t="shared" si="365"/>
        <v>0.64953128283144357</v>
      </c>
      <c r="U1381" s="222">
        <f t="shared" si="366"/>
        <v>0.62929619285957084</v>
      </c>
      <c r="V1381" s="222">
        <f t="shared" si="367"/>
        <v>0.62948743938792917</v>
      </c>
      <c r="W1381" s="222">
        <f t="shared" si="368"/>
        <v>0.64829454532386155</v>
      </c>
      <c r="X1381" s="222">
        <f t="shared" si="369"/>
        <v>0.68454414675518671</v>
      </c>
      <c r="Y1381" s="222">
        <f t="shared" si="370"/>
        <v>0.72763706185383936</v>
      </c>
      <c r="Z1381" s="222">
        <f t="shared" si="371"/>
        <v>0.78512844241886959</v>
      </c>
      <c r="AA1381" s="222">
        <f t="shared" si="372"/>
        <v>0.85607097469365556</v>
      </c>
      <c r="AB1381" s="64"/>
      <c r="DV1381" s="1"/>
      <c r="DW1381" s="1"/>
      <c r="DX1381" s="1"/>
      <c r="DY1381" s="1"/>
      <c r="DZ1381" s="1"/>
      <c r="EA1381" s="1"/>
      <c r="EB1381" s="1"/>
      <c r="EC1381" s="1"/>
      <c r="ED1381" s="1"/>
      <c r="EE1381" s="1"/>
      <c r="EF1381" s="1"/>
      <c r="EG1381" s="1"/>
      <c r="EH1381" s="1"/>
      <c r="EI1381" s="1"/>
      <c r="EJ1381" s="1"/>
    </row>
    <row r="1382" spans="1:140" ht="25.15" customHeight="1">
      <c r="A1382" s="413"/>
      <c r="B1382" s="256">
        <f t="shared" si="377"/>
        <v>2043</v>
      </c>
      <c r="C1382" s="278">
        <f t="shared" si="358"/>
        <v>52231</v>
      </c>
      <c r="D1382" s="86">
        <f t="shared" si="352"/>
        <v>1.5833479053223527</v>
      </c>
      <c r="E1382" s="86">
        <f t="shared" si="353"/>
        <v>0.85872947731147364</v>
      </c>
      <c r="F1382" s="86">
        <f t="shared" si="354"/>
        <v>0.69900459466754894</v>
      </c>
      <c r="G1382" s="86">
        <f t="shared" si="355"/>
        <v>0.65575976862873919</v>
      </c>
      <c r="H1382" s="86">
        <f t="shared" si="356"/>
        <v>0.69396052972781197</v>
      </c>
      <c r="I1382" s="86">
        <f t="shared" si="357"/>
        <v>0.82105675388236821</v>
      </c>
      <c r="J1382" s="14"/>
      <c r="K1382" s="14"/>
      <c r="L1382" s="14"/>
      <c r="M1382" s="104">
        <f t="shared" si="378"/>
        <v>2043</v>
      </c>
      <c r="N1382" s="222">
        <f t="shared" si="359"/>
        <v>2.2052962274327599</v>
      </c>
      <c r="O1382" s="222">
        <f t="shared" si="360"/>
        <v>1.4314898543639609</v>
      </c>
      <c r="P1382" s="222">
        <f t="shared" si="361"/>
        <v>1.1132576341703375</v>
      </c>
      <c r="Q1382" s="222">
        <f t="shared" si="362"/>
        <v>0.92194509991858387</v>
      </c>
      <c r="R1382" s="222">
        <f t="shared" si="363"/>
        <v>0.79551385470436342</v>
      </c>
      <c r="S1382" s="222">
        <f t="shared" si="364"/>
        <v>0.7214718274368821</v>
      </c>
      <c r="T1382" s="222">
        <f t="shared" si="365"/>
        <v>0.67653736189821578</v>
      </c>
      <c r="U1382" s="222">
        <f t="shared" si="366"/>
        <v>0.65566111550554329</v>
      </c>
      <c r="V1382" s="222">
        <f t="shared" si="367"/>
        <v>0.65585842175193509</v>
      </c>
      <c r="W1382" s="222">
        <f t="shared" si="368"/>
        <v>0.6752614378985089</v>
      </c>
      <c r="X1382" s="222">
        <f t="shared" si="369"/>
        <v>0.71265962155711504</v>
      </c>
      <c r="Y1382" s="222">
        <f t="shared" si="370"/>
        <v>0.75711795184516828</v>
      </c>
      <c r="Z1382" s="222">
        <f t="shared" si="371"/>
        <v>0.81643096838222284</v>
      </c>
      <c r="AA1382" s="222">
        <f t="shared" si="372"/>
        <v>0.88962134141971361</v>
      </c>
      <c r="AB1382" s="64"/>
      <c r="DV1382" s="1"/>
      <c r="DW1382" s="1"/>
      <c r="DX1382" s="1"/>
      <c r="DY1382" s="1"/>
      <c r="DZ1382" s="1"/>
      <c r="EA1382" s="1"/>
      <c r="EB1382" s="1"/>
      <c r="EC1382" s="1"/>
      <c r="ED1382" s="1"/>
      <c r="EE1382" s="1"/>
      <c r="EF1382" s="1"/>
      <c r="EG1382" s="1"/>
      <c r="EH1382" s="1"/>
      <c r="EI1382" s="1"/>
      <c r="EJ1382" s="1"/>
    </row>
    <row r="1383" spans="1:140" ht="25.15" customHeight="1">
      <c r="A1383" s="413"/>
      <c r="B1383" s="256">
        <f t="shared" si="377"/>
        <v>2044</v>
      </c>
      <c r="C1383" s="278">
        <f t="shared" si="358"/>
        <v>52596</v>
      </c>
      <c r="D1383" s="86">
        <f t="shared" si="352"/>
        <v>1.6363475701209129</v>
      </c>
      <c r="E1383" s="86">
        <f t="shared" si="353"/>
        <v>0.89060298827856543</v>
      </c>
      <c r="F1383" s="86">
        <f t="shared" si="354"/>
        <v>0.72622134793843962</v>
      </c>
      <c r="G1383" s="86">
        <f t="shared" si="355"/>
        <v>0.68171572475178643</v>
      </c>
      <c r="H1383" s="86">
        <f t="shared" si="356"/>
        <v>0.72103022395668348</v>
      </c>
      <c r="I1383" s="86">
        <f t="shared" si="357"/>
        <v>0.85183192161162891</v>
      </c>
      <c r="J1383" s="14"/>
      <c r="K1383" s="14"/>
      <c r="L1383" s="14"/>
      <c r="M1383" s="104">
        <f t="shared" si="378"/>
        <v>2044</v>
      </c>
      <c r="N1383" s="222">
        <f t="shared" si="359"/>
        <v>2.2764287127893019</v>
      </c>
      <c r="O1383" s="222">
        <f t="shared" si="360"/>
        <v>1.4800621178971398</v>
      </c>
      <c r="P1383" s="222">
        <f t="shared" si="361"/>
        <v>1.1525518796762972</v>
      </c>
      <c r="Q1383" s="222">
        <f t="shared" si="362"/>
        <v>0.95566165394961755</v>
      </c>
      <c r="R1383" s="222">
        <f t="shared" si="363"/>
        <v>0.82554432260751331</v>
      </c>
      <c r="S1383" s="222">
        <f t="shared" si="364"/>
        <v>0.74934360988906945</v>
      </c>
      <c r="T1383" s="222">
        <f t="shared" si="365"/>
        <v>0.7030990859878099</v>
      </c>
      <c r="U1383" s="222">
        <f t="shared" si="366"/>
        <v>0.68161419540991319</v>
      </c>
      <c r="V1383" s="222">
        <f t="shared" si="367"/>
        <v>0.68181725409365967</v>
      </c>
      <c r="W1383" s="222">
        <f t="shared" si="368"/>
        <v>0.70178596259370041</v>
      </c>
      <c r="X1383" s="222">
        <f t="shared" si="369"/>
        <v>0.74027448531966655</v>
      </c>
      <c r="Y1383" s="222">
        <f t="shared" si="370"/>
        <v>0.78602899231044854</v>
      </c>
      <c r="Z1383" s="222">
        <f t="shared" si="371"/>
        <v>0.84707127195085796</v>
      </c>
      <c r="AA1383" s="222">
        <f t="shared" si="372"/>
        <v>0.92239550057358022</v>
      </c>
      <c r="AB1383" s="64"/>
      <c r="DV1383" s="1"/>
      <c r="DW1383" s="1"/>
      <c r="DX1383" s="1"/>
      <c r="DY1383" s="1"/>
      <c r="DZ1383" s="1"/>
      <c r="EA1383" s="1"/>
      <c r="EB1383" s="1"/>
      <c r="EC1383" s="1"/>
      <c r="ED1383" s="1"/>
      <c r="EE1383" s="1"/>
      <c r="EF1383" s="1"/>
      <c r="EG1383" s="1"/>
      <c r="EH1383" s="1"/>
      <c r="EI1383" s="1"/>
      <c r="EJ1383" s="1"/>
    </row>
    <row r="1384" spans="1:140" ht="25.15" customHeight="1">
      <c r="A1384" s="413"/>
      <c r="B1384" s="256">
        <f t="shared" si="377"/>
        <v>2045</v>
      </c>
      <c r="C1384" s="278">
        <f t="shared" si="358"/>
        <v>52962</v>
      </c>
      <c r="D1384" s="86">
        <f t="shared" si="352"/>
        <v>1.6874906319042362</v>
      </c>
      <c r="E1384" s="86">
        <f t="shared" si="353"/>
        <v>0.9217484020255069</v>
      </c>
      <c r="F1384" s="86">
        <f t="shared" si="354"/>
        <v>0.75295875622720687</v>
      </c>
      <c r="G1384" s="86">
        <f t="shared" si="355"/>
        <v>0.70725968449289178</v>
      </c>
      <c r="H1384" s="86">
        <f t="shared" si="356"/>
        <v>0.74762842872613866</v>
      </c>
      <c r="I1384" s="86">
        <f t="shared" si="357"/>
        <v>0.8819376628432366</v>
      </c>
      <c r="J1384" s="14"/>
      <c r="K1384" s="14"/>
      <c r="L1384" s="14"/>
      <c r="M1384" s="104">
        <f t="shared" si="378"/>
        <v>2045</v>
      </c>
      <c r="N1384" s="222">
        <f t="shared" si="359"/>
        <v>2.3447359856409578</v>
      </c>
      <c r="O1384" s="222">
        <f t="shared" si="360"/>
        <v>1.527014279011689</v>
      </c>
      <c r="P1384" s="222">
        <f t="shared" si="361"/>
        <v>1.1907216310600621</v>
      </c>
      <c r="Q1384" s="222">
        <f t="shared" si="362"/>
        <v>0.98855166005362605</v>
      </c>
      <c r="R1384" s="222">
        <f t="shared" si="363"/>
        <v>0.85494514399738786</v>
      </c>
      <c r="S1384" s="222">
        <f t="shared" si="364"/>
        <v>0.77670105735418749</v>
      </c>
      <c r="T1384" s="222">
        <f t="shared" si="365"/>
        <v>0.72921645510022626</v>
      </c>
      <c r="U1384" s="222">
        <f t="shared" si="366"/>
        <v>0.70715543257268065</v>
      </c>
      <c r="V1384" s="222">
        <f t="shared" si="367"/>
        <v>0.70736393641310291</v>
      </c>
      <c r="W1384" s="222">
        <f t="shared" si="368"/>
        <v>0.72786811940943619</v>
      </c>
      <c r="X1384" s="222">
        <f t="shared" si="369"/>
        <v>0.76738873804284113</v>
      </c>
      <c r="Y1384" s="222">
        <f t="shared" si="370"/>
        <v>0.81437018324968014</v>
      </c>
      <c r="Z1384" s="222">
        <f t="shared" si="371"/>
        <v>0.87704935312477494</v>
      </c>
      <c r="AA1384" s="222">
        <f t="shared" si="372"/>
        <v>0.95439345215525506</v>
      </c>
      <c r="AB1384" s="64"/>
      <c r="DV1384" s="1"/>
      <c r="DW1384" s="1"/>
      <c r="DX1384" s="1"/>
      <c r="DY1384" s="1"/>
      <c r="DZ1384" s="1"/>
      <c r="EA1384" s="1"/>
      <c r="EB1384" s="1"/>
      <c r="EC1384" s="1"/>
      <c r="ED1384" s="1"/>
      <c r="EE1384" s="1"/>
      <c r="EF1384" s="1"/>
      <c r="EG1384" s="1"/>
      <c r="EH1384" s="1"/>
      <c r="EI1384" s="1"/>
      <c r="EJ1384" s="1"/>
    </row>
    <row r="1385" spans="1:140" ht="25.15" customHeight="1">
      <c r="A1385" s="413"/>
      <c r="B1385" s="256">
        <f t="shared" si="377"/>
        <v>2046</v>
      </c>
      <c r="C1385" s="278">
        <f t="shared" si="358"/>
        <v>53327</v>
      </c>
      <c r="D1385" s="86">
        <f t="shared" si="352"/>
        <v>1.7367770906723228</v>
      </c>
      <c r="E1385" s="86">
        <f t="shared" si="353"/>
        <v>0.95216571855229803</v>
      </c>
      <c r="F1385" s="86">
        <f t="shared" si="354"/>
        <v>0.77921681953385058</v>
      </c>
      <c r="G1385" s="86">
        <f t="shared" si="355"/>
        <v>0.73239164785205513</v>
      </c>
      <c r="H1385" s="86">
        <f t="shared" si="356"/>
        <v>0.7737551440361774</v>
      </c>
      <c r="I1385" s="86">
        <f t="shared" si="357"/>
        <v>0.91137397757719174</v>
      </c>
      <c r="J1385" s="14"/>
      <c r="K1385" s="14"/>
      <c r="L1385" s="14"/>
      <c r="M1385" s="104">
        <f t="shared" si="378"/>
        <v>2046</v>
      </c>
      <c r="N1385" s="222">
        <f t="shared" si="359"/>
        <v>2.4102180459877278</v>
      </c>
      <c r="O1385" s="222">
        <f t="shared" si="360"/>
        <v>1.5723463377076086</v>
      </c>
      <c r="P1385" s="222">
        <f t="shared" si="361"/>
        <v>1.2277668883216319</v>
      </c>
      <c r="Q1385" s="222">
        <f t="shared" si="362"/>
        <v>1.0206151182306096</v>
      </c>
      <c r="R1385" s="222">
        <f t="shared" si="363"/>
        <v>0.88371631887398661</v>
      </c>
      <c r="S1385" s="222">
        <f t="shared" si="364"/>
        <v>0.80354416983223664</v>
      </c>
      <c r="T1385" s="222">
        <f t="shared" si="365"/>
        <v>0.75488946923546452</v>
      </c>
      <c r="U1385" s="222">
        <f t="shared" si="366"/>
        <v>0.73228482699384534</v>
      </c>
      <c r="V1385" s="222">
        <f t="shared" si="367"/>
        <v>0.73249846871026481</v>
      </c>
      <c r="W1385" s="222">
        <f t="shared" si="368"/>
        <v>0.75350790834571602</v>
      </c>
      <c r="X1385" s="222">
        <f t="shared" si="369"/>
        <v>0.79400237972663867</v>
      </c>
      <c r="Y1385" s="222">
        <f t="shared" si="370"/>
        <v>0.84214152466286296</v>
      </c>
      <c r="Z1385" s="222">
        <f t="shared" si="371"/>
        <v>0.90636521190397368</v>
      </c>
      <c r="AA1385" s="222">
        <f t="shared" si="372"/>
        <v>0.98561519616473836</v>
      </c>
      <c r="AB1385" s="64"/>
      <c r="DV1385" s="1"/>
      <c r="DW1385" s="1"/>
      <c r="DX1385" s="1"/>
      <c r="DY1385" s="1"/>
      <c r="DZ1385" s="1"/>
      <c r="EA1385" s="1"/>
      <c r="EB1385" s="1"/>
      <c r="EC1385" s="1"/>
      <c r="ED1385" s="1"/>
      <c r="EE1385" s="1"/>
      <c r="EF1385" s="1"/>
      <c r="EG1385" s="1"/>
      <c r="EH1385" s="1"/>
      <c r="EI1385" s="1"/>
      <c r="EJ1385" s="1"/>
    </row>
    <row r="1386" spans="1:140" ht="25.15" customHeight="1">
      <c r="A1386" s="413"/>
      <c r="B1386" s="256">
        <f t="shared" si="377"/>
        <v>2047</v>
      </c>
      <c r="C1386" s="278">
        <f t="shared" si="358"/>
        <v>53692</v>
      </c>
      <c r="D1386" s="86">
        <f t="shared" si="352"/>
        <v>1.7868040453282659</v>
      </c>
      <c r="E1386" s="86">
        <f t="shared" si="353"/>
        <v>0.98328412990822411</v>
      </c>
      <c r="F1386" s="86">
        <f t="shared" si="354"/>
        <v>0.80616729264419085</v>
      </c>
      <c r="G1386" s="86">
        <f t="shared" si="355"/>
        <v>0.75821366958157521</v>
      </c>
      <c r="H1386" s="86">
        <f t="shared" si="356"/>
        <v>0.8005739948793571</v>
      </c>
      <c r="I1386" s="86">
        <f t="shared" si="357"/>
        <v>0.94150933868949604</v>
      </c>
      <c r="J1386" s="14"/>
      <c r="K1386" s="14"/>
      <c r="L1386" s="14"/>
      <c r="M1386" s="104">
        <f t="shared" si="378"/>
        <v>2047</v>
      </c>
      <c r="N1386" s="222">
        <f t="shared" si="359"/>
        <v>2.4764744206037461</v>
      </c>
      <c r="O1386" s="222">
        <f t="shared" si="360"/>
        <v>1.6184106350241776</v>
      </c>
      <c r="P1386" s="222">
        <f t="shared" si="361"/>
        <v>1.2655270803568743</v>
      </c>
      <c r="Q1386" s="222">
        <f t="shared" si="362"/>
        <v>1.0533831085802485</v>
      </c>
      <c r="R1386" s="222">
        <f t="shared" si="363"/>
        <v>0.9131851512361997</v>
      </c>
      <c r="S1386" s="222">
        <f t="shared" si="364"/>
        <v>0.83108091376764648</v>
      </c>
      <c r="T1386" s="222">
        <f t="shared" si="365"/>
        <v>0.78125367152073522</v>
      </c>
      <c r="U1386" s="222">
        <f t="shared" si="366"/>
        <v>0.75810427442111283</v>
      </c>
      <c r="V1386" s="222">
        <f t="shared" si="367"/>
        <v>0.75832306474203759</v>
      </c>
      <c r="W1386" s="222">
        <f t="shared" si="368"/>
        <v>0.77983881605378125</v>
      </c>
      <c r="X1386" s="222">
        <f t="shared" si="369"/>
        <v>0.82130917370493295</v>
      </c>
      <c r="Y1386" s="222">
        <f t="shared" si="370"/>
        <v>0.87060843578806124</v>
      </c>
      <c r="Z1386" s="222">
        <f t="shared" si="371"/>
        <v>0.9363798655348714</v>
      </c>
      <c r="AA1386" s="222">
        <f t="shared" si="372"/>
        <v>1.0175397147455556</v>
      </c>
      <c r="AB1386" s="64"/>
      <c r="DV1386" s="1"/>
      <c r="DW1386" s="1"/>
      <c r="DX1386" s="1"/>
      <c r="DY1386" s="1"/>
      <c r="DZ1386" s="1"/>
      <c r="EA1386" s="1"/>
      <c r="EB1386" s="1"/>
      <c r="EC1386" s="1"/>
      <c r="ED1386" s="1"/>
      <c r="EE1386" s="1"/>
      <c r="EF1386" s="1"/>
      <c r="EG1386" s="1"/>
      <c r="EH1386" s="1"/>
      <c r="EI1386" s="1"/>
      <c r="EJ1386" s="1"/>
    </row>
    <row r="1387" spans="1:140" ht="25.15" customHeight="1">
      <c r="A1387" s="413"/>
      <c r="B1387" s="256">
        <f t="shared" si="377"/>
        <v>2048</v>
      </c>
      <c r="C1387" s="278">
        <f t="shared" si="358"/>
        <v>54057</v>
      </c>
      <c r="D1387" s="86">
        <f t="shared" si="352"/>
        <v>1.8349056338943341</v>
      </c>
      <c r="E1387" s="86">
        <f t="shared" si="353"/>
        <v>1.0136474774802906</v>
      </c>
      <c r="F1387" s="86">
        <f t="shared" si="354"/>
        <v>0.83262066725455108</v>
      </c>
      <c r="G1387" s="86">
        <f t="shared" si="355"/>
        <v>0.78360843580389627</v>
      </c>
      <c r="H1387" s="86">
        <f t="shared" si="356"/>
        <v>0.82690389369054929</v>
      </c>
      <c r="I1387" s="86">
        <f t="shared" si="357"/>
        <v>0.97095047973016069</v>
      </c>
      <c r="J1387" s="14"/>
      <c r="K1387" s="14"/>
      <c r="L1387" s="14"/>
      <c r="M1387" s="104">
        <f t="shared" si="378"/>
        <v>2048</v>
      </c>
      <c r="N1387" s="222">
        <f t="shared" si="359"/>
        <v>2.5398009452146972</v>
      </c>
      <c r="O1387" s="222">
        <f t="shared" si="360"/>
        <v>1.6627948261288346</v>
      </c>
      <c r="P1387" s="222">
        <f t="shared" si="361"/>
        <v>1.3021211303394704</v>
      </c>
      <c r="Q1387" s="222">
        <f t="shared" si="362"/>
        <v>1.0852939381166764</v>
      </c>
      <c r="R1387" s="222">
        <f t="shared" si="363"/>
        <v>0.94200101684390458</v>
      </c>
      <c r="S1387" s="222">
        <f t="shared" si="364"/>
        <v>0.85808427327202141</v>
      </c>
      <c r="T1387" s="222">
        <f t="shared" si="365"/>
        <v>0.80715706123708075</v>
      </c>
      <c r="U1387" s="222">
        <f t="shared" si="366"/>
        <v>0.78349662567190337</v>
      </c>
      <c r="V1387" s="222">
        <f t="shared" si="367"/>
        <v>0.78372024593588918</v>
      </c>
      <c r="W1387" s="222">
        <f t="shared" si="368"/>
        <v>0.80571097188685514</v>
      </c>
      <c r="X1387" s="222">
        <f t="shared" si="369"/>
        <v>0.84809681549424354</v>
      </c>
      <c r="Y1387" s="222">
        <f t="shared" si="370"/>
        <v>0.89848439184920903</v>
      </c>
      <c r="Z1387" s="222">
        <f t="shared" si="371"/>
        <v>0.96570777001569108</v>
      </c>
      <c r="AA1387" s="222">
        <f t="shared" si="372"/>
        <v>1.0486592773255816</v>
      </c>
      <c r="AB1387" s="64"/>
      <c r="DV1387" s="1"/>
      <c r="DW1387" s="1"/>
      <c r="DX1387" s="1"/>
      <c r="DY1387" s="1"/>
      <c r="DZ1387" s="1"/>
      <c r="EA1387" s="1"/>
      <c r="EB1387" s="1"/>
      <c r="EC1387" s="1"/>
      <c r="ED1387" s="1"/>
      <c r="EE1387" s="1"/>
      <c r="EF1387" s="1"/>
      <c r="EG1387" s="1"/>
      <c r="EH1387" s="1"/>
      <c r="EI1387" s="1"/>
      <c r="EJ1387" s="1"/>
    </row>
    <row r="1388" spans="1:140" ht="25.15" customHeight="1">
      <c r="A1388" s="413"/>
      <c r="B1388" s="256">
        <f t="shared" si="377"/>
        <v>2049</v>
      </c>
      <c r="C1388" s="278">
        <f t="shared" si="358"/>
        <v>54423</v>
      </c>
      <c r="D1388" s="86">
        <f t="shared" si="352"/>
        <v>1.8810818563705263</v>
      </c>
      <c r="E1388" s="86">
        <f t="shared" si="353"/>
        <v>1.043255761268497</v>
      </c>
      <c r="F1388" s="86">
        <f t="shared" si="354"/>
        <v>0.85857694336493118</v>
      </c>
      <c r="G1388" s="86">
        <f t="shared" si="355"/>
        <v>0.8085759465190181</v>
      </c>
      <c r="H1388" s="86">
        <f t="shared" si="356"/>
        <v>0.85274484046975418</v>
      </c>
      <c r="I1388" s="86">
        <f t="shared" si="357"/>
        <v>0.99969740069918489</v>
      </c>
      <c r="J1388" s="14"/>
      <c r="K1388" s="14"/>
      <c r="L1388" s="14"/>
      <c r="M1388" s="104">
        <f t="shared" si="378"/>
        <v>2049</v>
      </c>
      <c r="N1388" s="222">
        <f t="shared" si="359"/>
        <v>2.6001976198205803</v>
      </c>
      <c r="O1388" s="222">
        <f t="shared" si="360"/>
        <v>1.7054989110215788</v>
      </c>
      <c r="P1388" s="222">
        <f t="shared" si="361"/>
        <v>1.3375490382694195</v>
      </c>
      <c r="Q1388" s="222">
        <f t="shared" si="362"/>
        <v>1.1163476068398928</v>
      </c>
      <c r="R1388" s="222">
        <f t="shared" si="363"/>
        <v>0.97016391569710114</v>
      </c>
      <c r="S1388" s="222">
        <f t="shared" si="364"/>
        <v>0.88455424834536167</v>
      </c>
      <c r="T1388" s="222">
        <f t="shared" si="365"/>
        <v>0.83259963838450068</v>
      </c>
      <c r="U1388" s="222">
        <f t="shared" si="366"/>
        <v>0.80846188074621717</v>
      </c>
      <c r="V1388" s="222">
        <f t="shared" si="367"/>
        <v>0.80869001229181903</v>
      </c>
      <c r="W1388" s="222">
        <f t="shared" si="368"/>
        <v>0.83112437584493781</v>
      </c>
      <c r="X1388" s="222">
        <f t="shared" si="369"/>
        <v>0.87436530509457056</v>
      </c>
      <c r="Y1388" s="222">
        <f t="shared" si="370"/>
        <v>0.92576939284630622</v>
      </c>
      <c r="Z1388" s="222">
        <f t="shared" si="371"/>
        <v>0.99434892534643238</v>
      </c>
      <c r="AA1388" s="222">
        <f t="shared" si="372"/>
        <v>1.078973883904816</v>
      </c>
      <c r="AB1388" s="64"/>
      <c r="DV1388" s="1"/>
      <c r="DW1388" s="1"/>
      <c r="DX1388" s="1"/>
      <c r="DY1388" s="1"/>
      <c r="DZ1388" s="1"/>
      <c r="EA1388" s="1"/>
      <c r="EB1388" s="1"/>
      <c r="EC1388" s="1"/>
      <c r="ED1388" s="1"/>
      <c r="EE1388" s="1"/>
      <c r="EF1388" s="1"/>
      <c r="EG1388" s="1"/>
      <c r="EH1388" s="1"/>
      <c r="EI1388" s="1"/>
      <c r="EJ1388" s="1"/>
    </row>
    <row r="1389" spans="1:140" ht="25.15" customHeight="1">
      <c r="A1389" s="413"/>
      <c r="B1389" s="256">
        <f t="shared" si="377"/>
        <v>2050</v>
      </c>
      <c r="C1389" s="278">
        <f t="shared" si="358"/>
        <v>54788</v>
      </c>
      <c r="D1389" s="86">
        <f t="shared" si="352"/>
        <v>1.9253327127568465</v>
      </c>
      <c r="E1389" s="86">
        <f t="shared" si="353"/>
        <v>1.0721089812728457</v>
      </c>
      <c r="F1389" s="86">
        <f t="shared" si="354"/>
        <v>0.88403612097533268</v>
      </c>
      <c r="G1389" s="86">
        <f t="shared" si="355"/>
        <v>0.83311620172694223</v>
      </c>
      <c r="H1389" s="86">
        <f t="shared" si="356"/>
        <v>0.87809683521697313</v>
      </c>
      <c r="I1389" s="86">
        <f t="shared" si="357"/>
        <v>1.0277501015965711</v>
      </c>
      <c r="J1389" s="14"/>
      <c r="K1389" s="14"/>
      <c r="L1389" s="14"/>
      <c r="M1389" s="104">
        <f t="shared" si="378"/>
        <v>2050</v>
      </c>
      <c r="N1389" s="222">
        <f t="shared" si="359"/>
        <v>2.6576644444214019</v>
      </c>
      <c r="O1389" s="222">
        <f t="shared" si="360"/>
        <v>1.7465228897024137</v>
      </c>
      <c r="P1389" s="222">
        <f t="shared" si="361"/>
        <v>1.3718108041467243</v>
      </c>
      <c r="Q1389" s="222">
        <f t="shared" si="362"/>
        <v>1.1465441147499</v>
      </c>
      <c r="R1389" s="222">
        <f t="shared" si="363"/>
        <v>0.9976738477957916</v>
      </c>
      <c r="S1389" s="222">
        <f t="shared" si="364"/>
        <v>0.9104908389876688</v>
      </c>
      <c r="T1389" s="222">
        <f t="shared" si="365"/>
        <v>0.85758140296299668</v>
      </c>
      <c r="U1389" s="222">
        <f t="shared" si="366"/>
        <v>0.83300003964405556</v>
      </c>
      <c r="V1389" s="222">
        <f t="shared" si="367"/>
        <v>0.83323236380982879</v>
      </c>
      <c r="W1389" s="222">
        <f t="shared" si="368"/>
        <v>0.8560790279280307</v>
      </c>
      <c r="X1389" s="222">
        <f t="shared" si="369"/>
        <v>0.90011464250591555</v>
      </c>
      <c r="Y1389" s="222">
        <f t="shared" si="370"/>
        <v>0.95246343877935447</v>
      </c>
      <c r="Z1389" s="222">
        <f t="shared" si="371"/>
        <v>1.0223033315270973</v>
      </c>
      <c r="AA1389" s="222">
        <f t="shared" si="372"/>
        <v>1.1084835344832613</v>
      </c>
      <c r="AB1389" s="64"/>
      <c r="DV1389" s="1"/>
      <c r="DW1389" s="1"/>
      <c r="DX1389" s="1"/>
      <c r="DY1389" s="1"/>
      <c r="DZ1389" s="1"/>
      <c r="EA1389" s="1"/>
      <c r="EB1389" s="1"/>
      <c r="EC1389" s="1"/>
      <c r="ED1389" s="1"/>
      <c r="EE1389" s="1"/>
      <c r="EF1389" s="1"/>
      <c r="EG1389" s="1"/>
      <c r="EH1389" s="1"/>
      <c r="EI1389" s="1"/>
      <c r="EJ1389" s="1"/>
    </row>
    <row r="1390" spans="1:140" ht="25.15" customHeight="1">
      <c r="A1390" s="413"/>
      <c r="B1390" s="256">
        <f>B1389+1</f>
        <v>2051</v>
      </c>
      <c r="C1390" s="278">
        <f t="shared" si="358"/>
        <v>55153</v>
      </c>
      <c r="D1390" s="86">
        <f t="shared" si="352"/>
        <v>1.9951634329086498</v>
      </c>
      <c r="E1390" s="86">
        <f t="shared" si="353"/>
        <v>1.1109937629770423</v>
      </c>
      <c r="F1390" s="86">
        <f t="shared" si="354"/>
        <v>0.91609960722832406</v>
      </c>
      <c r="G1390" s="86">
        <f t="shared" si="355"/>
        <v>0.86333285153050998</v>
      </c>
      <c r="H1390" s="86">
        <f t="shared" si="356"/>
        <v>0.90994490696059394</v>
      </c>
      <c r="I1390" s="86">
        <f t="shared" si="357"/>
        <v>1.065026012017172</v>
      </c>
      <c r="J1390" s="14"/>
      <c r="K1390" s="14"/>
      <c r="L1390" s="14"/>
      <c r="M1390" s="104">
        <f>M1389+1</f>
        <v>2051</v>
      </c>
      <c r="N1390" s="222">
        <f t="shared" si="359"/>
        <v>2.7540564190895358</v>
      </c>
      <c r="O1390" s="222">
        <f t="shared" si="360"/>
        <v>1.8098682794843666</v>
      </c>
      <c r="P1390" s="222">
        <f t="shared" si="361"/>
        <v>1.4215656001520462</v>
      </c>
      <c r="Q1390" s="222">
        <f t="shared" si="362"/>
        <v>1.18812861632114</v>
      </c>
      <c r="R1390" s="222">
        <f t="shared" si="363"/>
        <v>1.0338589096329447</v>
      </c>
      <c r="S1390" s="222">
        <f t="shared" si="364"/>
        <v>0.94351382278514906</v>
      </c>
      <c r="T1390" s="222">
        <f t="shared" si="365"/>
        <v>0.88868539167149907</v>
      </c>
      <c r="U1390" s="222">
        <f t="shared" si="366"/>
        <v>0.86321247631508347</v>
      </c>
      <c r="V1390" s="222">
        <f t="shared" si="367"/>
        <v>0.8634532267459365</v>
      </c>
      <c r="W1390" s="222">
        <f t="shared" si="368"/>
        <v>0.88712852635029094</v>
      </c>
      <c r="X1390" s="222">
        <f t="shared" si="369"/>
        <v>0.93276128757089694</v>
      </c>
      <c r="Y1390" s="222">
        <f t="shared" si="370"/>
        <v>0.98700874484907197</v>
      </c>
      <c r="Z1390" s="222">
        <f t="shared" si="371"/>
        <v>1.0593816907016553</v>
      </c>
      <c r="AA1390" s="222">
        <f t="shared" si="372"/>
        <v>1.1486876005007889</v>
      </c>
      <c r="AB1390" s="64"/>
      <c r="DV1390" s="1"/>
      <c r="DW1390" s="1"/>
      <c r="DX1390" s="1"/>
      <c r="DY1390" s="1"/>
      <c r="DZ1390" s="1"/>
      <c r="EA1390" s="1"/>
      <c r="EB1390" s="1"/>
      <c r="EC1390" s="1"/>
      <c r="ED1390" s="1"/>
      <c r="EE1390" s="1"/>
      <c r="EF1390" s="1"/>
      <c r="EG1390" s="1"/>
      <c r="EH1390" s="1"/>
      <c r="EI1390" s="1"/>
      <c r="EJ1390" s="1"/>
    </row>
    <row r="1391" spans="1:140" ht="25.15" customHeight="1">
      <c r="A1391" s="413"/>
      <c r="B1391" s="256">
        <f t="shared" ref="B1391:B1393" si="379">B1390+1</f>
        <v>2052</v>
      </c>
      <c r="C1391" s="278">
        <f t="shared" si="358"/>
        <v>55518</v>
      </c>
      <c r="D1391" s="86">
        <f t="shared" si="352"/>
        <v>1.9951634329086498</v>
      </c>
      <c r="E1391" s="86">
        <f t="shared" si="353"/>
        <v>1.1109937629770423</v>
      </c>
      <c r="F1391" s="86">
        <f t="shared" si="354"/>
        <v>0.91609960722832406</v>
      </c>
      <c r="G1391" s="86">
        <f t="shared" si="355"/>
        <v>0.86333285153050998</v>
      </c>
      <c r="H1391" s="86">
        <f t="shared" si="356"/>
        <v>0.90994490696059394</v>
      </c>
      <c r="I1391" s="86">
        <f t="shared" si="357"/>
        <v>1.065026012017172</v>
      </c>
      <c r="J1391" s="14"/>
      <c r="K1391" s="14"/>
      <c r="L1391" s="14"/>
      <c r="M1391" s="104">
        <f t="shared" ref="M1391:M1393" si="380">M1390+1</f>
        <v>2052</v>
      </c>
      <c r="N1391" s="222">
        <f t="shared" si="359"/>
        <v>2.7540564190895358</v>
      </c>
      <c r="O1391" s="222">
        <f t="shared" si="360"/>
        <v>1.8098682794843666</v>
      </c>
      <c r="P1391" s="222">
        <f t="shared" si="361"/>
        <v>1.4215656001520462</v>
      </c>
      <c r="Q1391" s="222">
        <f t="shared" si="362"/>
        <v>1.18812861632114</v>
      </c>
      <c r="R1391" s="222">
        <f t="shared" si="363"/>
        <v>1.0338589096329447</v>
      </c>
      <c r="S1391" s="222">
        <f t="shared" si="364"/>
        <v>0.94351382278514906</v>
      </c>
      <c r="T1391" s="222">
        <f t="shared" si="365"/>
        <v>0.88868539167149907</v>
      </c>
      <c r="U1391" s="222">
        <f t="shared" si="366"/>
        <v>0.86321247631508347</v>
      </c>
      <c r="V1391" s="222">
        <f t="shared" si="367"/>
        <v>0.8634532267459365</v>
      </c>
      <c r="W1391" s="222">
        <f t="shared" si="368"/>
        <v>0.88712852635029094</v>
      </c>
      <c r="X1391" s="222">
        <f t="shared" si="369"/>
        <v>0.93276128757089694</v>
      </c>
      <c r="Y1391" s="222">
        <f t="shared" si="370"/>
        <v>0.98700874484907197</v>
      </c>
      <c r="Z1391" s="222">
        <f t="shared" si="371"/>
        <v>1.0593816907016553</v>
      </c>
      <c r="AA1391" s="222">
        <f t="shared" si="372"/>
        <v>1.1486876005007889</v>
      </c>
      <c r="AB1391" s="64"/>
      <c r="DV1391" s="1"/>
      <c r="DW1391" s="1"/>
      <c r="DX1391" s="1"/>
      <c r="DY1391" s="1"/>
      <c r="DZ1391" s="1"/>
      <c r="EA1391" s="1"/>
      <c r="EB1391" s="1"/>
      <c r="EC1391" s="1"/>
      <c r="ED1391" s="1"/>
      <c r="EE1391" s="1"/>
      <c r="EF1391" s="1"/>
      <c r="EG1391" s="1"/>
      <c r="EH1391" s="1"/>
      <c r="EI1391" s="1"/>
      <c r="EJ1391" s="1"/>
    </row>
    <row r="1392" spans="1:140" ht="25.15" customHeight="1">
      <c r="A1392" s="413"/>
      <c r="B1392" s="256">
        <f t="shared" si="379"/>
        <v>2053</v>
      </c>
      <c r="C1392" s="278">
        <f t="shared" si="358"/>
        <v>55884</v>
      </c>
      <c r="D1392" s="86">
        <f t="shared" si="352"/>
        <v>1.9951634329086498</v>
      </c>
      <c r="E1392" s="86">
        <f t="shared" si="353"/>
        <v>1.1109937629770423</v>
      </c>
      <c r="F1392" s="86">
        <f t="shared" si="354"/>
        <v>0.91609960722832406</v>
      </c>
      <c r="G1392" s="86">
        <f t="shared" si="355"/>
        <v>0.86333285153050998</v>
      </c>
      <c r="H1392" s="86">
        <f t="shared" si="356"/>
        <v>0.90994490696059394</v>
      </c>
      <c r="I1392" s="86">
        <f t="shared" si="357"/>
        <v>1.065026012017172</v>
      </c>
      <c r="J1392" s="14"/>
      <c r="K1392" s="14"/>
      <c r="L1392" s="14"/>
      <c r="M1392" s="104">
        <f t="shared" si="380"/>
        <v>2053</v>
      </c>
      <c r="N1392" s="222">
        <f t="shared" si="359"/>
        <v>2.7540564190895358</v>
      </c>
      <c r="O1392" s="222">
        <f t="shared" si="360"/>
        <v>1.8098682794843666</v>
      </c>
      <c r="P1392" s="222">
        <f t="shared" si="361"/>
        <v>1.4215656001520462</v>
      </c>
      <c r="Q1392" s="222">
        <f t="shared" si="362"/>
        <v>1.18812861632114</v>
      </c>
      <c r="R1392" s="222">
        <f t="shared" si="363"/>
        <v>1.0338589096329447</v>
      </c>
      <c r="S1392" s="222">
        <f t="shared" si="364"/>
        <v>0.94351382278514906</v>
      </c>
      <c r="T1392" s="222">
        <f t="shared" si="365"/>
        <v>0.88868539167149907</v>
      </c>
      <c r="U1392" s="222">
        <f t="shared" si="366"/>
        <v>0.86321247631508347</v>
      </c>
      <c r="V1392" s="222">
        <f t="shared" si="367"/>
        <v>0.8634532267459365</v>
      </c>
      <c r="W1392" s="222">
        <f t="shared" si="368"/>
        <v>0.88712852635029094</v>
      </c>
      <c r="X1392" s="222">
        <f t="shared" si="369"/>
        <v>0.93276128757089694</v>
      </c>
      <c r="Y1392" s="222">
        <f t="shared" si="370"/>
        <v>0.98700874484907197</v>
      </c>
      <c r="Z1392" s="222">
        <f t="shared" si="371"/>
        <v>1.0593816907016553</v>
      </c>
      <c r="AA1392" s="222">
        <f t="shared" si="372"/>
        <v>1.1486876005007889</v>
      </c>
      <c r="AB1392" s="64"/>
      <c r="DV1392" s="1"/>
      <c r="DW1392" s="1"/>
      <c r="DX1392" s="1"/>
      <c r="DY1392" s="1"/>
      <c r="DZ1392" s="1"/>
      <c r="EA1392" s="1"/>
      <c r="EB1392" s="1"/>
      <c r="EC1392" s="1"/>
      <c r="ED1392" s="1"/>
      <c r="EE1392" s="1"/>
      <c r="EF1392" s="1"/>
      <c r="EG1392" s="1"/>
      <c r="EH1392" s="1"/>
      <c r="EI1392" s="1"/>
      <c r="EJ1392" s="1"/>
    </row>
    <row r="1393" spans="1:140" ht="25.15" customHeight="1">
      <c r="A1393" s="413"/>
      <c r="B1393" s="256">
        <f t="shared" si="379"/>
        <v>2054</v>
      </c>
      <c r="C1393" s="278">
        <f t="shared" si="358"/>
        <v>56249</v>
      </c>
      <c r="D1393" s="86">
        <f t="shared" si="352"/>
        <v>1.9951634329086498</v>
      </c>
      <c r="E1393" s="86">
        <f t="shared" si="353"/>
        <v>1.1109937629770423</v>
      </c>
      <c r="F1393" s="86">
        <f t="shared" si="354"/>
        <v>0.91609960722832406</v>
      </c>
      <c r="G1393" s="86">
        <f t="shared" si="355"/>
        <v>0.86333285153050998</v>
      </c>
      <c r="H1393" s="86">
        <f t="shared" si="356"/>
        <v>0.90994490696059394</v>
      </c>
      <c r="I1393" s="86">
        <f t="shared" si="357"/>
        <v>1.065026012017172</v>
      </c>
      <c r="J1393" s="14"/>
      <c r="K1393" s="14"/>
      <c r="L1393" s="14"/>
      <c r="M1393" s="104">
        <f t="shared" si="380"/>
        <v>2054</v>
      </c>
      <c r="N1393" s="222">
        <f t="shared" si="359"/>
        <v>2.7540564190895358</v>
      </c>
      <c r="O1393" s="222">
        <f t="shared" si="360"/>
        <v>1.8098682794843666</v>
      </c>
      <c r="P1393" s="222">
        <f t="shared" si="361"/>
        <v>1.4215656001520462</v>
      </c>
      <c r="Q1393" s="222">
        <f t="shared" si="362"/>
        <v>1.18812861632114</v>
      </c>
      <c r="R1393" s="222">
        <f t="shared" si="363"/>
        <v>1.0338589096329447</v>
      </c>
      <c r="S1393" s="222">
        <f t="shared" si="364"/>
        <v>0.94351382278514906</v>
      </c>
      <c r="T1393" s="222">
        <f t="shared" si="365"/>
        <v>0.88868539167149907</v>
      </c>
      <c r="U1393" s="222">
        <f t="shared" si="366"/>
        <v>0.86321247631508347</v>
      </c>
      <c r="V1393" s="222">
        <f t="shared" si="367"/>
        <v>0.8634532267459365</v>
      </c>
      <c r="W1393" s="222">
        <f t="shared" si="368"/>
        <v>0.88712852635029094</v>
      </c>
      <c r="X1393" s="222">
        <f t="shared" si="369"/>
        <v>0.93276128757089694</v>
      </c>
      <c r="Y1393" s="222">
        <f t="shared" si="370"/>
        <v>0.98700874484907197</v>
      </c>
      <c r="Z1393" s="222">
        <f t="shared" si="371"/>
        <v>1.0593816907016553</v>
      </c>
      <c r="AA1393" s="222">
        <f t="shared" si="372"/>
        <v>1.1486876005007889</v>
      </c>
      <c r="AB1393" s="64"/>
      <c r="DV1393" s="1"/>
      <c r="DW1393" s="1"/>
      <c r="DX1393" s="1"/>
      <c r="DY1393" s="1"/>
      <c r="DZ1393" s="1"/>
      <c r="EA1393" s="1"/>
      <c r="EB1393" s="1"/>
      <c r="EC1393" s="1"/>
      <c r="ED1393" s="1"/>
      <c r="EE1393" s="1"/>
      <c r="EF1393" s="1"/>
      <c r="EG1393" s="1"/>
      <c r="EH1393" s="1"/>
      <c r="EI1393" s="1"/>
      <c r="EJ1393" s="1"/>
    </row>
    <row r="1394" spans="1:140" ht="25.15" customHeight="1">
      <c r="A1394" s="413"/>
      <c r="B1394" s="256">
        <f>B1393+1</f>
        <v>2055</v>
      </c>
      <c r="C1394" s="278">
        <f t="shared" si="358"/>
        <v>56614</v>
      </c>
      <c r="D1394" s="86">
        <f t="shared" si="352"/>
        <v>1.9951634329086498</v>
      </c>
      <c r="E1394" s="86">
        <f t="shared" si="353"/>
        <v>1.1109937629770423</v>
      </c>
      <c r="F1394" s="86">
        <f t="shared" si="354"/>
        <v>0.91609960722832406</v>
      </c>
      <c r="G1394" s="86">
        <f t="shared" si="355"/>
        <v>0.86333285153050998</v>
      </c>
      <c r="H1394" s="86">
        <f t="shared" si="356"/>
        <v>0.90994490696059394</v>
      </c>
      <c r="I1394" s="86">
        <f t="shared" si="357"/>
        <v>1.065026012017172</v>
      </c>
      <c r="J1394" s="14"/>
      <c r="K1394" s="14"/>
      <c r="L1394" s="14"/>
      <c r="M1394" s="104">
        <f>M1393+1</f>
        <v>2055</v>
      </c>
      <c r="N1394" s="222">
        <f t="shared" si="359"/>
        <v>2.7540564190895358</v>
      </c>
      <c r="O1394" s="222">
        <f t="shared" si="360"/>
        <v>1.8098682794843666</v>
      </c>
      <c r="P1394" s="222">
        <f t="shared" si="361"/>
        <v>1.4215656001520462</v>
      </c>
      <c r="Q1394" s="222">
        <f t="shared" si="362"/>
        <v>1.18812861632114</v>
      </c>
      <c r="R1394" s="222">
        <f t="shared" si="363"/>
        <v>1.0338589096329447</v>
      </c>
      <c r="S1394" s="222">
        <f t="shared" si="364"/>
        <v>0.94351382278514906</v>
      </c>
      <c r="T1394" s="222">
        <f t="shared" si="365"/>
        <v>0.88868539167149907</v>
      </c>
      <c r="U1394" s="222">
        <f t="shared" si="366"/>
        <v>0.86321247631508347</v>
      </c>
      <c r="V1394" s="222">
        <f t="shared" si="367"/>
        <v>0.8634532267459365</v>
      </c>
      <c r="W1394" s="222">
        <f t="shared" si="368"/>
        <v>0.88712852635029094</v>
      </c>
      <c r="X1394" s="222">
        <f t="shared" si="369"/>
        <v>0.93276128757089694</v>
      </c>
      <c r="Y1394" s="222">
        <f t="shared" si="370"/>
        <v>0.98700874484907197</v>
      </c>
      <c r="Z1394" s="222">
        <f t="shared" si="371"/>
        <v>1.0593816907016553</v>
      </c>
      <c r="AA1394" s="222">
        <f t="shared" si="372"/>
        <v>1.1486876005007889</v>
      </c>
      <c r="AB1394" s="64"/>
      <c r="DV1394" s="1"/>
      <c r="DW1394" s="1"/>
      <c r="DX1394" s="1"/>
      <c r="DY1394" s="1"/>
      <c r="DZ1394" s="1"/>
      <c r="EA1394" s="1"/>
      <c r="EB1394" s="1"/>
      <c r="EC1394" s="1"/>
      <c r="ED1394" s="1"/>
      <c r="EE1394" s="1"/>
      <c r="EF1394" s="1"/>
      <c r="EG1394" s="1"/>
      <c r="EH1394" s="1"/>
      <c r="EI1394" s="1"/>
      <c r="EJ1394" s="1"/>
    </row>
    <row r="1395" spans="1:140" ht="25.15" customHeight="1">
      <c r="A1395" s="413"/>
      <c r="B1395" s="256">
        <f t="shared" ref="B1395:B1398" si="381">B1394+1</f>
        <v>2056</v>
      </c>
      <c r="C1395" s="278">
        <f t="shared" si="358"/>
        <v>56979</v>
      </c>
      <c r="D1395" s="86">
        <f t="shared" si="352"/>
        <v>1.9951634329086498</v>
      </c>
      <c r="E1395" s="86">
        <f t="shared" si="353"/>
        <v>1.1109937629770423</v>
      </c>
      <c r="F1395" s="86">
        <f t="shared" si="354"/>
        <v>0.91609960722832406</v>
      </c>
      <c r="G1395" s="86">
        <f t="shared" si="355"/>
        <v>0.86333285153050998</v>
      </c>
      <c r="H1395" s="86">
        <f t="shared" si="356"/>
        <v>0.90994490696059394</v>
      </c>
      <c r="I1395" s="86">
        <f t="shared" si="357"/>
        <v>1.065026012017172</v>
      </c>
      <c r="J1395" s="14"/>
      <c r="K1395" s="14"/>
      <c r="L1395" s="14"/>
      <c r="M1395" s="104">
        <f t="shared" ref="M1395:M1398" si="382">M1394+1</f>
        <v>2056</v>
      </c>
      <c r="N1395" s="222">
        <f t="shared" si="359"/>
        <v>2.7540564190895358</v>
      </c>
      <c r="O1395" s="222">
        <f t="shared" si="360"/>
        <v>1.8098682794843666</v>
      </c>
      <c r="P1395" s="222">
        <f t="shared" si="361"/>
        <v>1.4215656001520462</v>
      </c>
      <c r="Q1395" s="222">
        <f t="shared" si="362"/>
        <v>1.18812861632114</v>
      </c>
      <c r="R1395" s="222">
        <f t="shared" si="363"/>
        <v>1.0338589096329447</v>
      </c>
      <c r="S1395" s="222">
        <f t="shared" si="364"/>
        <v>0.94351382278514906</v>
      </c>
      <c r="T1395" s="222">
        <f t="shared" si="365"/>
        <v>0.88868539167149907</v>
      </c>
      <c r="U1395" s="222">
        <f t="shared" si="366"/>
        <v>0.86321247631508347</v>
      </c>
      <c r="V1395" s="222">
        <f t="shared" si="367"/>
        <v>0.8634532267459365</v>
      </c>
      <c r="W1395" s="222">
        <f t="shared" si="368"/>
        <v>0.88712852635029094</v>
      </c>
      <c r="X1395" s="222">
        <f t="shared" si="369"/>
        <v>0.93276128757089694</v>
      </c>
      <c r="Y1395" s="222">
        <f t="shared" si="370"/>
        <v>0.98700874484907197</v>
      </c>
      <c r="Z1395" s="222">
        <f t="shared" si="371"/>
        <v>1.0593816907016553</v>
      </c>
      <c r="AA1395" s="222">
        <f t="shared" si="372"/>
        <v>1.1486876005007889</v>
      </c>
      <c r="AB1395" s="64"/>
      <c r="DV1395" s="1"/>
      <c r="DW1395" s="1"/>
      <c r="DX1395" s="1"/>
      <c r="DY1395" s="1"/>
      <c r="DZ1395" s="1"/>
      <c r="EA1395" s="1"/>
      <c r="EB1395" s="1"/>
      <c r="EC1395" s="1"/>
      <c r="ED1395" s="1"/>
      <c r="EE1395" s="1"/>
      <c r="EF1395" s="1"/>
      <c r="EG1395" s="1"/>
      <c r="EH1395" s="1"/>
      <c r="EI1395" s="1"/>
      <c r="EJ1395" s="1"/>
    </row>
    <row r="1396" spans="1:140" ht="25.15" customHeight="1">
      <c r="A1396" s="413"/>
      <c r="B1396" s="256">
        <f t="shared" si="381"/>
        <v>2057</v>
      </c>
      <c r="C1396" s="278">
        <f t="shared" si="358"/>
        <v>57345</v>
      </c>
      <c r="D1396" s="86">
        <f t="shared" si="352"/>
        <v>1.9951634329086498</v>
      </c>
      <c r="E1396" s="86">
        <f t="shared" si="353"/>
        <v>1.1109937629770423</v>
      </c>
      <c r="F1396" s="86">
        <f t="shared" si="354"/>
        <v>0.91609960722832406</v>
      </c>
      <c r="G1396" s="86">
        <f t="shared" si="355"/>
        <v>0.86333285153050998</v>
      </c>
      <c r="H1396" s="86">
        <f t="shared" si="356"/>
        <v>0.90994490696059394</v>
      </c>
      <c r="I1396" s="86">
        <f t="shared" si="357"/>
        <v>1.065026012017172</v>
      </c>
      <c r="J1396" s="14"/>
      <c r="K1396" s="14"/>
      <c r="L1396" s="14"/>
      <c r="M1396" s="104">
        <f t="shared" si="382"/>
        <v>2057</v>
      </c>
      <c r="N1396" s="222">
        <f t="shared" si="359"/>
        <v>2.7540564190895358</v>
      </c>
      <c r="O1396" s="222">
        <f t="shared" si="360"/>
        <v>1.8098682794843666</v>
      </c>
      <c r="P1396" s="222">
        <f t="shared" si="361"/>
        <v>1.4215656001520462</v>
      </c>
      <c r="Q1396" s="222">
        <f t="shared" si="362"/>
        <v>1.18812861632114</v>
      </c>
      <c r="R1396" s="222">
        <f t="shared" si="363"/>
        <v>1.0338589096329447</v>
      </c>
      <c r="S1396" s="222">
        <f t="shared" si="364"/>
        <v>0.94351382278514906</v>
      </c>
      <c r="T1396" s="222">
        <f t="shared" si="365"/>
        <v>0.88868539167149907</v>
      </c>
      <c r="U1396" s="222">
        <f t="shared" si="366"/>
        <v>0.86321247631508347</v>
      </c>
      <c r="V1396" s="222">
        <f t="shared" si="367"/>
        <v>0.8634532267459365</v>
      </c>
      <c r="W1396" s="222">
        <f t="shared" si="368"/>
        <v>0.88712852635029094</v>
      </c>
      <c r="X1396" s="222">
        <f t="shared" si="369"/>
        <v>0.93276128757089694</v>
      </c>
      <c r="Y1396" s="222">
        <f t="shared" si="370"/>
        <v>0.98700874484907197</v>
      </c>
      <c r="Z1396" s="222">
        <f t="shared" si="371"/>
        <v>1.0593816907016553</v>
      </c>
      <c r="AA1396" s="222">
        <f t="shared" si="372"/>
        <v>1.1486876005007889</v>
      </c>
      <c r="AB1396" s="64"/>
      <c r="DV1396" s="1"/>
      <c r="DW1396" s="1"/>
      <c r="DX1396" s="1"/>
      <c r="DY1396" s="1"/>
      <c r="DZ1396" s="1"/>
      <c r="EA1396" s="1"/>
      <c r="EB1396" s="1"/>
      <c r="EC1396" s="1"/>
      <c r="ED1396" s="1"/>
      <c r="EE1396" s="1"/>
      <c r="EF1396" s="1"/>
      <c r="EG1396" s="1"/>
      <c r="EH1396" s="1"/>
      <c r="EI1396" s="1"/>
      <c r="EJ1396" s="1"/>
    </row>
    <row r="1397" spans="1:140" ht="25.15" customHeight="1">
      <c r="A1397" s="413"/>
      <c r="B1397" s="256">
        <f t="shared" si="381"/>
        <v>2058</v>
      </c>
      <c r="C1397" s="278">
        <f t="shared" si="358"/>
        <v>57710</v>
      </c>
      <c r="D1397" s="86">
        <f t="shared" si="352"/>
        <v>1.9951634329086498</v>
      </c>
      <c r="E1397" s="86">
        <f t="shared" si="353"/>
        <v>1.1109937629770423</v>
      </c>
      <c r="F1397" s="86">
        <f t="shared" si="354"/>
        <v>0.91609960722832406</v>
      </c>
      <c r="G1397" s="86">
        <f t="shared" si="355"/>
        <v>0.86333285153050998</v>
      </c>
      <c r="H1397" s="86">
        <f t="shared" si="356"/>
        <v>0.90994490696059394</v>
      </c>
      <c r="I1397" s="86">
        <f t="shared" si="357"/>
        <v>1.065026012017172</v>
      </c>
      <c r="J1397" s="14"/>
      <c r="K1397" s="14"/>
      <c r="L1397" s="14"/>
      <c r="M1397" s="104">
        <f t="shared" si="382"/>
        <v>2058</v>
      </c>
      <c r="N1397" s="222">
        <f t="shared" si="359"/>
        <v>2.7540564190895358</v>
      </c>
      <c r="O1397" s="222">
        <f t="shared" si="360"/>
        <v>1.8098682794843666</v>
      </c>
      <c r="P1397" s="222">
        <f t="shared" si="361"/>
        <v>1.4215656001520462</v>
      </c>
      <c r="Q1397" s="222">
        <f t="shared" si="362"/>
        <v>1.18812861632114</v>
      </c>
      <c r="R1397" s="222">
        <f t="shared" si="363"/>
        <v>1.0338589096329447</v>
      </c>
      <c r="S1397" s="222">
        <f t="shared" si="364"/>
        <v>0.94351382278514906</v>
      </c>
      <c r="T1397" s="222">
        <f t="shared" si="365"/>
        <v>0.88868539167149907</v>
      </c>
      <c r="U1397" s="222">
        <f t="shared" si="366"/>
        <v>0.86321247631508347</v>
      </c>
      <c r="V1397" s="222">
        <f t="shared" si="367"/>
        <v>0.8634532267459365</v>
      </c>
      <c r="W1397" s="222">
        <f t="shared" si="368"/>
        <v>0.88712852635029094</v>
      </c>
      <c r="X1397" s="222">
        <f t="shared" si="369"/>
        <v>0.93276128757089694</v>
      </c>
      <c r="Y1397" s="222">
        <f t="shared" si="370"/>
        <v>0.98700874484907197</v>
      </c>
      <c r="Z1397" s="222">
        <f t="shared" si="371"/>
        <v>1.0593816907016553</v>
      </c>
      <c r="AA1397" s="222">
        <f t="shared" si="372"/>
        <v>1.1486876005007889</v>
      </c>
      <c r="AB1397" s="64"/>
      <c r="DV1397" s="1"/>
      <c r="DW1397" s="1"/>
      <c r="DX1397" s="1"/>
      <c r="DY1397" s="1"/>
      <c r="DZ1397" s="1"/>
      <c r="EA1397" s="1"/>
      <c r="EB1397" s="1"/>
      <c r="EC1397" s="1"/>
      <c r="ED1397" s="1"/>
      <c r="EE1397" s="1"/>
      <c r="EF1397" s="1"/>
      <c r="EG1397" s="1"/>
      <c r="EH1397" s="1"/>
      <c r="EI1397" s="1"/>
      <c r="EJ1397" s="1"/>
    </row>
    <row r="1398" spans="1:140" ht="25.15" customHeight="1">
      <c r="A1398" s="413"/>
      <c r="B1398" s="256">
        <f t="shared" si="381"/>
        <v>2059</v>
      </c>
      <c r="C1398" s="278">
        <f t="shared" si="358"/>
        <v>58075</v>
      </c>
      <c r="D1398" s="86">
        <f t="shared" si="352"/>
        <v>1.9951634329086498</v>
      </c>
      <c r="E1398" s="86">
        <f t="shared" si="353"/>
        <v>1.1109937629770423</v>
      </c>
      <c r="F1398" s="86">
        <f t="shared" si="354"/>
        <v>0.91609960722832406</v>
      </c>
      <c r="G1398" s="86">
        <f t="shared" si="355"/>
        <v>0.86333285153050998</v>
      </c>
      <c r="H1398" s="86">
        <f t="shared" si="356"/>
        <v>0.90994490696059394</v>
      </c>
      <c r="I1398" s="86">
        <f t="shared" si="357"/>
        <v>1.065026012017172</v>
      </c>
      <c r="J1398" s="14"/>
      <c r="K1398" s="14"/>
      <c r="L1398" s="14"/>
      <c r="M1398" s="104">
        <f t="shared" si="382"/>
        <v>2059</v>
      </c>
      <c r="N1398" s="222">
        <f t="shared" si="359"/>
        <v>2.7540564190895358</v>
      </c>
      <c r="O1398" s="222">
        <f t="shared" si="360"/>
        <v>1.8098682794843666</v>
      </c>
      <c r="P1398" s="222">
        <f t="shared" si="361"/>
        <v>1.4215656001520462</v>
      </c>
      <c r="Q1398" s="222">
        <f t="shared" si="362"/>
        <v>1.18812861632114</v>
      </c>
      <c r="R1398" s="222">
        <f t="shared" si="363"/>
        <v>1.0338589096329447</v>
      </c>
      <c r="S1398" s="222">
        <f t="shared" si="364"/>
        <v>0.94351382278514906</v>
      </c>
      <c r="T1398" s="222">
        <f t="shared" si="365"/>
        <v>0.88868539167149907</v>
      </c>
      <c r="U1398" s="222">
        <f t="shared" si="366"/>
        <v>0.86321247631508347</v>
      </c>
      <c r="V1398" s="222">
        <f t="shared" si="367"/>
        <v>0.8634532267459365</v>
      </c>
      <c r="W1398" s="222">
        <f t="shared" si="368"/>
        <v>0.88712852635029094</v>
      </c>
      <c r="X1398" s="222">
        <f t="shared" si="369"/>
        <v>0.93276128757089694</v>
      </c>
      <c r="Y1398" s="222">
        <f t="shared" si="370"/>
        <v>0.98700874484907197</v>
      </c>
      <c r="Z1398" s="222">
        <f t="shared" si="371"/>
        <v>1.0593816907016553</v>
      </c>
      <c r="AA1398" s="222">
        <f t="shared" si="372"/>
        <v>1.1486876005007889</v>
      </c>
      <c r="AB1398" s="64"/>
      <c r="DV1398" s="1"/>
      <c r="DW1398" s="1"/>
      <c r="DX1398" s="1"/>
      <c r="DY1398" s="1"/>
      <c r="DZ1398" s="1"/>
      <c r="EA1398" s="1"/>
      <c r="EB1398" s="1"/>
      <c r="EC1398" s="1"/>
      <c r="ED1398" s="1"/>
      <c r="EE1398" s="1"/>
      <c r="EF1398" s="1"/>
      <c r="EG1398" s="1"/>
      <c r="EH1398" s="1"/>
      <c r="EI1398" s="1"/>
      <c r="EJ1398" s="1"/>
    </row>
    <row r="1399" spans="1:140" ht="25.15" customHeight="1">
      <c r="A1399" s="413"/>
      <c r="B1399" s="256">
        <f>B1398+1</f>
        <v>2060</v>
      </c>
      <c r="C1399" s="278">
        <f t="shared" si="358"/>
        <v>58440</v>
      </c>
      <c r="D1399" s="86">
        <f t="shared" si="352"/>
        <v>1.9951634329086498</v>
      </c>
      <c r="E1399" s="86">
        <f t="shared" si="353"/>
        <v>1.1109937629770423</v>
      </c>
      <c r="F1399" s="86">
        <f t="shared" si="354"/>
        <v>0.91609960722832406</v>
      </c>
      <c r="G1399" s="86">
        <f t="shared" si="355"/>
        <v>0.86333285153050998</v>
      </c>
      <c r="H1399" s="86">
        <f t="shared" si="356"/>
        <v>0.90994490696059394</v>
      </c>
      <c r="I1399" s="86">
        <f t="shared" si="357"/>
        <v>1.065026012017172</v>
      </c>
      <c r="J1399" s="14"/>
      <c r="K1399" s="14"/>
      <c r="L1399" s="14"/>
      <c r="M1399" s="104">
        <f>M1398+1</f>
        <v>2060</v>
      </c>
      <c r="N1399" s="222">
        <f t="shared" si="359"/>
        <v>2.7540564190895358</v>
      </c>
      <c r="O1399" s="222">
        <f t="shared" si="360"/>
        <v>1.8098682794843666</v>
      </c>
      <c r="P1399" s="222">
        <f t="shared" si="361"/>
        <v>1.4215656001520462</v>
      </c>
      <c r="Q1399" s="222">
        <f t="shared" si="362"/>
        <v>1.18812861632114</v>
      </c>
      <c r="R1399" s="222">
        <f t="shared" si="363"/>
        <v>1.0338589096329447</v>
      </c>
      <c r="S1399" s="222">
        <f t="shared" si="364"/>
        <v>0.94351382278514906</v>
      </c>
      <c r="T1399" s="222">
        <f t="shared" si="365"/>
        <v>0.88868539167149907</v>
      </c>
      <c r="U1399" s="222">
        <f t="shared" si="366"/>
        <v>0.86321247631508347</v>
      </c>
      <c r="V1399" s="222">
        <f t="shared" si="367"/>
        <v>0.8634532267459365</v>
      </c>
      <c r="W1399" s="222">
        <f t="shared" si="368"/>
        <v>0.88712852635029094</v>
      </c>
      <c r="X1399" s="222">
        <f t="shared" si="369"/>
        <v>0.93276128757089694</v>
      </c>
      <c r="Y1399" s="222">
        <f t="shared" si="370"/>
        <v>0.98700874484907197</v>
      </c>
      <c r="Z1399" s="222">
        <f t="shared" si="371"/>
        <v>1.0593816907016553</v>
      </c>
      <c r="AA1399" s="222">
        <f t="shared" si="372"/>
        <v>1.1486876005007889</v>
      </c>
      <c r="AB1399" s="64"/>
      <c r="DV1399" s="1"/>
      <c r="DW1399" s="1"/>
      <c r="DX1399" s="1"/>
      <c r="DY1399" s="1"/>
      <c r="DZ1399" s="1"/>
      <c r="EA1399" s="1"/>
      <c r="EB1399" s="1"/>
      <c r="EC1399" s="1"/>
      <c r="ED1399" s="1"/>
      <c r="EE1399" s="1"/>
      <c r="EF1399" s="1"/>
      <c r="EG1399" s="1"/>
      <c r="EH1399" s="1"/>
      <c r="EI1399" s="1"/>
      <c r="EJ1399" s="1"/>
    </row>
    <row r="1400" spans="1:140" ht="25.15" customHeight="1">
      <c r="A1400" s="413"/>
      <c r="B1400" s="256">
        <f t="shared" ref="B1400" si="383">B1399+1</f>
        <v>2061</v>
      </c>
      <c r="C1400" s="278">
        <f t="shared" si="358"/>
        <v>58806</v>
      </c>
      <c r="D1400" s="86">
        <f t="shared" si="352"/>
        <v>1.9951634329086498</v>
      </c>
      <c r="E1400" s="86">
        <f t="shared" si="353"/>
        <v>1.1109937629770423</v>
      </c>
      <c r="F1400" s="86">
        <f t="shared" si="354"/>
        <v>0.91609960722832406</v>
      </c>
      <c r="G1400" s="86">
        <f t="shared" si="355"/>
        <v>0.86333285153050998</v>
      </c>
      <c r="H1400" s="86">
        <f t="shared" si="356"/>
        <v>0.90994490696059394</v>
      </c>
      <c r="I1400" s="86">
        <f t="shared" si="357"/>
        <v>1.065026012017172</v>
      </c>
      <c r="J1400" s="14"/>
      <c r="K1400" s="14"/>
      <c r="L1400" s="14"/>
      <c r="M1400" s="104">
        <f t="shared" ref="M1400" si="384">M1399+1</f>
        <v>2061</v>
      </c>
      <c r="N1400" s="222">
        <f t="shared" si="359"/>
        <v>2.7540564190895358</v>
      </c>
      <c r="O1400" s="222">
        <f t="shared" si="360"/>
        <v>1.8098682794843666</v>
      </c>
      <c r="P1400" s="222">
        <f t="shared" si="361"/>
        <v>1.4215656001520462</v>
      </c>
      <c r="Q1400" s="222">
        <f t="shared" si="362"/>
        <v>1.18812861632114</v>
      </c>
      <c r="R1400" s="222">
        <f t="shared" si="363"/>
        <v>1.0338589096329447</v>
      </c>
      <c r="S1400" s="222">
        <f t="shared" si="364"/>
        <v>0.94351382278514906</v>
      </c>
      <c r="T1400" s="222">
        <f t="shared" si="365"/>
        <v>0.88868539167149907</v>
      </c>
      <c r="U1400" s="222">
        <f t="shared" si="366"/>
        <v>0.86321247631508347</v>
      </c>
      <c r="V1400" s="222">
        <f t="shared" si="367"/>
        <v>0.8634532267459365</v>
      </c>
      <c r="W1400" s="222">
        <f t="shared" si="368"/>
        <v>0.88712852635029094</v>
      </c>
      <c r="X1400" s="222">
        <f t="shared" si="369"/>
        <v>0.93276128757089694</v>
      </c>
      <c r="Y1400" s="222">
        <f t="shared" si="370"/>
        <v>0.98700874484907197</v>
      </c>
      <c r="Z1400" s="222">
        <f t="shared" si="371"/>
        <v>1.0593816907016553</v>
      </c>
      <c r="AA1400" s="222">
        <f t="shared" si="372"/>
        <v>1.1486876005007889</v>
      </c>
      <c r="AB1400" s="64"/>
      <c r="DV1400" s="1"/>
      <c r="DW1400" s="1"/>
      <c r="DX1400" s="1"/>
      <c r="DY1400" s="1"/>
      <c r="DZ1400" s="1"/>
      <c r="EA1400" s="1"/>
      <c r="EB1400" s="1"/>
      <c r="EC1400" s="1"/>
      <c r="ED1400" s="1"/>
      <c r="EE1400" s="1"/>
      <c r="EF1400" s="1"/>
      <c r="EG1400" s="1"/>
      <c r="EH1400" s="1"/>
      <c r="EI1400" s="1"/>
      <c r="EJ1400" s="1"/>
    </row>
    <row r="1401" spans="1:140" ht="25.15" customHeight="1">
      <c r="A1401" s="413"/>
      <c r="B1401" s="150"/>
      <c r="C1401" s="64"/>
      <c r="D1401" s="64"/>
      <c r="E1401" s="64"/>
      <c r="F1401" s="64"/>
      <c r="G1401" s="64"/>
      <c r="H1401" s="64"/>
      <c r="I1401" s="64"/>
      <c r="J1401" s="14"/>
      <c r="K1401" s="14"/>
      <c r="L1401" s="14"/>
      <c r="M1401" s="14"/>
      <c r="N1401" s="14"/>
      <c r="O1401" s="14"/>
      <c r="P1401" s="64"/>
      <c r="Q1401" s="64"/>
      <c r="R1401" s="64"/>
      <c r="S1401" s="64"/>
      <c r="T1401" s="64"/>
      <c r="U1401" s="64"/>
      <c r="V1401" s="64"/>
      <c r="W1401" s="64"/>
      <c r="X1401" s="64"/>
      <c r="Y1401" s="64"/>
      <c r="Z1401" s="64"/>
      <c r="AA1401" s="64"/>
      <c r="AB1401" s="64"/>
      <c r="DV1401" s="1"/>
      <c r="DW1401" s="1"/>
      <c r="DX1401" s="1"/>
      <c r="DY1401" s="1"/>
      <c r="DZ1401" s="1"/>
      <c r="EA1401" s="1"/>
      <c r="EB1401" s="1"/>
      <c r="EC1401" s="1"/>
      <c r="ED1401" s="1"/>
      <c r="EE1401" s="1"/>
      <c r="EF1401" s="1"/>
      <c r="EG1401" s="1"/>
      <c r="EH1401" s="1"/>
      <c r="EI1401" s="1"/>
      <c r="EJ1401" s="1"/>
    </row>
    <row r="1402" spans="1:140" ht="25.15" customHeight="1">
      <c r="A1402" s="413"/>
      <c r="B1402" s="150" t="s">
        <v>363</v>
      </c>
      <c r="C1402" s="64"/>
      <c r="D1402" s="64"/>
      <c r="E1402" s="64"/>
      <c r="F1402" s="64"/>
      <c r="G1402" s="64"/>
      <c r="H1402" s="64"/>
      <c r="I1402" s="64"/>
      <c r="J1402" s="14"/>
      <c r="K1402" s="14"/>
      <c r="L1402" s="14"/>
      <c r="M1402" s="14"/>
      <c r="N1402" s="14"/>
      <c r="O1402" s="14"/>
      <c r="P1402" s="64"/>
      <c r="Q1402" s="64"/>
      <c r="R1402" s="64"/>
      <c r="S1402" s="64"/>
      <c r="T1402" s="64"/>
      <c r="U1402" s="64"/>
      <c r="V1402" s="64"/>
      <c r="W1402" s="64"/>
      <c r="X1402" s="64"/>
      <c r="Y1402" s="64"/>
      <c r="Z1402" s="64"/>
      <c r="AA1402" s="64"/>
      <c r="DV1402" s="1"/>
      <c r="DW1402" s="1"/>
      <c r="DX1402" s="1"/>
      <c r="DY1402" s="1"/>
      <c r="DZ1402" s="1"/>
      <c r="EA1402" s="1"/>
      <c r="EB1402" s="1"/>
      <c r="EC1402" s="1"/>
      <c r="ED1402" s="1"/>
      <c r="EE1402" s="1"/>
      <c r="EF1402" s="1"/>
      <c r="EG1402" s="1"/>
      <c r="EH1402" s="1"/>
      <c r="EI1402" s="1"/>
      <c r="EJ1402" s="1"/>
    </row>
    <row r="1403" spans="1:140" ht="25.15" customHeight="1">
      <c r="A1403" s="413"/>
      <c r="B1403" s="406" t="s">
        <v>508</v>
      </c>
      <c r="C1403" s="406"/>
      <c r="D1403" s="406"/>
      <c r="E1403" s="406"/>
      <c r="F1403" s="406"/>
      <c r="G1403" s="406"/>
      <c r="H1403" s="406"/>
      <c r="I1403" s="406"/>
      <c r="J1403" s="257"/>
      <c r="K1403" s="407" t="s">
        <v>320</v>
      </c>
      <c r="L1403" s="257"/>
      <c r="M1403" s="64"/>
      <c r="N1403" s="408" t="s">
        <v>501</v>
      </c>
      <c r="O1403" s="408"/>
      <c r="P1403" s="408"/>
      <c r="Q1403" s="408"/>
      <c r="R1403" s="408"/>
      <c r="S1403" s="408"/>
      <c r="T1403" s="408"/>
      <c r="U1403" s="408"/>
      <c r="V1403" s="408"/>
      <c r="W1403" s="408"/>
      <c r="X1403" s="408"/>
      <c r="Y1403" s="408"/>
      <c r="Z1403" s="408"/>
      <c r="AA1403" s="408"/>
      <c r="DV1403" s="1"/>
      <c r="DW1403" s="1"/>
      <c r="DX1403" s="1"/>
      <c r="DY1403" s="1"/>
      <c r="DZ1403" s="1"/>
      <c r="EA1403" s="1"/>
      <c r="EB1403" s="1"/>
      <c r="EC1403" s="1"/>
      <c r="ED1403" s="1"/>
      <c r="EE1403" s="1"/>
      <c r="EF1403" s="1"/>
      <c r="EG1403" s="1"/>
      <c r="EH1403" s="1"/>
      <c r="EI1403" s="1"/>
      <c r="EJ1403" s="1"/>
    </row>
    <row r="1404" spans="1:140" ht="25.15" customHeight="1">
      <c r="A1404" s="413"/>
      <c r="B1404" s="406" t="s">
        <v>448</v>
      </c>
      <c r="C1404" s="409" t="s">
        <v>199</v>
      </c>
      <c r="D1404" s="406" t="s">
        <v>8</v>
      </c>
      <c r="E1404" s="406"/>
      <c r="F1404" s="406"/>
      <c r="G1404" s="406"/>
      <c r="H1404" s="406"/>
      <c r="I1404" s="406"/>
      <c r="K1404" s="407"/>
      <c r="M1404" s="410" t="s">
        <v>448</v>
      </c>
      <c r="N1404" s="408" t="s">
        <v>8</v>
      </c>
      <c r="O1404" s="408"/>
      <c r="P1404" s="408"/>
      <c r="Q1404" s="408"/>
      <c r="R1404" s="408"/>
      <c r="S1404" s="408"/>
      <c r="T1404" s="408"/>
      <c r="U1404" s="408"/>
      <c r="V1404" s="408"/>
      <c r="W1404" s="408"/>
      <c r="X1404" s="408"/>
      <c r="Y1404" s="408"/>
      <c r="Z1404" s="408"/>
      <c r="AA1404" s="408"/>
      <c r="DV1404" s="1"/>
      <c r="DW1404" s="1"/>
      <c r="DX1404" s="1"/>
      <c r="DY1404" s="1"/>
      <c r="DZ1404" s="1"/>
      <c r="EA1404" s="1"/>
      <c r="EB1404" s="1"/>
      <c r="EC1404" s="1"/>
      <c r="ED1404" s="1"/>
      <c r="EE1404" s="1"/>
      <c r="EF1404" s="1"/>
      <c r="EG1404" s="1"/>
      <c r="EH1404" s="1"/>
      <c r="EI1404" s="1"/>
      <c r="EJ1404" s="1"/>
    </row>
    <row r="1405" spans="1:140" ht="25.15" customHeight="1">
      <c r="A1405" s="413"/>
      <c r="B1405" s="406"/>
      <c r="C1405" s="409">
        <v>43830</v>
      </c>
      <c r="D1405" s="255" t="s">
        <v>9</v>
      </c>
      <c r="E1405" s="255" t="s">
        <v>10</v>
      </c>
      <c r="F1405" s="255" t="s">
        <v>1</v>
      </c>
      <c r="G1405" s="255" t="s">
        <v>2</v>
      </c>
      <c r="H1405" s="255" t="s">
        <v>3</v>
      </c>
      <c r="I1405" s="255" t="s">
        <v>449</v>
      </c>
      <c r="K1405" s="407"/>
      <c r="M1405" s="408"/>
      <c r="N1405" s="248" t="s">
        <v>25</v>
      </c>
      <c r="O1405" s="248" t="s">
        <v>26</v>
      </c>
      <c r="P1405" s="248" t="s">
        <v>27</v>
      </c>
      <c r="Q1405" s="248" t="s">
        <v>28</v>
      </c>
      <c r="R1405" s="248" t="s">
        <v>29</v>
      </c>
      <c r="S1405" s="248" t="s">
        <v>30</v>
      </c>
      <c r="T1405" s="248" t="s">
        <v>31</v>
      </c>
      <c r="U1405" s="248" t="s">
        <v>32</v>
      </c>
      <c r="V1405" s="248" t="s">
        <v>33</v>
      </c>
      <c r="W1405" s="248" t="s">
        <v>34</v>
      </c>
      <c r="X1405" s="248" t="s">
        <v>35</v>
      </c>
      <c r="Y1405" s="248" t="s">
        <v>36</v>
      </c>
      <c r="Z1405" s="248" t="s">
        <v>37</v>
      </c>
      <c r="AA1405" s="248" t="s">
        <v>38</v>
      </c>
      <c r="DV1405" s="1"/>
      <c r="DW1405" s="1"/>
      <c r="DX1405" s="1"/>
      <c r="DY1405" s="1"/>
      <c r="DZ1405" s="1"/>
      <c r="EA1405" s="1"/>
      <c r="EB1405" s="1"/>
      <c r="EC1405" s="1"/>
      <c r="ED1405" s="1"/>
      <c r="EE1405" s="1"/>
      <c r="EF1405" s="1"/>
      <c r="EG1405" s="1"/>
      <c r="EH1405" s="1"/>
      <c r="EI1405" s="1"/>
      <c r="EJ1405" s="1"/>
    </row>
    <row r="1406" spans="1:140" s="2" customFormat="1" ht="25.15" customHeight="1">
      <c r="A1406" s="413"/>
      <c r="B1406" s="256">
        <v>2020</v>
      </c>
      <c r="C1406" s="278">
        <v>43830</v>
      </c>
      <c r="D1406" s="86">
        <f t="shared" ref="D1406:D1447" si="385">AVERAGE(N1406:P1406)</f>
        <v>0.45062842896980532</v>
      </c>
      <c r="E1406" s="86">
        <f t="shared" ref="E1406:E1447" si="386">AVERAGE(Q1406:R1406)</f>
        <v>0.23024226693923941</v>
      </c>
      <c r="F1406" s="86">
        <f t="shared" ref="F1406:F1447" si="387">AVERAGE(S1406:T1406)</f>
        <v>0.20645215514981408</v>
      </c>
      <c r="G1406" s="86">
        <f t="shared" ref="G1406:G1447" si="388">AVERAGE(U1406:V1406)</f>
        <v>0.20975011531684434</v>
      </c>
      <c r="H1406" s="86">
        <f t="shared" ref="H1406:H1447" si="389">AVERAGE(W1406:X1406)</f>
        <v>0.24341722723492204</v>
      </c>
      <c r="I1406" s="86">
        <f t="shared" ref="I1406:I1447" si="390">AVERAGE(Y1406:AA1406)</f>
        <v>0.33146775481162083</v>
      </c>
      <c r="J1406" s="64"/>
      <c r="K1406" s="324">
        <f>AVERAGE(N1406:AA1406,N1359:AA1359)</f>
        <v>0.2003402652532518</v>
      </c>
      <c r="L1406" s="64"/>
      <c r="M1406" s="104">
        <v>2020</v>
      </c>
      <c r="N1406" s="222">
        <f>($H$1178*10^-6)*$E$1202*HLOOKUP($M1312,$G$1221:$AV$1225,5,FALSE)*HLOOKUP($M1312,$C$1166:$AS$1168,2,FALSE)+HLOOKUP($M1312,$C$1166:$AS$1168,3,FALSE)*HLOOKUP($M1312,$D$1254:$AS$1257,4,FALSE)</f>
        <v>0.68258730571225701</v>
      </c>
      <c r="O1406" s="222">
        <f>($H$1179*10^-6)*$E$1202*HLOOKUP($M1312,$G$1221:$AV$1225,5,FALSE)*HLOOKUP($M1312,$C$1166:$AS$1168,2,FALSE)+HLOOKUP($M1312,$C$1166:$AS$1168,3,FALSE)*HLOOKUP($M1312,$D$1254:$AS$1257,4,FALSE)</f>
        <v>0.38016303886937569</v>
      </c>
      <c r="P1406" s="222">
        <f>($H$1180*10^-6)*$E$1202*HLOOKUP($M1312,$G$1221:$AV$1225,5,FALSE)*HLOOKUP($M1312,$C$1166:$AS$1168,2,FALSE)+HLOOKUP($M1312,$C$1166:$AS$1168,3,FALSE)*HLOOKUP($M1312,$D$1254:$AS$1257,4,FALSE)</f>
        <v>0.28913494232778347</v>
      </c>
      <c r="Q1406" s="222">
        <f>($H$1181*10^-6)*$E$1202*HLOOKUP($M1312,$G$1221:$AV$1225,5,FALSE)*HLOOKUP($M1312,$C$1166:$AS$1168,2,FALSE)+HLOOKUP($M1312,$C$1166:$AS$1168,3,FALSE)*HLOOKUP($M1312,$D$1254:$AS$1257,4,FALSE)</f>
        <v>0.24292537505716102</v>
      </c>
      <c r="R1406" s="222">
        <f>($H$1182*10^-6)*$E$1202*HLOOKUP($M1312,$G$1221:$AV$1225,5,FALSE)*HLOOKUP($M1312,$C$1166:$AS$1168,2,FALSE)+HLOOKUP($M1312,$C$1166:$AS$1168,3,FALSE)*HLOOKUP($M1312,$D$1254:$AS$1257,4,FALSE)</f>
        <v>0.21755915882131779</v>
      </c>
      <c r="S1406" s="222">
        <f>($H$1183*10^-6)*$E$1202*HLOOKUP($M1312,$G$1221:$AV$1225,5,FALSE)*HLOOKUP($M1312,$C$1166:$AS$1168,2,FALSE)+HLOOKUP($M1312,$C$1166:$AS$1168,3,FALSE)*HLOOKUP($M1312,$D$1254:$AS$1257,4,FALSE)</f>
        <v>0.20784412966534543</v>
      </c>
      <c r="T1406" s="222">
        <f>($H$1184*10^-6)*$E$1202*HLOOKUP($M1312,$G$1221:$AV$1225,5,FALSE)*HLOOKUP($M1312,$C$1166:$AS$1168,2,FALSE)+HLOOKUP($M1312,$C$1166:$AS$1168,3,FALSE)*HLOOKUP($M1312,$D$1254:$AS$1257,4,FALSE)</f>
        <v>0.20506018063428272</v>
      </c>
      <c r="U1406" s="222">
        <f>($H$1185*10^-6)*$E$1202*HLOOKUP($M1312,$G$1221:$AV$1225,5,FALSE)*HLOOKUP($M1312,$C$1166:$AS$1168,2,FALSE)+HLOOKUP($M1312,$C$1166:$AS$1168,3,FALSE)*HLOOKUP($M1312,$D$1254:$AS$1257,4,FALSE)</f>
        <v>0.20690125015906979</v>
      </c>
      <c r="V1406" s="222">
        <f>($H$1186*10^-6)*$E$1202*HLOOKUP($M1312,$G$1221:$AV$1225,5,FALSE)*HLOOKUP($M1312,$C$1166:$AS$1168,2,FALSE)+HLOOKUP($M1312,$C$1166:$AS$1168,3,FALSE)*HLOOKUP($M1312,$D$1254:$AS$1257,4,FALSE)</f>
        <v>0.21259898047461889</v>
      </c>
      <c r="W1406" s="222">
        <f>($H$1187*10^-6)*$E$1202*HLOOKUP($M1312,$G$1221:$AV$1225,5,FALSE)*HLOOKUP($M1312,$C$1166:$AS$1168,2,FALSE)+HLOOKUP($M1312,$C$1166:$AS$1168,3,FALSE)*HLOOKUP($M1312,$D$1254:$AS$1257,4,FALSE)</f>
        <v>0.22428653504133597</v>
      </c>
      <c r="X1406" s="222">
        <f>($H$1188*10^-6)*$E$1202*HLOOKUP($M1312,$G$1221:$AV$1225,5,FALSE)*HLOOKUP($M1312,$C$1166:$AS$1168,2,FALSE)+HLOOKUP($M1312,$C$1166:$AS$1168,3,FALSE)*HLOOKUP($M1312,$D$1254:$AS$1257,4,FALSE)</f>
        <v>0.26254791942850814</v>
      </c>
      <c r="Y1406" s="222">
        <f>($H$1189*10^-6)*$E$1202*HLOOKUP($M1312,$G$1221:$AV$1225,5,FALSE)*HLOOKUP($M1312,$C$1166:$AS$1168,2,FALSE)+HLOOKUP($M1312,$C$1166:$AS$1168,3,FALSE)*HLOOKUP($M1312,$D$1254:$AS$1257,4,FALSE)</f>
        <v>0.29700783712006451</v>
      </c>
      <c r="Z1406" s="222">
        <f>($H$1190*10^-6)*$E$1202*HLOOKUP($M1312,$G$1221:$AV$1225,5,FALSE)*HLOOKUP($M1312,$C$1166:$AS$1168,2,FALSE)+HLOOKUP($M1312,$C$1166:$AS$1168,3,FALSE)*HLOOKUP($M1312,$D$1254:$AS$1257,4,FALSE)</f>
        <v>0.33146775481162083</v>
      </c>
      <c r="AA1406" s="222">
        <f>($H$1191*10^-6)*$E$1202*HLOOKUP($M1312,$G$1221:$AV$1225,5,FALSE)*HLOOKUP($M1312,$C$1166:$AS$1168,2,FALSE)+HLOOKUP($M1312,$C$1166:$AS$1168,3,FALSE)*HLOOKUP($M1312,$D$1254:$AS$1257,4,FALSE)</f>
        <v>0.36592767250317715</v>
      </c>
      <c r="AC1406" s="376"/>
      <c r="AD1406" s="376"/>
      <c r="AE1406" s="376"/>
      <c r="AF1406" s="376"/>
      <c r="AG1406" s="376"/>
      <c r="AH1406" s="376"/>
      <c r="AI1406" s="376"/>
      <c r="AJ1406" s="376"/>
      <c r="AK1406" s="376"/>
      <c r="AL1406" s="376"/>
      <c r="AM1406" s="376"/>
      <c r="AN1406" s="376"/>
      <c r="AO1406" s="376"/>
      <c r="AP1406" s="376"/>
    </row>
    <row r="1407" spans="1:140" s="2" customFormat="1" ht="25.15" customHeight="1">
      <c r="A1407" s="413"/>
      <c r="B1407" s="256">
        <f>B1406+1</f>
        <v>2021</v>
      </c>
      <c r="C1407" s="278">
        <f t="shared" ref="C1407:C1447" si="391">DATE(YEAR(C1406+1),12,31)</f>
        <v>44196</v>
      </c>
      <c r="D1407" s="86">
        <f t="shared" si="385"/>
        <v>0.46594979555477872</v>
      </c>
      <c r="E1407" s="86">
        <f t="shared" si="386"/>
        <v>0.23807050401517355</v>
      </c>
      <c r="F1407" s="86">
        <f t="shared" si="387"/>
        <v>0.21347152842490774</v>
      </c>
      <c r="G1407" s="86">
        <f t="shared" si="388"/>
        <v>0.21688161923761703</v>
      </c>
      <c r="H1407" s="86">
        <f t="shared" si="389"/>
        <v>0.25169341296090941</v>
      </c>
      <c r="I1407" s="86">
        <f t="shared" si="390"/>
        <v>0.34273765847521592</v>
      </c>
      <c r="J1407" s="14"/>
      <c r="K1407" s="324">
        <f t="shared" ref="K1407:K1447" si="392">AVERAGE(N1407:AA1407,N1360:AA1360)</f>
        <v>0.20700762054432006</v>
      </c>
      <c r="L1407" s="14"/>
      <c r="M1407" s="104">
        <f>M1406+1</f>
        <v>2021</v>
      </c>
      <c r="N1407" s="222">
        <f t="shared" ref="N1407:N1447" si="393">($H$1178*10^-6)*$E$1202*HLOOKUP($M1313,$G$1221:$AV$1225,5,FALSE)*HLOOKUP($M1313,$C$1166:$AS$1168,2,FALSE)+HLOOKUP($M1313,$C$1166:$AS$1168,3,FALSE)*HLOOKUP($M1313,$D$1254:$AS$1257,4,FALSE)</f>
        <v>0.70579527410647369</v>
      </c>
      <c r="O1407" s="222">
        <f t="shared" ref="O1407:O1447" si="394">($H$1179*10^-6)*$E$1202*HLOOKUP($M1313,$G$1221:$AV$1225,5,FALSE)*HLOOKUP($M1313,$C$1166:$AS$1168,2,FALSE)+HLOOKUP($M1313,$C$1166:$AS$1168,3,FALSE)*HLOOKUP($M1313,$D$1254:$AS$1257,4,FALSE)</f>
        <v>0.3930885821909344</v>
      </c>
      <c r="P1407" s="222">
        <f t="shared" ref="P1407:P1447" si="395">($H$1180*10^-6)*$E$1202*HLOOKUP($M1313,$G$1221:$AV$1225,5,FALSE)*HLOOKUP($M1313,$C$1166:$AS$1168,2,FALSE)+HLOOKUP($M1313,$C$1166:$AS$1168,3,FALSE)*HLOOKUP($M1313,$D$1254:$AS$1257,4,FALSE)</f>
        <v>0.29896553036692808</v>
      </c>
      <c r="Q1407" s="222">
        <f t="shared" ref="Q1407:Q1447" si="396">($H$1181*10^-6)*$E$1202*HLOOKUP($M1313,$G$1221:$AV$1225,5,FALSE)*HLOOKUP($M1313,$C$1166:$AS$1168,2,FALSE)+HLOOKUP($M1313,$C$1166:$AS$1168,3,FALSE)*HLOOKUP($M1313,$D$1254:$AS$1257,4,FALSE)</f>
        <v>0.2511848378091045</v>
      </c>
      <c r="R1407" s="222">
        <f t="shared" ref="R1407:R1447" si="397">($H$1182*10^-6)*$E$1202*HLOOKUP($M1313,$G$1221:$AV$1225,5,FALSE)*HLOOKUP($M1313,$C$1166:$AS$1168,2,FALSE)+HLOOKUP($M1313,$C$1166:$AS$1168,3,FALSE)*HLOOKUP($M1313,$D$1254:$AS$1257,4,FALSE)</f>
        <v>0.22495617022124259</v>
      </c>
      <c r="S1407" s="222">
        <f t="shared" ref="S1407:S1447" si="398">($H$1183*10^-6)*$E$1202*HLOOKUP($M1313,$G$1221:$AV$1225,5,FALSE)*HLOOKUP($M1313,$C$1166:$AS$1168,2,FALSE)+HLOOKUP($M1313,$C$1166:$AS$1168,3,FALSE)*HLOOKUP($M1313,$D$1254:$AS$1257,4,FALSE)</f>
        <v>0.21491083007396719</v>
      </c>
      <c r="T1407" s="222">
        <f t="shared" ref="T1407:T1447" si="399">($H$1184*10^-6)*$E$1202*HLOOKUP($M1313,$G$1221:$AV$1225,5,FALSE)*HLOOKUP($M1313,$C$1166:$AS$1168,2,FALSE)+HLOOKUP($M1313,$C$1166:$AS$1168,3,FALSE)*HLOOKUP($M1313,$D$1254:$AS$1257,4,FALSE)</f>
        <v>0.21203222677584832</v>
      </c>
      <c r="U1407" s="222">
        <f t="shared" ref="U1407:U1447" si="400">($H$1185*10^-6)*$E$1202*HLOOKUP($M1313,$G$1221:$AV$1225,5,FALSE)*HLOOKUP($M1313,$C$1166:$AS$1168,2,FALSE)+HLOOKUP($M1313,$C$1166:$AS$1168,3,FALSE)*HLOOKUP($M1313,$D$1254:$AS$1257,4,FALSE)</f>
        <v>0.21393589266447816</v>
      </c>
      <c r="V1407" s="222">
        <f t="shared" ref="V1407:V1447" si="401">($H$1186*10^-6)*$E$1202*HLOOKUP($M1313,$G$1221:$AV$1225,5,FALSE)*HLOOKUP($M1313,$C$1166:$AS$1168,2,FALSE)+HLOOKUP($M1313,$C$1166:$AS$1168,3,FALSE)*HLOOKUP($M1313,$D$1254:$AS$1257,4,FALSE)</f>
        <v>0.21982734581075591</v>
      </c>
      <c r="W1407" s="222">
        <f t="shared" ref="W1407:W1447" si="402">($H$1187*10^-6)*$E$1202*HLOOKUP($M1313,$G$1221:$AV$1225,5,FALSE)*HLOOKUP($M1313,$C$1166:$AS$1168,2,FALSE)+HLOOKUP($M1313,$C$1166:$AS$1168,3,FALSE)*HLOOKUP($M1313,$D$1254:$AS$1257,4,FALSE)</f>
        <v>0.23191227723274138</v>
      </c>
      <c r="X1407" s="222">
        <f t="shared" ref="X1407:X1447" si="403">($H$1188*10^-6)*$E$1202*HLOOKUP($M1313,$G$1221:$AV$1225,5,FALSE)*HLOOKUP($M1313,$C$1166:$AS$1168,2,FALSE)+HLOOKUP($M1313,$C$1166:$AS$1168,3,FALSE)*HLOOKUP($M1313,$D$1254:$AS$1257,4,FALSE)</f>
        <v>0.27147454868907739</v>
      </c>
      <c r="Y1407" s="222">
        <f t="shared" ref="Y1407:Y1447" si="404">($H$1189*10^-6)*$E$1202*HLOOKUP($M1313,$G$1221:$AV$1225,5,FALSE)*HLOOKUP($M1313,$C$1166:$AS$1168,2,FALSE)+HLOOKUP($M1313,$C$1166:$AS$1168,3,FALSE)*HLOOKUP($M1313,$D$1254:$AS$1257,4,FALSE)</f>
        <v>0.30710610358214668</v>
      </c>
      <c r="Z1407" s="222">
        <f t="shared" ref="Z1407:Z1447" si="405">($H$1190*10^-6)*$E$1202*HLOOKUP($M1313,$G$1221:$AV$1225,5,FALSE)*HLOOKUP($M1313,$C$1166:$AS$1168,2,FALSE)+HLOOKUP($M1313,$C$1166:$AS$1168,3,FALSE)*HLOOKUP($M1313,$D$1254:$AS$1257,4,FALSE)</f>
        <v>0.34273765847521592</v>
      </c>
      <c r="AA1407" s="222">
        <f t="shared" ref="AA1407:AA1447" si="406">($H$1191*10^-6)*$E$1202*HLOOKUP($M1313,$G$1221:$AV$1225,5,FALSE)*HLOOKUP($M1313,$C$1166:$AS$1168,2,FALSE)+HLOOKUP($M1313,$C$1166:$AS$1168,3,FALSE)*HLOOKUP($M1313,$D$1254:$AS$1257,4,FALSE)</f>
        <v>0.37836921336828511</v>
      </c>
      <c r="AC1407" s="376"/>
      <c r="AD1407" s="376"/>
      <c r="AE1407" s="376"/>
      <c r="AF1407" s="376"/>
      <c r="AG1407" s="376"/>
      <c r="AH1407" s="376"/>
      <c r="AI1407" s="376"/>
      <c r="AJ1407" s="376"/>
      <c r="AK1407" s="376"/>
      <c r="AL1407" s="376"/>
      <c r="AM1407" s="376"/>
      <c r="AN1407" s="376"/>
      <c r="AO1407" s="376"/>
      <c r="AP1407" s="376"/>
    </row>
    <row r="1408" spans="1:140" s="2" customFormat="1" ht="25.15" customHeight="1">
      <c r="A1408" s="413"/>
      <c r="B1408" s="256">
        <f t="shared" ref="B1408:B1417" si="407">B1407+1</f>
        <v>2022</v>
      </c>
      <c r="C1408" s="278">
        <f t="shared" si="391"/>
        <v>44561</v>
      </c>
      <c r="D1408" s="86">
        <f t="shared" si="385"/>
        <v>0.59377729759278775</v>
      </c>
      <c r="E1408" s="86">
        <f t="shared" si="386"/>
        <v>0.30338217091043618</v>
      </c>
      <c r="F1408" s="86">
        <f t="shared" si="387"/>
        <v>0.27203477385417585</v>
      </c>
      <c r="G1408" s="86">
        <f t="shared" si="388"/>
        <v>0.27638038045521679</v>
      </c>
      <c r="H1408" s="86">
        <f t="shared" si="389"/>
        <v>0.32074235463907286</v>
      </c>
      <c r="I1408" s="86">
        <f t="shared" si="390"/>
        <v>0.43676345085716045</v>
      </c>
      <c r="J1408" s="14"/>
      <c r="K1408" s="324">
        <f t="shared" si="392"/>
        <v>0.26360834770706504</v>
      </c>
      <c r="L1408" s="14"/>
      <c r="M1408" s="104">
        <f t="shared" ref="M1408:M1417" si="408">M1407+1</f>
        <v>2022</v>
      </c>
      <c r="N1408" s="222">
        <f t="shared" si="393"/>
        <v>0.89942138511665826</v>
      </c>
      <c r="O1408" s="222">
        <f t="shared" si="394"/>
        <v>0.50092752110773986</v>
      </c>
      <c r="P1408" s="222">
        <f t="shared" si="395"/>
        <v>0.38098298655396517</v>
      </c>
      <c r="Q1408" s="222">
        <f t="shared" si="396"/>
        <v>0.32009425825155963</v>
      </c>
      <c r="R1408" s="222">
        <f t="shared" si="397"/>
        <v>0.28667008356931267</v>
      </c>
      <c r="S1408" s="222">
        <f t="shared" si="398"/>
        <v>0.27386892991938411</v>
      </c>
      <c r="T1408" s="222">
        <f t="shared" si="399"/>
        <v>0.27020061778896753</v>
      </c>
      <c r="U1408" s="222">
        <f t="shared" si="400"/>
        <v>0.27262653061831943</v>
      </c>
      <c r="V1408" s="222">
        <f t="shared" si="401"/>
        <v>0.28013423029211415</v>
      </c>
      <c r="W1408" s="222">
        <f t="shared" si="402"/>
        <v>0.29553451158807853</v>
      </c>
      <c r="X1408" s="222">
        <f t="shared" si="403"/>
        <v>0.34595019769006713</v>
      </c>
      <c r="Y1408" s="222">
        <f t="shared" si="404"/>
        <v>0.39135682427361379</v>
      </c>
      <c r="Z1408" s="222">
        <f t="shared" si="405"/>
        <v>0.43676345085716045</v>
      </c>
      <c r="AA1408" s="222">
        <f t="shared" si="406"/>
        <v>0.482170077440707</v>
      </c>
      <c r="AC1408" s="376"/>
      <c r="AD1408" s="376"/>
      <c r="AE1408" s="376"/>
      <c r="AF1408" s="376"/>
      <c r="AG1408" s="376"/>
      <c r="AH1408" s="376"/>
      <c r="AI1408" s="376"/>
      <c r="AJ1408" s="376"/>
      <c r="AK1408" s="376"/>
      <c r="AL1408" s="376"/>
      <c r="AM1408" s="376"/>
      <c r="AN1408" s="376"/>
      <c r="AO1408" s="376"/>
      <c r="AP1408" s="376"/>
    </row>
    <row r="1409" spans="1:42" s="2" customFormat="1" ht="25.15" customHeight="1">
      <c r="A1409" s="413"/>
      <c r="B1409" s="256">
        <f t="shared" si="407"/>
        <v>2023</v>
      </c>
      <c r="C1409" s="278">
        <f t="shared" si="391"/>
        <v>44926</v>
      </c>
      <c r="D1409" s="86">
        <f t="shared" si="385"/>
        <v>0.79833051590578374</v>
      </c>
      <c r="E1409" s="86">
        <f t="shared" si="386"/>
        <v>0.40789576496345825</v>
      </c>
      <c r="F1409" s="86">
        <f t="shared" si="387"/>
        <v>0.36574935120583718</v>
      </c>
      <c r="G1409" s="86">
        <f t="shared" si="388"/>
        <v>0.37159199688090266</v>
      </c>
      <c r="H1409" s="86">
        <f t="shared" si="389"/>
        <v>0.43123644250112714</v>
      </c>
      <c r="I1409" s="86">
        <f t="shared" si="390"/>
        <v>0.58722620831945826</v>
      </c>
      <c r="J1409" s="14"/>
      <c r="K1409" s="324">
        <f t="shared" si="392"/>
        <v>0.35415832526563001</v>
      </c>
      <c r="L1409" s="14"/>
      <c r="M1409" s="104">
        <f t="shared" si="408"/>
        <v>2023</v>
      </c>
      <c r="N1409" s="222">
        <f t="shared" si="393"/>
        <v>1.2092674160966406</v>
      </c>
      <c r="O1409" s="222">
        <f t="shared" si="394"/>
        <v>0.67349447002873208</v>
      </c>
      <c r="P1409" s="222">
        <f t="shared" si="395"/>
        <v>0.51222966159197869</v>
      </c>
      <c r="Q1409" s="222">
        <f t="shared" si="396"/>
        <v>0.4303650802488187</v>
      </c>
      <c r="R1409" s="222">
        <f t="shared" si="397"/>
        <v>0.38542644967809786</v>
      </c>
      <c r="S1409" s="222">
        <f t="shared" si="398"/>
        <v>0.36821536458109699</v>
      </c>
      <c r="T1409" s="222">
        <f t="shared" si="399"/>
        <v>0.36328333783057731</v>
      </c>
      <c r="U1409" s="222">
        <f t="shared" si="400"/>
        <v>0.36654496512493556</v>
      </c>
      <c r="V1409" s="222">
        <f t="shared" si="401"/>
        <v>0.37663902863686977</v>
      </c>
      <c r="W1409" s="222">
        <f t="shared" si="402"/>
        <v>0.39734462745640059</v>
      </c>
      <c r="X1409" s="222">
        <f t="shared" si="403"/>
        <v>0.46512825754585368</v>
      </c>
      <c r="Y1409" s="222">
        <f t="shared" si="404"/>
        <v>0.52617723293265595</v>
      </c>
      <c r="Z1409" s="222">
        <f t="shared" si="405"/>
        <v>0.58722620831945826</v>
      </c>
      <c r="AA1409" s="222">
        <f t="shared" si="406"/>
        <v>0.64827518370626036</v>
      </c>
      <c r="AC1409" s="376"/>
      <c r="AD1409" s="376"/>
      <c r="AE1409" s="376"/>
      <c r="AF1409" s="376"/>
      <c r="AG1409" s="376"/>
      <c r="AH1409" s="376"/>
      <c r="AI1409" s="376"/>
      <c r="AJ1409" s="376"/>
      <c r="AK1409" s="376"/>
      <c r="AL1409" s="376"/>
      <c r="AM1409" s="376"/>
      <c r="AN1409" s="376"/>
      <c r="AO1409" s="376"/>
      <c r="AP1409" s="376"/>
    </row>
    <row r="1410" spans="1:42" s="2" customFormat="1" ht="25.15" customHeight="1">
      <c r="A1410" s="413"/>
      <c r="B1410" s="256">
        <f t="shared" si="407"/>
        <v>2024</v>
      </c>
      <c r="C1410" s="278">
        <f t="shared" si="391"/>
        <v>45291</v>
      </c>
      <c r="D1410" s="86">
        <f t="shared" si="385"/>
        <v>1.0219611009490757</v>
      </c>
      <c r="E1410" s="86">
        <f t="shared" si="386"/>
        <v>0.52215667161559054</v>
      </c>
      <c r="F1410" s="86">
        <f t="shared" si="387"/>
        <v>0.46820408613046172</v>
      </c>
      <c r="G1410" s="86">
        <f t="shared" si="388"/>
        <v>0.47568339011243554</v>
      </c>
      <c r="H1410" s="86">
        <f t="shared" si="389"/>
        <v>0.5520356052628026</v>
      </c>
      <c r="I1410" s="86">
        <f t="shared" si="390"/>
        <v>0.75172166214817382</v>
      </c>
      <c r="J1410" s="14"/>
      <c r="K1410" s="324">
        <f t="shared" si="392"/>
        <v>0.45302171253012169</v>
      </c>
      <c r="L1410" s="14"/>
      <c r="M1410" s="104">
        <f t="shared" si="408"/>
        <v>2024</v>
      </c>
      <c r="N1410" s="222">
        <f t="shared" si="393"/>
        <v>1.5480107991284837</v>
      </c>
      <c r="O1410" s="222">
        <f t="shared" si="394"/>
        <v>0.86215563148397356</v>
      </c>
      <c r="P1410" s="222">
        <f t="shared" si="395"/>
        <v>0.65571687223477026</v>
      </c>
      <c r="Q1410" s="222">
        <f t="shared" si="396"/>
        <v>0.55092015457044829</v>
      </c>
      <c r="R1410" s="222">
        <f t="shared" si="397"/>
        <v>0.49339318866073273</v>
      </c>
      <c r="S1410" s="222">
        <f t="shared" si="398"/>
        <v>0.47136088609454213</v>
      </c>
      <c r="T1410" s="222">
        <f t="shared" si="399"/>
        <v>0.4650472861663813</v>
      </c>
      <c r="U1410" s="222">
        <f t="shared" si="400"/>
        <v>0.46922256965388026</v>
      </c>
      <c r="V1410" s="222">
        <f t="shared" si="401"/>
        <v>0.48214421057099077</v>
      </c>
      <c r="W1410" s="222">
        <f t="shared" si="402"/>
        <v>0.50864991985282781</v>
      </c>
      <c r="X1410" s="222">
        <f t="shared" si="403"/>
        <v>0.59542129067277727</v>
      </c>
      <c r="Y1410" s="222">
        <f t="shared" si="404"/>
        <v>0.67357147641047554</v>
      </c>
      <c r="Z1410" s="222">
        <f t="shared" si="405"/>
        <v>0.75172166214817382</v>
      </c>
      <c r="AA1410" s="222">
        <f t="shared" si="406"/>
        <v>0.82987184788587187</v>
      </c>
      <c r="AC1410" s="376"/>
      <c r="AD1410" s="376"/>
      <c r="AE1410" s="376"/>
      <c r="AF1410" s="376"/>
      <c r="AG1410" s="376"/>
      <c r="AH1410" s="376"/>
      <c r="AI1410" s="376"/>
      <c r="AJ1410" s="376"/>
      <c r="AK1410" s="376"/>
      <c r="AL1410" s="376"/>
      <c r="AM1410" s="376"/>
      <c r="AN1410" s="376"/>
      <c r="AO1410" s="376"/>
      <c r="AP1410" s="376"/>
    </row>
    <row r="1411" spans="1:42" s="2" customFormat="1" ht="25.15" customHeight="1">
      <c r="A1411" s="413"/>
      <c r="B1411" s="256">
        <f t="shared" si="407"/>
        <v>2025</v>
      </c>
      <c r="C1411" s="278">
        <f t="shared" si="391"/>
        <v>45657</v>
      </c>
      <c r="D1411" s="86">
        <f t="shared" si="385"/>
        <v>1.1961469594375564</v>
      </c>
      <c r="E1411" s="86">
        <f t="shared" si="386"/>
        <v>0.61115448966011643</v>
      </c>
      <c r="F1411" s="86">
        <f t="shared" si="387"/>
        <v>0.54800607723825512</v>
      </c>
      <c r="G1411" s="86">
        <f t="shared" si="388"/>
        <v>0.55676017434472902</v>
      </c>
      <c r="H1411" s="86">
        <f t="shared" si="389"/>
        <v>0.64612607086820595</v>
      </c>
      <c r="I1411" s="86">
        <f t="shared" si="390"/>
        <v>0.87984716804469609</v>
      </c>
      <c r="J1411" s="14"/>
      <c r="K1411" s="324">
        <f t="shared" si="392"/>
        <v>0.5298218576381355</v>
      </c>
      <c r="L1411" s="14"/>
      <c r="M1411" s="104">
        <f t="shared" si="408"/>
        <v>2025</v>
      </c>
      <c r="N1411" s="222">
        <f t="shared" si="393"/>
        <v>1.8118580138074207</v>
      </c>
      <c r="O1411" s="222">
        <f t="shared" si="394"/>
        <v>1.0091038065967532</v>
      </c>
      <c r="P1411" s="222">
        <f t="shared" si="395"/>
        <v>0.76747905790849502</v>
      </c>
      <c r="Q1411" s="222">
        <f t="shared" si="396"/>
        <v>0.64482049969448618</v>
      </c>
      <c r="R1411" s="222">
        <f t="shared" si="397"/>
        <v>0.57748847962574679</v>
      </c>
      <c r="S1411" s="222">
        <f t="shared" si="398"/>
        <v>0.55170093086338889</v>
      </c>
      <c r="T1411" s="222">
        <f t="shared" si="399"/>
        <v>0.54431122361312145</v>
      </c>
      <c r="U1411" s="222">
        <f t="shared" si="400"/>
        <v>0.54919815389229121</v>
      </c>
      <c r="V1411" s="222">
        <f t="shared" si="401"/>
        <v>0.56432219479716694</v>
      </c>
      <c r="W1411" s="222">
        <f t="shared" si="402"/>
        <v>0.59534561000911734</v>
      </c>
      <c r="X1411" s="222">
        <f t="shared" si="403"/>
        <v>0.69690653172729455</v>
      </c>
      <c r="Y1411" s="222">
        <f t="shared" si="404"/>
        <v>0.78837684988599532</v>
      </c>
      <c r="Z1411" s="222">
        <f t="shared" si="405"/>
        <v>0.87984716804469609</v>
      </c>
      <c r="AA1411" s="222">
        <f t="shared" si="406"/>
        <v>0.97131748620339664</v>
      </c>
      <c r="AC1411" s="376"/>
      <c r="AD1411" s="376"/>
      <c r="AE1411" s="376"/>
      <c r="AF1411" s="376"/>
      <c r="AG1411" s="376"/>
      <c r="AH1411" s="376"/>
      <c r="AI1411" s="376"/>
      <c r="AJ1411" s="376"/>
      <c r="AK1411" s="376"/>
      <c r="AL1411" s="376"/>
      <c r="AM1411" s="376"/>
      <c r="AN1411" s="376"/>
      <c r="AO1411" s="376"/>
      <c r="AP1411" s="376"/>
    </row>
    <row r="1412" spans="1:42" s="2" customFormat="1" ht="25.15" customHeight="1">
      <c r="A1412" s="413"/>
      <c r="B1412" s="256">
        <f t="shared" si="407"/>
        <v>2026</v>
      </c>
      <c r="C1412" s="278">
        <f t="shared" si="391"/>
        <v>46022</v>
      </c>
      <c r="D1412" s="86">
        <f t="shared" si="385"/>
        <v>1.3335422182918704</v>
      </c>
      <c r="E1412" s="86">
        <f t="shared" si="386"/>
        <v>0.68135466752648122</v>
      </c>
      <c r="F1412" s="86">
        <f t="shared" si="387"/>
        <v>0.61095272124535205</v>
      </c>
      <c r="G1412" s="86">
        <f t="shared" si="388"/>
        <v>0.62071235653297507</v>
      </c>
      <c r="H1412" s="86">
        <f t="shared" si="389"/>
        <v>0.7203432546841485</v>
      </c>
      <c r="I1412" s="86">
        <f t="shared" si="390"/>
        <v>0.98091069410388421</v>
      </c>
      <c r="J1412" s="14"/>
      <c r="K1412" s="324">
        <f t="shared" si="392"/>
        <v>0.59015007590804591</v>
      </c>
      <c r="L1412" s="14"/>
      <c r="M1412" s="104">
        <f t="shared" si="408"/>
        <v>2026</v>
      </c>
      <c r="N1412" s="222">
        <f t="shared" si="393"/>
        <v>2.0199768397177325</v>
      </c>
      <c r="O1412" s="222">
        <f t="shared" si="394"/>
        <v>1.1250143789761102</v>
      </c>
      <c r="P1412" s="222">
        <f t="shared" si="395"/>
        <v>0.85563543618176818</v>
      </c>
      <c r="Q1412" s="222">
        <f t="shared" si="396"/>
        <v>0.71888771925398798</v>
      </c>
      <c r="R1412" s="222">
        <f t="shared" si="397"/>
        <v>0.64382161579897446</v>
      </c>
      <c r="S1412" s="222">
        <f t="shared" si="398"/>
        <v>0.61507198373283234</v>
      </c>
      <c r="T1412" s="222">
        <f t="shared" si="399"/>
        <v>0.60683345875787187</v>
      </c>
      <c r="U1412" s="222">
        <f t="shared" si="400"/>
        <v>0.61228172562316252</v>
      </c>
      <c r="V1412" s="222">
        <f t="shared" si="401"/>
        <v>0.62914298744278752</v>
      </c>
      <c r="W1412" s="222">
        <f t="shared" si="402"/>
        <v>0.66372990305070512</v>
      </c>
      <c r="X1412" s="222">
        <f t="shared" si="403"/>
        <v>0.77695660631759189</v>
      </c>
      <c r="Y1412" s="222">
        <f t="shared" si="404"/>
        <v>0.8789336502107381</v>
      </c>
      <c r="Z1412" s="222">
        <f t="shared" si="405"/>
        <v>0.98091069410388421</v>
      </c>
      <c r="AA1412" s="222">
        <f t="shared" si="406"/>
        <v>1.0828877379970301</v>
      </c>
      <c r="AC1412" s="376"/>
      <c r="AD1412" s="376"/>
      <c r="AE1412" s="376"/>
      <c r="AF1412" s="376"/>
      <c r="AG1412" s="376"/>
      <c r="AH1412" s="376"/>
      <c r="AI1412" s="376"/>
      <c r="AJ1412" s="376"/>
      <c r="AK1412" s="376"/>
      <c r="AL1412" s="376"/>
      <c r="AM1412" s="376"/>
      <c r="AN1412" s="376"/>
      <c r="AO1412" s="376"/>
      <c r="AP1412" s="376"/>
    </row>
    <row r="1413" spans="1:42" s="2" customFormat="1" ht="25.15" customHeight="1">
      <c r="A1413" s="413"/>
      <c r="B1413" s="256">
        <f t="shared" si="407"/>
        <v>2027</v>
      </c>
      <c r="C1413" s="278">
        <f t="shared" si="391"/>
        <v>46387</v>
      </c>
      <c r="D1413" s="86">
        <f t="shared" si="385"/>
        <v>1.4709374771461843</v>
      </c>
      <c r="E1413" s="86">
        <f t="shared" si="386"/>
        <v>0.751554845392846</v>
      </c>
      <c r="F1413" s="86">
        <f t="shared" si="387"/>
        <v>0.67389936525244898</v>
      </c>
      <c r="G1413" s="86">
        <f t="shared" si="388"/>
        <v>0.68466453872122091</v>
      </c>
      <c r="H1413" s="86">
        <f t="shared" si="389"/>
        <v>0.79456043850009117</v>
      </c>
      <c r="I1413" s="86">
        <f t="shared" si="390"/>
        <v>1.0819742201630722</v>
      </c>
      <c r="J1413" s="14"/>
      <c r="K1413" s="324">
        <f t="shared" si="392"/>
        <v>0.65033806927510507</v>
      </c>
      <c r="L1413" s="14"/>
      <c r="M1413" s="104">
        <f t="shared" si="408"/>
        <v>2027</v>
      </c>
      <c r="N1413" s="222">
        <f t="shared" si="393"/>
        <v>2.2280956656280444</v>
      </c>
      <c r="O1413" s="222">
        <f t="shared" si="394"/>
        <v>1.240924951355467</v>
      </c>
      <c r="P1413" s="222">
        <f t="shared" si="395"/>
        <v>0.94379181445504123</v>
      </c>
      <c r="Q1413" s="222">
        <f t="shared" si="396"/>
        <v>0.79295493881348977</v>
      </c>
      <c r="R1413" s="222">
        <f t="shared" si="397"/>
        <v>0.71015475197220213</v>
      </c>
      <c r="S1413" s="222">
        <f t="shared" si="398"/>
        <v>0.67844303660227567</v>
      </c>
      <c r="T1413" s="222">
        <f t="shared" si="399"/>
        <v>0.6693556939026224</v>
      </c>
      <c r="U1413" s="222">
        <f t="shared" si="400"/>
        <v>0.67536529735403383</v>
      </c>
      <c r="V1413" s="222">
        <f t="shared" si="401"/>
        <v>0.69396378008840798</v>
      </c>
      <c r="W1413" s="222">
        <f t="shared" si="402"/>
        <v>0.732114196092293</v>
      </c>
      <c r="X1413" s="222">
        <f t="shared" si="403"/>
        <v>0.85700668090788934</v>
      </c>
      <c r="Y1413" s="222">
        <f t="shared" si="404"/>
        <v>0.96949045053548077</v>
      </c>
      <c r="Z1413" s="222">
        <f t="shared" si="405"/>
        <v>1.0819742201630722</v>
      </c>
      <c r="AA1413" s="222">
        <f t="shared" si="406"/>
        <v>1.1944579897906635</v>
      </c>
      <c r="AC1413" s="376"/>
      <c r="AD1413" s="376"/>
      <c r="AE1413" s="376"/>
      <c r="AF1413" s="376"/>
      <c r="AG1413" s="376"/>
      <c r="AH1413" s="376"/>
      <c r="AI1413" s="376"/>
      <c r="AJ1413" s="376"/>
      <c r="AK1413" s="376"/>
      <c r="AL1413" s="376"/>
      <c r="AM1413" s="376"/>
      <c r="AN1413" s="376"/>
      <c r="AO1413" s="376"/>
      <c r="AP1413" s="376"/>
    </row>
    <row r="1414" spans="1:42" s="2" customFormat="1" ht="25.15" customHeight="1">
      <c r="A1414" s="413"/>
      <c r="B1414" s="256">
        <f t="shared" si="407"/>
        <v>2028</v>
      </c>
      <c r="C1414" s="278">
        <f t="shared" si="391"/>
        <v>46752</v>
      </c>
      <c r="D1414" s="86">
        <f t="shared" si="385"/>
        <v>1.608332736000498</v>
      </c>
      <c r="E1414" s="86">
        <f t="shared" si="386"/>
        <v>0.82175502325921068</v>
      </c>
      <c r="F1414" s="86">
        <f t="shared" si="387"/>
        <v>0.73684600925954591</v>
      </c>
      <c r="G1414" s="86">
        <f t="shared" si="388"/>
        <v>0.74861672090946685</v>
      </c>
      <c r="H1414" s="86">
        <f t="shared" si="389"/>
        <v>0.86877762231603373</v>
      </c>
      <c r="I1414" s="86">
        <f t="shared" si="390"/>
        <v>1.1830377462222603</v>
      </c>
      <c r="J1414" s="14"/>
      <c r="K1414" s="324">
        <f t="shared" si="392"/>
        <v>0.71037712989533286</v>
      </c>
      <c r="L1414" s="14"/>
      <c r="M1414" s="104">
        <f t="shared" si="408"/>
        <v>2028</v>
      </c>
      <c r="N1414" s="222">
        <f t="shared" si="393"/>
        <v>2.4362144915383563</v>
      </c>
      <c r="O1414" s="222">
        <f t="shared" si="394"/>
        <v>1.3568355237348237</v>
      </c>
      <c r="P1414" s="222">
        <f t="shared" si="395"/>
        <v>1.0319481927283143</v>
      </c>
      <c r="Q1414" s="222">
        <f t="shared" si="396"/>
        <v>0.86702215837299157</v>
      </c>
      <c r="R1414" s="222">
        <f t="shared" si="397"/>
        <v>0.77648788814542979</v>
      </c>
      <c r="S1414" s="222">
        <f t="shared" si="398"/>
        <v>0.74181408947171901</v>
      </c>
      <c r="T1414" s="222">
        <f t="shared" si="399"/>
        <v>0.73187792904737281</v>
      </c>
      <c r="U1414" s="222">
        <f t="shared" si="400"/>
        <v>0.73844886908490515</v>
      </c>
      <c r="V1414" s="222">
        <f t="shared" si="401"/>
        <v>0.75878457273402855</v>
      </c>
      <c r="W1414" s="222">
        <f t="shared" si="402"/>
        <v>0.80049848913388078</v>
      </c>
      <c r="X1414" s="222">
        <f t="shared" si="403"/>
        <v>0.93705675549818668</v>
      </c>
      <c r="Y1414" s="222">
        <f t="shared" si="404"/>
        <v>1.0600472508602234</v>
      </c>
      <c r="Z1414" s="222">
        <f t="shared" si="405"/>
        <v>1.1830377462222603</v>
      </c>
      <c r="AA1414" s="222">
        <f t="shared" si="406"/>
        <v>1.306028241584297</v>
      </c>
      <c r="AC1414" s="376"/>
      <c r="AD1414" s="376"/>
      <c r="AE1414" s="376"/>
      <c r="AF1414" s="376"/>
      <c r="AG1414" s="376"/>
      <c r="AH1414" s="376"/>
      <c r="AI1414" s="376"/>
      <c r="AJ1414" s="376"/>
      <c r="AK1414" s="376"/>
      <c r="AL1414" s="376"/>
      <c r="AM1414" s="376"/>
      <c r="AN1414" s="376"/>
      <c r="AO1414" s="376"/>
      <c r="AP1414" s="376"/>
    </row>
    <row r="1415" spans="1:42" s="2" customFormat="1" ht="25.15" customHeight="1">
      <c r="A1415" s="413"/>
      <c r="B1415" s="256">
        <f t="shared" si="407"/>
        <v>2029</v>
      </c>
      <c r="C1415" s="278">
        <f t="shared" si="391"/>
        <v>47118</v>
      </c>
      <c r="D1415" s="86">
        <f t="shared" si="385"/>
        <v>1.7457279948548123</v>
      </c>
      <c r="E1415" s="86">
        <f t="shared" si="386"/>
        <v>0.89195520112557536</v>
      </c>
      <c r="F1415" s="86">
        <f t="shared" si="387"/>
        <v>0.79979265326664284</v>
      </c>
      <c r="G1415" s="86">
        <f t="shared" si="388"/>
        <v>0.81256890309771279</v>
      </c>
      <c r="H1415" s="86">
        <f t="shared" si="389"/>
        <v>0.94299480613197639</v>
      </c>
      <c r="I1415" s="86">
        <f t="shared" si="390"/>
        <v>1.2841012722814484</v>
      </c>
      <c r="J1415" s="14"/>
      <c r="K1415" s="324">
        <f t="shared" si="392"/>
        <v>0.77025854992474951</v>
      </c>
      <c r="L1415" s="14"/>
      <c r="M1415" s="104">
        <f t="shared" si="408"/>
        <v>2029</v>
      </c>
      <c r="N1415" s="222">
        <f t="shared" si="393"/>
        <v>2.6443333174486683</v>
      </c>
      <c r="O1415" s="222">
        <f t="shared" si="394"/>
        <v>1.4727460961141807</v>
      </c>
      <c r="P1415" s="222">
        <f t="shared" si="395"/>
        <v>1.1201045710015876</v>
      </c>
      <c r="Q1415" s="222">
        <f t="shared" si="396"/>
        <v>0.94108937793249337</v>
      </c>
      <c r="R1415" s="222">
        <f t="shared" si="397"/>
        <v>0.84282102431865746</v>
      </c>
      <c r="S1415" s="222">
        <f t="shared" si="398"/>
        <v>0.80518514234116234</v>
      </c>
      <c r="T1415" s="222">
        <f t="shared" si="399"/>
        <v>0.79440016419212323</v>
      </c>
      <c r="U1415" s="222">
        <f t="shared" si="400"/>
        <v>0.80153244081577635</v>
      </c>
      <c r="V1415" s="222">
        <f t="shared" si="401"/>
        <v>0.82360536537964912</v>
      </c>
      <c r="W1415" s="222">
        <f t="shared" si="402"/>
        <v>0.86888278217546866</v>
      </c>
      <c r="X1415" s="222">
        <f t="shared" si="403"/>
        <v>1.017106830088484</v>
      </c>
      <c r="Y1415" s="222">
        <f t="shared" si="404"/>
        <v>1.1506040511849662</v>
      </c>
      <c r="Z1415" s="222">
        <f t="shared" si="405"/>
        <v>1.2841012722814484</v>
      </c>
      <c r="AA1415" s="222">
        <f t="shared" si="406"/>
        <v>1.4175984933779304</v>
      </c>
      <c r="AC1415" s="376"/>
      <c r="AD1415" s="376"/>
      <c r="AE1415" s="376"/>
      <c r="AF1415" s="376"/>
      <c r="AG1415" s="376"/>
      <c r="AH1415" s="376"/>
      <c r="AI1415" s="376"/>
      <c r="AJ1415" s="376"/>
      <c r="AK1415" s="376"/>
      <c r="AL1415" s="376"/>
      <c r="AM1415" s="376"/>
      <c r="AN1415" s="376"/>
      <c r="AO1415" s="376"/>
      <c r="AP1415" s="376"/>
    </row>
    <row r="1416" spans="1:42" s="2" customFormat="1" ht="25.15" customHeight="1">
      <c r="A1416" s="413"/>
      <c r="B1416" s="256">
        <f t="shared" si="407"/>
        <v>2030</v>
      </c>
      <c r="C1416" s="278">
        <f t="shared" si="391"/>
        <v>47483</v>
      </c>
      <c r="D1416" s="86">
        <f t="shared" si="385"/>
        <v>1.883123253709126</v>
      </c>
      <c r="E1416" s="86">
        <f t="shared" si="386"/>
        <v>0.96215537899194015</v>
      </c>
      <c r="F1416" s="86">
        <f t="shared" si="387"/>
        <v>0.86273929727373955</v>
      </c>
      <c r="G1416" s="86">
        <f t="shared" si="388"/>
        <v>0.87652108528595851</v>
      </c>
      <c r="H1416" s="86">
        <f t="shared" si="389"/>
        <v>1.0172119899479188</v>
      </c>
      <c r="I1416" s="86">
        <f t="shared" si="390"/>
        <v>1.3851647983406361</v>
      </c>
      <c r="J1416" s="14"/>
      <c r="K1416" s="324">
        <f t="shared" si="392"/>
        <v>0.8299736215193757</v>
      </c>
      <c r="L1416" s="14"/>
      <c r="M1416" s="104">
        <f t="shared" si="408"/>
        <v>2030</v>
      </c>
      <c r="N1416" s="222">
        <f t="shared" si="393"/>
        <v>2.8524521433589798</v>
      </c>
      <c r="O1416" s="222">
        <f t="shared" si="394"/>
        <v>1.5886566684935373</v>
      </c>
      <c r="P1416" s="222">
        <f t="shared" si="395"/>
        <v>1.2082609492748604</v>
      </c>
      <c r="Q1416" s="222">
        <f t="shared" si="396"/>
        <v>1.0151565974919952</v>
      </c>
      <c r="R1416" s="222">
        <f t="shared" si="397"/>
        <v>0.90915416049188502</v>
      </c>
      <c r="S1416" s="222">
        <f t="shared" si="398"/>
        <v>0.86855619521060556</v>
      </c>
      <c r="T1416" s="222">
        <f t="shared" si="399"/>
        <v>0.85692239933687364</v>
      </c>
      <c r="U1416" s="222">
        <f t="shared" si="400"/>
        <v>0.86461601254664755</v>
      </c>
      <c r="V1416" s="222">
        <f t="shared" si="401"/>
        <v>0.88842615802526947</v>
      </c>
      <c r="W1416" s="222">
        <f t="shared" si="402"/>
        <v>0.93726707521705632</v>
      </c>
      <c r="X1416" s="222">
        <f t="shared" si="403"/>
        <v>1.0971569046787812</v>
      </c>
      <c r="Y1416" s="222">
        <f t="shared" si="404"/>
        <v>1.2411608515097088</v>
      </c>
      <c r="Z1416" s="222">
        <f t="shared" si="405"/>
        <v>1.3851647983406363</v>
      </c>
      <c r="AA1416" s="222">
        <f t="shared" si="406"/>
        <v>1.5291687451715636</v>
      </c>
    </row>
    <row r="1417" spans="1:42" s="2" customFormat="1" ht="25.15" customHeight="1">
      <c r="A1417" s="413"/>
      <c r="B1417" s="256">
        <f t="shared" si="407"/>
        <v>2031</v>
      </c>
      <c r="C1417" s="278">
        <f t="shared" si="391"/>
        <v>47848</v>
      </c>
      <c r="D1417" s="86">
        <f t="shared" si="385"/>
        <v>2.0205185125634397</v>
      </c>
      <c r="E1417" s="86">
        <f t="shared" si="386"/>
        <v>1.0323555568583047</v>
      </c>
      <c r="F1417" s="86">
        <f t="shared" si="387"/>
        <v>0.92568594128083648</v>
      </c>
      <c r="G1417" s="86">
        <f t="shared" si="388"/>
        <v>0.94047326747420446</v>
      </c>
      <c r="H1417" s="86">
        <f t="shared" si="389"/>
        <v>1.0914291737638613</v>
      </c>
      <c r="I1417" s="86">
        <f t="shared" si="390"/>
        <v>1.4862283243998242</v>
      </c>
      <c r="J1417" s="14"/>
      <c r="K1417" s="324">
        <f t="shared" si="392"/>
        <v>0.88862991249180323</v>
      </c>
      <c r="L1417" s="14"/>
      <c r="M1417" s="104">
        <f t="shared" si="408"/>
        <v>2031</v>
      </c>
      <c r="N1417" s="222">
        <f t="shared" si="393"/>
        <v>3.0605709692692917</v>
      </c>
      <c r="O1417" s="222">
        <f t="shared" si="394"/>
        <v>1.7045672408728942</v>
      </c>
      <c r="P1417" s="222">
        <f t="shared" si="395"/>
        <v>1.2964173275481334</v>
      </c>
      <c r="Q1417" s="222">
        <f t="shared" si="396"/>
        <v>1.089223817051497</v>
      </c>
      <c r="R1417" s="222">
        <f t="shared" si="397"/>
        <v>0.97548729666511269</v>
      </c>
      <c r="S1417" s="222">
        <f t="shared" si="398"/>
        <v>0.9319272480800489</v>
      </c>
      <c r="T1417" s="222">
        <f t="shared" si="399"/>
        <v>0.91944463448162406</v>
      </c>
      <c r="U1417" s="222">
        <f t="shared" si="400"/>
        <v>0.92769958427751886</v>
      </c>
      <c r="V1417" s="222">
        <f t="shared" si="401"/>
        <v>0.95324695067089005</v>
      </c>
      <c r="W1417" s="222">
        <f t="shared" si="402"/>
        <v>1.0056513682586441</v>
      </c>
      <c r="X1417" s="222">
        <f t="shared" si="403"/>
        <v>1.1772069792690787</v>
      </c>
      <c r="Y1417" s="222">
        <f t="shared" si="404"/>
        <v>1.3317176518344516</v>
      </c>
      <c r="Z1417" s="222">
        <f t="shared" si="405"/>
        <v>1.4862283243998244</v>
      </c>
      <c r="AA1417" s="222">
        <f t="shared" si="406"/>
        <v>1.6407389969651971</v>
      </c>
    </row>
    <row r="1418" spans="1:42" s="2" customFormat="1" ht="25.15" customHeight="1">
      <c r="A1418" s="413"/>
      <c r="B1418" s="256">
        <f>B1417+1</f>
        <v>2032</v>
      </c>
      <c r="C1418" s="278">
        <f t="shared" si="391"/>
        <v>48213</v>
      </c>
      <c r="D1418" s="86">
        <f t="shared" si="385"/>
        <v>2.2468165859705449</v>
      </c>
      <c r="E1418" s="86">
        <f t="shared" si="386"/>
        <v>1.147979379226435</v>
      </c>
      <c r="F1418" s="86">
        <f t="shared" si="387"/>
        <v>1.0293627667042902</v>
      </c>
      <c r="G1418" s="86">
        <f t="shared" si="388"/>
        <v>1.0458062734313154</v>
      </c>
      <c r="H1418" s="86">
        <f t="shared" si="389"/>
        <v>1.2136692412254138</v>
      </c>
      <c r="I1418" s="86">
        <f t="shared" si="390"/>
        <v>1.6526858967326046</v>
      </c>
      <c r="J1418" s="14"/>
      <c r="K1418" s="324">
        <f t="shared" si="392"/>
        <v>0.98587510384621491</v>
      </c>
      <c r="L1418" s="14"/>
      <c r="M1418" s="104">
        <f>M1417+1</f>
        <v>2032</v>
      </c>
      <c r="N1418" s="222">
        <f t="shared" si="393"/>
        <v>3.4033549178274525</v>
      </c>
      <c r="O1418" s="222">
        <f t="shared" si="394"/>
        <v>1.8954787718506583</v>
      </c>
      <c r="P1418" s="222">
        <f t="shared" si="395"/>
        <v>1.4416160682335244</v>
      </c>
      <c r="Q1418" s="222">
        <f t="shared" si="396"/>
        <v>1.2112168845612645</v>
      </c>
      <c r="R1418" s="222">
        <f t="shared" si="397"/>
        <v>1.0847418738916053</v>
      </c>
      <c r="S1418" s="222">
        <f t="shared" si="398"/>
        <v>1.0363030998650145</v>
      </c>
      <c r="T1418" s="222">
        <f t="shared" si="399"/>
        <v>1.0224224335435659</v>
      </c>
      <c r="U1418" s="222">
        <f t="shared" si="400"/>
        <v>1.031601937716601</v>
      </c>
      <c r="V1418" s="222">
        <f t="shared" si="401"/>
        <v>1.0600106091460297</v>
      </c>
      <c r="W1418" s="222">
        <f t="shared" si="402"/>
        <v>1.1182843215036122</v>
      </c>
      <c r="X1418" s="222">
        <f t="shared" si="403"/>
        <v>1.3090541609472155</v>
      </c>
      <c r="Y1418" s="222">
        <f t="shared" si="404"/>
        <v>1.4808700288399101</v>
      </c>
      <c r="Z1418" s="222">
        <f t="shared" si="405"/>
        <v>1.6526858967326048</v>
      </c>
      <c r="AA1418" s="222">
        <f t="shared" si="406"/>
        <v>1.824501764625299</v>
      </c>
    </row>
    <row r="1419" spans="1:42" s="2" customFormat="1" ht="25.15" customHeight="1">
      <c r="A1419" s="413"/>
      <c r="B1419" s="256">
        <f t="shared" ref="B1419:B1426" si="409">B1418+1</f>
        <v>2033</v>
      </c>
      <c r="C1419" s="278">
        <f t="shared" si="391"/>
        <v>48579</v>
      </c>
      <c r="D1419" s="86">
        <f t="shared" si="385"/>
        <v>2.4731146593776505</v>
      </c>
      <c r="E1419" s="86">
        <f t="shared" si="386"/>
        <v>1.2636032015945651</v>
      </c>
      <c r="F1419" s="86">
        <f t="shared" si="387"/>
        <v>1.1330395921277439</v>
      </c>
      <c r="G1419" s="86">
        <f t="shared" si="388"/>
        <v>1.1511392793884263</v>
      </c>
      <c r="H1419" s="86">
        <f t="shared" si="389"/>
        <v>1.3359093086869662</v>
      </c>
      <c r="I1419" s="86">
        <f t="shared" si="390"/>
        <v>1.8191434690653849</v>
      </c>
      <c r="J1419" s="14"/>
      <c r="K1419" s="324">
        <f t="shared" si="392"/>
        <v>1.0824748674883176</v>
      </c>
      <c r="L1419" s="14"/>
      <c r="M1419" s="104">
        <f t="shared" ref="M1419:M1426" si="410">M1418+1</f>
        <v>2033</v>
      </c>
      <c r="N1419" s="222">
        <f t="shared" si="393"/>
        <v>3.7461388663856132</v>
      </c>
      <c r="O1419" s="222">
        <f t="shared" si="394"/>
        <v>2.0863903028284225</v>
      </c>
      <c r="P1419" s="222">
        <f t="shared" si="395"/>
        <v>1.5868148089189154</v>
      </c>
      <c r="Q1419" s="222">
        <f t="shared" si="396"/>
        <v>1.3332099520710321</v>
      </c>
      <c r="R1419" s="222">
        <f t="shared" si="397"/>
        <v>1.193996451118098</v>
      </c>
      <c r="S1419" s="222">
        <f t="shared" si="398"/>
        <v>1.1406789516499798</v>
      </c>
      <c r="T1419" s="222">
        <f t="shared" si="399"/>
        <v>1.1254002326055079</v>
      </c>
      <c r="U1419" s="222">
        <f t="shared" si="400"/>
        <v>1.1355042911556832</v>
      </c>
      <c r="V1419" s="222">
        <f t="shared" si="401"/>
        <v>1.1667742676211694</v>
      </c>
      <c r="W1419" s="222">
        <f t="shared" si="402"/>
        <v>1.2309172747485804</v>
      </c>
      <c r="X1419" s="222">
        <f t="shared" si="403"/>
        <v>1.4409013426253523</v>
      </c>
      <c r="Y1419" s="222">
        <f t="shared" si="404"/>
        <v>1.6300224058453687</v>
      </c>
      <c r="Z1419" s="222">
        <f t="shared" si="405"/>
        <v>1.8191434690653852</v>
      </c>
      <c r="AA1419" s="222">
        <f t="shared" si="406"/>
        <v>2.0082645322854011</v>
      </c>
    </row>
    <row r="1420" spans="1:42" s="2" customFormat="1" ht="25.15" customHeight="1">
      <c r="A1420" s="413"/>
      <c r="B1420" s="256">
        <f t="shared" si="409"/>
        <v>2034</v>
      </c>
      <c r="C1420" s="278">
        <f t="shared" si="391"/>
        <v>48944</v>
      </c>
      <c r="D1420" s="86">
        <f t="shared" si="385"/>
        <v>2.6994127327847557</v>
      </c>
      <c r="E1420" s="86">
        <f t="shared" si="386"/>
        <v>1.3792270239626951</v>
      </c>
      <c r="F1420" s="86">
        <f t="shared" si="387"/>
        <v>1.2367164175511975</v>
      </c>
      <c r="G1420" s="86">
        <f t="shared" si="388"/>
        <v>1.256472285345537</v>
      </c>
      <c r="H1420" s="86">
        <f t="shared" si="389"/>
        <v>1.4581493761485187</v>
      </c>
      <c r="I1420" s="86">
        <f t="shared" si="390"/>
        <v>1.9856010413981651</v>
      </c>
      <c r="J1420" s="14"/>
      <c r="K1420" s="324">
        <f t="shared" si="392"/>
        <v>1.1783781793440491</v>
      </c>
      <c r="L1420" s="14"/>
      <c r="M1420" s="104">
        <f t="shared" si="410"/>
        <v>2034</v>
      </c>
      <c r="N1420" s="222">
        <f t="shared" si="393"/>
        <v>4.088922814943774</v>
      </c>
      <c r="O1420" s="222">
        <f t="shared" si="394"/>
        <v>2.2773018338061863</v>
      </c>
      <c r="P1420" s="222">
        <f t="shared" si="395"/>
        <v>1.7320135496043063</v>
      </c>
      <c r="Q1420" s="222">
        <f t="shared" si="396"/>
        <v>1.4552030195807999</v>
      </c>
      <c r="R1420" s="222">
        <f t="shared" si="397"/>
        <v>1.3032510283445906</v>
      </c>
      <c r="S1420" s="222">
        <f t="shared" si="398"/>
        <v>1.2450548034349453</v>
      </c>
      <c r="T1420" s="222">
        <f t="shared" si="399"/>
        <v>1.2283780316674497</v>
      </c>
      <c r="U1420" s="222">
        <f t="shared" si="400"/>
        <v>1.2394066445947651</v>
      </c>
      <c r="V1420" s="222">
        <f t="shared" si="401"/>
        <v>1.2735379260963091</v>
      </c>
      <c r="W1420" s="222">
        <f t="shared" si="402"/>
        <v>1.3435502279935485</v>
      </c>
      <c r="X1420" s="222">
        <f t="shared" si="403"/>
        <v>1.5727485243034891</v>
      </c>
      <c r="Y1420" s="222">
        <f t="shared" si="404"/>
        <v>1.7791747828508273</v>
      </c>
      <c r="Z1420" s="222">
        <f t="shared" si="405"/>
        <v>1.9856010413981655</v>
      </c>
      <c r="AA1420" s="222">
        <f t="shared" si="406"/>
        <v>2.192027299945503</v>
      </c>
    </row>
    <row r="1421" spans="1:42" s="2" customFormat="1" ht="25.15" customHeight="1">
      <c r="A1421" s="413"/>
      <c r="B1421" s="256">
        <f t="shared" si="409"/>
        <v>2035</v>
      </c>
      <c r="C1421" s="278">
        <f t="shared" si="391"/>
        <v>49309</v>
      </c>
      <c r="D1421" s="86">
        <f t="shared" si="385"/>
        <v>2.9257108061918609</v>
      </c>
      <c r="E1421" s="86">
        <f t="shared" si="386"/>
        <v>1.4948508463308254</v>
      </c>
      <c r="F1421" s="86">
        <f t="shared" si="387"/>
        <v>1.3403932429746512</v>
      </c>
      <c r="G1421" s="86">
        <f t="shared" si="388"/>
        <v>1.3618052913026482</v>
      </c>
      <c r="H1421" s="86">
        <f t="shared" si="389"/>
        <v>1.5803894436100714</v>
      </c>
      <c r="I1421" s="86">
        <f t="shared" si="390"/>
        <v>2.1520586137309454</v>
      </c>
      <c r="J1421" s="14"/>
      <c r="K1421" s="324">
        <f t="shared" si="392"/>
        <v>1.2735340153393435</v>
      </c>
      <c r="L1421" s="14"/>
      <c r="M1421" s="104">
        <f t="shared" si="410"/>
        <v>2035</v>
      </c>
      <c r="N1421" s="222">
        <f t="shared" si="393"/>
        <v>4.4317067635019347</v>
      </c>
      <c r="O1421" s="222">
        <f t="shared" si="394"/>
        <v>2.468213364783951</v>
      </c>
      <c r="P1421" s="222">
        <f t="shared" si="395"/>
        <v>1.8772122902896975</v>
      </c>
      <c r="Q1421" s="222">
        <f t="shared" si="396"/>
        <v>1.5771960870905677</v>
      </c>
      <c r="R1421" s="222">
        <f t="shared" si="397"/>
        <v>1.4125056055710834</v>
      </c>
      <c r="S1421" s="222">
        <f t="shared" si="398"/>
        <v>1.3494306552199109</v>
      </c>
      <c r="T1421" s="222">
        <f t="shared" si="399"/>
        <v>1.3313558307293918</v>
      </c>
      <c r="U1421" s="222">
        <f t="shared" si="400"/>
        <v>1.3433089980338475</v>
      </c>
      <c r="V1421" s="222">
        <f t="shared" si="401"/>
        <v>1.380301584571449</v>
      </c>
      <c r="W1421" s="222">
        <f t="shared" si="402"/>
        <v>1.4561831812385169</v>
      </c>
      <c r="X1421" s="222">
        <f t="shared" si="403"/>
        <v>1.7045957059816259</v>
      </c>
      <c r="Y1421" s="222">
        <f t="shared" si="404"/>
        <v>1.9283271598562859</v>
      </c>
      <c r="Z1421" s="222">
        <f t="shared" si="405"/>
        <v>2.1520586137309459</v>
      </c>
      <c r="AA1421" s="222">
        <f t="shared" si="406"/>
        <v>2.3757900676056054</v>
      </c>
    </row>
    <row r="1422" spans="1:42" s="2" customFormat="1" ht="25.15" customHeight="1">
      <c r="A1422" s="413"/>
      <c r="B1422" s="256">
        <f t="shared" si="409"/>
        <v>2036</v>
      </c>
      <c r="C1422" s="278">
        <f t="shared" si="391"/>
        <v>49674</v>
      </c>
      <c r="D1422" s="86">
        <f t="shared" si="385"/>
        <v>3.1520088795989665</v>
      </c>
      <c r="E1422" s="86">
        <f t="shared" si="386"/>
        <v>1.6104746686989553</v>
      </c>
      <c r="F1422" s="86">
        <f t="shared" si="387"/>
        <v>1.4440700683981049</v>
      </c>
      <c r="G1422" s="86">
        <f t="shared" si="388"/>
        <v>1.4671382972597589</v>
      </c>
      <c r="H1422" s="86">
        <f t="shared" si="389"/>
        <v>1.7026295110716236</v>
      </c>
      <c r="I1422" s="86">
        <f t="shared" si="390"/>
        <v>2.3185161860637256</v>
      </c>
      <c r="J1422" s="14"/>
      <c r="K1422" s="324">
        <f t="shared" si="392"/>
        <v>1.3685384217218932</v>
      </c>
      <c r="L1422" s="14"/>
      <c r="M1422" s="104">
        <f t="shared" si="410"/>
        <v>2036</v>
      </c>
      <c r="N1422" s="222">
        <f t="shared" si="393"/>
        <v>4.7744907120600955</v>
      </c>
      <c r="O1422" s="222">
        <f t="shared" si="394"/>
        <v>2.6591248957617148</v>
      </c>
      <c r="P1422" s="222">
        <f t="shared" si="395"/>
        <v>2.0224110309750882</v>
      </c>
      <c r="Q1422" s="222">
        <f t="shared" si="396"/>
        <v>1.699189154600335</v>
      </c>
      <c r="R1422" s="222">
        <f t="shared" si="397"/>
        <v>1.5217601827975757</v>
      </c>
      <c r="S1422" s="222">
        <f t="shared" si="398"/>
        <v>1.4538065070048762</v>
      </c>
      <c r="T1422" s="222">
        <f t="shared" si="399"/>
        <v>1.4343336297913336</v>
      </c>
      <c r="U1422" s="222">
        <f t="shared" si="400"/>
        <v>1.4472113514729295</v>
      </c>
      <c r="V1422" s="222">
        <f t="shared" si="401"/>
        <v>1.4870652430465885</v>
      </c>
      <c r="W1422" s="222">
        <f t="shared" si="402"/>
        <v>1.5688161344834848</v>
      </c>
      <c r="X1422" s="222">
        <f t="shared" si="403"/>
        <v>1.8364428876597627</v>
      </c>
      <c r="Y1422" s="222">
        <f t="shared" si="404"/>
        <v>2.0774795368617442</v>
      </c>
      <c r="Z1422" s="222">
        <f t="shared" si="405"/>
        <v>2.318516186063726</v>
      </c>
      <c r="AA1422" s="222">
        <f t="shared" si="406"/>
        <v>2.5595528352657073</v>
      </c>
    </row>
    <row r="1423" spans="1:42" s="2" customFormat="1" ht="25.15" customHeight="1">
      <c r="A1423" s="413"/>
      <c r="B1423" s="256">
        <f t="shared" si="409"/>
        <v>2037</v>
      </c>
      <c r="C1423" s="278">
        <f t="shared" si="391"/>
        <v>50040</v>
      </c>
      <c r="D1423" s="86">
        <f t="shared" si="385"/>
        <v>3.3702248789558173</v>
      </c>
      <c r="E1423" s="86">
        <f t="shared" si="386"/>
        <v>1.7219690688396523</v>
      </c>
      <c r="F1423" s="86">
        <f t="shared" si="387"/>
        <v>1.5440441500564352</v>
      </c>
      <c r="G1423" s="86">
        <f t="shared" si="388"/>
        <v>1.568709410146973</v>
      </c>
      <c r="H1423" s="86">
        <f t="shared" si="389"/>
        <v>1.8205038618381209</v>
      </c>
      <c r="I1423" s="86">
        <f t="shared" si="390"/>
        <v>2.4790288450989069</v>
      </c>
      <c r="J1423" s="14"/>
      <c r="K1423" s="324">
        <f t="shared" si="392"/>
        <v>1.4594004660024229</v>
      </c>
      <c r="L1423" s="14"/>
      <c r="M1423" s="104">
        <f t="shared" si="410"/>
        <v>2037</v>
      </c>
      <c r="N1423" s="222">
        <f t="shared" si="393"/>
        <v>5.1050323767411783</v>
      </c>
      <c r="O1423" s="222">
        <f t="shared" si="394"/>
        <v>2.8432181577759872</v>
      </c>
      <c r="P1423" s="222">
        <f t="shared" si="395"/>
        <v>2.1624241023502866</v>
      </c>
      <c r="Q1423" s="222">
        <f t="shared" si="396"/>
        <v>1.8168253268418968</v>
      </c>
      <c r="R1423" s="222">
        <f t="shared" si="397"/>
        <v>1.627112810837408</v>
      </c>
      <c r="S1423" s="222">
        <f t="shared" si="398"/>
        <v>1.5544546497975216</v>
      </c>
      <c r="T1423" s="222">
        <f t="shared" si="399"/>
        <v>1.5336336503153489</v>
      </c>
      <c r="U1423" s="222">
        <f t="shared" si="400"/>
        <v>1.5474029065749015</v>
      </c>
      <c r="V1423" s="222">
        <f t="shared" si="401"/>
        <v>1.5900159137190446</v>
      </c>
      <c r="W1423" s="222">
        <f t="shared" si="402"/>
        <v>1.6774264822554183</v>
      </c>
      <c r="X1423" s="222">
        <f t="shared" si="403"/>
        <v>1.9635812414208231</v>
      </c>
      <c r="Y1423" s="222">
        <f t="shared" si="404"/>
        <v>2.2213050432598651</v>
      </c>
      <c r="Z1423" s="222">
        <f t="shared" si="405"/>
        <v>2.4790288450989073</v>
      </c>
      <c r="AA1423" s="222">
        <f t="shared" si="406"/>
        <v>2.7367526469379486</v>
      </c>
    </row>
    <row r="1424" spans="1:42" s="2" customFormat="1" ht="25.15" customHeight="1">
      <c r="A1424" s="413"/>
      <c r="B1424" s="256">
        <f t="shared" si="409"/>
        <v>2038</v>
      </c>
      <c r="C1424" s="278">
        <f t="shared" si="391"/>
        <v>50405</v>
      </c>
      <c r="D1424" s="86">
        <f t="shared" si="385"/>
        <v>3.5884408783126691</v>
      </c>
      <c r="E1424" s="86">
        <f t="shared" si="386"/>
        <v>1.8334634689803493</v>
      </c>
      <c r="F1424" s="86">
        <f t="shared" si="387"/>
        <v>1.6440182317147656</v>
      </c>
      <c r="G1424" s="86">
        <f t="shared" si="388"/>
        <v>1.6702805230341871</v>
      </c>
      <c r="H1424" s="86">
        <f t="shared" si="389"/>
        <v>1.9383782126046178</v>
      </c>
      <c r="I1424" s="86">
        <f t="shared" si="390"/>
        <v>2.6395415041340882</v>
      </c>
      <c r="J1424" s="14"/>
      <c r="K1424" s="324">
        <f t="shared" si="392"/>
        <v>1.5496110891156643</v>
      </c>
      <c r="L1424" s="14"/>
      <c r="M1424" s="104">
        <f t="shared" si="410"/>
        <v>2038</v>
      </c>
      <c r="N1424" s="222">
        <f t="shared" si="393"/>
        <v>5.435574041422262</v>
      </c>
      <c r="O1424" s="222">
        <f t="shared" si="394"/>
        <v>3.02731141979026</v>
      </c>
      <c r="P1424" s="222">
        <f t="shared" si="395"/>
        <v>2.302437173725485</v>
      </c>
      <c r="Q1424" s="222">
        <f t="shared" si="396"/>
        <v>1.9344614990834585</v>
      </c>
      <c r="R1424" s="222">
        <f t="shared" si="397"/>
        <v>1.7324654388772402</v>
      </c>
      <c r="S1424" s="222">
        <f t="shared" si="398"/>
        <v>1.6551027925901669</v>
      </c>
      <c r="T1424" s="222">
        <f t="shared" si="399"/>
        <v>1.6329336708393642</v>
      </c>
      <c r="U1424" s="222">
        <f t="shared" si="400"/>
        <v>1.6475944616768736</v>
      </c>
      <c r="V1424" s="222">
        <f t="shared" si="401"/>
        <v>1.6929665843915007</v>
      </c>
      <c r="W1424" s="222">
        <f t="shared" si="402"/>
        <v>1.7860368300273519</v>
      </c>
      <c r="X1424" s="222">
        <f t="shared" si="403"/>
        <v>2.0907195951818838</v>
      </c>
      <c r="Y1424" s="222">
        <f t="shared" si="404"/>
        <v>2.365130549657986</v>
      </c>
      <c r="Z1424" s="222">
        <f t="shared" si="405"/>
        <v>2.6395415041340882</v>
      </c>
      <c r="AA1424" s="222">
        <f t="shared" si="406"/>
        <v>2.9139524586101899</v>
      </c>
    </row>
    <row r="1425" spans="1:27" s="2" customFormat="1" ht="25.15" customHeight="1">
      <c r="A1425" s="413"/>
      <c r="B1425" s="256">
        <f t="shared" si="409"/>
        <v>2039</v>
      </c>
      <c r="C1425" s="278">
        <f t="shared" si="391"/>
        <v>50770</v>
      </c>
      <c r="D1425" s="86">
        <f t="shared" si="385"/>
        <v>3.8066568776695209</v>
      </c>
      <c r="E1425" s="86">
        <f t="shared" si="386"/>
        <v>1.9449578691210463</v>
      </c>
      <c r="F1425" s="86">
        <f t="shared" si="387"/>
        <v>1.7439923133730959</v>
      </c>
      <c r="G1425" s="86">
        <f t="shared" si="388"/>
        <v>1.7718516359214012</v>
      </c>
      <c r="H1425" s="86">
        <f t="shared" si="389"/>
        <v>2.0562525633711148</v>
      </c>
      <c r="I1425" s="86">
        <f t="shared" si="390"/>
        <v>2.800054163169269</v>
      </c>
      <c r="J1425" s="14"/>
      <c r="K1425" s="324">
        <f t="shared" si="392"/>
        <v>1.6391431822302178</v>
      </c>
      <c r="L1425" s="14"/>
      <c r="M1425" s="104">
        <f t="shared" si="410"/>
        <v>2039</v>
      </c>
      <c r="N1425" s="222">
        <f t="shared" si="393"/>
        <v>5.7661157061033457</v>
      </c>
      <c r="O1425" s="222">
        <f t="shared" si="394"/>
        <v>3.2114046818045328</v>
      </c>
      <c r="P1425" s="222">
        <f t="shared" si="395"/>
        <v>2.4424502451006838</v>
      </c>
      <c r="Q1425" s="222">
        <f t="shared" si="396"/>
        <v>2.0520976713250203</v>
      </c>
      <c r="R1425" s="222">
        <f t="shared" si="397"/>
        <v>1.8378180669170725</v>
      </c>
      <c r="S1425" s="222">
        <f t="shared" si="398"/>
        <v>1.7557509353828122</v>
      </c>
      <c r="T1425" s="222">
        <f t="shared" si="399"/>
        <v>1.7322336913633798</v>
      </c>
      <c r="U1425" s="222">
        <f t="shared" si="400"/>
        <v>1.7477860167788455</v>
      </c>
      <c r="V1425" s="222">
        <f t="shared" si="401"/>
        <v>1.7959172550639568</v>
      </c>
      <c r="W1425" s="222">
        <f t="shared" si="402"/>
        <v>1.8946471777992855</v>
      </c>
      <c r="X1425" s="222">
        <f t="shared" si="403"/>
        <v>2.2178579489429442</v>
      </c>
      <c r="Y1425" s="222">
        <f t="shared" si="404"/>
        <v>2.5089560560561068</v>
      </c>
      <c r="Z1425" s="222">
        <f t="shared" si="405"/>
        <v>2.8000541631692695</v>
      </c>
      <c r="AA1425" s="222">
        <f t="shared" si="406"/>
        <v>3.0911522702824312</v>
      </c>
    </row>
    <row r="1426" spans="1:27" s="2" customFormat="1" ht="25.15" customHeight="1">
      <c r="A1426" s="413"/>
      <c r="B1426" s="256">
        <f t="shared" si="409"/>
        <v>2040</v>
      </c>
      <c r="C1426" s="278">
        <f t="shared" si="391"/>
        <v>51135</v>
      </c>
      <c r="D1426" s="86">
        <f t="shared" si="385"/>
        <v>4.0248728770263726</v>
      </c>
      <c r="E1426" s="86">
        <f t="shared" si="386"/>
        <v>2.0564522692617433</v>
      </c>
      <c r="F1426" s="86">
        <f t="shared" si="387"/>
        <v>1.8439663950314262</v>
      </c>
      <c r="G1426" s="86">
        <f t="shared" si="388"/>
        <v>1.8734227488086153</v>
      </c>
      <c r="H1426" s="86">
        <f t="shared" si="389"/>
        <v>2.1741269141376121</v>
      </c>
      <c r="I1426" s="86">
        <f t="shared" si="390"/>
        <v>2.9605668222044503</v>
      </c>
      <c r="J1426" s="14"/>
      <c r="K1426" s="324">
        <f t="shared" si="392"/>
        <v>1.7279696365146846</v>
      </c>
      <c r="L1426" s="14"/>
      <c r="M1426" s="104">
        <f t="shared" si="410"/>
        <v>2040</v>
      </c>
      <c r="N1426" s="222">
        <f t="shared" si="393"/>
        <v>6.0966573707844294</v>
      </c>
      <c r="O1426" s="222">
        <f t="shared" si="394"/>
        <v>3.3954979438188051</v>
      </c>
      <c r="P1426" s="222">
        <f t="shared" si="395"/>
        <v>2.5824633164758821</v>
      </c>
      <c r="Q1426" s="222">
        <f t="shared" si="396"/>
        <v>2.1697338435665818</v>
      </c>
      <c r="R1426" s="222">
        <f t="shared" si="397"/>
        <v>1.9431706949569045</v>
      </c>
      <c r="S1426" s="222">
        <f t="shared" si="398"/>
        <v>1.8563990781754574</v>
      </c>
      <c r="T1426" s="222">
        <f t="shared" si="399"/>
        <v>1.8315337118873951</v>
      </c>
      <c r="U1426" s="222">
        <f t="shared" si="400"/>
        <v>1.8479775718808176</v>
      </c>
      <c r="V1426" s="222">
        <f t="shared" si="401"/>
        <v>1.8988679257364129</v>
      </c>
      <c r="W1426" s="222">
        <f t="shared" si="402"/>
        <v>2.0032575255712191</v>
      </c>
      <c r="X1426" s="222">
        <f t="shared" si="403"/>
        <v>2.3449963027040046</v>
      </c>
      <c r="Y1426" s="222">
        <f t="shared" si="404"/>
        <v>2.6527815624542277</v>
      </c>
      <c r="Z1426" s="222">
        <f t="shared" si="405"/>
        <v>2.9605668222044503</v>
      </c>
      <c r="AA1426" s="222">
        <f t="shared" si="406"/>
        <v>3.2683520819546725</v>
      </c>
    </row>
    <row r="1427" spans="1:27" s="2" customFormat="1" ht="25.15" customHeight="1">
      <c r="A1427" s="413"/>
      <c r="B1427" s="256">
        <f>B1426+1</f>
        <v>2041</v>
      </c>
      <c r="C1427" s="278">
        <f t="shared" si="391"/>
        <v>51501</v>
      </c>
      <c r="D1427" s="86">
        <f t="shared" si="385"/>
        <v>4.2430888763832231</v>
      </c>
      <c r="E1427" s="86">
        <f t="shared" si="386"/>
        <v>2.1679466694024399</v>
      </c>
      <c r="F1427" s="86">
        <f t="shared" si="387"/>
        <v>1.9439404766897566</v>
      </c>
      <c r="G1427" s="86">
        <f t="shared" si="388"/>
        <v>1.9749938616958294</v>
      </c>
      <c r="H1427" s="86">
        <f t="shared" si="389"/>
        <v>2.2920012649041088</v>
      </c>
      <c r="I1427" s="86">
        <f t="shared" si="390"/>
        <v>3.1210794812396312</v>
      </c>
      <c r="J1427" s="14"/>
      <c r="K1427" s="324">
        <f t="shared" si="392"/>
        <v>1.8175714231833502</v>
      </c>
      <c r="L1427" s="14"/>
      <c r="M1427" s="104">
        <f>M1426+1</f>
        <v>2041</v>
      </c>
      <c r="N1427" s="222">
        <f t="shared" si="393"/>
        <v>6.4271990354655131</v>
      </c>
      <c r="O1427" s="222">
        <f t="shared" si="394"/>
        <v>3.5795912058330779</v>
      </c>
      <c r="P1427" s="222">
        <f t="shared" si="395"/>
        <v>2.7224763878510805</v>
      </c>
      <c r="Q1427" s="222">
        <f t="shared" si="396"/>
        <v>2.2873700158081434</v>
      </c>
      <c r="R1427" s="222">
        <f t="shared" si="397"/>
        <v>2.0485233229967368</v>
      </c>
      <c r="S1427" s="222">
        <f t="shared" si="398"/>
        <v>1.9570472209681027</v>
      </c>
      <c r="T1427" s="222">
        <f t="shared" si="399"/>
        <v>1.9308337324114107</v>
      </c>
      <c r="U1427" s="222">
        <f t="shared" si="400"/>
        <v>1.9481691269827897</v>
      </c>
      <c r="V1427" s="222">
        <f t="shared" si="401"/>
        <v>2.0018185964088691</v>
      </c>
      <c r="W1427" s="222">
        <f t="shared" si="402"/>
        <v>2.1118678733431526</v>
      </c>
      <c r="X1427" s="222">
        <f t="shared" si="403"/>
        <v>2.472134656465065</v>
      </c>
      <c r="Y1427" s="222">
        <f t="shared" si="404"/>
        <v>2.7966070688523481</v>
      </c>
      <c r="Z1427" s="222">
        <f t="shared" si="405"/>
        <v>3.1210794812396316</v>
      </c>
      <c r="AA1427" s="222">
        <f t="shared" si="406"/>
        <v>3.4455518936269138</v>
      </c>
    </row>
    <row r="1428" spans="1:27" s="2" customFormat="1" ht="25.15" customHeight="1">
      <c r="A1428" s="413"/>
      <c r="B1428" s="256">
        <f t="shared" ref="B1428:B1436" si="411">B1427+1</f>
        <v>2042</v>
      </c>
      <c r="C1428" s="278">
        <f t="shared" si="391"/>
        <v>51866</v>
      </c>
      <c r="D1428" s="86">
        <f t="shared" si="385"/>
        <v>4.4613048757400753</v>
      </c>
      <c r="E1428" s="86">
        <f t="shared" si="386"/>
        <v>2.2794410695431369</v>
      </c>
      <c r="F1428" s="86">
        <f t="shared" si="387"/>
        <v>2.0439145583480869</v>
      </c>
      <c r="G1428" s="86">
        <f t="shared" si="388"/>
        <v>2.0765649745830435</v>
      </c>
      <c r="H1428" s="86">
        <f t="shared" si="389"/>
        <v>2.4098756156706056</v>
      </c>
      <c r="I1428" s="86">
        <f t="shared" si="390"/>
        <v>3.2815921402748121</v>
      </c>
      <c r="J1428" s="14"/>
      <c r="K1428" s="324">
        <f t="shared" si="392"/>
        <v>1.9067532118296613</v>
      </c>
      <c r="L1428" s="14"/>
      <c r="M1428" s="104">
        <f t="shared" ref="M1428:M1436" si="412">M1427+1</f>
        <v>2042</v>
      </c>
      <c r="N1428" s="222">
        <f t="shared" si="393"/>
        <v>6.7577407001465968</v>
      </c>
      <c r="O1428" s="222">
        <f t="shared" si="394"/>
        <v>3.7636844678473502</v>
      </c>
      <c r="P1428" s="222">
        <f t="shared" si="395"/>
        <v>2.8624894592262788</v>
      </c>
      <c r="Q1428" s="222">
        <f t="shared" si="396"/>
        <v>2.4050061880497053</v>
      </c>
      <c r="R1428" s="222">
        <f t="shared" si="397"/>
        <v>2.1538759510365688</v>
      </c>
      <c r="S1428" s="222">
        <f t="shared" si="398"/>
        <v>2.057695363760748</v>
      </c>
      <c r="T1428" s="222">
        <f t="shared" si="399"/>
        <v>2.0301337529354262</v>
      </c>
      <c r="U1428" s="222">
        <f t="shared" si="400"/>
        <v>2.0483606820847617</v>
      </c>
      <c r="V1428" s="222">
        <f t="shared" si="401"/>
        <v>2.1047692670813252</v>
      </c>
      <c r="W1428" s="222">
        <f t="shared" si="402"/>
        <v>2.2204782211150862</v>
      </c>
      <c r="X1428" s="222">
        <f t="shared" si="403"/>
        <v>2.5992730102261254</v>
      </c>
      <c r="Y1428" s="222">
        <f t="shared" si="404"/>
        <v>2.940432575250469</v>
      </c>
      <c r="Z1428" s="222">
        <f t="shared" si="405"/>
        <v>3.2815921402748125</v>
      </c>
      <c r="AA1428" s="222">
        <f t="shared" si="406"/>
        <v>3.6227517052991551</v>
      </c>
    </row>
    <row r="1429" spans="1:27" s="2" customFormat="1" ht="25.15" customHeight="1">
      <c r="A1429" s="413"/>
      <c r="B1429" s="256">
        <f t="shared" si="411"/>
        <v>2043</v>
      </c>
      <c r="C1429" s="278">
        <f t="shared" si="391"/>
        <v>52231</v>
      </c>
      <c r="D1429" s="86">
        <f t="shared" si="385"/>
        <v>4.6795208750969266</v>
      </c>
      <c r="E1429" s="86">
        <f t="shared" si="386"/>
        <v>2.3909354696838339</v>
      </c>
      <c r="F1429" s="86">
        <f t="shared" si="387"/>
        <v>2.1438886400064172</v>
      </c>
      <c r="G1429" s="86">
        <f t="shared" si="388"/>
        <v>2.1781360874702576</v>
      </c>
      <c r="H1429" s="86">
        <f t="shared" si="389"/>
        <v>2.5277499664371028</v>
      </c>
      <c r="I1429" s="86">
        <f t="shared" si="390"/>
        <v>3.4421047993099934</v>
      </c>
      <c r="J1429" s="14"/>
      <c r="K1429" s="324">
        <f t="shared" si="392"/>
        <v>1.9955150024536175</v>
      </c>
      <c r="L1429" s="14"/>
      <c r="M1429" s="104">
        <f t="shared" si="412"/>
        <v>2043</v>
      </c>
      <c r="N1429" s="222">
        <f t="shared" si="393"/>
        <v>7.0882823648276796</v>
      </c>
      <c r="O1429" s="222">
        <f t="shared" si="394"/>
        <v>3.947777729861623</v>
      </c>
      <c r="P1429" s="222">
        <f t="shared" si="395"/>
        <v>3.0025025306014772</v>
      </c>
      <c r="Q1429" s="222">
        <f t="shared" si="396"/>
        <v>2.5226423602912669</v>
      </c>
      <c r="R1429" s="222">
        <f t="shared" si="397"/>
        <v>2.2592285790764013</v>
      </c>
      <c r="S1429" s="222">
        <f t="shared" si="398"/>
        <v>2.1583435065533934</v>
      </c>
      <c r="T1429" s="222">
        <f t="shared" si="399"/>
        <v>2.1294337734594415</v>
      </c>
      <c r="U1429" s="222">
        <f t="shared" si="400"/>
        <v>2.1485522371867338</v>
      </c>
      <c r="V1429" s="222">
        <f t="shared" si="401"/>
        <v>2.2077199377537813</v>
      </c>
      <c r="W1429" s="222">
        <f t="shared" si="402"/>
        <v>2.3290885688870198</v>
      </c>
      <c r="X1429" s="222">
        <f t="shared" si="403"/>
        <v>2.7264113639871863</v>
      </c>
      <c r="Y1429" s="222">
        <f t="shared" si="404"/>
        <v>3.0842580816485898</v>
      </c>
      <c r="Z1429" s="222">
        <f t="shared" si="405"/>
        <v>3.4421047993099934</v>
      </c>
      <c r="AA1429" s="222">
        <f t="shared" si="406"/>
        <v>3.7999515169713964</v>
      </c>
    </row>
    <row r="1430" spans="1:27" s="2" customFormat="1" ht="25.15" customHeight="1">
      <c r="A1430" s="413"/>
      <c r="B1430" s="256">
        <f t="shared" si="411"/>
        <v>2044</v>
      </c>
      <c r="C1430" s="278">
        <f t="shared" si="391"/>
        <v>52596</v>
      </c>
      <c r="D1430" s="86">
        <f t="shared" si="385"/>
        <v>4.8977368744537779</v>
      </c>
      <c r="E1430" s="86">
        <f t="shared" si="386"/>
        <v>2.5024298698245309</v>
      </c>
      <c r="F1430" s="86">
        <f t="shared" si="387"/>
        <v>2.2438627216647475</v>
      </c>
      <c r="G1430" s="86">
        <f t="shared" si="388"/>
        <v>2.2797072003574717</v>
      </c>
      <c r="H1430" s="86">
        <f t="shared" si="389"/>
        <v>2.6456243172036</v>
      </c>
      <c r="I1430" s="86">
        <f t="shared" si="390"/>
        <v>3.6026174583451742</v>
      </c>
      <c r="J1430" s="14"/>
      <c r="K1430" s="324">
        <f t="shared" si="392"/>
        <v>2.0838567950552189</v>
      </c>
      <c r="L1430" s="14"/>
      <c r="M1430" s="104">
        <f t="shared" si="412"/>
        <v>2044</v>
      </c>
      <c r="N1430" s="222">
        <f t="shared" si="393"/>
        <v>7.4188240295087633</v>
      </c>
      <c r="O1430" s="222">
        <f t="shared" si="394"/>
        <v>4.1318709918758953</v>
      </c>
      <c r="P1430" s="222">
        <f t="shared" si="395"/>
        <v>3.1425156019766756</v>
      </c>
      <c r="Q1430" s="222">
        <f t="shared" si="396"/>
        <v>2.6402785325328284</v>
      </c>
      <c r="R1430" s="222">
        <f t="shared" si="397"/>
        <v>2.3645812071162333</v>
      </c>
      <c r="S1430" s="222">
        <f t="shared" si="398"/>
        <v>2.2589916493460387</v>
      </c>
      <c r="T1430" s="222">
        <f t="shared" si="399"/>
        <v>2.2287337939834568</v>
      </c>
      <c r="U1430" s="222">
        <f t="shared" si="400"/>
        <v>2.2487437922887059</v>
      </c>
      <c r="V1430" s="222">
        <f t="shared" si="401"/>
        <v>2.3106706084262374</v>
      </c>
      <c r="W1430" s="222">
        <f t="shared" si="402"/>
        <v>2.4376989166589533</v>
      </c>
      <c r="X1430" s="222">
        <f t="shared" si="403"/>
        <v>2.8535497177482467</v>
      </c>
      <c r="Y1430" s="222">
        <f t="shared" si="404"/>
        <v>3.2280835880467107</v>
      </c>
      <c r="Z1430" s="222">
        <f t="shared" si="405"/>
        <v>3.6026174583451747</v>
      </c>
      <c r="AA1430" s="222">
        <f t="shared" si="406"/>
        <v>3.9771513286436377</v>
      </c>
    </row>
    <row r="1431" spans="1:27" s="2" customFormat="1" ht="25.15" customHeight="1">
      <c r="A1431" s="413"/>
      <c r="B1431" s="256">
        <f t="shared" si="411"/>
        <v>2045</v>
      </c>
      <c r="C1431" s="278">
        <f t="shared" si="391"/>
        <v>52962</v>
      </c>
      <c r="D1431" s="86">
        <f t="shared" si="385"/>
        <v>5.1159528738106301</v>
      </c>
      <c r="E1431" s="86">
        <f t="shared" si="386"/>
        <v>2.6139242699652279</v>
      </c>
      <c r="F1431" s="86">
        <f t="shared" si="387"/>
        <v>2.3438368033230779</v>
      </c>
      <c r="G1431" s="86">
        <f t="shared" si="388"/>
        <v>2.3812783132446858</v>
      </c>
      <c r="H1431" s="86">
        <f t="shared" si="389"/>
        <v>2.7634986679700972</v>
      </c>
      <c r="I1431" s="86">
        <f t="shared" si="390"/>
        <v>3.7631301173803551</v>
      </c>
      <c r="J1431" s="14"/>
      <c r="K1431" s="324">
        <f t="shared" si="392"/>
        <v>2.1717785896344663</v>
      </c>
      <c r="L1431" s="14"/>
      <c r="M1431" s="104">
        <f t="shared" si="412"/>
        <v>2045</v>
      </c>
      <c r="N1431" s="222">
        <f t="shared" si="393"/>
        <v>7.749365694189847</v>
      </c>
      <c r="O1431" s="222">
        <f t="shared" si="394"/>
        <v>4.3159642538901677</v>
      </c>
      <c r="P1431" s="222">
        <f t="shared" si="395"/>
        <v>3.2825286733518744</v>
      </c>
      <c r="Q1431" s="222">
        <f t="shared" si="396"/>
        <v>2.7579147047743904</v>
      </c>
      <c r="R1431" s="222">
        <f t="shared" si="397"/>
        <v>2.4699338351560653</v>
      </c>
      <c r="S1431" s="222">
        <f t="shared" si="398"/>
        <v>2.359639792138684</v>
      </c>
      <c r="T1431" s="222">
        <f t="shared" si="399"/>
        <v>2.3280338145074722</v>
      </c>
      <c r="U1431" s="222">
        <f t="shared" si="400"/>
        <v>2.348935347390678</v>
      </c>
      <c r="V1431" s="222">
        <f t="shared" si="401"/>
        <v>2.4136212790986935</v>
      </c>
      <c r="W1431" s="222">
        <f t="shared" si="402"/>
        <v>2.5463092644308869</v>
      </c>
      <c r="X1431" s="222">
        <f t="shared" si="403"/>
        <v>2.9806880715093071</v>
      </c>
      <c r="Y1431" s="222">
        <f t="shared" si="404"/>
        <v>3.3719090944448316</v>
      </c>
      <c r="Z1431" s="222">
        <f t="shared" si="405"/>
        <v>3.7631301173803555</v>
      </c>
      <c r="AA1431" s="222">
        <f t="shared" si="406"/>
        <v>4.154351140315879</v>
      </c>
    </row>
    <row r="1432" spans="1:27" s="2" customFormat="1" ht="25.15" customHeight="1">
      <c r="A1432" s="413"/>
      <c r="B1432" s="256">
        <f t="shared" si="411"/>
        <v>2046</v>
      </c>
      <c r="C1432" s="278">
        <f t="shared" si="391"/>
        <v>53327</v>
      </c>
      <c r="D1432" s="86">
        <f t="shared" si="385"/>
        <v>5.3341688731674815</v>
      </c>
      <c r="E1432" s="86">
        <f t="shared" si="386"/>
        <v>2.7254186701059249</v>
      </c>
      <c r="F1432" s="86">
        <f t="shared" si="387"/>
        <v>2.4438108849814082</v>
      </c>
      <c r="G1432" s="86">
        <f t="shared" si="388"/>
        <v>2.4828494261319003</v>
      </c>
      <c r="H1432" s="86">
        <f t="shared" si="389"/>
        <v>2.881373018736594</v>
      </c>
      <c r="I1432" s="86">
        <f t="shared" si="390"/>
        <v>3.9236427764155368</v>
      </c>
      <c r="J1432" s="14"/>
      <c r="K1432" s="324">
        <f t="shared" si="392"/>
        <v>2.2592803861913575</v>
      </c>
      <c r="L1432" s="14"/>
      <c r="M1432" s="104">
        <f t="shared" si="412"/>
        <v>2046</v>
      </c>
      <c r="N1432" s="222">
        <f t="shared" si="393"/>
        <v>8.0799073588709298</v>
      </c>
      <c r="O1432" s="222">
        <f t="shared" si="394"/>
        <v>4.5000575159044409</v>
      </c>
      <c r="P1432" s="222">
        <f t="shared" si="395"/>
        <v>3.4225417447270727</v>
      </c>
      <c r="Q1432" s="222">
        <f t="shared" si="396"/>
        <v>2.8755508770159519</v>
      </c>
      <c r="R1432" s="222">
        <f t="shared" si="397"/>
        <v>2.5752864631958978</v>
      </c>
      <c r="S1432" s="222">
        <f t="shared" si="398"/>
        <v>2.4602879349313294</v>
      </c>
      <c r="T1432" s="222">
        <f t="shared" si="399"/>
        <v>2.4273338350314875</v>
      </c>
      <c r="U1432" s="222">
        <f t="shared" si="400"/>
        <v>2.4491269024926501</v>
      </c>
      <c r="V1432" s="222">
        <f t="shared" si="401"/>
        <v>2.5165719497711501</v>
      </c>
      <c r="W1432" s="222">
        <f t="shared" si="402"/>
        <v>2.6549196122028205</v>
      </c>
      <c r="X1432" s="222">
        <f t="shared" si="403"/>
        <v>3.1078264252703676</v>
      </c>
      <c r="Y1432" s="222">
        <f t="shared" si="404"/>
        <v>3.5157346008429524</v>
      </c>
      <c r="Z1432" s="222">
        <f t="shared" si="405"/>
        <v>3.9236427764155368</v>
      </c>
      <c r="AA1432" s="222">
        <f t="shared" si="406"/>
        <v>4.3315509519881203</v>
      </c>
    </row>
    <row r="1433" spans="1:27" s="2" customFormat="1" ht="25.15" customHeight="1">
      <c r="A1433" s="413"/>
      <c r="B1433" s="256">
        <f t="shared" si="411"/>
        <v>2047</v>
      </c>
      <c r="C1433" s="278">
        <f t="shared" si="391"/>
        <v>53692</v>
      </c>
      <c r="D1433" s="86">
        <f t="shared" si="385"/>
        <v>5.5604669465745866</v>
      </c>
      <c r="E1433" s="86">
        <f t="shared" si="386"/>
        <v>2.8410424924740552</v>
      </c>
      <c r="F1433" s="86">
        <f t="shared" si="387"/>
        <v>2.5474877104048623</v>
      </c>
      <c r="G1433" s="86">
        <f t="shared" si="388"/>
        <v>2.588182432089011</v>
      </c>
      <c r="H1433" s="86">
        <f t="shared" si="389"/>
        <v>3.0036130861981469</v>
      </c>
      <c r="I1433" s="86">
        <f t="shared" si="390"/>
        <v>4.090100348748317</v>
      </c>
      <c r="J1433" s="14"/>
      <c r="K1433" s="324">
        <f t="shared" si="392"/>
        <v>2.3497775590850303</v>
      </c>
      <c r="L1433" s="14"/>
      <c r="M1433" s="104">
        <f t="shared" si="412"/>
        <v>2047</v>
      </c>
      <c r="N1433" s="222">
        <f t="shared" si="393"/>
        <v>8.4226913074290923</v>
      </c>
      <c r="O1433" s="222">
        <f t="shared" si="394"/>
        <v>4.6909690468822047</v>
      </c>
      <c r="P1433" s="222">
        <f t="shared" si="395"/>
        <v>3.5677404854124637</v>
      </c>
      <c r="Q1433" s="222">
        <f t="shared" si="396"/>
        <v>2.9975439445257197</v>
      </c>
      <c r="R1433" s="222">
        <f t="shared" si="397"/>
        <v>2.6845410404223906</v>
      </c>
      <c r="S1433" s="222">
        <f t="shared" si="398"/>
        <v>2.5646637867162947</v>
      </c>
      <c r="T1433" s="222">
        <f t="shared" si="399"/>
        <v>2.5303116340934295</v>
      </c>
      <c r="U1433" s="222">
        <f t="shared" si="400"/>
        <v>2.5530292559317322</v>
      </c>
      <c r="V1433" s="222">
        <f t="shared" si="401"/>
        <v>2.6233356082462898</v>
      </c>
      <c r="W1433" s="222">
        <f t="shared" si="402"/>
        <v>2.7675525654477888</v>
      </c>
      <c r="X1433" s="222">
        <f t="shared" si="403"/>
        <v>3.2396736069485046</v>
      </c>
      <c r="Y1433" s="222">
        <f t="shared" si="404"/>
        <v>3.6648869778484108</v>
      </c>
      <c r="Z1433" s="222">
        <f t="shared" si="405"/>
        <v>4.090100348748317</v>
      </c>
      <c r="AA1433" s="222">
        <f t="shared" si="406"/>
        <v>4.5153137196482227</v>
      </c>
    </row>
    <row r="1434" spans="1:27" s="2" customFormat="1" ht="25.15" customHeight="1">
      <c r="A1434" s="413"/>
      <c r="B1434" s="256">
        <f t="shared" si="411"/>
        <v>2048</v>
      </c>
      <c r="C1434" s="278">
        <f t="shared" si="391"/>
        <v>54057</v>
      </c>
      <c r="D1434" s="86">
        <f t="shared" si="385"/>
        <v>5.7867650199816927</v>
      </c>
      <c r="E1434" s="86">
        <f t="shared" si="386"/>
        <v>2.9566663148421855</v>
      </c>
      <c r="F1434" s="86">
        <f t="shared" si="387"/>
        <v>2.651164535828316</v>
      </c>
      <c r="G1434" s="86">
        <f t="shared" si="388"/>
        <v>2.6935154380461217</v>
      </c>
      <c r="H1434" s="86">
        <f t="shared" si="389"/>
        <v>3.1258531536596994</v>
      </c>
      <c r="I1434" s="86">
        <f t="shared" si="390"/>
        <v>4.2565579210810975</v>
      </c>
      <c r="J1434" s="14"/>
      <c r="K1434" s="324">
        <f t="shared" si="392"/>
        <v>2.4398391784740383</v>
      </c>
      <c r="L1434" s="14"/>
      <c r="M1434" s="104">
        <f t="shared" si="412"/>
        <v>2048</v>
      </c>
      <c r="N1434" s="222">
        <f t="shared" si="393"/>
        <v>8.7654752559872531</v>
      </c>
      <c r="O1434" s="222">
        <f t="shared" si="394"/>
        <v>4.8818805778599694</v>
      </c>
      <c r="P1434" s="222">
        <f t="shared" si="395"/>
        <v>3.7129392260978547</v>
      </c>
      <c r="Q1434" s="222">
        <f t="shared" si="396"/>
        <v>3.1195370120354875</v>
      </c>
      <c r="R1434" s="222">
        <f t="shared" si="397"/>
        <v>2.7937956176488834</v>
      </c>
      <c r="S1434" s="222">
        <f t="shared" si="398"/>
        <v>2.6690396385012605</v>
      </c>
      <c r="T1434" s="222">
        <f t="shared" si="399"/>
        <v>2.6332894331553716</v>
      </c>
      <c r="U1434" s="222">
        <f t="shared" si="400"/>
        <v>2.6569316093708144</v>
      </c>
      <c r="V1434" s="222">
        <f t="shared" si="401"/>
        <v>2.7300992667214294</v>
      </c>
      <c r="W1434" s="222">
        <f t="shared" si="402"/>
        <v>2.8801855186927572</v>
      </c>
      <c r="X1434" s="222">
        <f t="shared" si="403"/>
        <v>3.3715207886266416</v>
      </c>
      <c r="Y1434" s="222">
        <f t="shared" si="404"/>
        <v>3.8140393548538696</v>
      </c>
      <c r="Z1434" s="222">
        <f t="shared" si="405"/>
        <v>4.2565579210810975</v>
      </c>
      <c r="AA1434" s="222">
        <f t="shared" si="406"/>
        <v>4.6990764873083251</v>
      </c>
    </row>
    <row r="1435" spans="1:27" s="2" customFormat="1" ht="25.15" customHeight="1">
      <c r="A1435" s="413"/>
      <c r="B1435" s="256">
        <f t="shared" si="411"/>
        <v>2049</v>
      </c>
      <c r="C1435" s="278">
        <f t="shared" si="391"/>
        <v>54423</v>
      </c>
      <c r="D1435" s="86">
        <f t="shared" si="385"/>
        <v>6.013063093388797</v>
      </c>
      <c r="E1435" s="86">
        <f t="shared" si="386"/>
        <v>3.0722901372103149</v>
      </c>
      <c r="F1435" s="86">
        <f t="shared" si="387"/>
        <v>2.7548413612517693</v>
      </c>
      <c r="G1435" s="86">
        <f t="shared" si="388"/>
        <v>2.7988484440032324</v>
      </c>
      <c r="H1435" s="86">
        <f t="shared" si="389"/>
        <v>3.248093221121251</v>
      </c>
      <c r="I1435" s="86">
        <f t="shared" si="390"/>
        <v>4.4230154934138772</v>
      </c>
      <c r="J1435" s="14"/>
      <c r="K1435" s="324">
        <f t="shared" si="392"/>
        <v>2.5294652443583816</v>
      </c>
      <c r="L1435" s="14"/>
      <c r="M1435" s="104">
        <f t="shared" si="412"/>
        <v>2049</v>
      </c>
      <c r="N1435" s="222">
        <f t="shared" si="393"/>
        <v>9.108259204545412</v>
      </c>
      <c r="O1435" s="222">
        <f t="shared" si="394"/>
        <v>5.0727921088377332</v>
      </c>
      <c r="P1435" s="222">
        <f t="shared" si="395"/>
        <v>3.8581379667832452</v>
      </c>
      <c r="Q1435" s="222">
        <f t="shared" si="396"/>
        <v>3.2415300795452548</v>
      </c>
      <c r="R1435" s="222">
        <f t="shared" si="397"/>
        <v>2.9030501948753753</v>
      </c>
      <c r="S1435" s="222">
        <f t="shared" si="398"/>
        <v>2.7734154902862254</v>
      </c>
      <c r="T1435" s="222">
        <f t="shared" si="399"/>
        <v>2.7362672322173132</v>
      </c>
      <c r="U1435" s="222">
        <f t="shared" si="400"/>
        <v>2.7608339628098961</v>
      </c>
      <c r="V1435" s="222">
        <f t="shared" si="401"/>
        <v>2.8368629251965687</v>
      </c>
      <c r="W1435" s="222">
        <f t="shared" si="402"/>
        <v>2.9928184719377247</v>
      </c>
      <c r="X1435" s="222">
        <f t="shared" si="403"/>
        <v>3.5033679703047778</v>
      </c>
      <c r="Y1435" s="222">
        <f t="shared" si="404"/>
        <v>3.9631917318593279</v>
      </c>
      <c r="Z1435" s="222">
        <f t="shared" si="405"/>
        <v>4.4230154934138772</v>
      </c>
      <c r="AA1435" s="222">
        <f t="shared" si="406"/>
        <v>4.8828392549684265</v>
      </c>
    </row>
    <row r="1436" spans="1:27" s="2" customFormat="1" ht="25.15" customHeight="1">
      <c r="A1436" s="413"/>
      <c r="B1436" s="256">
        <f t="shared" si="411"/>
        <v>2050</v>
      </c>
      <c r="C1436" s="278">
        <f t="shared" si="391"/>
        <v>54788</v>
      </c>
      <c r="D1436" s="86">
        <f t="shared" si="385"/>
        <v>6.2393611667959021</v>
      </c>
      <c r="E1436" s="86">
        <f t="shared" si="386"/>
        <v>3.1879139595784451</v>
      </c>
      <c r="F1436" s="86">
        <f t="shared" si="387"/>
        <v>2.8585181866752229</v>
      </c>
      <c r="G1436" s="86">
        <f t="shared" si="388"/>
        <v>2.9041814499603431</v>
      </c>
      <c r="H1436" s="86">
        <f t="shared" si="389"/>
        <v>3.3703332885828039</v>
      </c>
      <c r="I1436" s="86">
        <f t="shared" si="390"/>
        <v>4.5894730657466587</v>
      </c>
      <c r="J1436" s="14"/>
      <c r="K1436" s="324">
        <f t="shared" si="392"/>
        <v>2.6186557567380624</v>
      </c>
      <c r="L1436" s="14"/>
      <c r="M1436" s="104">
        <f t="shared" si="412"/>
        <v>2050</v>
      </c>
      <c r="N1436" s="222">
        <f t="shared" si="393"/>
        <v>9.4510431531035728</v>
      </c>
      <c r="O1436" s="222">
        <f t="shared" si="394"/>
        <v>5.263703639815497</v>
      </c>
      <c r="P1436" s="222">
        <f t="shared" si="395"/>
        <v>4.0033367074686366</v>
      </c>
      <c r="Q1436" s="222">
        <f t="shared" si="396"/>
        <v>3.3635231470550226</v>
      </c>
      <c r="R1436" s="222">
        <f t="shared" si="397"/>
        <v>3.0123047721018681</v>
      </c>
      <c r="S1436" s="222">
        <f t="shared" si="398"/>
        <v>2.8777913420711911</v>
      </c>
      <c r="T1436" s="222">
        <f t="shared" si="399"/>
        <v>2.8392450312792552</v>
      </c>
      <c r="U1436" s="222">
        <f t="shared" si="400"/>
        <v>2.8647363162489783</v>
      </c>
      <c r="V1436" s="222">
        <f t="shared" si="401"/>
        <v>2.9436265836717084</v>
      </c>
      <c r="W1436" s="222">
        <f t="shared" si="402"/>
        <v>3.105451425182693</v>
      </c>
      <c r="X1436" s="222">
        <f t="shared" si="403"/>
        <v>3.6352151519829148</v>
      </c>
      <c r="Y1436" s="222">
        <f t="shared" si="404"/>
        <v>4.1123441088647867</v>
      </c>
      <c r="Z1436" s="222">
        <f t="shared" si="405"/>
        <v>4.5894730657466578</v>
      </c>
      <c r="AA1436" s="222">
        <f t="shared" si="406"/>
        <v>5.0666020226285289</v>
      </c>
    </row>
    <row r="1437" spans="1:27" s="2" customFormat="1" ht="25.15" customHeight="1">
      <c r="A1437" s="413"/>
      <c r="B1437" s="256">
        <f>B1436+1</f>
        <v>2051</v>
      </c>
      <c r="C1437" s="278">
        <f t="shared" si="391"/>
        <v>55153</v>
      </c>
      <c r="D1437" s="86">
        <f t="shared" si="385"/>
        <v>6.4656592402030073</v>
      </c>
      <c r="E1437" s="86">
        <f t="shared" si="386"/>
        <v>3.3035377819465754</v>
      </c>
      <c r="F1437" s="86">
        <f t="shared" si="387"/>
        <v>2.9621950120986771</v>
      </c>
      <c r="G1437" s="86">
        <f t="shared" si="388"/>
        <v>3.0095144559174543</v>
      </c>
      <c r="H1437" s="86">
        <f t="shared" si="389"/>
        <v>3.4925733560443568</v>
      </c>
      <c r="I1437" s="86">
        <f t="shared" si="390"/>
        <v>4.7559306380794384</v>
      </c>
      <c r="J1437" s="14"/>
      <c r="K1437" s="324">
        <f t="shared" si="392"/>
        <v>2.7136329085368529</v>
      </c>
      <c r="L1437" s="14"/>
      <c r="M1437" s="104">
        <f>M1436+1</f>
        <v>2051</v>
      </c>
      <c r="N1437" s="222">
        <f t="shared" si="393"/>
        <v>9.7938271016617335</v>
      </c>
      <c r="O1437" s="222">
        <f t="shared" si="394"/>
        <v>5.4546151707932617</v>
      </c>
      <c r="P1437" s="222">
        <f t="shared" si="395"/>
        <v>4.1485354481540275</v>
      </c>
      <c r="Q1437" s="222">
        <f t="shared" si="396"/>
        <v>3.4855162145647904</v>
      </c>
      <c r="R1437" s="222">
        <f t="shared" si="397"/>
        <v>3.1215593493283609</v>
      </c>
      <c r="S1437" s="222">
        <f t="shared" si="398"/>
        <v>2.9821671938561565</v>
      </c>
      <c r="T1437" s="222">
        <f t="shared" si="399"/>
        <v>2.9422228303411972</v>
      </c>
      <c r="U1437" s="222">
        <f t="shared" si="400"/>
        <v>2.9686386696880604</v>
      </c>
      <c r="V1437" s="222">
        <f t="shared" si="401"/>
        <v>3.0503902421468485</v>
      </c>
      <c r="W1437" s="222">
        <f t="shared" si="402"/>
        <v>3.2180843784276614</v>
      </c>
      <c r="X1437" s="222">
        <f t="shared" si="403"/>
        <v>3.7670623336610518</v>
      </c>
      <c r="Y1437" s="222">
        <f t="shared" si="404"/>
        <v>4.2614964858702455</v>
      </c>
      <c r="Z1437" s="222">
        <f t="shared" si="405"/>
        <v>4.7559306380794384</v>
      </c>
      <c r="AA1437" s="222">
        <f t="shared" si="406"/>
        <v>5.2503647902886312</v>
      </c>
    </row>
    <row r="1438" spans="1:27" s="2" customFormat="1" ht="25.15" customHeight="1">
      <c r="A1438" s="413"/>
      <c r="B1438" s="256">
        <f t="shared" ref="B1438:B1440" si="413">B1437+1</f>
        <v>2052</v>
      </c>
      <c r="C1438" s="278">
        <f t="shared" si="391"/>
        <v>55518</v>
      </c>
      <c r="D1438" s="86">
        <f t="shared" si="385"/>
        <v>6.4656592402030073</v>
      </c>
      <c r="E1438" s="86">
        <f t="shared" si="386"/>
        <v>3.3035377819465754</v>
      </c>
      <c r="F1438" s="86">
        <f t="shared" si="387"/>
        <v>2.9621950120986771</v>
      </c>
      <c r="G1438" s="86">
        <f t="shared" si="388"/>
        <v>3.0095144559174543</v>
      </c>
      <c r="H1438" s="86">
        <f t="shared" si="389"/>
        <v>3.4925733560443568</v>
      </c>
      <c r="I1438" s="86">
        <f t="shared" si="390"/>
        <v>4.7559306380794384</v>
      </c>
      <c r="J1438" s="14"/>
      <c r="K1438" s="324">
        <f t="shared" si="392"/>
        <v>2.7136329085368529</v>
      </c>
      <c r="L1438" s="14"/>
      <c r="M1438" s="104">
        <f t="shared" ref="M1438:M1440" si="414">M1437+1</f>
        <v>2052</v>
      </c>
      <c r="N1438" s="222">
        <f t="shared" si="393"/>
        <v>9.7938271016617335</v>
      </c>
      <c r="O1438" s="222">
        <f t="shared" si="394"/>
        <v>5.4546151707932617</v>
      </c>
      <c r="P1438" s="222">
        <f t="shared" si="395"/>
        <v>4.1485354481540275</v>
      </c>
      <c r="Q1438" s="222">
        <f t="shared" si="396"/>
        <v>3.4855162145647904</v>
      </c>
      <c r="R1438" s="222">
        <f t="shared" si="397"/>
        <v>3.1215593493283609</v>
      </c>
      <c r="S1438" s="222">
        <f t="shared" si="398"/>
        <v>2.9821671938561565</v>
      </c>
      <c r="T1438" s="222">
        <f t="shared" si="399"/>
        <v>2.9422228303411972</v>
      </c>
      <c r="U1438" s="222">
        <f t="shared" si="400"/>
        <v>2.9686386696880604</v>
      </c>
      <c r="V1438" s="222">
        <f t="shared" si="401"/>
        <v>3.0503902421468485</v>
      </c>
      <c r="W1438" s="222">
        <f t="shared" si="402"/>
        <v>3.2180843784276614</v>
      </c>
      <c r="X1438" s="222">
        <f t="shared" si="403"/>
        <v>3.7670623336610518</v>
      </c>
      <c r="Y1438" s="222">
        <f t="shared" si="404"/>
        <v>4.2614964858702455</v>
      </c>
      <c r="Z1438" s="222">
        <f t="shared" si="405"/>
        <v>4.7559306380794384</v>
      </c>
      <c r="AA1438" s="222">
        <f t="shared" si="406"/>
        <v>5.2503647902886312</v>
      </c>
    </row>
    <row r="1439" spans="1:27" s="2" customFormat="1" ht="25.15" customHeight="1">
      <c r="A1439" s="413"/>
      <c r="B1439" s="256">
        <f t="shared" si="413"/>
        <v>2053</v>
      </c>
      <c r="C1439" s="278">
        <f t="shared" si="391"/>
        <v>55884</v>
      </c>
      <c r="D1439" s="86">
        <f t="shared" si="385"/>
        <v>6.4656592402030073</v>
      </c>
      <c r="E1439" s="86">
        <f t="shared" si="386"/>
        <v>3.3035377819465754</v>
      </c>
      <c r="F1439" s="86">
        <f t="shared" si="387"/>
        <v>2.9621950120986771</v>
      </c>
      <c r="G1439" s="86">
        <f t="shared" si="388"/>
        <v>3.0095144559174543</v>
      </c>
      <c r="H1439" s="86">
        <f t="shared" si="389"/>
        <v>3.4925733560443568</v>
      </c>
      <c r="I1439" s="86">
        <f t="shared" si="390"/>
        <v>4.7559306380794384</v>
      </c>
      <c r="J1439" s="14"/>
      <c r="K1439" s="324">
        <f>AVERAGE(N1439:AA1439,N1392:AA1392)</f>
        <v>2.7136329085368529</v>
      </c>
      <c r="L1439" s="14"/>
      <c r="M1439" s="104">
        <f t="shared" si="414"/>
        <v>2053</v>
      </c>
      <c r="N1439" s="222">
        <f t="shared" si="393"/>
        <v>9.7938271016617335</v>
      </c>
      <c r="O1439" s="222">
        <f t="shared" si="394"/>
        <v>5.4546151707932617</v>
      </c>
      <c r="P1439" s="222">
        <f t="shared" si="395"/>
        <v>4.1485354481540275</v>
      </c>
      <c r="Q1439" s="222">
        <f t="shared" si="396"/>
        <v>3.4855162145647904</v>
      </c>
      <c r="R1439" s="222">
        <f t="shared" si="397"/>
        <v>3.1215593493283609</v>
      </c>
      <c r="S1439" s="222">
        <f t="shared" si="398"/>
        <v>2.9821671938561565</v>
      </c>
      <c r="T1439" s="222">
        <f t="shared" si="399"/>
        <v>2.9422228303411972</v>
      </c>
      <c r="U1439" s="222">
        <f t="shared" si="400"/>
        <v>2.9686386696880604</v>
      </c>
      <c r="V1439" s="222">
        <f t="shared" si="401"/>
        <v>3.0503902421468485</v>
      </c>
      <c r="W1439" s="222">
        <f t="shared" si="402"/>
        <v>3.2180843784276614</v>
      </c>
      <c r="X1439" s="222">
        <f t="shared" si="403"/>
        <v>3.7670623336610518</v>
      </c>
      <c r="Y1439" s="222">
        <f t="shared" si="404"/>
        <v>4.2614964858702455</v>
      </c>
      <c r="Z1439" s="222">
        <f t="shared" si="405"/>
        <v>4.7559306380794384</v>
      </c>
      <c r="AA1439" s="222">
        <f t="shared" si="406"/>
        <v>5.2503647902886312</v>
      </c>
    </row>
    <row r="1440" spans="1:27" s="2" customFormat="1" ht="25.15" customHeight="1">
      <c r="A1440" s="413"/>
      <c r="B1440" s="256">
        <f t="shared" si="413"/>
        <v>2054</v>
      </c>
      <c r="C1440" s="278">
        <f t="shared" si="391"/>
        <v>56249</v>
      </c>
      <c r="D1440" s="86">
        <f t="shared" si="385"/>
        <v>6.4656592402030073</v>
      </c>
      <c r="E1440" s="86">
        <f t="shared" si="386"/>
        <v>3.3035377819465754</v>
      </c>
      <c r="F1440" s="86">
        <f t="shared" si="387"/>
        <v>2.9621950120986771</v>
      </c>
      <c r="G1440" s="86">
        <f t="shared" si="388"/>
        <v>3.0095144559174543</v>
      </c>
      <c r="H1440" s="86">
        <f t="shared" si="389"/>
        <v>3.4925733560443568</v>
      </c>
      <c r="I1440" s="86">
        <f t="shared" si="390"/>
        <v>4.7559306380794384</v>
      </c>
      <c r="J1440" s="14"/>
      <c r="K1440" s="324">
        <f t="shared" si="392"/>
        <v>2.7136329085368529</v>
      </c>
      <c r="L1440" s="14"/>
      <c r="M1440" s="104">
        <f t="shared" si="414"/>
        <v>2054</v>
      </c>
      <c r="N1440" s="222">
        <f t="shared" si="393"/>
        <v>9.7938271016617335</v>
      </c>
      <c r="O1440" s="222">
        <f t="shared" si="394"/>
        <v>5.4546151707932617</v>
      </c>
      <c r="P1440" s="222">
        <f t="shared" si="395"/>
        <v>4.1485354481540275</v>
      </c>
      <c r="Q1440" s="222">
        <f t="shared" si="396"/>
        <v>3.4855162145647904</v>
      </c>
      <c r="R1440" s="222">
        <f t="shared" si="397"/>
        <v>3.1215593493283609</v>
      </c>
      <c r="S1440" s="222">
        <f t="shared" si="398"/>
        <v>2.9821671938561565</v>
      </c>
      <c r="T1440" s="222">
        <f t="shared" si="399"/>
        <v>2.9422228303411972</v>
      </c>
      <c r="U1440" s="222">
        <f t="shared" si="400"/>
        <v>2.9686386696880604</v>
      </c>
      <c r="V1440" s="222">
        <f t="shared" si="401"/>
        <v>3.0503902421468485</v>
      </c>
      <c r="W1440" s="222">
        <f t="shared" si="402"/>
        <v>3.2180843784276614</v>
      </c>
      <c r="X1440" s="222">
        <f t="shared" si="403"/>
        <v>3.7670623336610518</v>
      </c>
      <c r="Y1440" s="222">
        <f t="shared" si="404"/>
        <v>4.2614964858702455</v>
      </c>
      <c r="Z1440" s="222">
        <f t="shared" si="405"/>
        <v>4.7559306380794384</v>
      </c>
      <c r="AA1440" s="222">
        <f t="shared" si="406"/>
        <v>5.2503647902886312</v>
      </c>
    </row>
    <row r="1441" spans="1:27" s="2" customFormat="1" ht="25.15" customHeight="1">
      <c r="A1441" s="413"/>
      <c r="B1441" s="256">
        <f>B1440+1</f>
        <v>2055</v>
      </c>
      <c r="C1441" s="278">
        <f t="shared" si="391"/>
        <v>56614</v>
      </c>
      <c r="D1441" s="86">
        <f t="shared" si="385"/>
        <v>6.4656592402030073</v>
      </c>
      <c r="E1441" s="86">
        <f t="shared" si="386"/>
        <v>3.3035377819465754</v>
      </c>
      <c r="F1441" s="86">
        <f t="shared" si="387"/>
        <v>2.9621950120986771</v>
      </c>
      <c r="G1441" s="86">
        <f t="shared" si="388"/>
        <v>3.0095144559174543</v>
      </c>
      <c r="H1441" s="86">
        <f t="shared" si="389"/>
        <v>3.4925733560443568</v>
      </c>
      <c r="I1441" s="86">
        <f t="shared" si="390"/>
        <v>4.7559306380794384</v>
      </c>
      <c r="J1441" s="14"/>
      <c r="K1441" s="324">
        <f t="shared" si="392"/>
        <v>2.7136329085368529</v>
      </c>
      <c r="L1441" s="14"/>
      <c r="M1441" s="104">
        <f>M1440+1</f>
        <v>2055</v>
      </c>
      <c r="N1441" s="222">
        <f t="shared" si="393"/>
        <v>9.7938271016617335</v>
      </c>
      <c r="O1441" s="222">
        <f t="shared" si="394"/>
        <v>5.4546151707932617</v>
      </c>
      <c r="P1441" s="222">
        <f t="shared" si="395"/>
        <v>4.1485354481540275</v>
      </c>
      <c r="Q1441" s="222">
        <f t="shared" si="396"/>
        <v>3.4855162145647904</v>
      </c>
      <c r="R1441" s="222">
        <f t="shared" si="397"/>
        <v>3.1215593493283609</v>
      </c>
      <c r="S1441" s="222">
        <f t="shared" si="398"/>
        <v>2.9821671938561565</v>
      </c>
      <c r="T1441" s="222">
        <f t="shared" si="399"/>
        <v>2.9422228303411972</v>
      </c>
      <c r="U1441" s="222">
        <f t="shared" si="400"/>
        <v>2.9686386696880604</v>
      </c>
      <c r="V1441" s="222">
        <f t="shared" si="401"/>
        <v>3.0503902421468485</v>
      </c>
      <c r="W1441" s="222">
        <f t="shared" si="402"/>
        <v>3.2180843784276614</v>
      </c>
      <c r="X1441" s="222">
        <f t="shared" si="403"/>
        <v>3.7670623336610518</v>
      </c>
      <c r="Y1441" s="222">
        <f t="shared" si="404"/>
        <v>4.2614964858702455</v>
      </c>
      <c r="Z1441" s="222">
        <f t="shared" si="405"/>
        <v>4.7559306380794384</v>
      </c>
      <c r="AA1441" s="222">
        <f t="shared" si="406"/>
        <v>5.2503647902886312</v>
      </c>
    </row>
    <row r="1442" spans="1:27" s="2" customFormat="1" ht="25.15" customHeight="1">
      <c r="A1442" s="413"/>
      <c r="B1442" s="256">
        <f t="shared" ref="B1442:B1445" si="415">B1441+1</f>
        <v>2056</v>
      </c>
      <c r="C1442" s="278">
        <f t="shared" si="391"/>
        <v>56979</v>
      </c>
      <c r="D1442" s="86">
        <f t="shared" si="385"/>
        <v>6.4656592402030073</v>
      </c>
      <c r="E1442" s="86">
        <f t="shared" si="386"/>
        <v>3.3035377819465754</v>
      </c>
      <c r="F1442" s="86">
        <f t="shared" si="387"/>
        <v>2.9621950120986771</v>
      </c>
      <c r="G1442" s="86">
        <f t="shared" si="388"/>
        <v>3.0095144559174543</v>
      </c>
      <c r="H1442" s="86">
        <f t="shared" si="389"/>
        <v>3.4925733560443568</v>
      </c>
      <c r="I1442" s="86">
        <f t="shared" si="390"/>
        <v>4.7559306380794384</v>
      </c>
      <c r="J1442" s="14"/>
      <c r="K1442" s="324">
        <f t="shared" si="392"/>
        <v>2.7136329085368529</v>
      </c>
      <c r="L1442" s="14"/>
      <c r="M1442" s="104">
        <f t="shared" ref="M1442:M1445" si="416">M1441+1</f>
        <v>2056</v>
      </c>
      <c r="N1442" s="222">
        <f t="shared" si="393"/>
        <v>9.7938271016617335</v>
      </c>
      <c r="O1442" s="222">
        <f t="shared" si="394"/>
        <v>5.4546151707932617</v>
      </c>
      <c r="P1442" s="222">
        <f t="shared" si="395"/>
        <v>4.1485354481540275</v>
      </c>
      <c r="Q1442" s="222">
        <f t="shared" si="396"/>
        <v>3.4855162145647904</v>
      </c>
      <c r="R1442" s="222">
        <f t="shared" si="397"/>
        <v>3.1215593493283609</v>
      </c>
      <c r="S1442" s="222">
        <f t="shared" si="398"/>
        <v>2.9821671938561565</v>
      </c>
      <c r="T1442" s="222">
        <f t="shared" si="399"/>
        <v>2.9422228303411972</v>
      </c>
      <c r="U1442" s="222">
        <f t="shared" si="400"/>
        <v>2.9686386696880604</v>
      </c>
      <c r="V1442" s="222">
        <f t="shared" si="401"/>
        <v>3.0503902421468485</v>
      </c>
      <c r="W1442" s="222">
        <f t="shared" si="402"/>
        <v>3.2180843784276614</v>
      </c>
      <c r="X1442" s="222">
        <f t="shared" si="403"/>
        <v>3.7670623336610518</v>
      </c>
      <c r="Y1442" s="222">
        <f t="shared" si="404"/>
        <v>4.2614964858702455</v>
      </c>
      <c r="Z1442" s="222">
        <f t="shared" si="405"/>
        <v>4.7559306380794384</v>
      </c>
      <c r="AA1442" s="222">
        <f t="shared" si="406"/>
        <v>5.2503647902886312</v>
      </c>
    </row>
    <row r="1443" spans="1:27" s="2" customFormat="1" ht="25.15" customHeight="1">
      <c r="A1443" s="413"/>
      <c r="B1443" s="256">
        <f t="shared" si="415"/>
        <v>2057</v>
      </c>
      <c r="C1443" s="278">
        <f t="shared" si="391"/>
        <v>57345</v>
      </c>
      <c r="D1443" s="86">
        <f t="shared" si="385"/>
        <v>6.4656592402030073</v>
      </c>
      <c r="E1443" s="86">
        <f t="shared" si="386"/>
        <v>3.3035377819465754</v>
      </c>
      <c r="F1443" s="86">
        <f t="shared" si="387"/>
        <v>2.9621950120986771</v>
      </c>
      <c r="G1443" s="86">
        <f t="shared" si="388"/>
        <v>3.0095144559174543</v>
      </c>
      <c r="H1443" s="86">
        <f t="shared" si="389"/>
        <v>3.4925733560443568</v>
      </c>
      <c r="I1443" s="86">
        <f t="shared" si="390"/>
        <v>4.7559306380794384</v>
      </c>
      <c r="J1443" s="14"/>
      <c r="K1443" s="324">
        <f t="shared" si="392"/>
        <v>2.7136329085368529</v>
      </c>
      <c r="L1443" s="14"/>
      <c r="M1443" s="104">
        <f t="shared" si="416"/>
        <v>2057</v>
      </c>
      <c r="N1443" s="222">
        <f t="shared" si="393"/>
        <v>9.7938271016617335</v>
      </c>
      <c r="O1443" s="222">
        <f t="shared" si="394"/>
        <v>5.4546151707932617</v>
      </c>
      <c r="P1443" s="222">
        <f t="shared" si="395"/>
        <v>4.1485354481540275</v>
      </c>
      <c r="Q1443" s="222">
        <f t="shared" si="396"/>
        <v>3.4855162145647904</v>
      </c>
      <c r="R1443" s="222">
        <f t="shared" si="397"/>
        <v>3.1215593493283609</v>
      </c>
      <c r="S1443" s="222">
        <f t="shared" si="398"/>
        <v>2.9821671938561565</v>
      </c>
      <c r="T1443" s="222">
        <f t="shared" si="399"/>
        <v>2.9422228303411972</v>
      </c>
      <c r="U1443" s="222">
        <f t="shared" si="400"/>
        <v>2.9686386696880604</v>
      </c>
      <c r="V1443" s="222">
        <f t="shared" si="401"/>
        <v>3.0503902421468485</v>
      </c>
      <c r="W1443" s="222">
        <f t="shared" si="402"/>
        <v>3.2180843784276614</v>
      </c>
      <c r="X1443" s="222">
        <f t="shared" si="403"/>
        <v>3.7670623336610518</v>
      </c>
      <c r="Y1443" s="222">
        <f t="shared" si="404"/>
        <v>4.2614964858702455</v>
      </c>
      <c r="Z1443" s="222">
        <f t="shared" si="405"/>
        <v>4.7559306380794384</v>
      </c>
      <c r="AA1443" s="222">
        <f t="shared" si="406"/>
        <v>5.2503647902886312</v>
      </c>
    </row>
    <row r="1444" spans="1:27" s="2" customFormat="1" ht="25.15" customHeight="1">
      <c r="A1444" s="413"/>
      <c r="B1444" s="256">
        <f t="shared" si="415"/>
        <v>2058</v>
      </c>
      <c r="C1444" s="278">
        <f t="shared" si="391"/>
        <v>57710</v>
      </c>
      <c r="D1444" s="86">
        <f t="shared" si="385"/>
        <v>6.4656592402030073</v>
      </c>
      <c r="E1444" s="86">
        <f t="shared" si="386"/>
        <v>3.3035377819465754</v>
      </c>
      <c r="F1444" s="86">
        <f t="shared" si="387"/>
        <v>2.9621950120986771</v>
      </c>
      <c r="G1444" s="86">
        <f t="shared" si="388"/>
        <v>3.0095144559174543</v>
      </c>
      <c r="H1444" s="86">
        <f t="shared" si="389"/>
        <v>3.4925733560443568</v>
      </c>
      <c r="I1444" s="86">
        <f t="shared" si="390"/>
        <v>4.7559306380794384</v>
      </c>
      <c r="J1444" s="14"/>
      <c r="K1444" s="324">
        <f t="shared" si="392"/>
        <v>2.7136329085368529</v>
      </c>
      <c r="L1444" s="14"/>
      <c r="M1444" s="104">
        <f t="shared" si="416"/>
        <v>2058</v>
      </c>
      <c r="N1444" s="222">
        <f t="shared" si="393"/>
        <v>9.7938271016617335</v>
      </c>
      <c r="O1444" s="222">
        <f t="shared" si="394"/>
        <v>5.4546151707932617</v>
      </c>
      <c r="P1444" s="222">
        <f t="shared" si="395"/>
        <v>4.1485354481540275</v>
      </c>
      <c r="Q1444" s="222">
        <f t="shared" si="396"/>
        <v>3.4855162145647904</v>
      </c>
      <c r="R1444" s="222">
        <f t="shared" si="397"/>
        <v>3.1215593493283609</v>
      </c>
      <c r="S1444" s="222">
        <f t="shared" si="398"/>
        <v>2.9821671938561565</v>
      </c>
      <c r="T1444" s="222">
        <f t="shared" si="399"/>
        <v>2.9422228303411972</v>
      </c>
      <c r="U1444" s="222">
        <f t="shared" si="400"/>
        <v>2.9686386696880604</v>
      </c>
      <c r="V1444" s="222">
        <f t="shared" si="401"/>
        <v>3.0503902421468485</v>
      </c>
      <c r="W1444" s="222">
        <f t="shared" si="402"/>
        <v>3.2180843784276614</v>
      </c>
      <c r="X1444" s="222">
        <f t="shared" si="403"/>
        <v>3.7670623336610518</v>
      </c>
      <c r="Y1444" s="222">
        <f t="shared" si="404"/>
        <v>4.2614964858702455</v>
      </c>
      <c r="Z1444" s="222">
        <f t="shared" si="405"/>
        <v>4.7559306380794384</v>
      </c>
      <c r="AA1444" s="222">
        <f t="shared" si="406"/>
        <v>5.2503647902886312</v>
      </c>
    </row>
    <row r="1445" spans="1:27" s="2" customFormat="1" ht="25.15" customHeight="1">
      <c r="A1445" s="413"/>
      <c r="B1445" s="256">
        <f t="shared" si="415"/>
        <v>2059</v>
      </c>
      <c r="C1445" s="278">
        <f t="shared" si="391"/>
        <v>58075</v>
      </c>
      <c r="D1445" s="86">
        <f t="shared" si="385"/>
        <v>6.4656592402030073</v>
      </c>
      <c r="E1445" s="86">
        <f t="shared" si="386"/>
        <v>3.3035377819465754</v>
      </c>
      <c r="F1445" s="86">
        <f t="shared" si="387"/>
        <v>2.9621950120986771</v>
      </c>
      <c r="G1445" s="86">
        <f t="shared" si="388"/>
        <v>3.0095144559174543</v>
      </c>
      <c r="H1445" s="86">
        <f t="shared" si="389"/>
        <v>3.4925733560443568</v>
      </c>
      <c r="I1445" s="86">
        <f t="shared" si="390"/>
        <v>4.7559306380794384</v>
      </c>
      <c r="J1445" s="14"/>
      <c r="K1445" s="324">
        <f t="shared" si="392"/>
        <v>2.7136329085368529</v>
      </c>
      <c r="L1445" s="14"/>
      <c r="M1445" s="104">
        <f t="shared" si="416"/>
        <v>2059</v>
      </c>
      <c r="N1445" s="222">
        <f t="shared" si="393"/>
        <v>9.7938271016617335</v>
      </c>
      <c r="O1445" s="222">
        <f t="shared" si="394"/>
        <v>5.4546151707932617</v>
      </c>
      <c r="P1445" s="222">
        <f t="shared" si="395"/>
        <v>4.1485354481540275</v>
      </c>
      <c r="Q1445" s="222">
        <f t="shared" si="396"/>
        <v>3.4855162145647904</v>
      </c>
      <c r="R1445" s="222">
        <f t="shared" si="397"/>
        <v>3.1215593493283609</v>
      </c>
      <c r="S1445" s="222">
        <f t="shared" si="398"/>
        <v>2.9821671938561565</v>
      </c>
      <c r="T1445" s="222">
        <f t="shared" si="399"/>
        <v>2.9422228303411972</v>
      </c>
      <c r="U1445" s="222">
        <f t="shared" si="400"/>
        <v>2.9686386696880604</v>
      </c>
      <c r="V1445" s="222">
        <f t="shared" si="401"/>
        <v>3.0503902421468485</v>
      </c>
      <c r="W1445" s="222">
        <f t="shared" si="402"/>
        <v>3.2180843784276614</v>
      </c>
      <c r="X1445" s="222">
        <f t="shared" si="403"/>
        <v>3.7670623336610518</v>
      </c>
      <c r="Y1445" s="222">
        <f t="shared" si="404"/>
        <v>4.2614964858702455</v>
      </c>
      <c r="Z1445" s="222">
        <f t="shared" si="405"/>
        <v>4.7559306380794384</v>
      </c>
      <c r="AA1445" s="222">
        <f t="shared" si="406"/>
        <v>5.2503647902886312</v>
      </c>
    </row>
    <row r="1446" spans="1:27" s="2" customFormat="1" ht="25.15" customHeight="1">
      <c r="A1446" s="413"/>
      <c r="B1446" s="256">
        <f>B1445+1</f>
        <v>2060</v>
      </c>
      <c r="C1446" s="278">
        <f t="shared" si="391"/>
        <v>58440</v>
      </c>
      <c r="D1446" s="86">
        <f t="shared" si="385"/>
        <v>6.4656592402030073</v>
      </c>
      <c r="E1446" s="86">
        <f t="shared" si="386"/>
        <v>3.3035377819465754</v>
      </c>
      <c r="F1446" s="86">
        <f t="shared" si="387"/>
        <v>2.9621950120986771</v>
      </c>
      <c r="G1446" s="86">
        <f t="shared" si="388"/>
        <v>3.0095144559174543</v>
      </c>
      <c r="H1446" s="86">
        <f t="shared" si="389"/>
        <v>3.4925733560443568</v>
      </c>
      <c r="I1446" s="86">
        <f t="shared" si="390"/>
        <v>4.7559306380794384</v>
      </c>
      <c r="J1446" s="14"/>
      <c r="K1446" s="324">
        <f t="shared" si="392"/>
        <v>2.7136329085368529</v>
      </c>
      <c r="L1446" s="14"/>
      <c r="M1446" s="104">
        <f>M1445+1</f>
        <v>2060</v>
      </c>
      <c r="N1446" s="222">
        <f t="shared" si="393"/>
        <v>9.7938271016617335</v>
      </c>
      <c r="O1446" s="222">
        <f t="shared" si="394"/>
        <v>5.4546151707932617</v>
      </c>
      <c r="P1446" s="222">
        <f t="shared" si="395"/>
        <v>4.1485354481540275</v>
      </c>
      <c r="Q1446" s="222">
        <f t="shared" si="396"/>
        <v>3.4855162145647904</v>
      </c>
      <c r="R1446" s="222">
        <f t="shared" si="397"/>
        <v>3.1215593493283609</v>
      </c>
      <c r="S1446" s="222">
        <f t="shared" si="398"/>
        <v>2.9821671938561565</v>
      </c>
      <c r="T1446" s="222">
        <f t="shared" si="399"/>
        <v>2.9422228303411972</v>
      </c>
      <c r="U1446" s="222">
        <f t="shared" si="400"/>
        <v>2.9686386696880604</v>
      </c>
      <c r="V1446" s="222">
        <f t="shared" si="401"/>
        <v>3.0503902421468485</v>
      </c>
      <c r="W1446" s="222">
        <f t="shared" si="402"/>
        <v>3.2180843784276614</v>
      </c>
      <c r="X1446" s="222">
        <f t="shared" si="403"/>
        <v>3.7670623336610518</v>
      </c>
      <c r="Y1446" s="222">
        <f t="shared" si="404"/>
        <v>4.2614964858702455</v>
      </c>
      <c r="Z1446" s="222">
        <f t="shared" si="405"/>
        <v>4.7559306380794384</v>
      </c>
      <c r="AA1446" s="222">
        <f t="shared" si="406"/>
        <v>5.2503647902886312</v>
      </c>
    </row>
    <row r="1447" spans="1:27" s="2" customFormat="1" ht="25.15" customHeight="1">
      <c r="A1447" s="413"/>
      <c r="B1447" s="256">
        <f t="shared" ref="B1447" si="417">B1446+1</f>
        <v>2061</v>
      </c>
      <c r="C1447" s="278">
        <f t="shared" si="391"/>
        <v>58806</v>
      </c>
      <c r="D1447" s="86">
        <f t="shared" si="385"/>
        <v>6.4656592402030073</v>
      </c>
      <c r="E1447" s="86">
        <f t="shared" si="386"/>
        <v>3.3035377819465754</v>
      </c>
      <c r="F1447" s="86">
        <f t="shared" si="387"/>
        <v>2.9621950120986771</v>
      </c>
      <c r="G1447" s="86">
        <f t="shared" si="388"/>
        <v>3.0095144559174543</v>
      </c>
      <c r="H1447" s="86">
        <f t="shared" si="389"/>
        <v>3.4925733560443568</v>
      </c>
      <c r="I1447" s="86">
        <f t="shared" si="390"/>
        <v>4.7559306380794384</v>
      </c>
      <c r="J1447" s="14"/>
      <c r="K1447" s="324">
        <f t="shared" si="392"/>
        <v>2.7136329085368529</v>
      </c>
      <c r="L1447" s="14"/>
      <c r="M1447" s="104">
        <f t="shared" ref="M1447" si="418">M1446+1</f>
        <v>2061</v>
      </c>
      <c r="N1447" s="222">
        <f t="shared" si="393"/>
        <v>9.7938271016617335</v>
      </c>
      <c r="O1447" s="222">
        <f t="shared" si="394"/>
        <v>5.4546151707932617</v>
      </c>
      <c r="P1447" s="222">
        <f t="shared" si="395"/>
        <v>4.1485354481540275</v>
      </c>
      <c r="Q1447" s="222">
        <f t="shared" si="396"/>
        <v>3.4855162145647904</v>
      </c>
      <c r="R1447" s="222">
        <f t="shared" si="397"/>
        <v>3.1215593493283609</v>
      </c>
      <c r="S1447" s="222">
        <f t="shared" si="398"/>
        <v>2.9821671938561565</v>
      </c>
      <c r="T1447" s="222">
        <f t="shared" si="399"/>
        <v>2.9422228303411972</v>
      </c>
      <c r="U1447" s="222">
        <f t="shared" si="400"/>
        <v>2.9686386696880604</v>
      </c>
      <c r="V1447" s="222">
        <f t="shared" si="401"/>
        <v>3.0503902421468485</v>
      </c>
      <c r="W1447" s="222">
        <f t="shared" si="402"/>
        <v>3.2180843784276614</v>
      </c>
      <c r="X1447" s="222">
        <f t="shared" si="403"/>
        <v>3.7670623336610518</v>
      </c>
      <c r="Y1447" s="222">
        <f t="shared" si="404"/>
        <v>4.2614964858702455</v>
      </c>
      <c r="Z1447" s="222">
        <f t="shared" si="405"/>
        <v>4.7559306380794384</v>
      </c>
      <c r="AA1447" s="222">
        <f t="shared" si="406"/>
        <v>5.2503647902886312</v>
      </c>
    </row>
    <row r="1448" spans="1:27" ht="25.15" customHeight="1">
      <c r="A1448" s="413"/>
      <c r="B1448" s="150"/>
      <c r="C1448" s="64"/>
      <c r="D1448" s="64"/>
      <c r="E1448" s="64"/>
      <c r="F1448" s="64"/>
      <c r="G1448" s="64"/>
      <c r="H1448" s="64"/>
      <c r="I1448" s="64"/>
      <c r="J1448" s="14"/>
      <c r="K1448" s="14"/>
      <c r="L1448" s="14"/>
      <c r="M1448" s="14"/>
      <c r="N1448" s="64"/>
      <c r="O1448" s="64"/>
      <c r="P1448" s="64"/>
      <c r="Q1448" s="64"/>
      <c r="R1448" s="64"/>
      <c r="S1448" s="64"/>
      <c r="T1448" s="64"/>
      <c r="U1448" s="64"/>
      <c r="V1448" s="64"/>
      <c r="W1448" s="64"/>
      <c r="X1448" s="64"/>
      <c r="Y1448" s="64"/>
      <c r="Z1448" s="64"/>
      <c r="AA1448" s="64"/>
    </row>
    <row r="1449" spans="1:27" ht="25.15" customHeight="1">
      <c r="A1449" s="413"/>
      <c r="B1449" s="150" t="s">
        <v>366</v>
      </c>
      <c r="C1449" s="64"/>
      <c r="D1449" s="64"/>
      <c r="E1449" s="64"/>
      <c r="F1449" s="64"/>
      <c r="G1449" s="64"/>
      <c r="H1449" s="64"/>
      <c r="I1449" s="64"/>
      <c r="J1449" s="14"/>
      <c r="K1449" s="14"/>
      <c r="L1449" s="14"/>
      <c r="M1449" s="14"/>
      <c r="N1449" s="14"/>
      <c r="O1449" s="14"/>
      <c r="P1449" s="64"/>
      <c r="Q1449" s="64"/>
      <c r="R1449" s="64"/>
      <c r="S1449" s="64"/>
      <c r="T1449" s="64"/>
      <c r="U1449" s="64"/>
      <c r="V1449" s="64"/>
      <c r="W1449" s="64"/>
      <c r="X1449" s="64"/>
      <c r="Y1449" s="64"/>
      <c r="Z1449" s="64"/>
      <c r="AA1449" s="64"/>
    </row>
    <row r="1450" spans="1:27" ht="25.15" customHeight="1">
      <c r="A1450" s="413"/>
      <c r="B1450" s="406" t="s">
        <v>509</v>
      </c>
      <c r="C1450" s="406"/>
      <c r="D1450" s="406"/>
      <c r="E1450" s="406"/>
      <c r="F1450" s="406"/>
      <c r="G1450" s="406"/>
      <c r="H1450" s="406"/>
      <c r="I1450" s="406"/>
      <c r="J1450" s="257"/>
      <c r="K1450" s="257"/>
      <c r="L1450" s="257"/>
      <c r="M1450" s="64"/>
      <c r="N1450" s="408" t="s">
        <v>500</v>
      </c>
      <c r="O1450" s="408"/>
      <c r="P1450" s="408"/>
      <c r="Q1450" s="408"/>
      <c r="R1450" s="408"/>
      <c r="S1450" s="408"/>
      <c r="T1450" s="408"/>
      <c r="U1450" s="408"/>
      <c r="V1450" s="408"/>
      <c r="W1450" s="408"/>
      <c r="X1450" s="408"/>
      <c r="Y1450" s="408"/>
      <c r="Z1450" s="408"/>
      <c r="AA1450" s="408"/>
    </row>
    <row r="1451" spans="1:27" ht="25.15" customHeight="1">
      <c r="A1451" s="413"/>
      <c r="B1451" s="406" t="s">
        <v>448</v>
      </c>
      <c r="C1451" s="409" t="s">
        <v>199</v>
      </c>
      <c r="D1451" s="406" t="s">
        <v>8</v>
      </c>
      <c r="E1451" s="406"/>
      <c r="F1451" s="406"/>
      <c r="G1451" s="406"/>
      <c r="H1451" s="406"/>
      <c r="I1451" s="406"/>
      <c r="M1451" s="410" t="s">
        <v>448</v>
      </c>
      <c r="N1451" s="408" t="s">
        <v>8</v>
      </c>
      <c r="O1451" s="408"/>
      <c r="P1451" s="408"/>
      <c r="Q1451" s="408"/>
      <c r="R1451" s="408"/>
      <c r="S1451" s="408"/>
      <c r="T1451" s="408"/>
      <c r="U1451" s="408"/>
      <c r="V1451" s="408"/>
      <c r="W1451" s="408"/>
      <c r="X1451" s="408"/>
      <c r="Y1451" s="408"/>
      <c r="Z1451" s="408"/>
      <c r="AA1451" s="408"/>
    </row>
    <row r="1452" spans="1:27" ht="25.15" customHeight="1">
      <c r="A1452" s="413"/>
      <c r="B1452" s="406"/>
      <c r="C1452" s="409">
        <v>43830</v>
      </c>
      <c r="D1452" s="255" t="s">
        <v>9</v>
      </c>
      <c r="E1452" s="255" t="s">
        <v>10</v>
      </c>
      <c r="F1452" s="255" t="s">
        <v>1</v>
      </c>
      <c r="G1452" s="255" t="s">
        <v>2</v>
      </c>
      <c r="H1452" s="255" t="s">
        <v>3</v>
      </c>
      <c r="I1452" s="255" t="s">
        <v>449</v>
      </c>
      <c r="M1452" s="408"/>
      <c r="N1452" s="248" t="s">
        <v>25</v>
      </c>
      <c r="O1452" s="248" t="s">
        <v>26</v>
      </c>
      <c r="P1452" s="248" t="s">
        <v>27</v>
      </c>
      <c r="Q1452" s="248" t="s">
        <v>28</v>
      </c>
      <c r="R1452" s="248" t="s">
        <v>29</v>
      </c>
      <c r="S1452" s="248" t="s">
        <v>30</v>
      </c>
      <c r="T1452" s="248" t="s">
        <v>31</v>
      </c>
      <c r="U1452" s="248" t="s">
        <v>32</v>
      </c>
      <c r="V1452" s="248" t="s">
        <v>33</v>
      </c>
      <c r="W1452" s="248" t="s">
        <v>34</v>
      </c>
      <c r="X1452" s="248" t="s">
        <v>35</v>
      </c>
      <c r="Y1452" s="248" t="s">
        <v>36</v>
      </c>
      <c r="Z1452" s="248" t="s">
        <v>37</v>
      </c>
      <c r="AA1452" s="248" t="s">
        <v>38</v>
      </c>
    </row>
    <row r="1453" spans="1:27" ht="25.15" customHeight="1">
      <c r="A1453" s="413"/>
      <c r="B1453" s="256">
        <v>2020</v>
      </c>
      <c r="C1453" s="278">
        <v>43830</v>
      </c>
      <c r="D1453" s="86">
        <f t="shared" ref="D1453:D1494" si="419">AVERAGE(N1453:P1453)</f>
        <v>0.17882127315428328</v>
      </c>
      <c r="E1453" s="86">
        <f t="shared" ref="E1453:E1494" si="420">AVERAGE(Q1453:R1453)</f>
        <v>9.1986942868834534E-2</v>
      </c>
      <c r="F1453" s="86">
        <f t="shared" ref="F1453:F1494" si="421">AVERAGE(S1453:T1453)</f>
        <v>7.201380658426676E-2</v>
      </c>
      <c r="G1453" s="86">
        <f t="shared" ref="G1453:G1494" si="422">AVERAGE(U1453:V1453)</f>
        <v>6.5893640333456627E-2</v>
      </c>
      <c r="H1453" s="86">
        <f t="shared" ref="H1453:H1494" si="423">AVERAGE(W1453:X1453)</f>
        <v>6.935321234909983E-2</v>
      </c>
      <c r="I1453" s="86">
        <f t="shared" ref="I1453:I1494" si="424">AVERAGE(Y1453:AA1453)</f>
        <v>8.3689224946768115E-2</v>
      </c>
      <c r="M1453" s="104">
        <v>2020</v>
      </c>
      <c r="N1453" s="222">
        <f>AVERAGE(N1265,N1359)</f>
        <v>0.25335217650277631</v>
      </c>
      <c r="O1453" s="222">
        <f t="shared" ref="O1453:AA1453" si="425">AVERAGE(O1265,O1359)</f>
        <v>0.16062343047779598</v>
      </c>
      <c r="P1453" s="222">
        <f t="shared" si="425"/>
        <v>0.12248821248227756</v>
      </c>
      <c r="Q1453" s="222">
        <f t="shared" si="425"/>
        <v>9.9562359171362899E-2</v>
      </c>
      <c r="R1453" s="222">
        <f t="shared" si="425"/>
        <v>8.4411526566306169E-2</v>
      </c>
      <c r="S1453" s="222">
        <f t="shared" si="425"/>
        <v>7.4949572503716783E-2</v>
      </c>
      <c r="T1453" s="222">
        <f t="shared" si="425"/>
        <v>6.9078040664816737E-2</v>
      </c>
      <c r="U1453" s="222">
        <f t="shared" si="425"/>
        <v>6.6121237801919641E-2</v>
      </c>
      <c r="V1453" s="222">
        <f t="shared" si="425"/>
        <v>6.5666042864993626E-2</v>
      </c>
      <c r="W1453" s="222">
        <f t="shared" si="425"/>
        <v>6.744222003026748E-2</v>
      </c>
      <c r="X1453" s="222">
        <f t="shared" si="425"/>
        <v>7.1264204667932179E-2</v>
      </c>
      <c r="Y1453" s="222">
        <f t="shared" si="425"/>
        <v>7.6360240361337289E-2</v>
      </c>
      <c r="Z1453" s="222">
        <f t="shared" si="425"/>
        <v>8.3158994327083513E-2</v>
      </c>
      <c r="AA1453" s="222">
        <f t="shared" si="425"/>
        <v>9.1548440151883514E-2</v>
      </c>
    </row>
    <row r="1454" spans="1:27" ht="25.15" customHeight="1">
      <c r="A1454" s="413"/>
      <c r="B1454" s="256">
        <f>B1453+1</f>
        <v>2021</v>
      </c>
      <c r="C1454" s="278">
        <f t="shared" ref="C1454:C1494" si="426">DATE(YEAR(C1453+1),12,31)</f>
        <v>44196</v>
      </c>
      <c r="D1454" s="86">
        <f t="shared" si="419"/>
        <v>0.18403910734303719</v>
      </c>
      <c r="E1454" s="86">
        <f t="shared" si="420"/>
        <v>9.4893625942713999E-2</v>
      </c>
      <c r="F1454" s="86">
        <f t="shared" si="421"/>
        <v>7.4388891889845668E-2</v>
      </c>
      <c r="G1454" s="86">
        <f t="shared" si="422"/>
        <v>6.8105833508615696E-2</v>
      </c>
      <c r="H1454" s="86">
        <f t="shared" si="423"/>
        <v>7.1657484241220926E-2</v>
      </c>
      <c r="I1454" s="86">
        <f t="shared" si="424"/>
        <v>8.6375058962867582E-2</v>
      </c>
      <c r="J1454" s="14"/>
      <c r="K1454" s="14"/>
      <c r="L1454" s="14"/>
      <c r="M1454" s="104">
        <f>M1453+1</f>
        <v>2021</v>
      </c>
      <c r="N1454" s="222">
        <f t="shared" ref="N1454:AA1469" si="427">AVERAGE(N1266,N1360)</f>
        <v>0.26055369824690405</v>
      </c>
      <c r="O1454" s="222">
        <f t="shared" si="427"/>
        <v>0.16535691747055245</v>
      </c>
      <c r="P1454" s="222">
        <f t="shared" si="427"/>
        <v>0.12620670631165506</v>
      </c>
      <c r="Q1454" s="222">
        <f t="shared" si="427"/>
        <v>0.10267066678447326</v>
      </c>
      <c r="R1454" s="222">
        <f t="shared" si="427"/>
        <v>8.7116585100954741E-2</v>
      </c>
      <c r="S1454" s="222">
        <f t="shared" si="427"/>
        <v>7.7402795092734678E-2</v>
      </c>
      <c r="T1454" s="222">
        <f t="shared" si="427"/>
        <v>7.1374988686956659E-2</v>
      </c>
      <c r="U1454" s="222">
        <f t="shared" si="427"/>
        <v>6.8339488628945788E-2</v>
      </c>
      <c r="V1454" s="222">
        <f t="shared" si="427"/>
        <v>6.7872178388285603E-2</v>
      </c>
      <c r="W1454" s="222">
        <f t="shared" si="427"/>
        <v>6.969562964230111E-2</v>
      </c>
      <c r="X1454" s="222">
        <f t="shared" si="427"/>
        <v>7.3619338840140741E-2</v>
      </c>
      <c r="Y1454" s="222">
        <f t="shared" si="427"/>
        <v>7.8851008775619666E-2</v>
      </c>
      <c r="Z1454" s="222">
        <f t="shared" si="427"/>
        <v>8.5830715916867306E-2</v>
      </c>
      <c r="AA1454" s="222">
        <f t="shared" si="427"/>
        <v>9.4443452196115774E-2</v>
      </c>
    </row>
    <row r="1455" spans="1:27" ht="25.15" customHeight="1">
      <c r="A1455" s="413"/>
      <c r="B1455" s="256">
        <f t="shared" ref="B1455:B1464" si="428">B1454+1</f>
        <v>2022</v>
      </c>
      <c r="C1455" s="278">
        <f t="shared" si="426"/>
        <v>44561</v>
      </c>
      <c r="D1455" s="86">
        <f t="shared" si="419"/>
        <v>0.23341923228332209</v>
      </c>
      <c r="E1455" s="86">
        <f t="shared" si="420"/>
        <v>0.1206349281200709</v>
      </c>
      <c r="F1455" s="86">
        <f t="shared" si="421"/>
        <v>9.4692927180953318E-2</v>
      </c>
      <c r="G1455" s="86">
        <f t="shared" si="422"/>
        <v>8.6743782071041595E-2</v>
      </c>
      <c r="H1455" s="86">
        <f t="shared" si="423"/>
        <v>9.1237228628461037E-2</v>
      </c>
      <c r="I1455" s="86">
        <f t="shared" si="424"/>
        <v>0.10985748170104755</v>
      </c>
      <c r="J1455" s="14"/>
      <c r="K1455" s="14"/>
      <c r="L1455" s="14"/>
      <c r="M1455" s="104">
        <f t="shared" ref="M1455:M1464" si="429">M1454+1</f>
        <v>2022</v>
      </c>
      <c r="N1455" s="222">
        <f t="shared" si="427"/>
        <v>0.33022329635781555</v>
      </c>
      <c r="O1455" s="222">
        <f t="shared" si="427"/>
        <v>0.20978306192543456</v>
      </c>
      <c r="P1455" s="222">
        <f t="shared" si="427"/>
        <v>0.16025133856671608</v>
      </c>
      <c r="Q1455" s="222">
        <f t="shared" si="427"/>
        <v>0.13047421695455605</v>
      </c>
      <c r="R1455" s="222">
        <f t="shared" si="427"/>
        <v>0.11079563928558575</v>
      </c>
      <c r="S1455" s="222">
        <f t="shared" si="427"/>
        <v>9.8506030999718455E-2</v>
      </c>
      <c r="T1455" s="222">
        <f t="shared" si="427"/>
        <v>9.0879823362188167E-2</v>
      </c>
      <c r="U1455" s="222">
        <f t="shared" si="427"/>
        <v>8.7039395822256532E-2</v>
      </c>
      <c r="V1455" s="222">
        <f t="shared" si="427"/>
        <v>8.6448168319826657E-2</v>
      </c>
      <c r="W1455" s="222">
        <f t="shared" si="427"/>
        <v>8.8755146504578497E-2</v>
      </c>
      <c r="X1455" s="222">
        <f t="shared" si="427"/>
        <v>9.3719310752343576E-2</v>
      </c>
      <c r="Y1455" s="222">
        <f t="shared" si="427"/>
        <v>0.10033826938060056</v>
      </c>
      <c r="Z1455" s="222">
        <f t="shared" si="427"/>
        <v>0.10916879450451374</v>
      </c>
      <c r="AA1455" s="222">
        <f t="shared" si="427"/>
        <v>0.12006538121802836</v>
      </c>
    </row>
    <row r="1456" spans="1:27" ht="25.15" customHeight="1">
      <c r="A1456" s="413"/>
      <c r="B1456" s="256">
        <f t="shared" si="428"/>
        <v>2023</v>
      </c>
      <c r="C1456" s="278">
        <f t="shared" si="426"/>
        <v>44926</v>
      </c>
      <c r="D1456" s="86">
        <f t="shared" si="419"/>
        <v>0.31232671378156879</v>
      </c>
      <c r="E1456" s="86">
        <f t="shared" si="420"/>
        <v>0.16178741954289758</v>
      </c>
      <c r="F1456" s="86">
        <f t="shared" si="421"/>
        <v>0.12716123160400722</v>
      </c>
      <c r="G1456" s="86">
        <f t="shared" si="422"/>
        <v>0.11655107885691242</v>
      </c>
      <c r="H1456" s="86">
        <f t="shared" si="423"/>
        <v>0.12254872434909002</v>
      </c>
      <c r="I1456" s="86">
        <f t="shared" si="424"/>
        <v>0.14740218048280226</v>
      </c>
      <c r="J1456" s="14"/>
      <c r="K1456" s="14"/>
      <c r="L1456" s="14"/>
      <c r="M1456" s="104">
        <f t="shared" si="429"/>
        <v>2023</v>
      </c>
      <c r="N1456" s="222">
        <f t="shared" si="427"/>
        <v>0.44153631961569023</v>
      </c>
      <c r="O1456" s="222">
        <f t="shared" si="427"/>
        <v>0.28077824229362963</v>
      </c>
      <c r="P1456" s="222">
        <f t="shared" si="427"/>
        <v>0.21466557943538639</v>
      </c>
      <c r="Q1456" s="222">
        <f t="shared" si="427"/>
        <v>0.17492044907163279</v>
      </c>
      <c r="R1456" s="222">
        <f t="shared" si="427"/>
        <v>0.14865439001416236</v>
      </c>
      <c r="S1456" s="222">
        <f t="shared" si="427"/>
        <v>0.13225078694589956</v>
      </c>
      <c r="T1456" s="222">
        <f t="shared" si="427"/>
        <v>0.12207167626211486</v>
      </c>
      <c r="U1456" s="222">
        <f t="shared" si="427"/>
        <v>0.11694565047576755</v>
      </c>
      <c r="V1456" s="222">
        <f t="shared" si="427"/>
        <v>0.11615650723805729</v>
      </c>
      <c r="W1456" s="222">
        <f t="shared" si="427"/>
        <v>0.11923575545732956</v>
      </c>
      <c r="X1456" s="222">
        <f t="shared" si="427"/>
        <v>0.12586169324085048</v>
      </c>
      <c r="Y1456" s="222">
        <f t="shared" si="427"/>
        <v>0.13469637434195916</v>
      </c>
      <c r="Z1456" s="222">
        <f t="shared" si="427"/>
        <v>0.14648295253449356</v>
      </c>
      <c r="AA1456" s="222">
        <f t="shared" si="427"/>
        <v>0.16102721457195407</v>
      </c>
    </row>
    <row r="1457" spans="1:27" ht="25.15" customHeight="1">
      <c r="A1457" s="413"/>
      <c r="B1457" s="256">
        <f t="shared" si="428"/>
        <v>2024</v>
      </c>
      <c r="C1457" s="278">
        <f t="shared" si="426"/>
        <v>45291</v>
      </c>
      <c r="D1457" s="86">
        <f t="shared" si="419"/>
        <v>0.39787353397683251</v>
      </c>
      <c r="E1457" s="86">
        <f t="shared" si="420"/>
        <v>0.20657112031142277</v>
      </c>
      <c r="F1457" s="86">
        <f t="shared" si="421"/>
        <v>0.16256883265462174</v>
      </c>
      <c r="G1457" s="86">
        <f t="shared" si="422"/>
        <v>0.1490856564504085</v>
      </c>
      <c r="H1457" s="86">
        <f t="shared" si="423"/>
        <v>0.15670734794807128</v>
      </c>
      <c r="I1457" s="86">
        <f t="shared" si="424"/>
        <v>0.188290637682169</v>
      </c>
      <c r="J1457" s="14"/>
      <c r="K1457" s="14"/>
      <c r="L1457" s="14"/>
      <c r="M1457" s="104">
        <f t="shared" si="429"/>
        <v>2024</v>
      </c>
      <c r="N1457" s="222">
        <f t="shared" si="427"/>
        <v>0.5620705935540784</v>
      </c>
      <c r="O1457" s="222">
        <f t="shared" si="427"/>
        <v>0.35778234865794489</v>
      </c>
      <c r="P1457" s="222">
        <f t="shared" si="427"/>
        <v>0.27376765971847417</v>
      </c>
      <c r="Q1457" s="222">
        <f t="shared" si="427"/>
        <v>0.22326031936933063</v>
      </c>
      <c r="R1457" s="222">
        <f t="shared" si="427"/>
        <v>0.18988192125351494</v>
      </c>
      <c r="S1457" s="222">
        <f t="shared" si="427"/>
        <v>0.16903654081222766</v>
      </c>
      <c r="T1457" s="222">
        <f t="shared" si="427"/>
        <v>0.15610112449701585</v>
      </c>
      <c r="U1457" s="222">
        <f t="shared" si="427"/>
        <v>0.14958707040636327</v>
      </c>
      <c r="V1457" s="222">
        <f t="shared" si="427"/>
        <v>0.14858424249445373</v>
      </c>
      <c r="W1457" s="222">
        <f t="shared" si="427"/>
        <v>0.15249729137382317</v>
      </c>
      <c r="X1457" s="222">
        <f t="shared" si="427"/>
        <v>0.16091740452231942</v>
      </c>
      <c r="Y1457" s="222">
        <f t="shared" si="427"/>
        <v>0.17214434581464888</v>
      </c>
      <c r="Z1457" s="222">
        <f t="shared" si="427"/>
        <v>0.18712250064453045</v>
      </c>
      <c r="AA1457" s="222">
        <f t="shared" si="427"/>
        <v>0.20560506658732761</v>
      </c>
    </row>
    <row r="1458" spans="1:27" ht="25.15" customHeight="1">
      <c r="A1458" s="413"/>
      <c r="B1458" s="256">
        <f t="shared" si="428"/>
        <v>2025</v>
      </c>
      <c r="C1458" s="278">
        <f t="shared" si="426"/>
        <v>45657</v>
      </c>
      <c r="D1458" s="86">
        <f t="shared" si="419"/>
        <v>0.46339363528682459</v>
      </c>
      <c r="E1458" s="86">
        <f t="shared" si="420"/>
        <v>0.24113118837041708</v>
      </c>
      <c r="F1458" s="86">
        <f t="shared" si="421"/>
        <v>0.19000765084085058</v>
      </c>
      <c r="G1458" s="86">
        <f t="shared" si="422"/>
        <v>0.17434238202414359</v>
      </c>
      <c r="H1458" s="86">
        <f t="shared" si="423"/>
        <v>0.1831975541542526</v>
      </c>
      <c r="I1458" s="86">
        <f t="shared" si="424"/>
        <v>0.21989222581818715</v>
      </c>
      <c r="J1458" s="14"/>
      <c r="K1458" s="14"/>
      <c r="L1458" s="14"/>
      <c r="M1458" s="104">
        <f t="shared" si="429"/>
        <v>2025</v>
      </c>
      <c r="N1458" s="222">
        <f t="shared" si="427"/>
        <v>0.65416404711209175</v>
      </c>
      <c r="O1458" s="222">
        <f t="shared" si="427"/>
        <v>0.41681416575467251</v>
      </c>
      <c r="P1458" s="222">
        <f t="shared" si="427"/>
        <v>0.31920269299370957</v>
      </c>
      <c r="Q1458" s="222">
        <f t="shared" si="427"/>
        <v>0.26052133692428403</v>
      </c>
      <c r="R1458" s="222">
        <f t="shared" si="427"/>
        <v>0.22174103981655016</v>
      </c>
      <c r="S1458" s="222">
        <f t="shared" si="427"/>
        <v>0.19752208107467373</v>
      </c>
      <c r="T1458" s="222">
        <f t="shared" si="427"/>
        <v>0.18249322060702744</v>
      </c>
      <c r="U1458" s="222">
        <f t="shared" si="427"/>
        <v>0.17492494389899513</v>
      </c>
      <c r="V1458" s="222">
        <f t="shared" si="427"/>
        <v>0.17375982014929206</v>
      </c>
      <c r="W1458" s="222">
        <f t="shared" si="427"/>
        <v>0.17830614971287678</v>
      </c>
      <c r="X1458" s="222">
        <f t="shared" si="427"/>
        <v>0.18808895859562838</v>
      </c>
      <c r="Y1458" s="222">
        <f t="shared" si="427"/>
        <v>0.20113284756288605</v>
      </c>
      <c r="Z1458" s="222">
        <f t="shared" si="427"/>
        <v>0.2185350396157521</v>
      </c>
      <c r="AA1458" s="222">
        <f t="shared" si="427"/>
        <v>0.24000879027592337</v>
      </c>
    </row>
    <row r="1459" spans="1:27" ht="25.15" customHeight="1">
      <c r="A1459" s="413"/>
      <c r="B1459" s="256">
        <f t="shared" si="428"/>
        <v>2026</v>
      </c>
      <c r="C1459" s="278">
        <f t="shared" si="426"/>
        <v>46022</v>
      </c>
      <c r="D1459" s="86">
        <f t="shared" si="419"/>
        <v>0.51393696211947659</v>
      </c>
      <c r="E1459" s="86">
        <f t="shared" si="420"/>
        <v>0.26797952140431991</v>
      </c>
      <c r="F1459" s="86">
        <f t="shared" si="421"/>
        <v>0.21140579684793281</v>
      </c>
      <c r="G1459" s="86">
        <f t="shared" si="422"/>
        <v>0.19407048231447363</v>
      </c>
      <c r="H1459" s="86">
        <f t="shared" si="423"/>
        <v>0.2038696881831687</v>
      </c>
      <c r="I1459" s="86">
        <f t="shared" si="424"/>
        <v>0.24447631181913876</v>
      </c>
      <c r="J1459" s="14"/>
      <c r="K1459" s="14"/>
      <c r="L1459" s="14"/>
      <c r="M1459" s="104">
        <f t="shared" si="429"/>
        <v>2026</v>
      </c>
      <c r="N1459" s="222">
        <f t="shared" si="427"/>
        <v>0.72504505936078079</v>
      </c>
      <c r="O1459" s="222">
        <f t="shared" si="427"/>
        <v>0.46239174035600639</v>
      </c>
      <c r="P1459" s="222">
        <f t="shared" si="427"/>
        <v>0.3543740866416426</v>
      </c>
      <c r="Q1459" s="222">
        <f t="shared" si="427"/>
        <v>0.28943681830517459</v>
      </c>
      <c r="R1459" s="222">
        <f t="shared" si="427"/>
        <v>0.24652222450346523</v>
      </c>
      <c r="S1459" s="222">
        <f t="shared" si="427"/>
        <v>0.21972132677386244</v>
      </c>
      <c r="T1459" s="222">
        <f t="shared" si="427"/>
        <v>0.20309026692200316</v>
      </c>
      <c r="U1459" s="222">
        <f t="shared" si="427"/>
        <v>0.19471515004752796</v>
      </c>
      <c r="V1459" s="222">
        <f t="shared" si="427"/>
        <v>0.1934258145814193</v>
      </c>
      <c r="W1459" s="222">
        <f t="shared" si="427"/>
        <v>0.19845682004194815</v>
      </c>
      <c r="X1459" s="222">
        <f t="shared" si="427"/>
        <v>0.20928255632438925</v>
      </c>
      <c r="Y1459" s="222">
        <f t="shared" si="427"/>
        <v>0.22371703048711622</v>
      </c>
      <c r="Z1459" s="222">
        <f t="shared" si="427"/>
        <v>0.24297443847275918</v>
      </c>
      <c r="AA1459" s="222">
        <f t="shared" si="427"/>
        <v>0.26673746649754088</v>
      </c>
    </row>
    <row r="1460" spans="1:27" ht="25.15" customHeight="1">
      <c r="A1460" s="413"/>
      <c r="B1460" s="256">
        <f t="shared" si="428"/>
        <v>2027</v>
      </c>
      <c r="C1460" s="278">
        <f t="shared" si="426"/>
        <v>46387</v>
      </c>
      <c r="D1460" s="86">
        <f t="shared" si="419"/>
        <v>0.56386949292044586</v>
      </c>
      <c r="E1460" s="86">
        <f t="shared" si="420"/>
        <v>0.29459521096683394</v>
      </c>
      <c r="F1460" s="86">
        <f t="shared" si="421"/>
        <v>0.23265827987392634</v>
      </c>
      <c r="G1460" s="86">
        <f t="shared" si="422"/>
        <v>0.21367957217610478</v>
      </c>
      <c r="H1460" s="86">
        <f t="shared" si="423"/>
        <v>0.22440774578344175</v>
      </c>
      <c r="I1460" s="86">
        <f t="shared" si="424"/>
        <v>0.26886388986407334</v>
      </c>
      <c r="J1460" s="14"/>
      <c r="K1460" s="14"/>
      <c r="L1460" s="14"/>
      <c r="M1460" s="104">
        <f t="shared" si="429"/>
        <v>2027</v>
      </c>
      <c r="N1460" s="222">
        <f t="shared" si="427"/>
        <v>0.79499070289058371</v>
      </c>
      <c r="O1460" s="222">
        <f t="shared" si="427"/>
        <v>0.50743776823612408</v>
      </c>
      <c r="P1460" s="222">
        <f t="shared" si="427"/>
        <v>0.38918000763462979</v>
      </c>
      <c r="Q1460" s="222">
        <f t="shared" si="427"/>
        <v>0.31808666623178966</v>
      </c>
      <c r="R1460" s="222">
        <f t="shared" si="427"/>
        <v>0.27110375570187817</v>
      </c>
      <c r="S1460" s="222">
        <f t="shared" si="427"/>
        <v>0.24176212460152557</v>
      </c>
      <c r="T1460" s="222">
        <f t="shared" si="427"/>
        <v>0.22355443514632714</v>
      </c>
      <c r="U1460" s="222">
        <f t="shared" si="427"/>
        <v>0.21438535460908231</v>
      </c>
      <c r="V1460" s="222">
        <f t="shared" si="427"/>
        <v>0.21297378974312725</v>
      </c>
      <c r="W1460" s="222">
        <f t="shared" si="427"/>
        <v>0.21848173607298646</v>
      </c>
      <c r="X1460" s="222">
        <f t="shared" si="427"/>
        <v>0.23033375549389701</v>
      </c>
      <c r="Y1460" s="222">
        <f t="shared" si="427"/>
        <v>0.24613662225915828</v>
      </c>
      <c r="Z1460" s="222">
        <f t="shared" si="427"/>
        <v>0.26721963846124636</v>
      </c>
      <c r="AA1460" s="222">
        <f t="shared" si="427"/>
        <v>0.29323540887181532</v>
      </c>
    </row>
    <row r="1461" spans="1:27" ht="25.15" customHeight="1">
      <c r="A1461" s="413"/>
      <c r="B1461" s="256">
        <f t="shared" si="428"/>
        <v>2028</v>
      </c>
      <c r="C1461" s="278">
        <f t="shared" si="426"/>
        <v>46752</v>
      </c>
      <c r="D1461" s="86">
        <f t="shared" si="419"/>
        <v>0.61317506928405929</v>
      </c>
      <c r="E1461" s="86">
        <f t="shared" si="420"/>
        <v>0.32096209865228598</v>
      </c>
      <c r="F1461" s="86">
        <f t="shared" si="421"/>
        <v>0.25374894151315802</v>
      </c>
      <c r="G1461" s="86">
        <f t="shared" si="422"/>
        <v>0.23315349320336387</v>
      </c>
      <c r="H1461" s="86">
        <f t="shared" si="423"/>
        <v>0.24479556854939849</v>
      </c>
      <c r="I1461" s="86">
        <f t="shared" si="424"/>
        <v>0.2930388015473176</v>
      </c>
      <c r="J1461" s="14"/>
      <c r="K1461" s="14"/>
      <c r="L1461" s="14"/>
      <c r="M1461" s="104">
        <f t="shared" si="429"/>
        <v>2028</v>
      </c>
      <c r="N1461" s="222">
        <f t="shared" si="427"/>
        <v>0.86398481929582749</v>
      </c>
      <c r="O1461" s="222">
        <f t="shared" si="427"/>
        <v>0.55193609098935226</v>
      </c>
      <c r="P1461" s="222">
        <f t="shared" si="427"/>
        <v>0.42360429756699802</v>
      </c>
      <c r="Q1461" s="222">
        <f t="shared" si="427"/>
        <v>0.34645472229845609</v>
      </c>
      <c r="R1461" s="222">
        <f t="shared" si="427"/>
        <v>0.29546947500611587</v>
      </c>
      <c r="S1461" s="222">
        <f t="shared" si="427"/>
        <v>0.26362831615198989</v>
      </c>
      <c r="T1461" s="222">
        <f t="shared" si="427"/>
        <v>0.24386956687432615</v>
      </c>
      <c r="U1461" s="222">
        <f t="shared" si="427"/>
        <v>0.23391939917798499</v>
      </c>
      <c r="V1461" s="222">
        <f t="shared" si="427"/>
        <v>0.23238758722874278</v>
      </c>
      <c r="W1461" s="222">
        <f t="shared" si="427"/>
        <v>0.23836473940031849</v>
      </c>
      <c r="X1461" s="222">
        <f t="shared" si="427"/>
        <v>0.25122639769847849</v>
      </c>
      <c r="Y1461" s="222">
        <f t="shared" si="427"/>
        <v>0.26837546447333904</v>
      </c>
      <c r="Z1461" s="222">
        <f t="shared" si="427"/>
        <v>0.29125448117554031</v>
      </c>
      <c r="AA1461" s="222">
        <f t="shared" si="427"/>
        <v>0.31948645899307349</v>
      </c>
    </row>
    <row r="1462" spans="1:27" ht="25.15" customHeight="1">
      <c r="A1462" s="413"/>
      <c r="B1462" s="256">
        <f t="shared" si="428"/>
        <v>2029</v>
      </c>
      <c r="C1462" s="278">
        <f t="shared" si="426"/>
        <v>47118</v>
      </c>
      <c r="D1462" s="86">
        <f t="shared" si="419"/>
        <v>0.66183753280464341</v>
      </c>
      <c r="E1462" s="86">
        <f t="shared" si="420"/>
        <v>0.34706402605500275</v>
      </c>
      <c r="F1462" s="86">
        <f t="shared" si="421"/>
        <v>0.27466162335995448</v>
      </c>
      <c r="G1462" s="86">
        <f t="shared" si="422"/>
        <v>0.25247608699057766</v>
      </c>
      <c r="H1462" s="86">
        <f t="shared" si="423"/>
        <v>0.26501699807536572</v>
      </c>
      <c r="I1462" s="86">
        <f t="shared" si="424"/>
        <v>0.31698488846319844</v>
      </c>
      <c r="J1462" s="14"/>
      <c r="K1462" s="14"/>
      <c r="L1462" s="14"/>
      <c r="M1462" s="104">
        <f t="shared" si="429"/>
        <v>2029</v>
      </c>
      <c r="N1462" s="222">
        <f t="shared" si="427"/>
        <v>0.93201125017083875</v>
      </c>
      <c r="O1462" s="222">
        <f t="shared" si="427"/>
        <v>0.59587055021001789</v>
      </c>
      <c r="P1462" s="222">
        <f t="shared" si="427"/>
        <v>0.45763079803307388</v>
      </c>
      <c r="Q1462" s="222">
        <f t="shared" si="427"/>
        <v>0.37452482809950061</v>
      </c>
      <c r="R1462" s="222">
        <f t="shared" si="427"/>
        <v>0.31960322401050495</v>
      </c>
      <c r="S1462" s="222">
        <f t="shared" si="427"/>
        <v>0.28530374301958206</v>
      </c>
      <c r="T1462" s="222">
        <f t="shared" si="427"/>
        <v>0.26401950370032695</v>
      </c>
      <c r="U1462" s="222">
        <f t="shared" si="427"/>
        <v>0.25330112534856275</v>
      </c>
      <c r="V1462" s="222">
        <f t="shared" si="427"/>
        <v>0.25165104863259258</v>
      </c>
      <c r="W1462" s="222">
        <f t="shared" si="427"/>
        <v>0.25808967161827101</v>
      </c>
      <c r="X1462" s="222">
        <f t="shared" si="427"/>
        <v>0.27194432453246042</v>
      </c>
      <c r="Y1462" s="222">
        <f t="shared" si="427"/>
        <v>0.2904173987239852</v>
      </c>
      <c r="Z1462" s="222">
        <f t="shared" si="427"/>
        <v>0.31506280820996796</v>
      </c>
      <c r="AA1462" s="222">
        <f t="shared" si="427"/>
        <v>0.34547445845564223</v>
      </c>
    </row>
    <row r="1463" spans="1:27" ht="25.15" customHeight="1">
      <c r="A1463" s="413"/>
      <c r="B1463" s="256">
        <f t="shared" si="428"/>
        <v>2030</v>
      </c>
      <c r="C1463" s="278">
        <f t="shared" si="426"/>
        <v>47483</v>
      </c>
      <c r="D1463" s="86">
        <f t="shared" si="419"/>
        <v>0.70984072507652496</v>
      </c>
      <c r="E1463" s="86">
        <f t="shared" si="420"/>
        <v>0.37288483476931095</v>
      </c>
      <c r="F1463" s="86">
        <f t="shared" si="421"/>
        <v>0.29538016700864256</v>
      </c>
      <c r="G1463" s="86">
        <f t="shared" si="422"/>
        <v>0.27163119513207279</v>
      </c>
      <c r="H1463" s="86">
        <f t="shared" si="423"/>
        <v>0.28505587595567006</v>
      </c>
      <c r="I1463" s="86">
        <f t="shared" si="424"/>
        <v>0.34068599220604251</v>
      </c>
      <c r="J1463" s="14"/>
      <c r="K1463" s="14"/>
      <c r="L1463" s="14"/>
      <c r="M1463" s="104">
        <f t="shared" si="429"/>
        <v>2030</v>
      </c>
      <c r="N1463" s="222">
        <f t="shared" si="427"/>
        <v>0.99905383710994389</v>
      </c>
      <c r="O1463" s="222">
        <f t="shared" si="427"/>
        <v>0.63922498749244716</v>
      </c>
      <c r="P1463" s="222">
        <f t="shared" si="427"/>
        <v>0.49124335062718405</v>
      </c>
      <c r="Q1463" s="222">
        <f t="shared" si="427"/>
        <v>0.40228082522924979</v>
      </c>
      <c r="R1463" s="222">
        <f t="shared" si="427"/>
        <v>0.3434888443093721</v>
      </c>
      <c r="S1463" s="222">
        <f t="shared" si="427"/>
        <v>0.30677224679862891</v>
      </c>
      <c r="T1463" s="222">
        <f t="shared" si="427"/>
        <v>0.2839880872186562</v>
      </c>
      <c r="U1463" s="222">
        <f t="shared" si="427"/>
        <v>0.27251437471514228</v>
      </c>
      <c r="V1463" s="222">
        <f t="shared" si="427"/>
        <v>0.2707480155490033</v>
      </c>
      <c r="W1463" s="222">
        <f t="shared" si="427"/>
        <v>0.27764037432117067</v>
      </c>
      <c r="X1463" s="222">
        <f t="shared" si="427"/>
        <v>0.29247137759016939</v>
      </c>
      <c r="Y1463" s="222">
        <f t="shared" si="427"/>
        <v>0.31224626660542343</v>
      </c>
      <c r="Z1463" s="222">
        <f t="shared" si="427"/>
        <v>0.33862846115885581</v>
      </c>
      <c r="AA1463" s="222">
        <f t="shared" si="427"/>
        <v>0.37118324885384812</v>
      </c>
    </row>
    <row r="1464" spans="1:27" ht="25.15" customHeight="1">
      <c r="A1464" s="413"/>
      <c r="B1464" s="256">
        <f t="shared" si="428"/>
        <v>2031</v>
      </c>
      <c r="C1464" s="278">
        <f t="shared" si="426"/>
        <v>47848</v>
      </c>
      <c r="D1464" s="86">
        <f t="shared" si="419"/>
        <v>0.75350763843284574</v>
      </c>
      <c r="E1464" s="86">
        <f t="shared" si="420"/>
        <v>0.39692738412137385</v>
      </c>
      <c r="F1464" s="86">
        <f t="shared" si="421"/>
        <v>0.3149088323304316</v>
      </c>
      <c r="G1464" s="86">
        <f t="shared" si="422"/>
        <v>0.28977671659960907</v>
      </c>
      <c r="H1464" s="86">
        <f t="shared" si="423"/>
        <v>0.30398325294406714</v>
      </c>
      <c r="I1464" s="86">
        <f t="shared" si="424"/>
        <v>0.36285327590715838</v>
      </c>
      <c r="J1464" s="14"/>
      <c r="K1464" s="14"/>
      <c r="L1464" s="14"/>
      <c r="M1464" s="104">
        <f t="shared" si="429"/>
        <v>2031</v>
      </c>
      <c r="N1464" s="222">
        <f t="shared" si="427"/>
        <v>1.0595645675610581</v>
      </c>
      <c r="O1464" s="222">
        <f t="shared" si="427"/>
        <v>0.67877922919457712</v>
      </c>
      <c r="P1464" s="222">
        <f t="shared" si="427"/>
        <v>0.52217911854290211</v>
      </c>
      <c r="Q1464" s="222">
        <f t="shared" si="427"/>
        <v>0.4280354016852923</v>
      </c>
      <c r="R1464" s="222">
        <f t="shared" si="427"/>
        <v>0.36581936655745539</v>
      </c>
      <c r="S1464" s="222">
        <f t="shared" si="427"/>
        <v>0.32696438863765709</v>
      </c>
      <c r="T1464" s="222">
        <f t="shared" si="427"/>
        <v>0.30285327602320611</v>
      </c>
      <c r="U1464" s="222">
        <f t="shared" si="427"/>
        <v>0.29071133270038862</v>
      </c>
      <c r="V1464" s="222">
        <f t="shared" si="427"/>
        <v>0.28884210049882952</v>
      </c>
      <c r="W1464" s="222">
        <f t="shared" si="427"/>
        <v>0.29613587132902519</v>
      </c>
      <c r="X1464" s="222">
        <f t="shared" si="427"/>
        <v>0.31183063455910909</v>
      </c>
      <c r="Y1464" s="222">
        <f t="shared" si="427"/>
        <v>0.33275721621824395</v>
      </c>
      <c r="Z1464" s="222">
        <f t="shared" si="427"/>
        <v>0.36067591392844167</v>
      </c>
      <c r="AA1464" s="222">
        <f t="shared" si="427"/>
        <v>0.39512669757478952</v>
      </c>
    </row>
    <row r="1465" spans="1:27" ht="25.15" customHeight="1">
      <c r="A1465" s="413"/>
      <c r="B1465" s="256">
        <f>B1464+1</f>
        <v>2032</v>
      </c>
      <c r="C1465" s="278">
        <f t="shared" si="426"/>
        <v>48213</v>
      </c>
      <c r="D1465" s="86">
        <f t="shared" si="419"/>
        <v>0.82855321138773486</v>
      </c>
      <c r="E1465" s="86">
        <f t="shared" si="420"/>
        <v>0.43755193397672731</v>
      </c>
      <c r="F1465" s="86">
        <f t="shared" si="421"/>
        <v>0.34761605521198014</v>
      </c>
      <c r="G1465" s="86">
        <f t="shared" si="422"/>
        <v>0.32005791300983422</v>
      </c>
      <c r="H1465" s="86">
        <f t="shared" si="423"/>
        <v>0.33563581950102461</v>
      </c>
      <c r="I1465" s="86">
        <f t="shared" si="424"/>
        <v>0.40018862045246945</v>
      </c>
      <c r="J1465" s="14"/>
      <c r="K1465" s="14"/>
      <c r="L1465" s="14"/>
      <c r="M1465" s="104">
        <f>M1464+1</f>
        <v>2032</v>
      </c>
      <c r="N1465" s="222">
        <f t="shared" si="427"/>
        <v>1.164154100115272</v>
      </c>
      <c r="O1465" s="222">
        <f t="shared" si="427"/>
        <v>0.74661119940651932</v>
      </c>
      <c r="P1465" s="222">
        <f t="shared" si="427"/>
        <v>0.57489433464141348</v>
      </c>
      <c r="Q1465" s="222">
        <f t="shared" si="427"/>
        <v>0.47166283736565023</v>
      </c>
      <c r="R1465" s="222">
        <f t="shared" si="427"/>
        <v>0.40344103058780445</v>
      </c>
      <c r="S1465" s="222">
        <f t="shared" si="427"/>
        <v>0.36083534556536029</v>
      </c>
      <c r="T1465" s="222">
        <f t="shared" si="427"/>
        <v>0.33439676485859993</v>
      </c>
      <c r="U1465" s="222">
        <f t="shared" si="427"/>
        <v>0.32108274847078627</v>
      </c>
      <c r="V1465" s="222">
        <f t="shared" si="427"/>
        <v>0.31903307754888222</v>
      </c>
      <c r="W1465" s="222">
        <f t="shared" si="427"/>
        <v>0.32703092285093449</v>
      </c>
      <c r="X1465" s="222">
        <f t="shared" si="427"/>
        <v>0.34424071615111468</v>
      </c>
      <c r="Y1465" s="222">
        <f t="shared" si="427"/>
        <v>0.36718736017201514</v>
      </c>
      <c r="Z1465" s="222">
        <f t="shared" si="427"/>
        <v>0.39780107569986312</v>
      </c>
      <c r="AA1465" s="222">
        <f t="shared" si="427"/>
        <v>0.43557742548553008</v>
      </c>
    </row>
    <row r="1466" spans="1:27" ht="25.15" customHeight="1">
      <c r="A1466" s="413"/>
      <c r="B1466" s="256">
        <f t="shared" ref="B1466:B1473" si="430">B1465+1</f>
        <v>2033</v>
      </c>
      <c r="C1466" s="278">
        <f t="shared" si="426"/>
        <v>48579</v>
      </c>
      <c r="D1466" s="86">
        <f t="shared" si="419"/>
        <v>0.90137096901762936</v>
      </c>
      <c r="E1466" s="86">
        <f t="shared" si="420"/>
        <v>0.47705979822459532</v>
      </c>
      <c r="F1466" s="86">
        <f t="shared" si="421"/>
        <v>0.37946216819215706</v>
      </c>
      <c r="G1466" s="86">
        <f t="shared" si="422"/>
        <v>0.34955631299879431</v>
      </c>
      <c r="H1466" s="86">
        <f t="shared" si="423"/>
        <v>0.36646132104774076</v>
      </c>
      <c r="I1466" s="86">
        <f t="shared" si="424"/>
        <v>0.43651345676208342</v>
      </c>
      <c r="J1466" s="14"/>
      <c r="K1466" s="14"/>
      <c r="L1466" s="14"/>
      <c r="M1466" s="104">
        <f t="shared" ref="M1466:M1473" si="431">M1465+1</f>
        <v>2033</v>
      </c>
      <c r="N1466" s="222">
        <f t="shared" si="427"/>
        <v>1.2655621219418658</v>
      </c>
      <c r="O1466" s="222">
        <f t="shared" si="427"/>
        <v>0.81244821339108308</v>
      </c>
      <c r="P1466" s="222">
        <f t="shared" si="427"/>
        <v>0.6261025717199391</v>
      </c>
      <c r="Q1466" s="222">
        <f t="shared" si="427"/>
        <v>0.51407665261852031</v>
      </c>
      <c r="R1466" s="222">
        <f t="shared" si="427"/>
        <v>0.44004294383067033</v>
      </c>
      <c r="S1466" s="222">
        <f t="shared" si="427"/>
        <v>0.39380762661120899</v>
      </c>
      <c r="T1466" s="222">
        <f t="shared" si="427"/>
        <v>0.36511670977310506</v>
      </c>
      <c r="U1466" s="222">
        <f t="shared" si="427"/>
        <v>0.35066845548893172</v>
      </c>
      <c r="V1466" s="222">
        <f t="shared" si="427"/>
        <v>0.34844417050865695</v>
      </c>
      <c r="W1466" s="222">
        <f t="shared" si="427"/>
        <v>0.35712336236809478</v>
      </c>
      <c r="X1466" s="222">
        <f t="shared" si="427"/>
        <v>0.37579927972738669</v>
      </c>
      <c r="Y1466" s="222">
        <f t="shared" si="427"/>
        <v>0.4007007773765735</v>
      </c>
      <c r="Z1466" s="222">
        <f t="shared" si="427"/>
        <v>0.43392251405210791</v>
      </c>
      <c r="AA1466" s="222">
        <f t="shared" si="427"/>
        <v>0.47491707885756873</v>
      </c>
    </row>
    <row r="1467" spans="1:27" ht="25.15" customHeight="1">
      <c r="A1467" s="413"/>
      <c r="B1467" s="256">
        <f t="shared" si="430"/>
        <v>2034</v>
      </c>
      <c r="C1467" s="278">
        <f t="shared" si="426"/>
        <v>48944</v>
      </c>
      <c r="D1467" s="86">
        <f t="shared" si="419"/>
        <v>0.9718662302866985</v>
      </c>
      <c r="E1467" s="86">
        <f t="shared" si="420"/>
        <v>0.51535629582914755</v>
      </c>
      <c r="F1467" s="86">
        <f t="shared" si="421"/>
        <v>0.41035249023513221</v>
      </c>
      <c r="G1467" s="86">
        <f t="shared" si="422"/>
        <v>0.37817723553065918</v>
      </c>
      <c r="H1467" s="86">
        <f t="shared" si="423"/>
        <v>0.39636507654838515</v>
      </c>
      <c r="I1467" s="86">
        <f t="shared" si="424"/>
        <v>0.47173310380016992</v>
      </c>
      <c r="J1467" s="14"/>
      <c r="K1467" s="14"/>
      <c r="L1467" s="14"/>
      <c r="M1467" s="104">
        <f t="shared" si="431"/>
        <v>2034</v>
      </c>
      <c r="N1467" s="222">
        <f t="shared" si="427"/>
        <v>1.3636939520050086</v>
      </c>
      <c r="O1467" s="222">
        <f t="shared" si="427"/>
        <v>0.87619559011243831</v>
      </c>
      <c r="P1467" s="222">
        <f t="shared" si="427"/>
        <v>0.67570914874264898</v>
      </c>
      <c r="Q1467" s="222">
        <f t="shared" si="427"/>
        <v>0.55518216640807228</v>
      </c>
      <c r="R1467" s="222">
        <f t="shared" si="427"/>
        <v>0.47553042525022271</v>
      </c>
      <c r="S1467" s="222">
        <f t="shared" si="427"/>
        <v>0.42578655073937299</v>
      </c>
      <c r="T1467" s="222">
        <f t="shared" si="427"/>
        <v>0.39491842973089142</v>
      </c>
      <c r="U1467" s="222">
        <f t="shared" si="427"/>
        <v>0.37937377271899475</v>
      </c>
      <c r="V1467" s="222">
        <f t="shared" si="427"/>
        <v>0.37698069834232362</v>
      </c>
      <c r="W1467" s="222">
        <f t="shared" si="427"/>
        <v>0.38631850884467556</v>
      </c>
      <c r="X1467" s="222">
        <f t="shared" si="427"/>
        <v>0.40641164425209475</v>
      </c>
      <c r="Y1467" s="222">
        <f t="shared" si="427"/>
        <v>0.43320278679608876</v>
      </c>
      <c r="Z1467" s="222">
        <f t="shared" si="427"/>
        <v>0.46894554794934568</v>
      </c>
      <c r="AA1467" s="222">
        <f t="shared" si="427"/>
        <v>0.51305097665507515</v>
      </c>
    </row>
    <row r="1468" spans="1:27" ht="25.15" customHeight="1">
      <c r="A1468" s="413"/>
      <c r="B1468" s="256">
        <f t="shared" si="430"/>
        <v>2035</v>
      </c>
      <c r="C1468" s="278">
        <f t="shared" si="426"/>
        <v>49309</v>
      </c>
      <c r="D1468" s="86">
        <f t="shared" si="419"/>
        <v>1.0399443141591129</v>
      </c>
      <c r="E1468" s="86">
        <f t="shared" si="420"/>
        <v>0.55234674575455345</v>
      </c>
      <c r="F1468" s="86">
        <f t="shared" si="421"/>
        <v>0.44019234030507537</v>
      </c>
      <c r="G1468" s="86">
        <f t="shared" si="422"/>
        <v>0.40582599956959853</v>
      </c>
      <c r="H1468" s="86">
        <f t="shared" si="423"/>
        <v>0.4252524049671278</v>
      </c>
      <c r="I1468" s="86">
        <f t="shared" si="424"/>
        <v>0.50575288053089873</v>
      </c>
      <c r="J1468" s="14"/>
      <c r="K1468" s="14"/>
      <c r="L1468" s="14"/>
      <c r="M1468" s="104">
        <f t="shared" si="431"/>
        <v>2035</v>
      </c>
      <c r="N1468" s="222">
        <f t="shared" si="427"/>
        <v>1.4584549092688706</v>
      </c>
      <c r="O1468" s="222">
        <f t="shared" si="427"/>
        <v>0.93775864853475488</v>
      </c>
      <c r="P1468" s="222">
        <f t="shared" si="427"/>
        <v>0.72361938467371301</v>
      </c>
      <c r="Q1468" s="222">
        <f t="shared" si="427"/>
        <v>0.59488469769847574</v>
      </c>
      <c r="R1468" s="222">
        <f t="shared" si="427"/>
        <v>0.50980879381063127</v>
      </c>
      <c r="S1468" s="222">
        <f t="shared" si="427"/>
        <v>0.45667743691402202</v>
      </c>
      <c r="T1468" s="222">
        <f t="shared" si="427"/>
        <v>0.42370724369612867</v>
      </c>
      <c r="U1468" s="222">
        <f t="shared" si="427"/>
        <v>0.40710401912514516</v>
      </c>
      <c r="V1468" s="222">
        <f t="shared" si="427"/>
        <v>0.4045479800140519</v>
      </c>
      <c r="W1468" s="222">
        <f t="shared" si="427"/>
        <v>0.41452168124484678</v>
      </c>
      <c r="X1468" s="222">
        <f t="shared" si="427"/>
        <v>0.43598312868940875</v>
      </c>
      <c r="Y1468" s="222">
        <f t="shared" si="427"/>
        <v>0.46459870739473064</v>
      </c>
      <c r="Z1468" s="222">
        <f t="shared" si="427"/>
        <v>0.50277549635574625</v>
      </c>
      <c r="AA1468" s="222">
        <f t="shared" si="427"/>
        <v>0.54988443784221919</v>
      </c>
    </row>
    <row r="1469" spans="1:27" ht="25.15" customHeight="1">
      <c r="A1469" s="413"/>
      <c r="B1469" s="256">
        <f t="shared" si="430"/>
        <v>2036</v>
      </c>
      <c r="C1469" s="278">
        <f t="shared" si="426"/>
        <v>49674</v>
      </c>
      <c r="D1469" s="86">
        <f t="shared" si="419"/>
        <v>1.1067112529768446</v>
      </c>
      <c r="E1469" s="86">
        <f t="shared" si="420"/>
        <v>0.5891371803427865</v>
      </c>
      <c r="F1469" s="86">
        <f t="shared" si="421"/>
        <v>0.47008775074395959</v>
      </c>
      <c r="G1469" s="86">
        <f t="shared" si="422"/>
        <v>0.43360863745758549</v>
      </c>
      <c r="H1469" s="86">
        <f t="shared" si="423"/>
        <v>0.45422933864594162</v>
      </c>
      <c r="I1469" s="86">
        <f t="shared" si="424"/>
        <v>0.53967881929624306</v>
      </c>
      <c r="J1469" s="14"/>
      <c r="K1469" s="14"/>
      <c r="L1469" s="14"/>
      <c r="M1469" s="104">
        <f t="shared" si="431"/>
        <v>2036</v>
      </c>
      <c r="N1469" s="222">
        <f t="shared" si="427"/>
        <v>1.5509510260754245</v>
      </c>
      <c r="O1469" s="222">
        <f t="shared" si="427"/>
        <v>0.99824342100000552</v>
      </c>
      <c r="P1469" s="222">
        <f t="shared" si="427"/>
        <v>0.770939311855104</v>
      </c>
      <c r="Q1469" s="222">
        <f t="shared" si="427"/>
        <v>0.63429027883170386</v>
      </c>
      <c r="R1469" s="222">
        <f t="shared" si="427"/>
        <v>0.54398408185386926</v>
      </c>
      <c r="S1469" s="222">
        <f t="shared" si="427"/>
        <v>0.48758631747712927</v>
      </c>
      <c r="T1469" s="222">
        <f t="shared" si="427"/>
        <v>0.45258918401078996</v>
      </c>
      <c r="U1469" s="222">
        <f t="shared" si="427"/>
        <v>0.43496522704935603</v>
      </c>
      <c r="V1469" s="222">
        <f t="shared" si="427"/>
        <v>0.43225204786581495</v>
      </c>
      <c r="W1469" s="222">
        <f t="shared" si="427"/>
        <v>0.4428389119105815</v>
      </c>
      <c r="X1469" s="222">
        <f t="shared" si="427"/>
        <v>0.46561976538130173</v>
      </c>
      <c r="Y1469" s="222">
        <f t="shared" si="427"/>
        <v>0.49599457151447229</v>
      </c>
      <c r="Z1469" s="222">
        <f t="shared" si="427"/>
        <v>0.53651839161328285</v>
      </c>
      <c r="AA1469" s="222">
        <f t="shared" si="427"/>
        <v>0.58652349476097387</v>
      </c>
    </row>
    <row r="1470" spans="1:27" ht="25.15" customHeight="1">
      <c r="A1470" s="413"/>
      <c r="B1470" s="256">
        <f t="shared" si="430"/>
        <v>2037</v>
      </c>
      <c r="C1470" s="278">
        <f t="shared" si="426"/>
        <v>50040</v>
      </c>
      <c r="D1470" s="86">
        <f t="shared" si="419"/>
        <v>1.1684535752010776</v>
      </c>
      <c r="E1470" s="86">
        <f t="shared" si="420"/>
        <v>0.62332139945968557</v>
      </c>
      <c r="F1470" s="86">
        <f t="shared" si="421"/>
        <v>0.49793321251341832</v>
      </c>
      <c r="G1470" s="86">
        <f t="shared" si="422"/>
        <v>0.45951177788916531</v>
      </c>
      <c r="H1470" s="86">
        <f t="shared" si="423"/>
        <v>0.48123042319709874</v>
      </c>
      <c r="I1470" s="86">
        <f t="shared" si="424"/>
        <v>0.57122964024792122</v>
      </c>
      <c r="J1470" s="14"/>
      <c r="K1470" s="14"/>
      <c r="L1470" s="14"/>
      <c r="M1470" s="104">
        <f t="shared" si="431"/>
        <v>2037</v>
      </c>
      <c r="N1470" s="222">
        <f t="shared" ref="N1470:AA1485" si="432">AVERAGE(N1282,N1376)</f>
        <v>1.636346784819622</v>
      </c>
      <c r="O1470" s="222">
        <f t="shared" si="432"/>
        <v>1.0542104004172967</v>
      </c>
      <c r="P1470" s="222">
        <f t="shared" si="432"/>
        <v>0.81480354036631397</v>
      </c>
      <c r="Q1470" s="222">
        <f t="shared" si="432"/>
        <v>0.67087866347691172</v>
      </c>
      <c r="R1470" s="222">
        <f t="shared" si="432"/>
        <v>0.57576413544245941</v>
      </c>
      <c r="S1470" s="222">
        <f t="shared" si="432"/>
        <v>0.51636348609157945</v>
      </c>
      <c r="T1470" s="222">
        <f t="shared" si="432"/>
        <v>0.47950293893525719</v>
      </c>
      <c r="U1470" s="222">
        <f t="shared" si="432"/>
        <v>0.46094059875723237</v>
      </c>
      <c r="V1470" s="222">
        <f t="shared" si="432"/>
        <v>0.45808295702109825</v>
      </c>
      <c r="W1470" s="222">
        <f t="shared" si="432"/>
        <v>0.46923351601573782</v>
      </c>
      <c r="X1470" s="222">
        <f t="shared" si="432"/>
        <v>0.49322733037845967</v>
      </c>
      <c r="Y1470" s="222">
        <f t="shared" si="432"/>
        <v>0.52521943552937889</v>
      </c>
      <c r="Z1470" s="222">
        <f t="shared" si="432"/>
        <v>0.56790093637696137</v>
      </c>
      <c r="AA1470" s="222">
        <f t="shared" si="432"/>
        <v>0.62056854883742329</v>
      </c>
    </row>
    <row r="1471" spans="1:27" ht="25.15" customHeight="1">
      <c r="A1471" s="413"/>
      <c r="B1471" s="256">
        <f t="shared" si="430"/>
        <v>2038</v>
      </c>
      <c r="C1471" s="278">
        <f t="shared" si="426"/>
        <v>50405</v>
      </c>
      <c r="D1471" s="86">
        <f t="shared" si="419"/>
        <v>1.227993751626866</v>
      </c>
      <c r="E1471" s="86">
        <f t="shared" si="420"/>
        <v>0.6563749192914522</v>
      </c>
      <c r="F1471" s="86">
        <f t="shared" si="421"/>
        <v>0.52489442300006883</v>
      </c>
      <c r="G1471" s="86">
        <f t="shared" si="422"/>
        <v>0.48460618360803953</v>
      </c>
      <c r="H1471" s="86">
        <f t="shared" si="423"/>
        <v>0.50738008546760882</v>
      </c>
      <c r="I1471" s="86">
        <f t="shared" si="424"/>
        <v>0.601752147237263</v>
      </c>
      <c r="J1471" s="14"/>
      <c r="K1471" s="14"/>
      <c r="L1471" s="14"/>
      <c r="M1471" s="104">
        <f t="shared" si="431"/>
        <v>2038</v>
      </c>
      <c r="N1471" s="222">
        <f t="shared" si="432"/>
        <v>1.7186207629128432</v>
      </c>
      <c r="O1471" s="222">
        <f t="shared" si="432"/>
        <v>1.1081997767374163</v>
      </c>
      <c r="P1471" s="222">
        <f t="shared" si="432"/>
        <v>0.85716071523033821</v>
      </c>
      <c r="Q1471" s="222">
        <f t="shared" si="432"/>
        <v>0.70624287597484203</v>
      </c>
      <c r="R1471" s="222">
        <f t="shared" si="432"/>
        <v>0.60650696260806236</v>
      </c>
      <c r="S1471" s="222">
        <f t="shared" si="432"/>
        <v>0.54422017908489861</v>
      </c>
      <c r="T1471" s="222">
        <f t="shared" si="432"/>
        <v>0.50556866691523905</v>
      </c>
      <c r="U1471" s="222">
        <f t="shared" si="432"/>
        <v>0.48610442743323695</v>
      </c>
      <c r="V1471" s="222">
        <f t="shared" si="432"/>
        <v>0.48310793978284217</v>
      </c>
      <c r="W1471" s="222">
        <f t="shared" si="432"/>
        <v>0.49480027752411454</v>
      </c>
      <c r="X1471" s="222">
        <f t="shared" si="432"/>
        <v>0.51995989341110316</v>
      </c>
      <c r="Y1471" s="222">
        <f t="shared" si="432"/>
        <v>0.55350641772963027</v>
      </c>
      <c r="Z1471" s="222">
        <f t="shared" si="432"/>
        <v>0.59826170967994829</v>
      </c>
      <c r="AA1471" s="222">
        <f t="shared" si="432"/>
        <v>0.65348831430221033</v>
      </c>
    </row>
    <row r="1472" spans="1:27" ht="25.15" customHeight="1">
      <c r="A1472" s="413"/>
      <c r="B1472" s="256">
        <f t="shared" si="430"/>
        <v>2039</v>
      </c>
      <c r="C1472" s="278">
        <f t="shared" si="426"/>
        <v>50770</v>
      </c>
      <c r="D1472" s="86">
        <f t="shared" si="419"/>
        <v>1.2852814787007569</v>
      </c>
      <c r="E1472" s="86">
        <f t="shared" si="420"/>
        <v>0.68824743628463425</v>
      </c>
      <c r="F1472" s="86">
        <f t="shared" si="421"/>
        <v>0.55092107865045903</v>
      </c>
      <c r="G1472" s="86">
        <f t="shared" si="422"/>
        <v>0.50884155106075646</v>
      </c>
      <c r="H1472" s="86">
        <f t="shared" si="423"/>
        <v>0.53262802190401992</v>
      </c>
      <c r="I1472" s="86">
        <f t="shared" si="424"/>
        <v>0.63119603671081626</v>
      </c>
      <c r="J1472" s="14"/>
      <c r="K1472" s="14"/>
      <c r="L1472" s="14"/>
      <c r="M1472" s="104">
        <f t="shared" si="431"/>
        <v>2039</v>
      </c>
      <c r="N1472" s="222">
        <f t="shared" si="432"/>
        <v>1.7977226568016351</v>
      </c>
      <c r="O1472" s="222">
        <f t="shared" si="432"/>
        <v>1.1601612464069118</v>
      </c>
      <c r="P1472" s="222">
        <f t="shared" si="432"/>
        <v>0.89796053289372435</v>
      </c>
      <c r="Q1472" s="222">
        <f t="shared" si="432"/>
        <v>0.74033261277204265</v>
      </c>
      <c r="R1472" s="222">
        <f t="shared" si="432"/>
        <v>0.63616225979722596</v>
      </c>
      <c r="S1472" s="222">
        <f t="shared" si="432"/>
        <v>0.57110609290363468</v>
      </c>
      <c r="T1472" s="222">
        <f t="shared" si="432"/>
        <v>0.53073606439728349</v>
      </c>
      <c r="U1472" s="222">
        <f t="shared" si="432"/>
        <v>0.51040640952391791</v>
      </c>
      <c r="V1472" s="222">
        <f t="shared" si="432"/>
        <v>0.50727669259759489</v>
      </c>
      <c r="W1472" s="222">
        <f t="shared" si="432"/>
        <v>0.51948889288225986</v>
      </c>
      <c r="X1472" s="222">
        <f t="shared" si="432"/>
        <v>0.54576715092577999</v>
      </c>
      <c r="Y1472" s="222">
        <f t="shared" si="432"/>
        <v>0.58080521456177436</v>
      </c>
      <c r="Z1472" s="222">
        <f t="shared" si="432"/>
        <v>0.62755040796879147</v>
      </c>
      <c r="AA1472" s="222">
        <f t="shared" si="432"/>
        <v>0.68523248760188282</v>
      </c>
    </row>
    <row r="1473" spans="1:27" ht="25.15" customHeight="1">
      <c r="A1473" s="413"/>
      <c r="B1473" s="256">
        <f t="shared" si="430"/>
        <v>2040</v>
      </c>
      <c r="C1473" s="278">
        <f t="shared" si="426"/>
        <v>51135</v>
      </c>
      <c r="D1473" s="86">
        <f t="shared" si="419"/>
        <v>1.3402664528692998</v>
      </c>
      <c r="E1473" s="86">
        <f t="shared" si="420"/>
        <v>0.71888864688578014</v>
      </c>
      <c r="F1473" s="86">
        <f t="shared" si="421"/>
        <v>0.57596287591113737</v>
      </c>
      <c r="G1473" s="86">
        <f t="shared" si="422"/>
        <v>0.53216757669386383</v>
      </c>
      <c r="H1473" s="86">
        <f t="shared" si="423"/>
        <v>0.55692392895288034</v>
      </c>
      <c r="I1473" s="86">
        <f t="shared" si="424"/>
        <v>0.65951100511512928</v>
      </c>
      <c r="J1473" s="14"/>
      <c r="K1473" s="14"/>
      <c r="L1473" s="14"/>
      <c r="M1473" s="104">
        <f t="shared" si="431"/>
        <v>2040</v>
      </c>
      <c r="N1473" s="222">
        <f t="shared" si="432"/>
        <v>1.8736021629325466</v>
      </c>
      <c r="O1473" s="222">
        <f t="shared" si="432"/>
        <v>1.2100445058723315</v>
      </c>
      <c r="P1473" s="222">
        <f t="shared" si="432"/>
        <v>0.93715268980302069</v>
      </c>
      <c r="Q1473" s="222">
        <f t="shared" si="432"/>
        <v>0.77309757031506199</v>
      </c>
      <c r="R1473" s="222">
        <f t="shared" si="432"/>
        <v>0.66467972345649828</v>
      </c>
      <c r="S1473" s="222">
        <f t="shared" si="432"/>
        <v>0.59697092399433593</v>
      </c>
      <c r="T1473" s="222">
        <f t="shared" si="432"/>
        <v>0.55495482782793881</v>
      </c>
      <c r="U1473" s="222">
        <f t="shared" si="432"/>
        <v>0.53379624147582339</v>
      </c>
      <c r="V1473" s="222">
        <f t="shared" si="432"/>
        <v>0.53053891191190439</v>
      </c>
      <c r="W1473" s="222">
        <f t="shared" si="432"/>
        <v>0.54324905853672201</v>
      </c>
      <c r="X1473" s="222">
        <f t="shared" si="432"/>
        <v>0.57059879936903868</v>
      </c>
      <c r="Y1473" s="222">
        <f t="shared" si="432"/>
        <v>0.60706552247235956</v>
      </c>
      <c r="Z1473" s="222">
        <f t="shared" si="432"/>
        <v>0.65571672769003908</v>
      </c>
      <c r="AA1473" s="222">
        <f t="shared" si="432"/>
        <v>0.71575076518298908</v>
      </c>
    </row>
    <row r="1474" spans="1:27" ht="25.15" customHeight="1">
      <c r="A1474" s="413"/>
      <c r="B1474" s="256">
        <f>B1473+1</f>
        <v>2041</v>
      </c>
      <c r="C1474" s="278">
        <f t="shared" si="426"/>
        <v>51501</v>
      </c>
      <c r="D1474" s="86">
        <f t="shared" si="419"/>
        <v>1.3956967864926912</v>
      </c>
      <c r="E1474" s="86">
        <f t="shared" si="420"/>
        <v>0.75104666345508764</v>
      </c>
      <c r="F1474" s="86">
        <f t="shared" si="421"/>
        <v>0.60276792714230143</v>
      </c>
      <c r="G1474" s="86">
        <f t="shared" si="422"/>
        <v>0.55733237286755999</v>
      </c>
      <c r="H1474" s="86">
        <f t="shared" si="423"/>
        <v>0.58301591897438776</v>
      </c>
      <c r="I1474" s="86">
        <f t="shared" si="424"/>
        <v>0.68944516481039964</v>
      </c>
      <c r="J1474" s="14"/>
      <c r="K1474" s="14"/>
      <c r="L1474" s="14"/>
      <c r="M1474" s="104">
        <f>M1473+1</f>
        <v>2041</v>
      </c>
      <c r="N1474" s="222">
        <f t="shared" si="432"/>
        <v>1.9490073936657752</v>
      </c>
      <c r="O1474" s="222">
        <f t="shared" si="432"/>
        <v>1.2605976674938735</v>
      </c>
      <c r="P1474" s="222">
        <f t="shared" si="432"/>
        <v>0.97748529831842512</v>
      </c>
      <c r="Q1474" s="222">
        <f t="shared" si="432"/>
        <v>0.80728586096409782</v>
      </c>
      <c r="R1474" s="222">
        <f t="shared" si="432"/>
        <v>0.69480746594607734</v>
      </c>
      <c r="S1474" s="222">
        <f t="shared" si="432"/>
        <v>0.62456278471720017</v>
      </c>
      <c r="T1474" s="222">
        <f t="shared" si="432"/>
        <v>0.5809730695674028</v>
      </c>
      <c r="U1474" s="222">
        <f t="shared" si="432"/>
        <v>0.55902203564915132</v>
      </c>
      <c r="V1474" s="222">
        <f t="shared" si="432"/>
        <v>0.55564271008596866</v>
      </c>
      <c r="W1474" s="222">
        <f t="shared" si="432"/>
        <v>0.56882888684769861</v>
      </c>
      <c r="X1474" s="222">
        <f t="shared" si="432"/>
        <v>0.5972029511010768</v>
      </c>
      <c r="Y1474" s="222">
        <f t="shared" si="432"/>
        <v>0.63503545382158355</v>
      </c>
      <c r="Z1474" s="222">
        <f t="shared" si="432"/>
        <v>0.68550878120388892</v>
      </c>
      <c r="AA1474" s="222">
        <f t="shared" si="432"/>
        <v>0.74779125940572655</v>
      </c>
    </row>
    <row r="1475" spans="1:27" ht="25.15" customHeight="1">
      <c r="A1475" s="413"/>
      <c r="B1475" s="256">
        <f t="shared" ref="B1475:B1483" si="433">B1474+1</f>
        <v>2042</v>
      </c>
      <c r="C1475" s="278">
        <f t="shared" si="426"/>
        <v>51866</v>
      </c>
      <c r="D1475" s="86">
        <f t="shared" si="419"/>
        <v>1.4493544065705362</v>
      </c>
      <c r="E1475" s="86">
        <f t="shared" si="420"/>
        <v>0.78250341299216075</v>
      </c>
      <c r="F1475" s="86">
        <f t="shared" si="421"/>
        <v>0.62911815934355564</v>
      </c>
      <c r="G1475" s="86">
        <f t="shared" si="422"/>
        <v>0.5821178665814486</v>
      </c>
      <c r="H1475" s="86">
        <f t="shared" si="423"/>
        <v>0.60868591896814628</v>
      </c>
      <c r="I1475" s="86">
        <f t="shared" si="424"/>
        <v>0.71878044279623177</v>
      </c>
      <c r="J1475" s="14"/>
      <c r="K1475" s="14"/>
      <c r="L1475" s="14"/>
      <c r="M1475" s="104">
        <f t="shared" ref="M1475:M1483" si="434">M1474+1</f>
        <v>2042</v>
      </c>
      <c r="N1475" s="222">
        <f t="shared" si="432"/>
        <v>2.021720276000925</v>
      </c>
      <c r="O1475" s="222">
        <f t="shared" si="432"/>
        <v>1.3096026582711418</v>
      </c>
      <c r="P1475" s="222">
        <f t="shared" si="432"/>
        <v>1.0167402854395418</v>
      </c>
      <c r="Q1475" s="222">
        <f t="shared" si="432"/>
        <v>0.84067941171875427</v>
      </c>
      <c r="R1475" s="222">
        <f t="shared" si="432"/>
        <v>0.72432741426556724</v>
      </c>
      <c r="S1475" s="222">
        <f t="shared" si="432"/>
        <v>0.6516636020718316</v>
      </c>
      <c r="T1475" s="222">
        <f t="shared" si="432"/>
        <v>0.60657271661527967</v>
      </c>
      <c r="U1475" s="222">
        <f t="shared" si="432"/>
        <v>0.58386571904350548</v>
      </c>
      <c r="V1475" s="222">
        <f t="shared" si="432"/>
        <v>0.58037001411939171</v>
      </c>
      <c r="W1475" s="222">
        <f t="shared" si="432"/>
        <v>0.594010304814794</v>
      </c>
      <c r="X1475" s="222">
        <f t="shared" si="432"/>
        <v>0.62336153312149856</v>
      </c>
      <c r="Y1475" s="222">
        <f t="shared" si="432"/>
        <v>0.66249693560905054</v>
      </c>
      <c r="Z1475" s="222">
        <f t="shared" si="432"/>
        <v>0.7147084955099452</v>
      </c>
      <c r="AA1475" s="222">
        <f t="shared" si="432"/>
        <v>0.77913589726969978</v>
      </c>
    </row>
    <row r="1476" spans="1:27" ht="25.15" customHeight="1">
      <c r="A1476" s="413"/>
      <c r="B1476" s="256">
        <f t="shared" si="433"/>
        <v>2043</v>
      </c>
      <c r="C1476" s="278">
        <f t="shared" si="426"/>
        <v>52231</v>
      </c>
      <c r="D1476" s="86">
        <f t="shared" si="419"/>
        <v>1.5012393131028343</v>
      </c>
      <c r="E1476" s="86">
        <f t="shared" si="420"/>
        <v>0.81325889549699959</v>
      </c>
      <c r="F1476" s="86">
        <f t="shared" si="421"/>
        <v>0.65501357251489956</v>
      </c>
      <c r="G1476" s="86">
        <f t="shared" si="422"/>
        <v>0.60652405783553009</v>
      </c>
      <c r="H1476" s="86">
        <f t="shared" si="423"/>
        <v>0.63393392893415601</v>
      </c>
      <c r="I1476" s="86">
        <f t="shared" si="424"/>
        <v>0.74751683907262567</v>
      </c>
      <c r="J1476" s="14"/>
      <c r="K1476" s="14"/>
      <c r="L1476" s="14"/>
      <c r="M1476" s="104">
        <f t="shared" si="434"/>
        <v>2043</v>
      </c>
      <c r="N1476" s="222">
        <f t="shared" si="432"/>
        <v>2.0917408099379964</v>
      </c>
      <c r="O1476" s="222">
        <f t="shared" si="432"/>
        <v>1.3570594782041365</v>
      </c>
      <c r="P1476" s="222">
        <f t="shared" si="432"/>
        <v>1.0549176511663703</v>
      </c>
      <c r="Q1476" s="222">
        <f t="shared" si="432"/>
        <v>0.8732782225790312</v>
      </c>
      <c r="R1476" s="222">
        <f t="shared" si="432"/>
        <v>0.75323956841496797</v>
      </c>
      <c r="S1476" s="222">
        <f t="shared" si="432"/>
        <v>0.67827337605823002</v>
      </c>
      <c r="T1476" s="222">
        <f t="shared" si="432"/>
        <v>0.6317537689715691</v>
      </c>
      <c r="U1476" s="222">
        <f t="shared" si="432"/>
        <v>0.60832729165888644</v>
      </c>
      <c r="V1476" s="222">
        <f t="shared" si="432"/>
        <v>0.60472082401217375</v>
      </c>
      <c r="W1476" s="222">
        <f t="shared" si="432"/>
        <v>0.61879331243800806</v>
      </c>
      <c r="X1476" s="222">
        <f t="shared" si="432"/>
        <v>0.64907454543030396</v>
      </c>
      <c r="Y1476" s="222">
        <f t="shared" si="432"/>
        <v>0.68944996783476054</v>
      </c>
      <c r="Z1476" s="222">
        <f t="shared" si="432"/>
        <v>0.74331587060820792</v>
      </c>
      <c r="AA1476" s="222">
        <f t="shared" si="432"/>
        <v>0.80978467877490878</v>
      </c>
    </row>
    <row r="1477" spans="1:27" ht="25.15" customHeight="1">
      <c r="A1477" s="413"/>
      <c r="B1477" s="256">
        <f t="shared" si="433"/>
        <v>2044</v>
      </c>
      <c r="C1477" s="278">
        <f t="shared" si="426"/>
        <v>52596</v>
      </c>
      <c r="D1477" s="86">
        <f t="shared" si="419"/>
        <v>1.5513515060895857</v>
      </c>
      <c r="E1477" s="86">
        <f t="shared" si="420"/>
        <v>0.84331311096960404</v>
      </c>
      <c r="F1477" s="86">
        <f t="shared" si="421"/>
        <v>0.68045416665633374</v>
      </c>
      <c r="G1477" s="86">
        <f t="shared" si="422"/>
        <v>0.63055094662980415</v>
      </c>
      <c r="H1477" s="86">
        <f t="shared" si="423"/>
        <v>0.65875994887241696</v>
      </c>
      <c r="I1477" s="86">
        <f t="shared" si="424"/>
        <v>0.77565435363958135</v>
      </c>
      <c r="J1477" s="14"/>
      <c r="K1477" s="14"/>
      <c r="L1477" s="14"/>
      <c r="M1477" s="104">
        <f t="shared" si="434"/>
        <v>2044</v>
      </c>
      <c r="N1477" s="222">
        <f t="shared" si="432"/>
        <v>2.1590689954769888</v>
      </c>
      <c r="O1477" s="222">
        <f t="shared" si="432"/>
        <v>1.4029681272928574</v>
      </c>
      <c r="P1477" s="222">
        <f t="shared" si="432"/>
        <v>1.0920173954989112</v>
      </c>
      <c r="Q1477" s="222">
        <f t="shared" si="432"/>
        <v>0.90508229354492875</v>
      </c>
      <c r="R1477" s="222">
        <f t="shared" si="432"/>
        <v>0.78154392839427933</v>
      </c>
      <c r="S1477" s="222">
        <f t="shared" si="432"/>
        <v>0.70439210667639585</v>
      </c>
      <c r="T1477" s="222">
        <f t="shared" si="432"/>
        <v>0.65651622663627152</v>
      </c>
      <c r="U1477" s="222">
        <f t="shared" si="432"/>
        <v>0.63240675349529374</v>
      </c>
      <c r="V1477" s="222">
        <f t="shared" si="432"/>
        <v>0.62869513976431457</v>
      </c>
      <c r="W1477" s="222">
        <f t="shared" si="432"/>
        <v>0.6431779097173409</v>
      </c>
      <c r="X1477" s="222">
        <f t="shared" si="432"/>
        <v>0.67434198802749312</v>
      </c>
      <c r="Y1477" s="222">
        <f t="shared" si="432"/>
        <v>0.71589455049871353</v>
      </c>
      <c r="Z1477" s="222">
        <f t="shared" si="432"/>
        <v>0.77133090649867719</v>
      </c>
      <c r="AA1477" s="222">
        <f t="shared" si="432"/>
        <v>0.83973760392135344</v>
      </c>
    </row>
    <row r="1478" spans="1:27" ht="25.15" customHeight="1">
      <c r="A1478" s="413"/>
      <c r="B1478" s="256">
        <f t="shared" si="433"/>
        <v>2045</v>
      </c>
      <c r="C1478" s="278">
        <f t="shared" si="426"/>
        <v>52962</v>
      </c>
      <c r="D1478" s="86">
        <f t="shared" si="419"/>
        <v>1.5996909855307904</v>
      </c>
      <c r="E1478" s="86">
        <f t="shared" si="420"/>
        <v>0.87266605940997444</v>
      </c>
      <c r="F1478" s="86">
        <f t="shared" si="421"/>
        <v>0.70543994176785774</v>
      </c>
      <c r="G1478" s="86">
        <f t="shared" si="422"/>
        <v>0.654198532964271</v>
      </c>
      <c r="H1478" s="86">
        <f t="shared" si="423"/>
        <v>0.68316397878292923</v>
      </c>
      <c r="I1478" s="86">
        <f t="shared" si="424"/>
        <v>0.80319298649709869</v>
      </c>
      <c r="J1478" s="14"/>
      <c r="K1478" s="14"/>
      <c r="L1478" s="14"/>
      <c r="M1478" s="104">
        <f t="shared" si="434"/>
        <v>2045</v>
      </c>
      <c r="N1478" s="222">
        <f t="shared" si="432"/>
        <v>2.2237048326179023</v>
      </c>
      <c r="O1478" s="222">
        <f t="shared" si="432"/>
        <v>1.4473286055373045</v>
      </c>
      <c r="P1478" s="222">
        <f t="shared" si="432"/>
        <v>1.1280395184371645</v>
      </c>
      <c r="Q1478" s="222">
        <f t="shared" si="432"/>
        <v>0.93609162461644702</v>
      </c>
      <c r="R1478" s="222">
        <f t="shared" si="432"/>
        <v>0.80924049420350186</v>
      </c>
      <c r="S1478" s="222">
        <f t="shared" si="432"/>
        <v>0.73001979392632865</v>
      </c>
      <c r="T1478" s="222">
        <f t="shared" si="432"/>
        <v>0.68086008960938682</v>
      </c>
      <c r="U1478" s="222">
        <f t="shared" si="432"/>
        <v>0.65610410455272761</v>
      </c>
      <c r="V1478" s="222">
        <f t="shared" si="432"/>
        <v>0.65229296137581438</v>
      </c>
      <c r="W1478" s="222">
        <f t="shared" si="432"/>
        <v>0.66716409665279253</v>
      </c>
      <c r="X1478" s="222">
        <f t="shared" si="432"/>
        <v>0.69916386091306593</v>
      </c>
      <c r="Y1478" s="222">
        <f t="shared" si="432"/>
        <v>0.74183068360090965</v>
      </c>
      <c r="Z1478" s="222">
        <f t="shared" si="432"/>
        <v>0.79875360318135269</v>
      </c>
      <c r="AA1478" s="222">
        <f t="shared" si="432"/>
        <v>0.86899467270903363</v>
      </c>
    </row>
    <row r="1479" spans="1:27" ht="25.15" customHeight="1">
      <c r="A1479" s="413"/>
      <c r="B1479" s="256">
        <f t="shared" si="433"/>
        <v>2046</v>
      </c>
      <c r="C1479" s="278">
        <f t="shared" si="426"/>
        <v>53327</v>
      </c>
      <c r="D1479" s="86">
        <f t="shared" si="419"/>
        <v>1.6462577514264485</v>
      </c>
      <c r="E1479" s="86">
        <f t="shared" si="420"/>
        <v>0.90131774081811045</v>
      </c>
      <c r="F1479" s="86">
        <f t="shared" si="421"/>
        <v>0.72997089784947167</v>
      </c>
      <c r="G1479" s="86">
        <f t="shared" si="422"/>
        <v>0.67746681683893062</v>
      </c>
      <c r="H1479" s="86">
        <f t="shared" si="423"/>
        <v>0.7071460186656926</v>
      </c>
      <c r="I1479" s="86">
        <f t="shared" si="424"/>
        <v>0.8301327376451777</v>
      </c>
      <c r="J1479" s="14"/>
      <c r="K1479" s="14"/>
      <c r="L1479" s="14"/>
      <c r="M1479" s="104">
        <f t="shared" si="434"/>
        <v>2046</v>
      </c>
      <c r="N1479" s="222">
        <f t="shared" si="432"/>
        <v>2.2856483213607377</v>
      </c>
      <c r="O1479" s="222">
        <f t="shared" si="432"/>
        <v>1.4901409129374783</v>
      </c>
      <c r="P1479" s="222">
        <f t="shared" si="432"/>
        <v>1.1629840199811297</v>
      </c>
      <c r="Q1479" s="222">
        <f t="shared" si="432"/>
        <v>0.966306215793586</v>
      </c>
      <c r="R1479" s="222">
        <f t="shared" si="432"/>
        <v>0.83632926584263489</v>
      </c>
      <c r="S1479" s="222">
        <f t="shared" si="432"/>
        <v>0.75515643780802866</v>
      </c>
      <c r="T1479" s="222">
        <f t="shared" si="432"/>
        <v>0.70478535789091479</v>
      </c>
      <c r="U1479" s="222">
        <f t="shared" si="432"/>
        <v>0.67941934483118804</v>
      </c>
      <c r="V1479" s="222">
        <f t="shared" si="432"/>
        <v>0.67551428884667319</v>
      </c>
      <c r="W1479" s="222">
        <f t="shared" si="432"/>
        <v>0.69075187324436282</v>
      </c>
      <c r="X1479" s="222">
        <f t="shared" si="432"/>
        <v>0.72354016408702237</v>
      </c>
      <c r="Y1479" s="222">
        <f t="shared" si="432"/>
        <v>0.76725836714134854</v>
      </c>
      <c r="Z1479" s="222">
        <f t="shared" si="432"/>
        <v>0.82558396065623474</v>
      </c>
      <c r="AA1479" s="222">
        <f t="shared" si="432"/>
        <v>0.89755588513794959</v>
      </c>
    </row>
    <row r="1480" spans="1:27" ht="25.15" customHeight="1">
      <c r="A1480" s="413"/>
      <c r="B1480" s="256">
        <f t="shared" si="433"/>
        <v>2047</v>
      </c>
      <c r="C1480" s="278">
        <f t="shared" si="426"/>
        <v>53692</v>
      </c>
      <c r="D1480" s="86">
        <f t="shared" si="419"/>
        <v>1.6935133056743423</v>
      </c>
      <c r="E1480" s="86">
        <f t="shared" si="420"/>
        <v>0.93062080170812278</v>
      </c>
      <c r="F1480" s="86">
        <f t="shared" si="421"/>
        <v>0.75514462883844091</v>
      </c>
      <c r="G1480" s="86">
        <f t="shared" si="422"/>
        <v>0.70137523900815513</v>
      </c>
      <c r="H1480" s="86">
        <f t="shared" si="423"/>
        <v>0.73176968725217839</v>
      </c>
      <c r="I1480" s="86">
        <f t="shared" si="424"/>
        <v>0.85772029355701174</v>
      </c>
      <c r="J1480" s="14"/>
      <c r="K1480" s="14"/>
      <c r="L1480" s="14"/>
      <c r="M1480" s="104">
        <f t="shared" si="434"/>
        <v>2047</v>
      </c>
      <c r="N1480" s="222">
        <f t="shared" si="432"/>
        <v>2.3483127069190397</v>
      </c>
      <c r="O1480" s="222">
        <f t="shared" si="432"/>
        <v>1.5336341689249551</v>
      </c>
      <c r="P1480" s="222">
        <f t="shared" si="432"/>
        <v>1.1985930411790324</v>
      </c>
      <c r="Q1480" s="222">
        <f t="shared" si="432"/>
        <v>0.9971754499978539</v>
      </c>
      <c r="R1480" s="222">
        <f t="shared" si="432"/>
        <v>0.86406615341839177</v>
      </c>
      <c r="S1480" s="222">
        <f t="shared" si="432"/>
        <v>0.78093712134670923</v>
      </c>
      <c r="T1480" s="222">
        <f t="shared" si="432"/>
        <v>0.72935213633017271</v>
      </c>
      <c r="U1480" s="222">
        <f t="shared" si="432"/>
        <v>0.70337482145488273</v>
      </c>
      <c r="V1480" s="222">
        <f t="shared" si="432"/>
        <v>0.69937565656142764</v>
      </c>
      <c r="W1480" s="222">
        <f t="shared" si="432"/>
        <v>0.71498045527006071</v>
      </c>
      <c r="X1480" s="222">
        <f t="shared" si="432"/>
        <v>0.74855891923429607</v>
      </c>
      <c r="Y1480" s="222">
        <f t="shared" si="432"/>
        <v>0.79333069806489231</v>
      </c>
      <c r="Z1480" s="222">
        <f t="shared" si="432"/>
        <v>0.85306189446760761</v>
      </c>
      <c r="AA1480" s="222">
        <f t="shared" si="432"/>
        <v>0.92676828813853507</v>
      </c>
    </row>
    <row r="1481" spans="1:27" ht="25.15" customHeight="1">
      <c r="A1481" s="413"/>
      <c r="B1481" s="256">
        <f t="shared" si="433"/>
        <v>2048</v>
      </c>
      <c r="C1481" s="278">
        <f t="shared" si="426"/>
        <v>54057</v>
      </c>
      <c r="D1481" s="86">
        <f t="shared" si="419"/>
        <v>1.7389304903194471</v>
      </c>
      <c r="E1481" s="86">
        <f t="shared" si="420"/>
        <v>0.95919662271285522</v>
      </c>
      <c r="F1481" s="86">
        <f t="shared" si="421"/>
        <v>0.77984669564824427</v>
      </c>
      <c r="G1481" s="86">
        <f t="shared" si="422"/>
        <v>0.7248903104783202</v>
      </c>
      <c r="H1481" s="86">
        <f t="shared" si="423"/>
        <v>0.75595573655062842</v>
      </c>
      <c r="I1481" s="86">
        <f t="shared" si="424"/>
        <v>0.88468678695535419</v>
      </c>
      <c r="J1481" s="14"/>
      <c r="K1481" s="14"/>
      <c r="L1481" s="14"/>
      <c r="M1481" s="104">
        <f t="shared" si="434"/>
        <v>2048</v>
      </c>
      <c r="N1481" s="222">
        <f t="shared" si="432"/>
        <v>2.4081850274719265</v>
      </c>
      <c r="O1481" s="222">
        <f t="shared" si="432"/>
        <v>1.5755219144072594</v>
      </c>
      <c r="P1481" s="222">
        <f t="shared" si="432"/>
        <v>1.2330845290791554</v>
      </c>
      <c r="Q1481" s="222">
        <f t="shared" si="432"/>
        <v>1.0272205094968396</v>
      </c>
      <c r="R1481" s="222">
        <f t="shared" si="432"/>
        <v>0.89117273592887092</v>
      </c>
      <c r="S1481" s="222">
        <f t="shared" si="432"/>
        <v>0.80620857472574081</v>
      </c>
      <c r="T1481" s="222">
        <f t="shared" si="432"/>
        <v>0.75348481657074773</v>
      </c>
      <c r="U1481" s="222">
        <f t="shared" si="432"/>
        <v>0.7269340350485306</v>
      </c>
      <c r="V1481" s="222">
        <f t="shared" si="432"/>
        <v>0.72284658590810991</v>
      </c>
      <c r="W1481" s="222">
        <f t="shared" si="432"/>
        <v>0.73879587101321509</v>
      </c>
      <c r="X1481" s="222">
        <f t="shared" si="432"/>
        <v>0.77311560208804186</v>
      </c>
      <c r="Y1481" s="222">
        <f t="shared" si="432"/>
        <v>0.81887574796142881</v>
      </c>
      <c r="Z1481" s="222">
        <f t="shared" si="432"/>
        <v>0.8799255505820095</v>
      </c>
      <c r="AA1481" s="222">
        <f t="shared" si="432"/>
        <v>0.95525906232262425</v>
      </c>
    </row>
    <row r="1482" spans="1:27" ht="25.15" customHeight="1">
      <c r="A1482" s="413"/>
      <c r="B1482" s="256">
        <f t="shared" si="433"/>
        <v>2049</v>
      </c>
      <c r="C1482" s="278">
        <f t="shared" si="426"/>
        <v>54423</v>
      </c>
      <c r="D1482" s="86">
        <f t="shared" si="419"/>
        <v>1.7825093053617624</v>
      </c>
      <c r="E1482" s="86">
        <f t="shared" si="420"/>
        <v>0.98704520383230743</v>
      </c>
      <c r="F1482" s="86">
        <f t="shared" si="421"/>
        <v>0.80407709827888141</v>
      </c>
      <c r="G1482" s="86">
        <f t="shared" si="422"/>
        <v>0.74801203124942584</v>
      </c>
      <c r="H1482" s="86">
        <f t="shared" si="423"/>
        <v>0.77970416656104247</v>
      </c>
      <c r="I1482" s="86">
        <f t="shared" si="424"/>
        <v>0.91103221784020472</v>
      </c>
      <c r="J1482" s="14"/>
      <c r="K1482" s="14"/>
      <c r="L1482" s="14"/>
      <c r="M1482" s="104">
        <f t="shared" si="434"/>
        <v>2049</v>
      </c>
      <c r="N1482" s="222">
        <f t="shared" si="432"/>
        <v>2.4652652830193977</v>
      </c>
      <c r="O1482" s="222">
        <f t="shared" si="432"/>
        <v>1.6158041493843909</v>
      </c>
      <c r="P1482" s="222">
        <f t="shared" si="432"/>
        <v>1.266458483681498</v>
      </c>
      <c r="Q1482" s="222">
        <f t="shared" si="432"/>
        <v>1.0564413942905428</v>
      </c>
      <c r="R1482" s="222">
        <f t="shared" si="432"/>
        <v>0.91764901337407212</v>
      </c>
      <c r="S1482" s="222">
        <f t="shared" si="432"/>
        <v>0.8309707979451233</v>
      </c>
      <c r="T1482" s="222">
        <f t="shared" si="432"/>
        <v>0.77718339861263952</v>
      </c>
      <c r="U1482" s="222">
        <f t="shared" si="432"/>
        <v>0.75009698561213201</v>
      </c>
      <c r="V1482" s="222">
        <f t="shared" si="432"/>
        <v>0.74592707688671966</v>
      </c>
      <c r="W1482" s="222">
        <f t="shared" si="432"/>
        <v>0.76219812047382574</v>
      </c>
      <c r="X1482" s="222">
        <f t="shared" si="432"/>
        <v>0.7972102126482592</v>
      </c>
      <c r="Y1482" s="222">
        <f t="shared" si="432"/>
        <v>0.84389351683095792</v>
      </c>
      <c r="Z1482" s="222">
        <f t="shared" si="432"/>
        <v>0.90617492899943985</v>
      </c>
      <c r="AA1482" s="222">
        <f t="shared" si="432"/>
        <v>0.98302820769021682</v>
      </c>
    </row>
    <row r="1483" spans="1:27" ht="25.15" customHeight="1">
      <c r="A1483" s="413"/>
      <c r="B1483" s="256">
        <f t="shared" si="433"/>
        <v>2050</v>
      </c>
      <c r="C1483" s="278">
        <f t="shared" si="426"/>
        <v>54788</v>
      </c>
      <c r="D1483" s="86">
        <f t="shared" si="419"/>
        <v>1.8242497508012914</v>
      </c>
      <c r="E1483" s="86">
        <f t="shared" si="420"/>
        <v>1.0141665450664814</v>
      </c>
      <c r="F1483" s="86">
        <f t="shared" si="421"/>
        <v>0.82783583673035399</v>
      </c>
      <c r="G1483" s="86">
        <f t="shared" si="422"/>
        <v>0.77074040132147326</v>
      </c>
      <c r="H1483" s="86">
        <f t="shared" si="423"/>
        <v>0.80301497728342208</v>
      </c>
      <c r="I1483" s="86">
        <f t="shared" si="424"/>
        <v>0.93675658621156577</v>
      </c>
      <c r="J1483" s="14"/>
      <c r="K1483" s="14"/>
      <c r="L1483" s="14"/>
      <c r="M1483" s="104">
        <f t="shared" si="434"/>
        <v>2050</v>
      </c>
      <c r="N1483" s="222">
        <f t="shared" si="432"/>
        <v>2.5195534735614586</v>
      </c>
      <c r="O1483" s="222">
        <f t="shared" si="432"/>
        <v>1.6544808738563521</v>
      </c>
      <c r="P1483" s="222">
        <f t="shared" si="432"/>
        <v>1.2987149049860629</v>
      </c>
      <c r="Q1483" s="222">
        <f t="shared" si="432"/>
        <v>1.0848381043789654</v>
      </c>
      <c r="R1483" s="222">
        <f t="shared" si="432"/>
        <v>0.94349498575399737</v>
      </c>
      <c r="S1483" s="222">
        <f t="shared" si="432"/>
        <v>0.85522379100485835</v>
      </c>
      <c r="T1483" s="222">
        <f t="shared" si="432"/>
        <v>0.80044788245584964</v>
      </c>
      <c r="U1483" s="222">
        <f t="shared" si="432"/>
        <v>0.77286367314568793</v>
      </c>
      <c r="V1483" s="222">
        <f t="shared" si="432"/>
        <v>0.76861712949725858</v>
      </c>
      <c r="W1483" s="222">
        <f t="shared" si="432"/>
        <v>0.78518720365189421</v>
      </c>
      <c r="X1483" s="222">
        <f t="shared" si="432"/>
        <v>0.82084275091495007</v>
      </c>
      <c r="Y1483" s="222">
        <f t="shared" si="432"/>
        <v>0.8683840046734812</v>
      </c>
      <c r="Z1483" s="222">
        <f t="shared" si="432"/>
        <v>0.93181002971990079</v>
      </c>
      <c r="AA1483" s="222">
        <f t="shared" si="432"/>
        <v>1.010075724241315</v>
      </c>
    </row>
    <row r="1484" spans="1:27" ht="25.15" customHeight="1">
      <c r="A1484" s="413"/>
      <c r="B1484" s="256">
        <f>B1483+1</f>
        <v>2051</v>
      </c>
      <c r="C1484" s="278">
        <f t="shared" si="426"/>
        <v>55153</v>
      </c>
      <c r="D1484" s="86">
        <f t="shared" si="419"/>
        <v>1.8904142495350167</v>
      </c>
      <c r="E1484" s="86">
        <f t="shared" si="420"/>
        <v>1.0509497876336593</v>
      </c>
      <c r="F1484" s="86">
        <f t="shared" si="421"/>
        <v>0.85786097070502998</v>
      </c>
      <c r="G1484" s="86">
        <f t="shared" si="422"/>
        <v>0.79869471639530898</v>
      </c>
      <c r="H1484" s="86">
        <f t="shared" si="423"/>
        <v>0.83213987283256174</v>
      </c>
      <c r="I1484" s="86">
        <f t="shared" si="424"/>
        <v>0.97073221369074159</v>
      </c>
      <c r="J1484" s="14"/>
      <c r="K1484" s="14"/>
      <c r="L1484" s="14"/>
      <c r="M1484" s="104">
        <f>M1483+1</f>
        <v>2051</v>
      </c>
      <c r="N1484" s="222">
        <f t="shared" si="432"/>
        <v>2.6109362420325999</v>
      </c>
      <c r="O1484" s="222">
        <f t="shared" si="432"/>
        <v>1.7144879521827483</v>
      </c>
      <c r="P1484" s="222">
        <f t="shared" si="432"/>
        <v>1.3458185543897025</v>
      </c>
      <c r="Q1484" s="222">
        <f t="shared" si="432"/>
        <v>1.1241845641232802</v>
      </c>
      <c r="R1484" s="222">
        <f t="shared" si="432"/>
        <v>0.97771501114403869</v>
      </c>
      <c r="S1484" s="222">
        <f t="shared" si="432"/>
        <v>0.88624227047135584</v>
      </c>
      <c r="T1484" s="222">
        <f t="shared" si="432"/>
        <v>0.82947967093870423</v>
      </c>
      <c r="U1484" s="222">
        <f t="shared" si="432"/>
        <v>0.80089499807843301</v>
      </c>
      <c r="V1484" s="222">
        <f t="shared" si="432"/>
        <v>0.79649443471218495</v>
      </c>
      <c r="W1484" s="222">
        <f t="shared" si="432"/>
        <v>0.81366549601232563</v>
      </c>
      <c r="X1484" s="222">
        <f t="shared" si="432"/>
        <v>0.85061424965279797</v>
      </c>
      <c r="Y1484" s="222">
        <f t="shared" si="432"/>
        <v>0.89987979758909975</v>
      </c>
      <c r="Z1484" s="222">
        <f t="shared" si="432"/>
        <v>0.96560624841440501</v>
      </c>
      <c r="AA1484" s="222">
        <f t="shared" si="432"/>
        <v>1.0467105950687201</v>
      </c>
    </row>
    <row r="1485" spans="1:27" ht="25.15" customHeight="1">
      <c r="A1485" s="413"/>
      <c r="B1485" s="256">
        <f t="shared" ref="B1485:B1487" si="435">B1484+1</f>
        <v>2052</v>
      </c>
      <c r="C1485" s="278">
        <f t="shared" si="426"/>
        <v>55518</v>
      </c>
      <c r="D1485" s="86">
        <f t="shared" si="419"/>
        <v>1.8904142495350167</v>
      </c>
      <c r="E1485" s="86">
        <f t="shared" si="420"/>
        <v>1.0509497876336593</v>
      </c>
      <c r="F1485" s="86">
        <f t="shared" si="421"/>
        <v>0.85786097070502998</v>
      </c>
      <c r="G1485" s="86">
        <f t="shared" si="422"/>
        <v>0.79869471639530898</v>
      </c>
      <c r="H1485" s="86">
        <f t="shared" si="423"/>
        <v>0.83213987283256174</v>
      </c>
      <c r="I1485" s="86">
        <f t="shared" si="424"/>
        <v>0.97073221369074159</v>
      </c>
      <c r="J1485" s="14"/>
      <c r="K1485" s="14"/>
      <c r="L1485" s="14"/>
      <c r="M1485" s="104">
        <f t="shared" ref="M1485:M1487" si="436">M1484+1</f>
        <v>2052</v>
      </c>
      <c r="N1485" s="222">
        <f t="shared" si="432"/>
        <v>2.6109362420325999</v>
      </c>
      <c r="O1485" s="222">
        <f t="shared" si="432"/>
        <v>1.7144879521827483</v>
      </c>
      <c r="P1485" s="222">
        <f t="shared" si="432"/>
        <v>1.3458185543897025</v>
      </c>
      <c r="Q1485" s="222">
        <f t="shared" si="432"/>
        <v>1.1241845641232802</v>
      </c>
      <c r="R1485" s="222">
        <f t="shared" si="432"/>
        <v>0.97771501114403869</v>
      </c>
      <c r="S1485" s="222">
        <f t="shared" si="432"/>
        <v>0.88624227047135584</v>
      </c>
      <c r="T1485" s="222">
        <f t="shared" si="432"/>
        <v>0.82947967093870423</v>
      </c>
      <c r="U1485" s="222">
        <f t="shared" si="432"/>
        <v>0.80089499807843301</v>
      </c>
      <c r="V1485" s="222">
        <f t="shared" si="432"/>
        <v>0.79649443471218495</v>
      </c>
      <c r="W1485" s="222">
        <f t="shared" si="432"/>
        <v>0.81366549601232563</v>
      </c>
      <c r="X1485" s="222">
        <f t="shared" si="432"/>
        <v>0.85061424965279797</v>
      </c>
      <c r="Y1485" s="222">
        <f t="shared" si="432"/>
        <v>0.89987979758909975</v>
      </c>
      <c r="Z1485" s="222">
        <f t="shared" si="432"/>
        <v>0.96560624841440501</v>
      </c>
      <c r="AA1485" s="222">
        <f t="shared" si="432"/>
        <v>1.0467105950687201</v>
      </c>
    </row>
    <row r="1486" spans="1:27" ht="25.15" customHeight="1">
      <c r="A1486" s="413"/>
      <c r="B1486" s="256">
        <f t="shared" si="435"/>
        <v>2053</v>
      </c>
      <c r="C1486" s="278">
        <f t="shared" si="426"/>
        <v>55884</v>
      </c>
      <c r="D1486" s="86">
        <f t="shared" si="419"/>
        <v>1.8904142495350167</v>
      </c>
      <c r="E1486" s="86">
        <f t="shared" si="420"/>
        <v>1.0509497876336593</v>
      </c>
      <c r="F1486" s="86">
        <f t="shared" si="421"/>
        <v>0.85786097070502998</v>
      </c>
      <c r="G1486" s="86">
        <f t="shared" si="422"/>
        <v>0.79869471639530898</v>
      </c>
      <c r="H1486" s="86">
        <f t="shared" si="423"/>
        <v>0.83213987283256174</v>
      </c>
      <c r="I1486" s="86">
        <f t="shared" si="424"/>
        <v>0.97073221369074159</v>
      </c>
      <c r="J1486" s="14"/>
      <c r="K1486" s="14"/>
      <c r="L1486" s="14"/>
      <c r="M1486" s="104">
        <f t="shared" si="436"/>
        <v>2053</v>
      </c>
      <c r="N1486" s="222">
        <f t="shared" ref="N1486:AA1494" si="437">AVERAGE(N1298,N1392)</f>
        <v>2.6109362420325999</v>
      </c>
      <c r="O1486" s="222">
        <f t="shared" si="437"/>
        <v>1.7144879521827483</v>
      </c>
      <c r="P1486" s="222">
        <f t="shared" si="437"/>
        <v>1.3458185543897025</v>
      </c>
      <c r="Q1486" s="222">
        <f t="shared" si="437"/>
        <v>1.1241845641232802</v>
      </c>
      <c r="R1486" s="222">
        <f t="shared" si="437"/>
        <v>0.97771501114403869</v>
      </c>
      <c r="S1486" s="222">
        <f t="shared" si="437"/>
        <v>0.88624227047135584</v>
      </c>
      <c r="T1486" s="222">
        <f t="shared" si="437"/>
        <v>0.82947967093870423</v>
      </c>
      <c r="U1486" s="222">
        <f t="shared" si="437"/>
        <v>0.80089499807843301</v>
      </c>
      <c r="V1486" s="222">
        <f t="shared" si="437"/>
        <v>0.79649443471218495</v>
      </c>
      <c r="W1486" s="222">
        <f t="shared" si="437"/>
        <v>0.81366549601232563</v>
      </c>
      <c r="X1486" s="222">
        <f t="shared" si="437"/>
        <v>0.85061424965279797</v>
      </c>
      <c r="Y1486" s="222">
        <f t="shared" si="437"/>
        <v>0.89987979758909975</v>
      </c>
      <c r="Z1486" s="222">
        <f t="shared" si="437"/>
        <v>0.96560624841440501</v>
      </c>
      <c r="AA1486" s="222">
        <f t="shared" si="437"/>
        <v>1.0467105950687201</v>
      </c>
    </row>
    <row r="1487" spans="1:27" ht="25.15" customHeight="1">
      <c r="A1487" s="413"/>
      <c r="B1487" s="256">
        <f t="shared" si="435"/>
        <v>2054</v>
      </c>
      <c r="C1487" s="278">
        <f t="shared" si="426"/>
        <v>56249</v>
      </c>
      <c r="D1487" s="86">
        <f t="shared" si="419"/>
        <v>1.8904142495350167</v>
      </c>
      <c r="E1487" s="86">
        <f t="shared" si="420"/>
        <v>1.0509497876336593</v>
      </c>
      <c r="F1487" s="86">
        <f t="shared" si="421"/>
        <v>0.85786097070502998</v>
      </c>
      <c r="G1487" s="86">
        <f t="shared" si="422"/>
        <v>0.79869471639530898</v>
      </c>
      <c r="H1487" s="86">
        <f t="shared" si="423"/>
        <v>0.83213987283256174</v>
      </c>
      <c r="I1487" s="86">
        <f t="shared" si="424"/>
        <v>0.97073221369074159</v>
      </c>
      <c r="J1487" s="14"/>
      <c r="K1487" s="14"/>
      <c r="L1487" s="14"/>
      <c r="M1487" s="104">
        <f t="shared" si="436"/>
        <v>2054</v>
      </c>
      <c r="N1487" s="222">
        <f t="shared" si="437"/>
        <v>2.6109362420325999</v>
      </c>
      <c r="O1487" s="222">
        <f t="shared" si="437"/>
        <v>1.7144879521827483</v>
      </c>
      <c r="P1487" s="222">
        <f t="shared" si="437"/>
        <v>1.3458185543897025</v>
      </c>
      <c r="Q1487" s="222">
        <f t="shared" si="437"/>
        <v>1.1241845641232802</v>
      </c>
      <c r="R1487" s="222">
        <f t="shared" si="437"/>
        <v>0.97771501114403869</v>
      </c>
      <c r="S1487" s="222">
        <f t="shared" si="437"/>
        <v>0.88624227047135584</v>
      </c>
      <c r="T1487" s="222">
        <f t="shared" si="437"/>
        <v>0.82947967093870423</v>
      </c>
      <c r="U1487" s="222">
        <f t="shared" si="437"/>
        <v>0.80089499807843301</v>
      </c>
      <c r="V1487" s="222">
        <f t="shared" si="437"/>
        <v>0.79649443471218495</v>
      </c>
      <c r="W1487" s="222">
        <f t="shared" si="437"/>
        <v>0.81366549601232563</v>
      </c>
      <c r="X1487" s="222">
        <f t="shared" si="437"/>
        <v>0.85061424965279797</v>
      </c>
      <c r="Y1487" s="222">
        <f t="shared" si="437"/>
        <v>0.89987979758909975</v>
      </c>
      <c r="Z1487" s="222">
        <f t="shared" si="437"/>
        <v>0.96560624841440501</v>
      </c>
      <c r="AA1487" s="222">
        <f t="shared" si="437"/>
        <v>1.0467105950687201</v>
      </c>
    </row>
    <row r="1488" spans="1:27" ht="25.15" customHeight="1">
      <c r="A1488" s="413"/>
      <c r="B1488" s="256">
        <f>B1487+1</f>
        <v>2055</v>
      </c>
      <c r="C1488" s="278">
        <f t="shared" si="426"/>
        <v>56614</v>
      </c>
      <c r="D1488" s="86">
        <f t="shared" si="419"/>
        <v>1.8904142495350167</v>
      </c>
      <c r="E1488" s="86">
        <f t="shared" si="420"/>
        <v>1.0509497876336593</v>
      </c>
      <c r="F1488" s="86">
        <f t="shared" si="421"/>
        <v>0.85786097070502998</v>
      </c>
      <c r="G1488" s="86">
        <f t="shared" si="422"/>
        <v>0.79869471639530898</v>
      </c>
      <c r="H1488" s="86">
        <f t="shared" si="423"/>
        <v>0.83213987283256174</v>
      </c>
      <c r="I1488" s="86">
        <f t="shared" si="424"/>
        <v>0.97073221369074159</v>
      </c>
      <c r="J1488" s="14"/>
      <c r="K1488" s="14"/>
      <c r="L1488" s="14"/>
      <c r="M1488" s="104">
        <f>M1487+1</f>
        <v>2055</v>
      </c>
      <c r="N1488" s="222">
        <f t="shared" si="437"/>
        <v>2.6109362420325999</v>
      </c>
      <c r="O1488" s="222">
        <f t="shared" si="437"/>
        <v>1.7144879521827483</v>
      </c>
      <c r="P1488" s="222">
        <f t="shared" si="437"/>
        <v>1.3458185543897025</v>
      </c>
      <c r="Q1488" s="222">
        <f t="shared" si="437"/>
        <v>1.1241845641232802</v>
      </c>
      <c r="R1488" s="222">
        <f t="shared" si="437"/>
        <v>0.97771501114403869</v>
      </c>
      <c r="S1488" s="222">
        <f t="shared" si="437"/>
        <v>0.88624227047135584</v>
      </c>
      <c r="T1488" s="222">
        <f t="shared" si="437"/>
        <v>0.82947967093870423</v>
      </c>
      <c r="U1488" s="222">
        <f t="shared" si="437"/>
        <v>0.80089499807843301</v>
      </c>
      <c r="V1488" s="222">
        <f t="shared" si="437"/>
        <v>0.79649443471218495</v>
      </c>
      <c r="W1488" s="222">
        <f t="shared" si="437"/>
        <v>0.81366549601232563</v>
      </c>
      <c r="X1488" s="222">
        <f t="shared" si="437"/>
        <v>0.85061424965279797</v>
      </c>
      <c r="Y1488" s="222">
        <f t="shared" si="437"/>
        <v>0.89987979758909975</v>
      </c>
      <c r="Z1488" s="222">
        <f t="shared" si="437"/>
        <v>0.96560624841440501</v>
      </c>
      <c r="AA1488" s="222">
        <f t="shared" si="437"/>
        <v>1.0467105950687201</v>
      </c>
    </row>
    <row r="1489" spans="1:27" ht="25.15" customHeight="1">
      <c r="A1489" s="413"/>
      <c r="B1489" s="256">
        <f t="shared" ref="B1489:B1492" si="438">B1488+1</f>
        <v>2056</v>
      </c>
      <c r="C1489" s="278">
        <f t="shared" si="426"/>
        <v>56979</v>
      </c>
      <c r="D1489" s="86">
        <f t="shared" si="419"/>
        <v>1.8904142495350167</v>
      </c>
      <c r="E1489" s="86">
        <f t="shared" si="420"/>
        <v>1.0509497876336593</v>
      </c>
      <c r="F1489" s="86">
        <f t="shared" si="421"/>
        <v>0.85786097070502998</v>
      </c>
      <c r="G1489" s="86">
        <f t="shared" si="422"/>
        <v>0.79869471639530898</v>
      </c>
      <c r="H1489" s="86">
        <f t="shared" si="423"/>
        <v>0.83213987283256174</v>
      </c>
      <c r="I1489" s="86">
        <f t="shared" si="424"/>
        <v>0.97073221369074159</v>
      </c>
      <c r="J1489" s="14"/>
      <c r="K1489" s="14"/>
      <c r="L1489" s="14"/>
      <c r="M1489" s="104">
        <f t="shared" ref="M1489:M1492" si="439">M1488+1</f>
        <v>2056</v>
      </c>
      <c r="N1489" s="222">
        <f t="shared" si="437"/>
        <v>2.6109362420325999</v>
      </c>
      <c r="O1489" s="222">
        <f t="shared" si="437"/>
        <v>1.7144879521827483</v>
      </c>
      <c r="P1489" s="222">
        <f t="shared" si="437"/>
        <v>1.3458185543897025</v>
      </c>
      <c r="Q1489" s="222">
        <f t="shared" si="437"/>
        <v>1.1241845641232802</v>
      </c>
      <c r="R1489" s="222">
        <f t="shared" si="437"/>
        <v>0.97771501114403869</v>
      </c>
      <c r="S1489" s="222">
        <f t="shared" si="437"/>
        <v>0.88624227047135584</v>
      </c>
      <c r="T1489" s="222">
        <f t="shared" si="437"/>
        <v>0.82947967093870423</v>
      </c>
      <c r="U1489" s="222">
        <f t="shared" si="437"/>
        <v>0.80089499807843301</v>
      </c>
      <c r="V1489" s="222">
        <f t="shared" si="437"/>
        <v>0.79649443471218495</v>
      </c>
      <c r="W1489" s="222">
        <f t="shared" si="437"/>
        <v>0.81366549601232563</v>
      </c>
      <c r="X1489" s="222">
        <f t="shared" si="437"/>
        <v>0.85061424965279797</v>
      </c>
      <c r="Y1489" s="222">
        <f t="shared" si="437"/>
        <v>0.89987979758909975</v>
      </c>
      <c r="Z1489" s="222">
        <f t="shared" si="437"/>
        <v>0.96560624841440501</v>
      </c>
      <c r="AA1489" s="222">
        <f t="shared" si="437"/>
        <v>1.0467105950687201</v>
      </c>
    </row>
    <row r="1490" spans="1:27" ht="25.15" customHeight="1">
      <c r="A1490" s="413"/>
      <c r="B1490" s="256">
        <f t="shared" si="438"/>
        <v>2057</v>
      </c>
      <c r="C1490" s="278">
        <f t="shared" si="426"/>
        <v>57345</v>
      </c>
      <c r="D1490" s="86">
        <f t="shared" si="419"/>
        <v>1.8904142495350167</v>
      </c>
      <c r="E1490" s="86">
        <f t="shared" si="420"/>
        <v>1.0509497876336593</v>
      </c>
      <c r="F1490" s="86">
        <f t="shared" si="421"/>
        <v>0.85786097070502998</v>
      </c>
      <c r="G1490" s="86">
        <f t="shared" si="422"/>
        <v>0.79869471639530898</v>
      </c>
      <c r="H1490" s="86">
        <f t="shared" si="423"/>
        <v>0.83213987283256174</v>
      </c>
      <c r="I1490" s="86">
        <f t="shared" si="424"/>
        <v>0.97073221369074159</v>
      </c>
      <c r="J1490" s="14"/>
      <c r="K1490" s="14"/>
      <c r="L1490" s="14"/>
      <c r="M1490" s="104">
        <f t="shared" si="439"/>
        <v>2057</v>
      </c>
      <c r="N1490" s="222">
        <f t="shared" si="437"/>
        <v>2.6109362420325999</v>
      </c>
      <c r="O1490" s="222">
        <f t="shared" si="437"/>
        <v>1.7144879521827483</v>
      </c>
      <c r="P1490" s="222">
        <f t="shared" si="437"/>
        <v>1.3458185543897025</v>
      </c>
      <c r="Q1490" s="222">
        <f t="shared" si="437"/>
        <v>1.1241845641232802</v>
      </c>
      <c r="R1490" s="222">
        <f t="shared" si="437"/>
        <v>0.97771501114403869</v>
      </c>
      <c r="S1490" s="222">
        <f t="shared" si="437"/>
        <v>0.88624227047135584</v>
      </c>
      <c r="T1490" s="222">
        <f t="shared" si="437"/>
        <v>0.82947967093870423</v>
      </c>
      <c r="U1490" s="222">
        <f t="shared" si="437"/>
        <v>0.80089499807843301</v>
      </c>
      <c r="V1490" s="222">
        <f t="shared" si="437"/>
        <v>0.79649443471218495</v>
      </c>
      <c r="W1490" s="222">
        <f t="shared" si="437"/>
        <v>0.81366549601232563</v>
      </c>
      <c r="X1490" s="222">
        <f t="shared" si="437"/>
        <v>0.85061424965279797</v>
      </c>
      <c r="Y1490" s="222">
        <f t="shared" si="437"/>
        <v>0.89987979758909975</v>
      </c>
      <c r="Z1490" s="222">
        <f t="shared" si="437"/>
        <v>0.96560624841440501</v>
      </c>
      <c r="AA1490" s="222">
        <f t="shared" si="437"/>
        <v>1.0467105950687201</v>
      </c>
    </row>
    <row r="1491" spans="1:27" ht="25.15" customHeight="1">
      <c r="A1491" s="413"/>
      <c r="B1491" s="256">
        <f t="shared" si="438"/>
        <v>2058</v>
      </c>
      <c r="C1491" s="278">
        <f t="shared" si="426"/>
        <v>57710</v>
      </c>
      <c r="D1491" s="86">
        <f t="shared" si="419"/>
        <v>1.8904142495350167</v>
      </c>
      <c r="E1491" s="86">
        <f t="shared" si="420"/>
        <v>1.0509497876336593</v>
      </c>
      <c r="F1491" s="86">
        <f t="shared" si="421"/>
        <v>0.85786097070502998</v>
      </c>
      <c r="G1491" s="86">
        <f t="shared" si="422"/>
        <v>0.79869471639530898</v>
      </c>
      <c r="H1491" s="86">
        <f t="shared" si="423"/>
        <v>0.83213987283256174</v>
      </c>
      <c r="I1491" s="86">
        <f t="shared" si="424"/>
        <v>0.97073221369074159</v>
      </c>
      <c r="J1491" s="14"/>
      <c r="K1491" s="14"/>
      <c r="L1491" s="14"/>
      <c r="M1491" s="104">
        <f t="shared" si="439"/>
        <v>2058</v>
      </c>
      <c r="N1491" s="222">
        <f t="shared" si="437"/>
        <v>2.6109362420325999</v>
      </c>
      <c r="O1491" s="222">
        <f t="shared" si="437"/>
        <v>1.7144879521827483</v>
      </c>
      <c r="P1491" s="222">
        <f t="shared" si="437"/>
        <v>1.3458185543897025</v>
      </c>
      <c r="Q1491" s="222">
        <f t="shared" si="437"/>
        <v>1.1241845641232802</v>
      </c>
      <c r="R1491" s="222">
        <f t="shared" si="437"/>
        <v>0.97771501114403869</v>
      </c>
      <c r="S1491" s="222">
        <f t="shared" si="437"/>
        <v>0.88624227047135584</v>
      </c>
      <c r="T1491" s="222">
        <f t="shared" si="437"/>
        <v>0.82947967093870423</v>
      </c>
      <c r="U1491" s="222">
        <f t="shared" si="437"/>
        <v>0.80089499807843301</v>
      </c>
      <c r="V1491" s="222">
        <f t="shared" si="437"/>
        <v>0.79649443471218495</v>
      </c>
      <c r="W1491" s="222">
        <f t="shared" si="437"/>
        <v>0.81366549601232563</v>
      </c>
      <c r="X1491" s="222">
        <f t="shared" si="437"/>
        <v>0.85061424965279797</v>
      </c>
      <c r="Y1491" s="222">
        <f t="shared" si="437"/>
        <v>0.89987979758909975</v>
      </c>
      <c r="Z1491" s="222">
        <f t="shared" si="437"/>
        <v>0.96560624841440501</v>
      </c>
      <c r="AA1491" s="222">
        <f t="shared" si="437"/>
        <v>1.0467105950687201</v>
      </c>
    </row>
    <row r="1492" spans="1:27" ht="25.15" customHeight="1">
      <c r="A1492" s="413"/>
      <c r="B1492" s="256">
        <f t="shared" si="438"/>
        <v>2059</v>
      </c>
      <c r="C1492" s="278">
        <f t="shared" si="426"/>
        <v>58075</v>
      </c>
      <c r="D1492" s="86">
        <f t="shared" si="419"/>
        <v>1.8904142495350167</v>
      </c>
      <c r="E1492" s="86">
        <f t="shared" si="420"/>
        <v>1.0509497876336593</v>
      </c>
      <c r="F1492" s="86">
        <f t="shared" si="421"/>
        <v>0.85786097070502998</v>
      </c>
      <c r="G1492" s="86">
        <f t="shared" si="422"/>
        <v>0.79869471639530898</v>
      </c>
      <c r="H1492" s="86">
        <f t="shared" si="423"/>
        <v>0.83213987283256174</v>
      </c>
      <c r="I1492" s="86">
        <f t="shared" si="424"/>
        <v>0.97073221369074159</v>
      </c>
      <c r="J1492" s="14"/>
      <c r="K1492" s="14"/>
      <c r="L1492" s="14"/>
      <c r="M1492" s="104">
        <f t="shared" si="439"/>
        <v>2059</v>
      </c>
      <c r="N1492" s="222">
        <f t="shared" si="437"/>
        <v>2.6109362420325999</v>
      </c>
      <c r="O1492" s="222">
        <f t="shared" si="437"/>
        <v>1.7144879521827483</v>
      </c>
      <c r="P1492" s="222">
        <f t="shared" si="437"/>
        <v>1.3458185543897025</v>
      </c>
      <c r="Q1492" s="222">
        <f t="shared" si="437"/>
        <v>1.1241845641232802</v>
      </c>
      <c r="R1492" s="222">
        <f t="shared" si="437"/>
        <v>0.97771501114403869</v>
      </c>
      <c r="S1492" s="222">
        <f t="shared" si="437"/>
        <v>0.88624227047135584</v>
      </c>
      <c r="T1492" s="222">
        <f t="shared" si="437"/>
        <v>0.82947967093870423</v>
      </c>
      <c r="U1492" s="222">
        <f t="shared" si="437"/>
        <v>0.80089499807843301</v>
      </c>
      <c r="V1492" s="222">
        <f t="shared" si="437"/>
        <v>0.79649443471218495</v>
      </c>
      <c r="W1492" s="222">
        <f t="shared" si="437"/>
        <v>0.81366549601232563</v>
      </c>
      <c r="X1492" s="222">
        <f t="shared" si="437"/>
        <v>0.85061424965279797</v>
      </c>
      <c r="Y1492" s="222">
        <f t="shared" si="437"/>
        <v>0.89987979758909975</v>
      </c>
      <c r="Z1492" s="222">
        <f t="shared" si="437"/>
        <v>0.96560624841440501</v>
      </c>
      <c r="AA1492" s="222">
        <f t="shared" si="437"/>
        <v>1.0467105950687201</v>
      </c>
    </row>
    <row r="1493" spans="1:27" ht="25.15" customHeight="1">
      <c r="A1493" s="413"/>
      <c r="B1493" s="256">
        <f>B1492+1</f>
        <v>2060</v>
      </c>
      <c r="C1493" s="278">
        <f t="shared" si="426"/>
        <v>58440</v>
      </c>
      <c r="D1493" s="86">
        <f t="shared" si="419"/>
        <v>1.8904142495350167</v>
      </c>
      <c r="E1493" s="86">
        <f t="shared" si="420"/>
        <v>1.0509497876336593</v>
      </c>
      <c r="F1493" s="86">
        <f t="shared" si="421"/>
        <v>0.85786097070502998</v>
      </c>
      <c r="G1493" s="86">
        <f t="shared" si="422"/>
        <v>0.79869471639530898</v>
      </c>
      <c r="H1493" s="86">
        <f t="shared" si="423"/>
        <v>0.83213987283256174</v>
      </c>
      <c r="I1493" s="86">
        <f t="shared" si="424"/>
        <v>0.97073221369074159</v>
      </c>
      <c r="J1493" s="14"/>
      <c r="K1493" s="14"/>
      <c r="L1493" s="14"/>
      <c r="M1493" s="104">
        <f>M1492+1</f>
        <v>2060</v>
      </c>
      <c r="N1493" s="222">
        <f t="shared" si="437"/>
        <v>2.6109362420325999</v>
      </c>
      <c r="O1493" s="222">
        <f t="shared" si="437"/>
        <v>1.7144879521827483</v>
      </c>
      <c r="P1493" s="222">
        <f t="shared" si="437"/>
        <v>1.3458185543897025</v>
      </c>
      <c r="Q1493" s="222">
        <f t="shared" si="437"/>
        <v>1.1241845641232802</v>
      </c>
      <c r="R1493" s="222">
        <f t="shared" si="437"/>
        <v>0.97771501114403869</v>
      </c>
      <c r="S1493" s="222">
        <f t="shared" si="437"/>
        <v>0.88624227047135584</v>
      </c>
      <c r="T1493" s="222">
        <f t="shared" si="437"/>
        <v>0.82947967093870423</v>
      </c>
      <c r="U1493" s="222">
        <f t="shared" si="437"/>
        <v>0.80089499807843301</v>
      </c>
      <c r="V1493" s="222">
        <f t="shared" si="437"/>
        <v>0.79649443471218495</v>
      </c>
      <c r="W1493" s="222">
        <f t="shared" si="437"/>
        <v>0.81366549601232563</v>
      </c>
      <c r="X1493" s="222">
        <f t="shared" si="437"/>
        <v>0.85061424965279797</v>
      </c>
      <c r="Y1493" s="222">
        <f t="shared" si="437"/>
        <v>0.89987979758909975</v>
      </c>
      <c r="Z1493" s="222">
        <f t="shared" si="437"/>
        <v>0.96560624841440501</v>
      </c>
      <c r="AA1493" s="222">
        <f t="shared" si="437"/>
        <v>1.0467105950687201</v>
      </c>
    </row>
    <row r="1494" spans="1:27" ht="25.15" customHeight="1">
      <c r="A1494" s="413"/>
      <c r="B1494" s="256">
        <f t="shared" ref="B1494" si="440">B1493+1</f>
        <v>2061</v>
      </c>
      <c r="C1494" s="278">
        <f t="shared" si="426"/>
        <v>58806</v>
      </c>
      <c r="D1494" s="86">
        <f t="shared" si="419"/>
        <v>1.8904142495350167</v>
      </c>
      <c r="E1494" s="86">
        <f t="shared" si="420"/>
        <v>1.0509497876336593</v>
      </c>
      <c r="F1494" s="86">
        <f t="shared" si="421"/>
        <v>0.85786097070502998</v>
      </c>
      <c r="G1494" s="86">
        <f t="shared" si="422"/>
        <v>0.79869471639530898</v>
      </c>
      <c r="H1494" s="86">
        <f t="shared" si="423"/>
        <v>0.83213987283256174</v>
      </c>
      <c r="I1494" s="86">
        <f t="shared" si="424"/>
        <v>0.97073221369074159</v>
      </c>
      <c r="J1494" s="14"/>
      <c r="K1494" s="14"/>
      <c r="L1494" s="14"/>
      <c r="M1494" s="104">
        <f t="shared" ref="M1494" si="441">M1493+1</f>
        <v>2061</v>
      </c>
      <c r="N1494" s="222">
        <f t="shared" si="437"/>
        <v>2.6109362420325999</v>
      </c>
      <c r="O1494" s="222">
        <f t="shared" si="437"/>
        <v>1.7144879521827483</v>
      </c>
      <c r="P1494" s="222">
        <f t="shared" si="437"/>
        <v>1.3458185543897025</v>
      </c>
      <c r="Q1494" s="222">
        <f t="shared" si="437"/>
        <v>1.1241845641232802</v>
      </c>
      <c r="R1494" s="222">
        <f t="shared" si="437"/>
        <v>0.97771501114403869</v>
      </c>
      <c r="S1494" s="222">
        <f t="shared" si="437"/>
        <v>0.88624227047135584</v>
      </c>
      <c r="T1494" s="222">
        <f t="shared" si="437"/>
        <v>0.82947967093870423</v>
      </c>
      <c r="U1494" s="222">
        <f t="shared" si="437"/>
        <v>0.80089499807843301</v>
      </c>
      <c r="V1494" s="222">
        <f t="shared" si="437"/>
        <v>0.79649443471218495</v>
      </c>
      <c r="W1494" s="222">
        <f t="shared" si="437"/>
        <v>0.81366549601232563</v>
      </c>
      <c r="X1494" s="222">
        <f t="shared" si="437"/>
        <v>0.85061424965279797</v>
      </c>
      <c r="Y1494" s="222">
        <f t="shared" si="437"/>
        <v>0.89987979758909975</v>
      </c>
      <c r="Z1494" s="222">
        <f t="shared" si="437"/>
        <v>0.96560624841440501</v>
      </c>
      <c r="AA1494" s="222">
        <f t="shared" si="437"/>
        <v>1.0467105950687201</v>
      </c>
    </row>
    <row r="1495" spans="1:27" ht="25.15" customHeight="1">
      <c r="A1495" s="413"/>
      <c r="B1495" s="150"/>
      <c r="C1495" s="64"/>
      <c r="D1495" s="64"/>
      <c r="E1495" s="64"/>
      <c r="F1495" s="64"/>
      <c r="G1495" s="64"/>
      <c r="H1495" s="64"/>
      <c r="I1495" s="64"/>
      <c r="J1495" s="14"/>
      <c r="K1495" s="14"/>
      <c r="L1495" s="14"/>
      <c r="M1495" s="14"/>
      <c r="N1495" s="14"/>
      <c r="O1495" s="14"/>
      <c r="P1495" s="64"/>
      <c r="Q1495" s="64"/>
      <c r="R1495" s="64"/>
      <c r="S1495" s="64"/>
      <c r="T1495" s="64"/>
      <c r="U1495" s="64"/>
      <c r="V1495" s="64"/>
      <c r="W1495" s="64"/>
      <c r="X1495" s="64"/>
      <c r="Y1495" s="64"/>
      <c r="Z1495" s="64"/>
      <c r="AA1495" s="64"/>
    </row>
    <row r="1496" spans="1:27" ht="25.15" customHeight="1">
      <c r="A1496" s="413"/>
      <c r="B1496" s="150" t="s">
        <v>367</v>
      </c>
      <c r="C1496" s="64"/>
      <c r="D1496" s="64"/>
      <c r="E1496" s="64"/>
      <c r="F1496" s="64"/>
      <c r="G1496" s="64"/>
      <c r="H1496" s="64"/>
      <c r="I1496" s="64"/>
      <c r="J1496" s="14"/>
      <c r="K1496" s="14"/>
      <c r="L1496" s="14"/>
      <c r="M1496" s="14"/>
      <c r="N1496" s="14"/>
      <c r="O1496" s="14"/>
      <c r="P1496" s="64"/>
      <c r="Q1496" s="64"/>
      <c r="R1496" s="64"/>
      <c r="S1496" s="64"/>
      <c r="T1496" s="64"/>
      <c r="U1496" s="64"/>
      <c r="V1496" s="64"/>
      <c r="W1496" s="64"/>
      <c r="X1496" s="64"/>
      <c r="Y1496" s="64"/>
      <c r="Z1496" s="64"/>
      <c r="AA1496" s="64"/>
    </row>
    <row r="1497" spans="1:27" ht="25.15" customHeight="1">
      <c r="A1497" s="413"/>
      <c r="B1497" s="406" t="s">
        <v>498</v>
      </c>
      <c r="C1497" s="406"/>
      <c r="D1497" s="406"/>
      <c r="E1497" s="406"/>
      <c r="F1497" s="406"/>
      <c r="G1497" s="406"/>
      <c r="H1497" s="406"/>
      <c r="I1497" s="406"/>
      <c r="J1497" s="257"/>
      <c r="K1497" s="407" t="s">
        <v>320</v>
      </c>
      <c r="L1497" s="257"/>
      <c r="M1497" s="64"/>
      <c r="N1497" s="408" t="s">
        <v>499</v>
      </c>
      <c r="O1497" s="408"/>
      <c r="P1497" s="408"/>
      <c r="Q1497" s="408"/>
      <c r="R1497" s="408"/>
      <c r="S1497" s="408"/>
      <c r="T1497" s="408"/>
      <c r="U1497" s="408"/>
      <c r="V1497" s="408"/>
      <c r="W1497" s="408"/>
      <c r="X1497" s="408"/>
      <c r="Y1497" s="408"/>
      <c r="Z1497" s="408"/>
      <c r="AA1497" s="408"/>
    </row>
    <row r="1498" spans="1:27" ht="25.15" customHeight="1">
      <c r="A1498" s="413"/>
      <c r="B1498" s="406" t="s">
        <v>448</v>
      </c>
      <c r="C1498" s="409" t="s">
        <v>199</v>
      </c>
      <c r="D1498" s="406" t="s">
        <v>8</v>
      </c>
      <c r="E1498" s="406"/>
      <c r="F1498" s="406"/>
      <c r="G1498" s="406"/>
      <c r="H1498" s="406"/>
      <c r="I1498" s="406"/>
      <c r="K1498" s="407"/>
      <c r="M1498" s="410" t="s">
        <v>448</v>
      </c>
      <c r="N1498" s="408" t="s">
        <v>8</v>
      </c>
      <c r="O1498" s="408"/>
      <c r="P1498" s="408"/>
      <c r="Q1498" s="408"/>
      <c r="R1498" s="408"/>
      <c r="S1498" s="408"/>
      <c r="T1498" s="408"/>
      <c r="U1498" s="408"/>
      <c r="V1498" s="408"/>
      <c r="W1498" s="408"/>
      <c r="X1498" s="408"/>
      <c r="Y1498" s="408"/>
      <c r="Z1498" s="408"/>
      <c r="AA1498" s="408"/>
    </row>
    <row r="1499" spans="1:27" ht="25.15" customHeight="1">
      <c r="A1499" s="413"/>
      <c r="B1499" s="406"/>
      <c r="C1499" s="409">
        <v>43830</v>
      </c>
      <c r="D1499" s="255" t="s">
        <v>9</v>
      </c>
      <c r="E1499" s="255" t="s">
        <v>10</v>
      </c>
      <c r="F1499" s="255" t="s">
        <v>1</v>
      </c>
      <c r="G1499" s="255" t="s">
        <v>2</v>
      </c>
      <c r="H1499" s="255" t="s">
        <v>3</v>
      </c>
      <c r="I1499" s="255" t="s">
        <v>449</v>
      </c>
      <c r="K1499" s="407"/>
      <c r="M1499" s="408"/>
      <c r="N1499" s="248" t="s">
        <v>25</v>
      </c>
      <c r="O1499" s="248" t="s">
        <v>26</v>
      </c>
      <c r="P1499" s="248" t="s">
        <v>27</v>
      </c>
      <c r="Q1499" s="248" t="s">
        <v>28</v>
      </c>
      <c r="R1499" s="248" t="s">
        <v>29</v>
      </c>
      <c r="S1499" s="248" t="s">
        <v>30</v>
      </c>
      <c r="T1499" s="248" t="s">
        <v>31</v>
      </c>
      <c r="U1499" s="248" t="s">
        <v>32</v>
      </c>
      <c r="V1499" s="248" t="s">
        <v>33</v>
      </c>
      <c r="W1499" s="248" t="s">
        <v>34</v>
      </c>
      <c r="X1499" s="248" t="s">
        <v>35</v>
      </c>
      <c r="Y1499" s="248" t="s">
        <v>36</v>
      </c>
      <c r="Z1499" s="248" t="s">
        <v>37</v>
      </c>
      <c r="AA1499" s="248" t="s">
        <v>38</v>
      </c>
    </row>
    <row r="1500" spans="1:27" s="2" customFormat="1" ht="25.15" customHeight="1">
      <c r="A1500" s="413"/>
      <c r="B1500" s="256">
        <v>2020</v>
      </c>
      <c r="C1500" s="278">
        <v>43830</v>
      </c>
      <c r="D1500" s="86">
        <f>AVERAGE(N1500:P1500)</f>
        <v>0.42559351624926062</v>
      </c>
      <c r="E1500" s="86">
        <f t="shared" ref="E1500:E1541" si="442">AVERAGE(Q1500:R1500)</f>
        <v>0.21745102988705944</v>
      </c>
      <c r="F1500" s="86">
        <f t="shared" ref="F1500:F1541" si="443">AVERAGE(S1500:T1500)</f>
        <v>0.19251535496248456</v>
      </c>
      <c r="G1500" s="86">
        <f t="shared" ref="G1500:G1541" si="444">AVERAGE(U1500:V1500)</f>
        <v>0.19241921154691338</v>
      </c>
      <c r="H1500" s="86">
        <f t="shared" ref="H1500:H1541" si="445">AVERAGE(W1500:X1500)</f>
        <v>0.21983579785055302</v>
      </c>
      <c r="I1500" s="86">
        <f t="shared" ref="I1500:I1541" si="446">AVERAGE(Y1500:AA1500)</f>
        <v>0.29832097933045876</v>
      </c>
      <c r="J1500" s="64"/>
      <c r="K1500" s="324">
        <f>AVERAGE(N1500:AA1500,N1453:AA1453)</f>
        <v>0.18579332049313033</v>
      </c>
      <c r="L1500" s="64"/>
      <c r="M1500" s="104">
        <v>2020</v>
      </c>
      <c r="N1500" s="222">
        <f t="shared" ref="N1500:AA1515" si="447">AVERAGE(N1312,N1406)</f>
        <v>0.64466578872824276</v>
      </c>
      <c r="O1500" s="222">
        <f t="shared" si="447"/>
        <v>0.35904287004329927</v>
      </c>
      <c r="P1500" s="222">
        <f t="shared" si="447"/>
        <v>0.27307188997623993</v>
      </c>
      <c r="Q1500" s="222">
        <f t="shared" si="447"/>
        <v>0.22942952088731874</v>
      </c>
      <c r="R1500" s="222">
        <f t="shared" si="447"/>
        <v>0.20547253888680014</v>
      </c>
      <c r="S1500" s="222">
        <f t="shared" si="447"/>
        <v>0.19461768505027802</v>
      </c>
      <c r="T1500" s="222">
        <f t="shared" si="447"/>
        <v>0.19041302487469108</v>
      </c>
      <c r="U1500" s="222">
        <f t="shared" si="447"/>
        <v>0.19056694093598534</v>
      </c>
      <c r="V1500" s="222">
        <f t="shared" si="447"/>
        <v>0.1942714821578414</v>
      </c>
      <c r="W1500" s="222">
        <f t="shared" si="447"/>
        <v>0.20337846821544869</v>
      </c>
      <c r="X1500" s="222">
        <f t="shared" si="447"/>
        <v>0.23629312748565734</v>
      </c>
      <c r="Y1500" s="222">
        <f t="shared" si="447"/>
        <v>0.26730705340805805</v>
      </c>
      <c r="Z1500" s="222">
        <f t="shared" si="447"/>
        <v>0.29832097933045876</v>
      </c>
      <c r="AA1500" s="222">
        <f t="shared" si="447"/>
        <v>0.32933490525285947</v>
      </c>
    </row>
    <row r="1501" spans="1:27" s="2" customFormat="1" ht="25.15" customHeight="1">
      <c r="A1501" s="413"/>
      <c r="B1501" s="256">
        <f>B1500+1</f>
        <v>2021</v>
      </c>
      <c r="C1501" s="278">
        <f t="shared" ref="C1501:C1541" si="448">DATE(YEAR(C1500+1),12,31)</f>
        <v>44196</v>
      </c>
      <c r="D1501" s="86">
        <f t="shared" ref="D1501:D1541" si="449">AVERAGE(N1501:P1501)</f>
        <v>0.44006369580173543</v>
      </c>
      <c r="E1501" s="86">
        <f t="shared" si="442"/>
        <v>0.22484436490321946</v>
      </c>
      <c r="F1501" s="86">
        <f t="shared" si="443"/>
        <v>0.199060877031209</v>
      </c>
      <c r="G1501" s="86">
        <f t="shared" si="444"/>
        <v>0.1989614647395084</v>
      </c>
      <c r="H1501" s="86">
        <f t="shared" si="445"/>
        <v>0.22731021497747181</v>
      </c>
      <c r="I1501" s="86">
        <f t="shared" si="446"/>
        <v>0.30846389262769436</v>
      </c>
      <c r="J1501" s="14"/>
      <c r="K1501" s="324">
        <f t="shared" ref="K1501:K1532" si="450">AVERAGE(N1501:AA1501,N1454:AA1454)</f>
        <v>0.19197395638120049</v>
      </c>
      <c r="L1501" s="14"/>
      <c r="M1501" s="104">
        <f>M1500+1</f>
        <v>2021</v>
      </c>
      <c r="N1501" s="222">
        <f t="shared" si="447"/>
        <v>0.66658442554500286</v>
      </c>
      <c r="O1501" s="222">
        <f t="shared" si="447"/>
        <v>0.37125032762477139</v>
      </c>
      <c r="P1501" s="222">
        <f t="shared" si="447"/>
        <v>0.28235633423543205</v>
      </c>
      <c r="Q1501" s="222">
        <f t="shared" si="447"/>
        <v>0.23723012459748757</v>
      </c>
      <c r="R1501" s="222">
        <f t="shared" si="447"/>
        <v>0.21245860520895132</v>
      </c>
      <c r="S1501" s="222">
        <f t="shared" si="447"/>
        <v>0.20123468634198746</v>
      </c>
      <c r="T1501" s="222">
        <f t="shared" si="447"/>
        <v>0.19688706772043058</v>
      </c>
      <c r="U1501" s="222">
        <f t="shared" si="447"/>
        <v>0.19704621692780883</v>
      </c>
      <c r="V1501" s="222">
        <f t="shared" si="447"/>
        <v>0.20087671255120798</v>
      </c>
      <c r="W1501" s="222">
        <f t="shared" si="447"/>
        <v>0.21029333613477397</v>
      </c>
      <c r="X1501" s="222">
        <f t="shared" si="447"/>
        <v>0.24432709382016965</v>
      </c>
      <c r="Y1501" s="222">
        <f t="shared" si="447"/>
        <v>0.27639549322393203</v>
      </c>
      <c r="Z1501" s="222">
        <f t="shared" si="447"/>
        <v>0.30846389262769436</v>
      </c>
      <c r="AA1501" s="222">
        <f t="shared" si="447"/>
        <v>0.34053229203145663</v>
      </c>
    </row>
    <row r="1502" spans="1:27" s="2" customFormat="1" ht="25.15" customHeight="1">
      <c r="A1502" s="413"/>
      <c r="B1502" s="256">
        <f t="shared" ref="B1502:B1511" si="451">B1501+1</f>
        <v>2022</v>
      </c>
      <c r="C1502" s="278">
        <f t="shared" si="448"/>
        <v>44561</v>
      </c>
      <c r="D1502" s="86">
        <f t="shared" si="449"/>
        <v>0.56078966994874391</v>
      </c>
      <c r="E1502" s="86">
        <f t="shared" si="442"/>
        <v>0.28652760585985637</v>
      </c>
      <c r="F1502" s="86">
        <f t="shared" si="443"/>
        <v>0.25367074038375825</v>
      </c>
      <c r="G1502" s="86">
        <f t="shared" si="444"/>
        <v>0.25354405557248327</v>
      </c>
      <c r="H1502" s="86">
        <f t="shared" si="445"/>
        <v>0.28966993107885397</v>
      </c>
      <c r="I1502" s="86">
        <f t="shared" si="446"/>
        <v>0.3930871057714444</v>
      </c>
      <c r="J1502" s="14"/>
      <c r="K1502" s="324">
        <f t="shared" si="450"/>
        <v>0.24446081667516539</v>
      </c>
      <c r="L1502" s="14"/>
      <c r="M1502" s="104">
        <f t="shared" ref="M1502:M1511" si="452">M1501+1</f>
        <v>2022</v>
      </c>
      <c r="N1502" s="222">
        <f t="shared" si="447"/>
        <v>0.84945353038795501</v>
      </c>
      <c r="O1502" s="222">
        <f t="shared" si="447"/>
        <v>0.47309821437953209</v>
      </c>
      <c r="P1502" s="222">
        <f t="shared" si="447"/>
        <v>0.3598172650787449</v>
      </c>
      <c r="Q1502" s="222">
        <f t="shared" si="447"/>
        <v>0.30231124390425079</v>
      </c>
      <c r="R1502" s="222">
        <f t="shared" si="447"/>
        <v>0.27074396781546195</v>
      </c>
      <c r="S1502" s="222">
        <f t="shared" si="447"/>
        <v>0.25644090710633238</v>
      </c>
      <c r="T1502" s="222">
        <f t="shared" si="447"/>
        <v>0.25090057366118412</v>
      </c>
      <c r="U1502" s="222">
        <f t="shared" si="447"/>
        <v>0.25110338346424155</v>
      </c>
      <c r="V1502" s="222">
        <f t="shared" si="447"/>
        <v>0.255984727680725</v>
      </c>
      <c r="W1502" s="222">
        <f t="shared" si="447"/>
        <v>0.26798468423664745</v>
      </c>
      <c r="X1502" s="222">
        <f t="shared" si="447"/>
        <v>0.31135517792106043</v>
      </c>
      <c r="Y1502" s="222">
        <f t="shared" si="447"/>
        <v>0.35222114184625242</v>
      </c>
      <c r="Z1502" s="222">
        <f t="shared" si="447"/>
        <v>0.3930871057714444</v>
      </c>
      <c r="AA1502" s="222">
        <f t="shared" si="447"/>
        <v>0.43395306969663627</v>
      </c>
    </row>
    <row r="1503" spans="1:27" s="2" customFormat="1" ht="25.15" customHeight="1">
      <c r="A1503" s="413"/>
      <c r="B1503" s="256">
        <f t="shared" si="451"/>
        <v>2023</v>
      </c>
      <c r="C1503" s="278">
        <f t="shared" si="448"/>
        <v>44926</v>
      </c>
      <c r="D1503" s="86">
        <f t="shared" si="449"/>
        <v>0.75397882057768462</v>
      </c>
      <c r="E1503" s="86">
        <f t="shared" si="442"/>
        <v>0.38523488913215503</v>
      </c>
      <c r="F1503" s="86">
        <f t="shared" si="443"/>
        <v>0.3410590028648271</v>
      </c>
      <c r="G1503" s="86">
        <f t="shared" si="444"/>
        <v>0.34088867578908227</v>
      </c>
      <c r="H1503" s="86">
        <f t="shared" si="445"/>
        <v>0.38945972919154459</v>
      </c>
      <c r="I1503" s="86">
        <f t="shared" si="446"/>
        <v>0.52850358748751236</v>
      </c>
      <c r="J1503" s="14"/>
      <c r="K1503" s="324">
        <f t="shared" si="450"/>
        <v>0.32842912177320482</v>
      </c>
      <c r="L1503" s="14"/>
      <c r="M1503" s="104">
        <f t="shared" si="452"/>
        <v>2023</v>
      </c>
      <c r="N1503" s="222">
        <f t="shared" si="447"/>
        <v>1.1420858929801605</v>
      </c>
      <c r="O1503" s="222">
        <f t="shared" si="447"/>
        <v>0.63607811058269137</v>
      </c>
      <c r="P1503" s="222">
        <f t="shared" si="447"/>
        <v>0.48377245817020209</v>
      </c>
      <c r="Q1503" s="222">
        <f t="shared" si="447"/>
        <v>0.4064559091238843</v>
      </c>
      <c r="R1503" s="222">
        <f t="shared" si="447"/>
        <v>0.36401386914042577</v>
      </c>
      <c r="S1503" s="222">
        <f t="shared" si="447"/>
        <v>0.34478347774411811</v>
      </c>
      <c r="T1503" s="222">
        <f t="shared" si="447"/>
        <v>0.33733452798553609</v>
      </c>
      <c r="U1503" s="222">
        <f t="shared" si="447"/>
        <v>0.33760720472033534</v>
      </c>
      <c r="V1503" s="222">
        <f t="shared" si="447"/>
        <v>0.34417014685782921</v>
      </c>
      <c r="W1503" s="222">
        <f t="shared" si="447"/>
        <v>0.36030402659182087</v>
      </c>
      <c r="X1503" s="222">
        <f t="shared" si="447"/>
        <v>0.41861543179126837</v>
      </c>
      <c r="Y1503" s="222">
        <f t="shared" si="447"/>
        <v>0.47355950963939036</v>
      </c>
      <c r="Z1503" s="222">
        <f t="shared" si="447"/>
        <v>0.52850358748751236</v>
      </c>
      <c r="AA1503" s="222">
        <f t="shared" si="447"/>
        <v>0.58344766533563441</v>
      </c>
    </row>
    <row r="1504" spans="1:27" s="2" customFormat="1" ht="25.15" customHeight="1">
      <c r="A1504" s="413"/>
      <c r="B1504" s="256">
        <f t="shared" si="451"/>
        <v>2024</v>
      </c>
      <c r="C1504" s="278">
        <f t="shared" si="448"/>
        <v>45291</v>
      </c>
      <c r="D1504" s="86">
        <f t="shared" si="449"/>
        <v>0.96518548422968264</v>
      </c>
      <c r="E1504" s="86">
        <f t="shared" si="442"/>
        <v>0.49314796763694657</v>
      </c>
      <c r="F1504" s="86">
        <f t="shared" si="443"/>
        <v>0.43659740810592695</v>
      </c>
      <c r="G1504" s="86">
        <f t="shared" si="444"/>
        <v>0.43637936853161352</v>
      </c>
      <c r="H1504" s="86">
        <f t="shared" si="445"/>
        <v>0.49855628175297251</v>
      </c>
      <c r="I1504" s="86">
        <f t="shared" si="446"/>
        <v>0.67654949593335634</v>
      </c>
      <c r="J1504" s="14"/>
      <c r="K1504" s="324">
        <f t="shared" si="450"/>
        <v>0.4201044793660747</v>
      </c>
      <c r="L1504" s="14"/>
      <c r="M1504" s="104">
        <f t="shared" si="452"/>
        <v>2024</v>
      </c>
      <c r="N1504" s="222">
        <f t="shared" si="447"/>
        <v>1.4620101991769012</v>
      </c>
      <c r="O1504" s="222">
        <f t="shared" si="447"/>
        <v>0.81425809640153057</v>
      </c>
      <c r="P1504" s="222">
        <f t="shared" si="447"/>
        <v>0.61928815711061636</v>
      </c>
      <c r="Q1504" s="222">
        <f t="shared" si="447"/>
        <v>0.52031347931653449</v>
      </c>
      <c r="R1504" s="222">
        <f t="shared" si="447"/>
        <v>0.46598245595735871</v>
      </c>
      <c r="S1504" s="222">
        <f t="shared" si="447"/>
        <v>0.44136519334307134</v>
      </c>
      <c r="T1504" s="222">
        <f t="shared" si="447"/>
        <v>0.43182962286878263</v>
      </c>
      <c r="U1504" s="222">
        <f t="shared" si="447"/>
        <v>0.43217868257594233</v>
      </c>
      <c r="V1504" s="222">
        <f t="shared" si="447"/>
        <v>0.44058005448728466</v>
      </c>
      <c r="W1504" s="222">
        <f t="shared" si="447"/>
        <v>0.46123340190044548</v>
      </c>
      <c r="X1504" s="222">
        <f t="shared" si="447"/>
        <v>0.53587916160549953</v>
      </c>
      <c r="Y1504" s="222">
        <f t="shared" si="447"/>
        <v>0.60621432876942793</v>
      </c>
      <c r="Z1504" s="222">
        <f t="shared" si="447"/>
        <v>0.67654949593335645</v>
      </c>
      <c r="AA1504" s="222">
        <f t="shared" si="447"/>
        <v>0.74688466309728474</v>
      </c>
    </row>
    <row r="1505" spans="1:27" s="2" customFormat="1" ht="25.15" customHeight="1">
      <c r="A1505" s="413"/>
      <c r="B1505" s="256">
        <f t="shared" si="451"/>
        <v>2025</v>
      </c>
      <c r="C1505" s="278">
        <f t="shared" si="448"/>
        <v>45657</v>
      </c>
      <c r="D1505" s="86">
        <f t="shared" si="449"/>
        <v>1.1296943505799144</v>
      </c>
      <c r="E1505" s="86">
        <f t="shared" si="442"/>
        <v>0.57720146245677673</v>
      </c>
      <c r="F1505" s="86">
        <f t="shared" si="443"/>
        <v>0.5110122701531723</v>
      </c>
      <c r="G1505" s="86">
        <f t="shared" si="444"/>
        <v>0.51075706731462001</v>
      </c>
      <c r="H1505" s="86">
        <f t="shared" si="445"/>
        <v>0.58353158449328069</v>
      </c>
      <c r="I1505" s="86">
        <f t="shared" si="446"/>
        <v>0.79186245124022647</v>
      </c>
      <c r="J1505" s="14"/>
      <c r="K1505" s="324">
        <f t="shared" si="450"/>
        <v>0.49131751101394588</v>
      </c>
      <c r="L1505" s="14"/>
      <c r="M1505" s="104">
        <f t="shared" si="452"/>
        <v>2025</v>
      </c>
      <c r="N1505" s="222">
        <f t="shared" si="447"/>
        <v>1.711199235262564</v>
      </c>
      <c r="O1505" s="222">
        <f t="shared" si="447"/>
        <v>0.9530424840080447</v>
      </c>
      <c r="P1505" s="222">
        <f t="shared" si="447"/>
        <v>0.72484133246913429</v>
      </c>
      <c r="Q1505" s="222">
        <f t="shared" si="447"/>
        <v>0.6089971386003481</v>
      </c>
      <c r="R1505" s="222">
        <f t="shared" si="447"/>
        <v>0.54540578631320535</v>
      </c>
      <c r="S1505" s="222">
        <f t="shared" si="447"/>
        <v>0.51659268980844608</v>
      </c>
      <c r="T1505" s="222">
        <f t="shared" si="447"/>
        <v>0.50543185049789852</v>
      </c>
      <c r="U1505" s="222">
        <f t="shared" si="447"/>
        <v>0.50584040490079452</v>
      </c>
      <c r="V1505" s="222">
        <f t="shared" si="447"/>
        <v>0.51567372972844561</v>
      </c>
      <c r="W1505" s="222">
        <f t="shared" si="447"/>
        <v>0.5398472904319962</v>
      </c>
      <c r="X1505" s="222">
        <f t="shared" si="447"/>
        <v>0.62721587855456518</v>
      </c>
      <c r="Y1505" s="222">
        <f t="shared" si="447"/>
        <v>0.70953916489739588</v>
      </c>
      <c r="Z1505" s="222">
        <f t="shared" si="447"/>
        <v>0.79186245124022647</v>
      </c>
      <c r="AA1505" s="222">
        <f t="shared" si="447"/>
        <v>0.87418573758305695</v>
      </c>
    </row>
    <row r="1506" spans="1:27" s="2" customFormat="1" ht="25.15" customHeight="1">
      <c r="A1506" s="413"/>
      <c r="B1506" s="256">
        <f t="shared" si="451"/>
        <v>2026</v>
      </c>
      <c r="C1506" s="278">
        <f t="shared" si="448"/>
        <v>46022</v>
      </c>
      <c r="D1506" s="86">
        <f t="shared" si="449"/>
        <v>1.2594565394978776</v>
      </c>
      <c r="E1506" s="86">
        <f t="shared" si="442"/>
        <v>0.64350163044167663</v>
      </c>
      <c r="F1506" s="86">
        <f t="shared" si="443"/>
        <v>0.56970962550860416</v>
      </c>
      <c r="G1506" s="86">
        <f t="shared" si="444"/>
        <v>0.56942510883048858</v>
      </c>
      <c r="H1506" s="86">
        <f t="shared" si="445"/>
        <v>0.65055886109048178</v>
      </c>
      <c r="I1506" s="86">
        <f t="shared" si="446"/>
        <v>0.88281962469349573</v>
      </c>
      <c r="J1506" s="14"/>
      <c r="K1506" s="324">
        <f t="shared" si="450"/>
        <v>0.54725391941543777</v>
      </c>
      <c r="L1506" s="14"/>
      <c r="M1506" s="104">
        <f t="shared" si="452"/>
        <v>2026</v>
      </c>
      <c r="N1506" s="222">
        <f t="shared" si="447"/>
        <v>1.9077559041778585</v>
      </c>
      <c r="O1506" s="222">
        <f t="shared" si="447"/>
        <v>1.0625135801441041</v>
      </c>
      <c r="P1506" s="222">
        <f t="shared" si="447"/>
        <v>0.80810013417167004</v>
      </c>
      <c r="Q1506" s="222">
        <f t="shared" si="447"/>
        <v>0.67894951262876635</v>
      </c>
      <c r="R1506" s="222">
        <f t="shared" si="447"/>
        <v>0.60805374825458691</v>
      </c>
      <c r="S1506" s="222">
        <f t="shared" si="447"/>
        <v>0.57593103931347023</v>
      </c>
      <c r="T1506" s="222">
        <f t="shared" si="447"/>
        <v>0.56348821170373808</v>
      </c>
      <c r="U1506" s="222">
        <f t="shared" si="447"/>
        <v>0.56394369465291283</v>
      </c>
      <c r="V1506" s="222">
        <f t="shared" si="447"/>
        <v>0.57490652300806433</v>
      </c>
      <c r="W1506" s="222">
        <f t="shared" si="447"/>
        <v>0.60185677649513092</v>
      </c>
      <c r="X1506" s="222">
        <f t="shared" si="447"/>
        <v>0.69926094568583275</v>
      </c>
      <c r="Y1506" s="222">
        <f t="shared" si="447"/>
        <v>0.79104028518966429</v>
      </c>
      <c r="Z1506" s="222">
        <f t="shared" si="447"/>
        <v>0.88281962469349573</v>
      </c>
      <c r="AA1506" s="222">
        <f t="shared" si="447"/>
        <v>0.97459896419732706</v>
      </c>
    </row>
    <row r="1507" spans="1:27" s="2" customFormat="1" ht="25.15" customHeight="1">
      <c r="A1507" s="413"/>
      <c r="B1507" s="256">
        <f t="shared" si="451"/>
        <v>2027</v>
      </c>
      <c r="C1507" s="278">
        <f t="shared" si="448"/>
        <v>46387</v>
      </c>
      <c r="D1507" s="86">
        <f t="shared" si="449"/>
        <v>1.3892187284158408</v>
      </c>
      <c r="E1507" s="86">
        <f t="shared" si="442"/>
        <v>0.70980179842657676</v>
      </c>
      <c r="F1507" s="86">
        <f t="shared" si="443"/>
        <v>0.62840698086403624</v>
      </c>
      <c r="G1507" s="86">
        <f t="shared" si="444"/>
        <v>0.62809315034635715</v>
      </c>
      <c r="H1507" s="86">
        <f t="shared" si="445"/>
        <v>0.71758613768768309</v>
      </c>
      <c r="I1507" s="86">
        <f t="shared" si="446"/>
        <v>0.97377679814676499</v>
      </c>
      <c r="J1507" s="14"/>
      <c r="K1507" s="324">
        <f t="shared" si="450"/>
        <v>0.60305873143897482</v>
      </c>
      <c r="L1507" s="14"/>
      <c r="M1507" s="104">
        <f t="shared" si="452"/>
        <v>2027</v>
      </c>
      <c r="N1507" s="222">
        <f t="shared" si="447"/>
        <v>2.1043125730931531</v>
      </c>
      <c r="O1507" s="222">
        <f t="shared" si="447"/>
        <v>1.1719846762801631</v>
      </c>
      <c r="P1507" s="222">
        <f t="shared" si="447"/>
        <v>0.89135893587420567</v>
      </c>
      <c r="Q1507" s="222">
        <f t="shared" si="447"/>
        <v>0.74890188665718482</v>
      </c>
      <c r="R1507" s="222">
        <f t="shared" si="447"/>
        <v>0.67070171019596869</v>
      </c>
      <c r="S1507" s="222">
        <f t="shared" si="447"/>
        <v>0.6352693888184946</v>
      </c>
      <c r="T1507" s="222">
        <f t="shared" si="447"/>
        <v>0.62154457290957787</v>
      </c>
      <c r="U1507" s="222">
        <f t="shared" si="447"/>
        <v>0.62204698440503114</v>
      </c>
      <c r="V1507" s="222">
        <f t="shared" si="447"/>
        <v>0.63413931628768316</v>
      </c>
      <c r="W1507" s="222">
        <f t="shared" si="447"/>
        <v>0.66386626255826564</v>
      </c>
      <c r="X1507" s="222">
        <f t="shared" si="447"/>
        <v>0.77130601281710043</v>
      </c>
      <c r="Y1507" s="222">
        <f t="shared" si="447"/>
        <v>0.87254140548193271</v>
      </c>
      <c r="Z1507" s="222">
        <f t="shared" si="447"/>
        <v>0.97377679814676499</v>
      </c>
      <c r="AA1507" s="222">
        <f t="shared" si="447"/>
        <v>1.0750121908115973</v>
      </c>
    </row>
    <row r="1508" spans="1:27" s="2" customFormat="1" ht="25.15" customHeight="1">
      <c r="A1508" s="413"/>
      <c r="B1508" s="256">
        <f t="shared" si="451"/>
        <v>2028</v>
      </c>
      <c r="C1508" s="278">
        <f t="shared" si="448"/>
        <v>46752</v>
      </c>
      <c r="D1508" s="86">
        <f t="shared" si="449"/>
        <v>1.5189809173338038</v>
      </c>
      <c r="E1508" s="86">
        <f t="shared" si="442"/>
        <v>0.77610196641147677</v>
      </c>
      <c r="F1508" s="86">
        <f t="shared" si="443"/>
        <v>0.6871043362194682</v>
      </c>
      <c r="G1508" s="86">
        <f t="shared" si="444"/>
        <v>0.68676119186222573</v>
      </c>
      <c r="H1508" s="86">
        <f t="shared" si="445"/>
        <v>0.78461341428488418</v>
      </c>
      <c r="I1508" s="86">
        <f t="shared" si="446"/>
        <v>1.0647339716000341</v>
      </c>
      <c r="J1508" s="14"/>
      <c r="K1508" s="324">
        <f t="shared" si="450"/>
        <v>0.65872386788172022</v>
      </c>
      <c r="L1508" s="14"/>
      <c r="M1508" s="104">
        <f t="shared" si="452"/>
        <v>2028</v>
      </c>
      <c r="N1508" s="222">
        <f t="shared" si="447"/>
        <v>2.3008692420084476</v>
      </c>
      <c r="O1508" s="222">
        <f t="shared" si="447"/>
        <v>1.2814557724162223</v>
      </c>
      <c r="P1508" s="222">
        <f t="shared" si="447"/>
        <v>0.97461773757674131</v>
      </c>
      <c r="Q1508" s="222">
        <f t="shared" si="447"/>
        <v>0.81885426068560319</v>
      </c>
      <c r="R1508" s="222">
        <f t="shared" si="447"/>
        <v>0.73334967213735036</v>
      </c>
      <c r="S1508" s="222">
        <f t="shared" si="447"/>
        <v>0.69460773832351874</v>
      </c>
      <c r="T1508" s="222">
        <f t="shared" si="447"/>
        <v>0.67960093411541767</v>
      </c>
      <c r="U1508" s="222">
        <f t="shared" si="447"/>
        <v>0.68015027415714946</v>
      </c>
      <c r="V1508" s="222">
        <f t="shared" si="447"/>
        <v>0.693372109567302</v>
      </c>
      <c r="W1508" s="222">
        <f t="shared" si="447"/>
        <v>0.72587574862140036</v>
      </c>
      <c r="X1508" s="222">
        <f t="shared" si="447"/>
        <v>0.84335107994836811</v>
      </c>
      <c r="Y1508" s="222">
        <f t="shared" si="447"/>
        <v>0.95404252577420112</v>
      </c>
      <c r="Z1508" s="222">
        <f t="shared" si="447"/>
        <v>1.0647339716000341</v>
      </c>
      <c r="AA1508" s="222">
        <f t="shared" si="447"/>
        <v>1.1754254174258674</v>
      </c>
    </row>
    <row r="1509" spans="1:27" s="2" customFormat="1" ht="25.15" customHeight="1">
      <c r="A1509" s="413"/>
      <c r="B1509" s="256">
        <f t="shared" si="451"/>
        <v>2029</v>
      </c>
      <c r="C1509" s="278">
        <f t="shared" si="448"/>
        <v>47118</v>
      </c>
      <c r="D1509" s="86">
        <f t="shared" si="449"/>
        <v>1.6487431062517672</v>
      </c>
      <c r="E1509" s="86">
        <f t="shared" si="442"/>
        <v>0.84240213439637679</v>
      </c>
      <c r="F1509" s="86">
        <f t="shared" si="443"/>
        <v>0.74580169157490006</v>
      </c>
      <c r="G1509" s="86">
        <f t="shared" si="444"/>
        <v>0.74542923337809419</v>
      </c>
      <c r="H1509" s="86">
        <f t="shared" si="445"/>
        <v>0.85164069088208538</v>
      </c>
      <c r="I1509" s="86">
        <f t="shared" si="446"/>
        <v>1.1556911450533036</v>
      </c>
      <c r="J1509" s="14"/>
      <c r="K1509" s="324">
        <f t="shared" si="450"/>
        <v>0.71424124954083734</v>
      </c>
      <c r="L1509" s="14"/>
      <c r="M1509" s="104">
        <f t="shared" si="452"/>
        <v>2029</v>
      </c>
      <c r="N1509" s="222">
        <f t="shared" si="447"/>
        <v>2.4974259109237424</v>
      </c>
      <c r="O1509" s="222">
        <f t="shared" si="447"/>
        <v>1.3909268685522818</v>
      </c>
      <c r="P1509" s="222">
        <f t="shared" si="447"/>
        <v>1.0578765392792771</v>
      </c>
      <c r="Q1509" s="222">
        <f t="shared" si="447"/>
        <v>0.88880663471402155</v>
      </c>
      <c r="R1509" s="222">
        <f t="shared" si="447"/>
        <v>0.79599763407873203</v>
      </c>
      <c r="S1509" s="222">
        <f t="shared" si="447"/>
        <v>0.75394608782854289</v>
      </c>
      <c r="T1509" s="222">
        <f t="shared" si="447"/>
        <v>0.73765729532125723</v>
      </c>
      <c r="U1509" s="222">
        <f t="shared" si="447"/>
        <v>0.73825356390926766</v>
      </c>
      <c r="V1509" s="222">
        <f t="shared" si="447"/>
        <v>0.75260490284692072</v>
      </c>
      <c r="W1509" s="222">
        <f t="shared" si="447"/>
        <v>0.78788523468453509</v>
      </c>
      <c r="X1509" s="222">
        <f t="shared" si="447"/>
        <v>0.91539614707963568</v>
      </c>
      <c r="Y1509" s="222">
        <f t="shared" si="447"/>
        <v>1.0355436460664698</v>
      </c>
      <c r="Z1509" s="222">
        <f t="shared" si="447"/>
        <v>1.1556911450533036</v>
      </c>
      <c r="AA1509" s="222">
        <f t="shared" si="447"/>
        <v>1.2758386440401375</v>
      </c>
    </row>
    <row r="1510" spans="1:27" s="2" customFormat="1" ht="25.15" customHeight="1">
      <c r="A1510" s="413"/>
      <c r="B1510" s="256">
        <f t="shared" si="451"/>
        <v>2030</v>
      </c>
      <c r="C1510" s="278">
        <f t="shared" si="448"/>
        <v>47483</v>
      </c>
      <c r="D1510" s="86">
        <f t="shared" si="449"/>
        <v>1.7785052951697298</v>
      </c>
      <c r="E1510" s="86">
        <f t="shared" si="442"/>
        <v>0.90870230238127669</v>
      </c>
      <c r="F1510" s="86">
        <f t="shared" si="443"/>
        <v>0.80449904693033192</v>
      </c>
      <c r="G1510" s="86">
        <f t="shared" si="444"/>
        <v>0.80409727489396254</v>
      </c>
      <c r="H1510" s="86">
        <f t="shared" si="445"/>
        <v>0.91866796747928636</v>
      </c>
      <c r="I1510" s="86">
        <f t="shared" si="446"/>
        <v>1.2466483185065727</v>
      </c>
      <c r="J1510" s="14"/>
      <c r="K1510" s="324">
        <f t="shared" si="450"/>
        <v>0.76960279721349001</v>
      </c>
      <c r="L1510" s="14"/>
      <c r="M1510" s="104">
        <f t="shared" si="452"/>
        <v>2030</v>
      </c>
      <c r="N1510" s="222">
        <f t="shared" si="447"/>
        <v>2.6939825798390364</v>
      </c>
      <c r="O1510" s="222">
        <f t="shared" si="447"/>
        <v>1.5003979646883407</v>
      </c>
      <c r="P1510" s="222">
        <f t="shared" si="447"/>
        <v>1.1411353409818126</v>
      </c>
      <c r="Q1510" s="222">
        <f t="shared" si="447"/>
        <v>0.9587590087424398</v>
      </c>
      <c r="R1510" s="222">
        <f t="shared" si="447"/>
        <v>0.85864559602011359</v>
      </c>
      <c r="S1510" s="222">
        <f t="shared" si="447"/>
        <v>0.81328443733356703</v>
      </c>
      <c r="T1510" s="222">
        <f t="shared" si="447"/>
        <v>0.79571365652709691</v>
      </c>
      <c r="U1510" s="222">
        <f t="shared" si="447"/>
        <v>0.79635685366138587</v>
      </c>
      <c r="V1510" s="222">
        <f t="shared" si="447"/>
        <v>0.81183769612653933</v>
      </c>
      <c r="W1510" s="222">
        <f t="shared" si="447"/>
        <v>0.8498947207476697</v>
      </c>
      <c r="X1510" s="222">
        <f t="shared" si="447"/>
        <v>0.98744121421090314</v>
      </c>
      <c r="Y1510" s="222">
        <f t="shared" si="447"/>
        <v>1.117044766358738</v>
      </c>
      <c r="Z1510" s="222">
        <f t="shared" si="447"/>
        <v>1.2466483185065727</v>
      </c>
      <c r="AA1510" s="222">
        <f t="shared" si="447"/>
        <v>1.3762518706544071</v>
      </c>
    </row>
    <row r="1511" spans="1:27" s="2" customFormat="1" ht="25.15" customHeight="1">
      <c r="A1511" s="413"/>
      <c r="B1511" s="256">
        <f t="shared" si="451"/>
        <v>2031</v>
      </c>
      <c r="C1511" s="278">
        <f t="shared" si="448"/>
        <v>47848</v>
      </c>
      <c r="D1511" s="86">
        <f t="shared" si="449"/>
        <v>1.908267484087693</v>
      </c>
      <c r="E1511" s="86">
        <f t="shared" si="442"/>
        <v>0.97500247036617682</v>
      </c>
      <c r="F1511" s="86">
        <f t="shared" si="443"/>
        <v>0.86319640228576389</v>
      </c>
      <c r="G1511" s="86">
        <f t="shared" si="444"/>
        <v>0.86276531640983112</v>
      </c>
      <c r="H1511" s="86">
        <f t="shared" si="445"/>
        <v>0.98569524407648756</v>
      </c>
      <c r="I1511" s="86">
        <f t="shared" si="446"/>
        <v>1.3376054919598419</v>
      </c>
      <c r="J1511" s="14"/>
      <c r="K1511" s="324">
        <f t="shared" si="450"/>
        <v>0.82397188962250356</v>
      </c>
      <c r="L1511" s="14"/>
      <c r="M1511" s="104">
        <f t="shared" si="452"/>
        <v>2031</v>
      </c>
      <c r="N1511" s="222">
        <f t="shared" si="447"/>
        <v>2.8905392487543309</v>
      </c>
      <c r="O1511" s="222">
        <f t="shared" si="447"/>
        <v>1.6098690608244</v>
      </c>
      <c r="P1511" s="222">
        <f t="shared" si="447"/>
        <v>1.2243941426843483</v>
      </c>
      <c r="Q1511" s="222">
        <f t="shared" si="447"/>
        <v>1.0287113827708583</v>
      </c>
      <c r="R1511" s="222">
        <f t="shared" si="447"/>
        <v>0.92129355796149537</v>
      </c>
      <c r="S1511" s="222">
        <f t="shared" si="447"/>
        <v>0.87262278683859129</v>
      </c>
      <c r="T1511" s="222">
        <f t="shared" si="447"/>
        <v>0.85377001773293659</v>
      </c>
      <c r="U1511" s="222">
        <f t="shared" si="447"/>
        <v>0.85446014341350418</v>
      </c>
      <c r="V1511" s="222">
        <f t="shared" si="447"/>
        <v>0.87107048940615805</v>
      </c>
      <c r="W1511" s="222">
        <f t="shared" si="447"/>
        <v>0.91190420681080431</v>
      </c>
      <c r="X1511" s="222">
        <f t="shared" si="447"/>
        <v>1.0594862813421708</v>
      </c>
      <c r="Y1511" s="222">
        <f t="shared" si="447"/>
        <v>1.1985458866510066</v>
      </c>
      <c r="Z1511" s="222">
        <f t="shared" si="447"/>
        <v>1.3376054919598419</v>
      </c>
      <c r="AA1511" s="222">
        <f t="shared" si="447"/>
        <v>1.4766650972686772</v>
      </c>
    </row>
    <row r="1512" spans="1:27" s="2" customFormat="1" ht="25.15" customHeight="1">
      <c r="A1512" s="413"/>
      <c r="B1512" s="256">
        <f>B1511+1</f>
        <v>2032</v>
      </c>
      <c r="C1512" s="278">
        <f t="shared" si="448"/>
        <v>48213</v>
      </c>
      <c r="D1512" s="86">
        <f t="shared" si="449"/>
        <v>2.1219934423055147</v>
      </c>
      <c r="E1512" s="86">
        <f t="shared" si="442"/>
        <v>1.0842027470471884</v>
      </c>
      <c r="F1512" s="86">
        <f t="shared" si="443"/>
        <v>0.95987439934176955</v>
      </c>
      <c r="G1512" s="86">
        <f t="shared" si="444"/>
        <v>0.95939503184773223</v>
      </c>
      <c r="H1512" s="86">
        <f t="shared" si="445"/>
        <v>1.0960931114130543</v>
      </c>
      <c r="I1512" s="86">
        <f t="shared" si="446"/>
        <v>1.4874173070593442</v>
      </c>
      <c r="J1512" s="14"/>
      <c r="K1512" s="324">
        <f t="shared" si="450"/>
        <v>0.9141182773683505</v>
      </c>
      <c r="L1512" s="14"/>
      <c r="M1512" s="104">
        <f>M1511+1</f>
        <v>2032</v>
      </c>
      <c r="N1512" s="222">
        <f t="shared" si="447"/>
        <v>3.2142796446148161</v>
      </c>
      <c r="O1512" s="222">
        <f t="shared" si="447"/>
        <v>1.7901743956367329</v>
      </c>
      <c r="P1512" s="222">
        <f t="shared" si="447"/>
        <v>1.3615262866649953</v>
      </c>
      <c r="Q1512" s="222">
        <f t="shared" si="447"/>
        <v>1.1439270576411942</v>
      </c>
      <c r="R1512" s="222">
        <f t="shared" si="447"/>
        <v>1.0244784364531827</v>
      </c>
      <c r="S1512" s="222">
        <f t="shared" si="447"/>
        <v>0.97035653896451357</v>
      </c>
      <c r="T1512" s="222">
        <f t="shared" si="447"/>
        <v>0.94939225971902541</v>
      </c>
      <c r="U1512" s="222">
        <f t="shared" si="447"/>
        <v>0.9501596794758167</v>
      </c>
      <c r="V1512" s="222">
        <f t="shared" si="447"/>
        <v>0.96863038421964776</v>
      </c>
      <c r="W1512" s="222">
        <f t="shared" si="447"/>
        <v>1.0140374779736145</v>
      </c>
      <c r="X1512" s="222">
        <f t="shared" si="447"/>
        <v>1.1781487448524941</v>
      </c>
      <c r="Y1512" s="222">
        <f t="shared" si="447"/>
        <v>1.3327830259559192</v>
      </c>
      <c r="Z1512" s="222">
        <f t="shared" si="447"/>
        <v>1.4874173070593444</v>
      </c>
      <c r="AA1512" s="222">
        <f t="shared" si="447"/>
        <v>1.6420515881627691</v>
      </c>
    </row>
    <row r="1513" spans="1:27" s="2" customFormat="1" ht="25.15" customHeight="1">
      <c r="A1513" s="413"/>
      <c r="B1513" s="256">
        <f t="shared" ref="B1513:B1520" si="453">B1512+1</f>
        <v>2033</v>
      </c>
      <c r="C1513" s="278">
        <f t="shared" si="448"/>
        <v>48579</v>
      </c>
      <c r="D1513" s="86">
        <f t="shared" si="449"/>
        <v>2.3357194005233364</v>
      </c>
      <c r="E1513" s="86">
        <f t="shared" si="442"/>
        <v>1.1934030237282003</v>
      </c>
      <c r="F1513" s="86">
        <f t="shared" si="443"/>
        <v>1.056552396397775</v>
      </c>
      <c r="G1513" s="86">
        <f t="shared" si="444"/>
        <v>1.0560247472856332</v>
      </c>
      <c r="H1513" s="86">
        <f t="shared" si="445"/>
        <v>1.206490978749621</v>
      </c>
      <c r="I1513" s="86">
        <f t="shared" si="446"/>
        <v>1.6372291221588464</v>
      </c>
      <c r="J1513" s="14"/>
      <c r="K1513" s="324">
        <f t="shared" si="450"/>
        <v>1.0036614406655258</v>
      </c>
      <c r="L1513" s="14"/>
      <c r="M1513" s="104">
        <f t="shared" ref="M1513:M1520" si="454">M1512+1</f>
        <v>2033</v>
      </c>
      <c r="N1513" s="222">
        <f t="shared" si="447"/>
        <v>3.5380200404753013</v>
      </c>
      <c r="O1513" s="222">
        <f t="shared" si="447"/>
        <v>1.9704797304490658</v>
      </c>
      <c r="P1513" s="222">
        <f t="shared" si="447"/>
        <v>1.4986584306456423</v>
      </c>
      <c r="Q1513" s="222">
        <f t="shared" si="447"/>
        <v>1.2591427325115303</v>
      </c>
      <c r="R1513" s="222">
        <f t="shared" si="447"/>
        <v>1.1276633149448703</v>
      </c>
      <c r="S1513" s="222">
        <f t="shared" si="447"/>
        <v>1.0680902910904357</v>
      </c>
      <c r="T1513" s="222">
        <f t="shared" si="447"/>
        <v>1.0450145017051145</v>
      </c>
      <c r="U1513" s="222">
        <f t="shared" si="447"/>
        <v>1.0458592155381292</v>
      </c>
      <c r="V1513" s="222">
        <f t="shared" si="447"/>
        <v>1.0661902790331375</v>
      </c>
      <c r="W1513" s="222">
        <f t="shared" si="447"/>
        <v>1.1161707491364246</v>
      </c>
      <c r="X1513" s="222">
        <f t="shared" si="447"/>
        <v>1.2968112083628172</v>
      </c>
      <c r="Y1513" s="222">
        <f t="shared" si="447"/>
        <v>1.4670201652608319</v>
      </c>
      <c r="Z1513" s="222">
        <f t="shared" si="447"/>
        <v>1.6372291221588466</v>
      </c>
      <c r="AA1513" s="222">
        <f t="shared" si="447"/>
        <v>1.8074380790568609</v>
      </c>
    </row>
    <row r="1514" spans="1:27" s="2" customFormat="1" ht="25.15" customHeight="1">
      <c r="A1514" s="413"/>
      <c r="B1514" s="256">
        <f t="shared" si="453"/>
        <v>2034</v>
      </c>
      <c r="C1514" s="278">
        <f t="shared" si="448"/>
        <v>48944</v>
      </c>
      <c r="D1514" s="86">
        <f t="shared" si="449"/>
        <v>2.5494453587411581</v>
      </c>
      <c r="E1514" s="86">
        <f t="shared" si="442"/>
        <v>1.3026033004092121</v>
      </c>
      <c r="F1514" s="86">
        <f t="shared" si="443"/>
        <v>1.1532303934537806</v>
      </c>
      <c r="G1514" s="86">
        <f t="shared" si="444"/>
        <v>1.1526544627235342</v>
      </c>
      <c r="H1514" s="86">
        <f t="shared" si="445"/>
        <v>1.3168888460861874</v>
      </c>
      <c r="I1514" s="86">
        <f t="shared" si="446"/>
        <v>1.7870409372583487</v>
      </c>
      <c r="J1514" s="14"/>
      <c r="K1514" s="324">
        <f t="shared" si="450"/>
        <v>1.0925540389961146</v>
      </c>
      <c r="L1514" s="14"/>
      <c r="M1514" s="104">
        <f t="shared" si="454"/>
        <v>2034</v>
      </c>
      <c r="N1514" s="222">
        <f t="shared" si="447"/>
        <v>3.8617604363357865</v>
      </c>
      <c r="O1514" s="222">
        <f t="shared" si="447"/>
        <v>2.150785065261398</v>
      </c>
      <c r="P1514" s="222">
        <f t="shared" si="447"/>
        <v>1.6357905746262893</v>
      </c>
      <c r="Q1514" s="222">
        <f t="shared" si="447"/>
        <v>1.3743584073818664</v>
      </c>
      <c r="R1514" s="222">
        <f t="shared" si="447"/>
        <v>1.2308481934365578</v>
      </c>
      <c r="S1514" s="222">
        <f t="shared" si="447"/>
        <v>1.165824043216358</v>
      </c>
      <c r="T1514" s="222">
        <f t="shared" si="447"/>
        <v>1.1406367436912033</v>
      </c>
      <c r="U1514" s="222">
        <f t="shared" si="447"/>
        <v>1.1415587516004415</v>
      </c>
      <c r="V1514" s="222">
        <f t="shared" si="447"/>
        <v>1.1637501738466272</v>
      </c>
      <c r="W1514" s="222">
        <f t="shared" si="447"/>
        <v>1.2183040202992346</v>
      </c>
      <c r="X1514" s="222">
        <f t="shared" si="447"/>
        <v>1.4154736718731402</v>
      </c>
      <c r="Y1514" s="222">
        <f t="shared" si="447"/>
        <v>1.6012573045657446</v>
      </c>
      <c r="Z1514" s="222">
        <f t="shared" si="447"/>
        <v>1.7870409372583489</v>
      </c>
      <c r="AA1514" s="222">
        <f t="shared" si="447"/>
        <v>1.9728245699509528</v>
      </c>
    </row>
    <row r="1515" spans="1:27" s="2" customFormat="1" ht="25.15" customHeight="1">
      <c r="A1515" s="413"/>
      <c r="B1515" s="256">
        <f t="shared" si="453"/>
        <v>2035</v>
      </c>
      <c r="C1515" s="278">
        <f t="shared" si="448"/>
        <v>49309</v>
      </c>
      <c r="D1515" s="86">
        <f t="shared" si="449"/>
        <v>2.7631713169589802</v>
      </c>
      <c r="E1515" s="86">
        <f t="shared" si="442"/>
        <v>1.411803577090224</v>
      </c>
      <c r="F1515" s="86">
        <f t="shared" si="443"/>
        <v>1.2499083905097863</v>
      </c>
      <c r="G1515" s="86">
        <f t="shared" si="444"/>
        <v>1.2492841781614357</v>
      </c>
      <c r="H1515" s="86">
        <f t="shared" si="445"/>
        <v>1.427286713422754</v>
      </c>
      <c r="I1515" s="86">
        <f t="shared" si="446"/>
        <v>1.9368527523578509</v>
      </c>
      <c r="J1515" s="14"/>
      <c r="K1515" s="324">
        <f t="shared" si="450"/>
        <v>1.180748731842201</v>
      </c>
      <c r="L1515" s="14"/>
      <c r="M1515" s="104">
        <f t="shared" si="454"/>
        <v>2035</v>
      </c>
      <c r="N1515" s="222">
        <f t="shared" si="447"/>
        <v>4.1855008321962721</v>
      </c>
      <c r="O1515" s="222">
        <f t="shared" si="447"/>
        <v>2.3310904000737316</v>
      </c>
      <c r="P1515" s="222">
        <f t="shared" si="447"/>
        <v>1.7729227186069365</v>
      </c>
      <c r="Q1515" s="222">
        <f t="shared" si="447"/>
        <v>1.4895740822522028</v>
      </c>
      <c r="R1515" s="222">
        <f t="shared" si="447"/>
        <v>1.3340330719282454</v>
      </c>
      <c r="S1515" s="222">
        <f t="shared" si="447"/>
        <v>1.2635577953422803</v>
      </c>
      <c r="T1515" s="222">
        <f t="shared" si="447"/>
        <v>1.2362589856772923</v>
      </c>
      <c r="U1515" s="222">
        <f t="shared" si="447"/>
        <v>1.2372582876627543</v>
      </c>
      <c r="V1515" s="222">
        <f t="shared" si="447"/>
        <v>1.2613100686601171</v>
      </c>
      <c r="W1515" s="222">
        <f t="shared" si="447"/>
        <v>1.3204372914620448</v>
      </c>
      <c r="X1515" s="222">
        <f t="shared" si="447"/>
        <v>1.5341361353834633</v>
      </c>
      <c r="Y1515" s="222">
        <f t="shared" si="447"/>
        <v>1.7354944438706574</v>
      </c>
      <c r="Z1515" s="222">
        <f t="shared" si="447"/>
        <v>1.9368527523578511</v>
      </c>
      <c r="AA1515" s="222">
        <f t="shared" si="447"/>
        <v>2.1382110608450446</v>
      </c>
    </row>
    <row r="1516" spans="1:27" s="2" customFormat="1" ht="25.15" customHeight="1">
      <c r="A1516" s="413"/>
      <c r="B1516" s="256">
        <f t="shared" si="453"/>
        <v>2036</v>
      </c>
      <c r="C1516" s="278">
        <f t="shared" si="448"/>
        <v>49674</v>
      </c>
      <c r="D1516" s="86">
        <f t="shared" si="449"/>
        <v>2.9768972751768015</v>
      </c>
      <c r="E1516" s="86">
        <f t="shared" si="442"/>
        <v>1.5210038537712358</v>
      </c>
      <c r="F1516" s="86">
        <f t="shared" si="443"/>
        <v>1.3465863875657917</v>
      </c>
      <c r="G1516" s="86">
        <f t="shared" si="444"/>
        <v>1.3459138935993367</v>
      </c>
      <c r="H1516" s="86">
        <f t="shared" si="445"/>
        <v>1.5376845807593207</v>
      </c>
      <c r="I1516" s="86">
        <f t="shared" si="446"/>
        <v>2.0866645674573534</v>
      </c>
      <c r="J1516" s="14"/>
      <c r="K1516" s="324">
        <f t="shared" si="450"/>
        <v>1.2687985353747731</v>
      </c>
      <c r="L1516" s="14"/>
      <c r="M1516" s="104">
        <f t="shared" si="454"/>
        <v>2036</v>
      </c>
      <c r="N1516" s="222">
        <f t="shared" ref="N1516:AA1531" si="455">AVERAGE(N1328,N1422)</f>
        <v>4.5092412280567569</v>
      </c>
      <c r="O1516" s="222">
        <f t="shared" si="455"/>
        <v>2.5113957348860643</v>
      </c>
      <c r="P1516" s="222">
        <f t="shared" si="455"/>
        <v>1.9100548625875833</v>
      </c>
      <c r="Q1516" s="222">
        <f t="shared" si="455"/>
        <v>1.6047897571225387</v>
      </c>
      <c r="R1516" s="222">
        <f t="shared" si="455"/>
        <v>1.4372179504199327</v>
      </c>
      <c r="S1516" s="222">
        <f t="shared" si="455"/>
        <v>1.3612915474682024</v>
      </c>
      <c r="T1516" s="222">
        <f t="shared" si="455"/>
        <v>1.3318812276633811</v>
      </c>
      <c r="U1516" s="222">
        <f t="shared" si="455"/>
        <v>1.3329578237250665</v>
      </c>
      <c r="V1516" s="222">
        <f t="shared" si="455"/>
        <v>1.3588699634736066</v>
      </c>
      <c r="W1516" s="222">
        <f t="shared" si="455"/>
        <v>1.4225705626248548</v>
      </c>
      <c r="X1516" s="222">
        <f t="shared" si="455"/>
        <v>1.6527985988937863</v>
      </c>
      <c r="Y1516" s="222">
        <f t="shared" si="455"/>
        <v>1.8697315831755699</v>
      </c>
      <c r="Z1516" s="222">
        <f t="shared" si="455"/>
        <v>2.0866645674573534</v>
      </c>
      <c r="AA1516" s="222">
        <f t="shared" si="455"/>
        <v>2.3035975517391365</v>
      </c>
    </row>
    <row r="1517" spans="1:27" s="2" customFormat="1" ht="25.15" customHeight="1">
      <c r="A1517" s="413"/>
      <c r="B1517" s="256">
        <f t="shared" si="453"/>
        <v>2037</v>
      </c>
      <c r="C1517" s="278">
        <f t="shared" si="448"/>
        <v>50040</v>
      </c>
      <c r="D1517" s="86">
        <f t="shared" si="449"/>
        <v>3.1829901634582725</v>
      </c>
      <c r="E1517" s="86">
        <f t="shared" si="442"/>
        <v>1.6263041205707829</v>
      </c>
      <c r="F1517" s="86">
        <f t="shared" si="443"/>
        <v>1.4398115990126543</v>
      </c>
      <c r="G1517" s="86">
        <f t="shared" si="444"/>
        <v>1.4390925477715983</v>
      </c>
      <c r="H1517" s="86">
        <f t="shared" si="445"/>
        <v>1.6441396671195814</v>
      </c>
      <c r="I1517" s="86">
        <f t="shared" si="446"/>
        <v>2.2311259605890164</v>
      </c>
      <c r="J1517" s="14"/>
      <c r="K1517" s="324">
        <f t="shared" si="450"/>
        <v>1.3530031254841728</v>
      </c>
      <c r="L1517" s="14"/>
      <c r="M1517" s="104">
        <f t="shared" si="454"/>
        <v>2037</v>
      </c>
      <c r="N1517" s="222">
        <f t="shared" si="455"/>
        <v>4.8214194669222241</v>
      </c>
      <c r="O1517" s="222">
        <f t="shared" si="455"/>
        <v>2.685261593455099</v>
      </c>
      <c r="P1517" s="222">
        <f t="shared" si="455"/>
        <v>2.042289429997493</v>
      </c>
      <c r="Q1517" s="222">
        <f t="shared" si="455"/>
        <v>1.7158905864617915</v>
      </c>
      <c r="R1517" s="222">
        <f t="shared" si="455"/>
        <v>1.5367176546797743</v>
      </c>
      <c r="S1517" s="222">
        <f t="shared" si="455"/>
        <v>1.4555348084467703</v>
      </c>
      <c r="T1517" s="222">
        <f t="shared" si="455"/>
        <v>1.4240883895785381</v>
      </c>
      <c r="U1517" s="222">
        <f t="shared" si="455"/>
        <v>1.425239519213725</v>
      </c>
      <c r="V1517" s="222">
        <f t="shared" si="455"/>
        <v>1.4529455763294719</v>
      </c>
      <c r="W1517" s="222">
        <f t="shared" si="455"/>
        <v>1.5210562169604218</v>
      </c>
      <c r="X1517" s="222">
        <f t="shared" si="455"/>
        <v>1.7672231172787409</v>
      </c>
      <c r="Y1517" s="222">
        <f t="shared" si="455"/>
        <v>1.9991745389338786</v>
      </c>
      <c r="Z1517" s="222">
        <f t="shared" si="455"/>
        <v>2.2311259605890164</v>
      </c>
      <c r="AA1517" s="222">
        <f t="shared" si="455"/>
        <v>2.4630773822441538</v>
      </c>
    </row>
    <row r="1518" spans="1:27" s="2" customFormat="1" ht="25.15" customHeight="1">
      <c r="A1518" s="413"/>
      <c r="B1518" s="256">
        <f t="shared" si="453"/>
        <v>2038</v>
      </c>
      <c r="C1518" s="278">
        <f t="shared" si="448"/>
        <v>50405</v>
      </c>
      <c r="D1518" s="86">
        <f t="shared" si="449"/>
        <v>3.3890830517397426</v>
      </c>
      <c r="E1518" s="86">
        <f t="shared" si="442"/>
        <v>1.73160438737033</v>
      </c>
      <c r="F1518" s="86">
        <f t="shared" si="443"/>
        <v>1.5330368104595169</v>
      </c>
      <c r="G1518" s="86">
        <f t="shared" si="444"/>
        <v>1.53227120194386</v>
      </c>
      <c r="H1518" s="86">
        <f t="shared" si="445"/>
        <v>1.7505947534798421</v>
      </c>
      <c r="I1518" s="86">
        <f t="shared" si="446"/>
        <v>2.3755873537206793</v>
      </c>
      <c r="J1518" s="14"/>
      <c r="K1518" s="324">
        <f t="shared" si="450"/>
        <v>1.4365990872219674</v>
      </c>
      <c r="L1518" s="14"/>
      <c r="M1518" s="104">
        <f t="shared" si="454"/>
        <v>2038</v>
      </c>
      <c r="N1518" s="222">
        <f t="shared" si="455"/>
        <v>5.1335977057876914</v>
      </c>
      <c r="O1518" s="222">
        <f t="shared" si="455"/>
        <v>2.8591274520241345</v>
      </c>
      <c r="P1518" s="222">
        <f t="shared" si="455"/>
        <v>2.1745239974074027</v>
      </c>
      <c r="Q1518" s="222">
        <f t="shared" si="455"/>
        <v>1.8269914158010443</v>
      </c>
      <c r="R1518" s="222">
        <f t="shared" si="455"/>
        <v>1.6362173589396158</v>
      </c>
      <c r="S1518" s="222">
        <f t="shared" si="455"/>
        <v>1.5497780694253382</v>
      </c>
      <c r="T1518" s="222">
        <f t="shared" si="455"/>
        <v>1.5162955514936955</v>
      </c>
      <c r="U1518" s="222">
        <f t="shared" si="455"/>
        <v>1.5175212147023835</v>
      </c>
      <c r="V1518" s="222">
        <f t="shared" si="455"/>
        <v>1.5470211891853367</v>
      </c>
      <c r="W1518" s="222">
        <f t="shared" si="455"/>
        <v>1.6195418712959886</v>
      </c>
      <c r="X1518" s="222">
        <f t="shared" si="455"/>
        <v>1.8816476356636955</v>
      </c>
      <c r="Y1518" s="222">
        <f t="shared" si="455"/>
        <v>2.1286174946921874</v>
      </c>
      <c r="Z1518" s="222">
        <f t="shared" si="455"/>
        <v>2.3755873537206793</v>
      </c>
      <c r="AA1518" s="222">
        <f t="shared" si="455"/>
        <v>2.6225572127491708</v>
      </c>
    </row>
    <row r="1519" spans="1:27" s="2" customFormat="1" ht="25.15" customHeight="1">
      <c r="A1519" s="413"/>
      <c r="B1519" s="256">
        <f t="shared" si="453"/>
        <v>2039</v>
      </c>
      <c r="C1519" s="278">
        <f t="shared" si="448"/>
        <v>50770</v>
      </c>
      <c r="D1519" s="86">
        <f t="shared" si="449"/>
        <v>3.595175940021214</v>
      </c>
      <c r="E1519" s="86">
        <f t="shared" si="442"/>
        <v>1.836904654169877</v>
      </c>
      <c r="F1519" s="86">
        <f t="shared" si="443"/>
        <v>1.6262620219063793</v>
      </c>
      <c r="G1519" s="86">
        <f t="shared" si="444"/>
        <v>1.6254498561161219</v>
      </c>
      <c r="H1519" s="86">
        <f t="shared" si="445"/>
        <v>1.8570498398401025</v>
      </c>
      <c r="I1519" s="86">
        <f t="shared" si="446"/>
        <v>2.5200487468523423</v>
      </c>
      <c r="J1519" s="14"/>
      <c r="K1519" s="324">
        <f t="shared" si="450"/>
        <v>1.5195612688114317</v>
      </c>
      <c r="L1519" s="14"/>
      <c r="M1519" s="104">
        <f t="shared" si="454"/>
        <v>2039</v>
      </c>
      <c r="N1519" s="222">
        <f t="shared" si="455"/>
        <v>5.4457759446531595</v>
      </c>
      <c r="O1519" s="222">
        <f t="shared" si="455"/>
        <v>3.0329933105931697</v>
      </c>
      <c r="P1519" s="222">
        <f t="shared" si="455"/>
        <v>2.3067585648173123</v>
      </c>
      <c r="Q1519" s="222">
        <f t="shared" si="455"/>
        <v>1.9380922451402969</v>
      </c>
      <c r="R1519" s="222">
        <f t="shared" si="455"/>
        <v>1.7357170631994574</v>
      </c>
      <c r="S1519" s="222">
        <f t="shared" si="455"/>
        <v>1.644021330403906</v>
      </c>
      <c r="T1519" s="222">
        <f t="shared" si="455"/>
        <v>1.6085027134088525</v>
      </c>
      <c r="U1519" s="222">
        <f t="shared" si="455"/>
        <v>1.6098029101910418</v>
      </c>
      <c r="V1519" s="222">
        <f t="shared" si="455"/>
        <v>1.641096802041202</v>
      </c>
      <c r="W1519" s="222">
        <f t="shared" si="455"/>
        <v>1.7180275256315554</v>
      </c>
      <c r="X1519" s="222">
        <f t="shared" si="455"/>
        <v>1.9960721540486497</v>
      </c>
      <c r="Y1519" s="222">
        <f t="shared" si="455"/>
        <v>2.258060450450496</v>
      </c>
      <c r="Z1519" s="222">
        <f t="shared" si="455"/>
        <v>2.5200487468523423</v>
      </c>
      <c r="AA1519" s="222">
        <f t="shared" si="455"/>
        <v>2.7820370432541881</v>
      </c>
    </row>
    <row r="1520" spans="1:27" s="2" customFormat="1" ht="25.15" customHeight="1">
      <c r="A1520" s="413"/>
      <c r="B1520" s="256">
        <f t="shared" si="453"/>
        <v>2040</v>
      </c>
      <c r="C1520" s="278">
        <f t="shared" si="448"/>
        <v>51135</v>
      </c>
      <c r="D1520" s="86">
        <f t="shared" si="449"/>
        <v>3.8012688283026841</v>
      </c>
      <c r="E1520" s="86">
        <f t="shared" si="442"/>
        <v>1.9422049209694241</v>
      </c>
      <c r="F1520" s="86">
        <f t="shared" si="443"/>
        <v>1.7194872333532416</v>
      </c>
      <c r="G1520" s="86">
        <f t="shared" si="444"/>
        <v>1.7186285102883836</v>
      </c>
      <c r="H1520" s="86">
        <f t="shared" si="445"/>
        <v>1.9635049262003634</v>
      </c>
      <c r="I1520" s="86">
        <f t="shared" si="446"/>
        <v>2.6645101399840052</v>
      </c>
      <c r="J1520" s="14"/>
      <c r="K1520" s="324">
        <f t="shared" si="450"/>
        <v>1.6018645184758398</v>
      </c>
      <c r="L1520" s="14"/>
      <c r="M1520" s="104">
        <f t="shared" si="454"/>
        <v>2040</v>
      </c>
      <c r="N1520" s="222">
        <f t="shared" si="455"/>
        <v>5.7579541835186276</v>
      </c>
      <c r="O1520" s="222">
        <f t="shared" si="455"/>
        <v>3.2068591691622048</v>
      </c>
      <c r="P1520" s="222">
        <f t="shared" si="455"/>
        <v>2.438993132227222</v>
      </c>
      <c r="Q1520" s="222">
        <f t="shared" si="455"/>
        <v>2.0491930744795495</v>
      </c>
      <c r="R1520" s="222">
        <f t="shared" si="455"/>
        <v>1.8352167674592987</v>
      </c>
      <c r="S1520" s="222">
        <f t="shared" si="455"/>
        <v>1.7382645913824737</v>
      </c>
      <c r="T1520" s="222">
        <f t="shared" si="455"/>
        <v>1.7007098753240097</v>
      </c>
      <c r="U1520" s="222">
        <f t="shared" si="455"/>
        <v>1.7020846056797003</v>
      </c>
      <c r="V1520" s="222">
        <f t="shared" si="455"/>
        <v>1.7351724148970669</v>
      </c>
      <c r="W1520" s="222">
        <f t="shared" si="455"/>
        <v>1.8165131799671224</v>
      </c>
      <c r="X1520" s="222">
        <f t="shared" si="455"/>
        <v>2.1104966724336043</v>
      </c>
      <c r="Y1520" s="222">
        <f t="shared" si="455"/>
        <v>2.387503406208805</v>
      </c>
      <c r="Z1520" s="222">
        <f t="shared" si="455"/>
        <v>2.6645101399840052</v>
      </c>
      <c r="AA1520" s="222">
        <f t="shared" si="455"/>
        <v>2.9415168737592055</v>
      </c>
    </row>
    <row r="1521" spans="1:27" s="2" customFormat="1" ht="25.15" customHeight="1">
      <c r="A1521" s="413"/>
      <c r="B1521" s="256">
        <f>B1520+1</f>
        <v>2041</v>
      </c>
      <c r="C1521" s="278">
        <f t="shared" si="448"/>
        <v>51501</v>
      </c>
      <c r="D1521" s="86">
        <f t="shared" si="449"/>
        <v>4.007361716584156</v>
      </c>
      <c r="E1521" s="86">
        <f t="shared" si="442"/>
        <v>2.0475051877689712</v>
      </c>
      <c r="F1521" s="86">
        <f t="shared" si="443"/>
        <v>1.8127124448001044</v>
      </c>
      <c r="G1521" s="86">
        <f t="shared" si="444"/>
        <v>1.8118071644606455</v>
      </c>
      <c r="H1521" s="86">
        <f t="shared" si="445"/>
        <v>2.0699600125606237</v>
      </c>
      <c r="I1521" s="86">
        <f t="shared" si="446"/>
        <v>2.8089715331156682</v>
      </c>
      <c r="J1521" s="14"/>
      <c r="K1521" s="324">
        <f t="shared" si="450"/>
        <v>1.6848828923952901</v>
      </c>
      <c r="L1521" s="14"/>
      <c r="M1521" s="104">
        <f>M1520+1</f>
        <v>2041</v>
      </c>
      <c r="N1521" s="222">
        <f t="shared" si="455"/>
        <v>6.0701324223840949</v>
      </c>
      <c r="O1521" s="222">
        <f t="shared" si="455"/>
        <v>3.3807250277312404</v>
      </c>
      <c r="P1521" s="222">
        <f t="shared" si="455"/>
        <v>2.5712276996371317</v>
      </c>
      <c r="Q1521" s="222">
        <f t="shared" si="455"/>
        <v>2.1602939038188023</v>
      </c>
      <c r="R1521" s="222">
        <f t="shared" si="455"/>
        <v>1.9347164717191403</v>
      </c>
      <c r="S1521" s="222">
        <f t="shared" si="455"/>
        <v>1.8325078523610419</v>
      </c>
      <c r="T1521" s="222">
        <f t="shared" si="455"/>
        <v>1.792917037239167</v>
      </c>
      <c r="U1521" s="222">
        <f t="shared" si="455"/>
        <v>1.7943663011683588</v>
      </c>
      <c r="V1521" s="222">
        <f t="shared" si="455"/>
        <v>1.8292480277529322</v>
      </c>
      <c r="W1521" s="222">
        <f t="shared" si="455"/>
        <v>1.9149988343026894</v>
      </c>
      <c r="X1521" s="222">
        <f t="shared" si="455"/>
        <v>2.2249211908185584</v>
      </c>
      <c r="Y1521" s="222">
        <f t="shared" si="455"/>
        <v>2.5169463619671135</v>
      </c>
      <c r="Z1521" s="222">
        <f t="shared" si="455"/>
        <v>2.8089715331156686</v>
      </c>
      <c r="AA1521" s="222">
        <f t="shared" si="455"/>
        <v>3.1009967042642224</v>
      </c>
    </row>
    <row r="1522" spans="1:27" s="2" customFormat="1" ht="25.15" customHeight="1">
      <c r="A1522" s="413"/>
      <c r="B1522" s="256">
        <f t="shared" ref="B1522:B1530" si="456">B1521+1</f>
        <v>2042</v>
      </c>
      <c r="C1522" s="278">
        <f t="shared" si="448"/>
        <v>51866</v>
      </c>
      <c r="D1522" s="86">
        <f t="shared" si="449"/>
        <v>4.2134546048656256</v>
      </c>
      <c r="E1522" s="86">
        <f t="shared" si="442"/>
        <v>2.1528054545685187</v>
      </c>
      <c r="F1522" s="86">
        <f t="shared" si="443"/>
        <v>1.9059376562469668</v>
      </c>
      <c r="G1522" s="86">
        <f t="shared" si="444"/>
        <v>1.9049858186329072</v>
      </c>
      <c r="H1522" s="86">
        <f t="shared" si="445"/>
        <v>2.1764150989208844</v>
      </c>
      <c r="I1522" s="86">
        <f t="shared" si="446"/>
        <v>2.9534329262473307</v>
      </c>
      <c r="J1522" s="14"/>
      <c r="K1522" s="324">
        <f t="shared" si="450"/>
        <v>1.7675073540695838</v>
      </c>
      <c r="L1522" s="14"/>
      <c r="M1522" s="104">
        <f t="shared" ref="M1522:M1530" si="457">M1521+1</f>
        <v>2042</v>
      </c>
      <c r="N1522" s="222">
        <f t="shared" si="455"/>
        <v>6.382310661249563</v>
      </c>
      <c r="O1522" s="222">
        <f t="shared" si="455"/>
        <v>3.5545908863002751</v>
      </c>
      <c r="P1522" s="222">
        <f t="shared" si="455"/>
        <v>2.7034622670470414</v>
      </c>
      <c r="Q1522" s="222">
        <f t="shared" si="455"/>
        <v>2.2713947331580551</v>
      </c>
      <c r="R1522" s="222">
        <f t="shared" si="455"/>
        <v>2.0342161759789819</v>
      </c>
      <c r="S1522" s="222">
        <f t="shared" si="455"/>
        <v>1.9267511133396096</v>
      </c>
      <c r="T1522" s="222">
        <f t="shared" si="455"/>
        <v>1.8851241991543242</v>
      </c>
      <c r="U1522" s="222">
        <f t="shared" si="455"/>
        <v>1.8866479966570173</v>
      </c>
      <c r="V1522" s="222">
        <f t="shared" si="455"/>
        <v>1.923323640608797</v>
      </c>
      <c r="W1522" s="222">
        <f t="shared" si="455"/>
        <v>2.0134844886382561</v>
      </c>
      <c r="X1522" s="222">
        <f t="shared" si="455"/>
        <v>2.339345709203513</v>
      </c>
      <c r="Y1522" s="222">
        <f t="shared" si="455"/>
        <v>2.6463893177254221</v>
      </c>
      <c r="Z1522" s="222">
        <f t="shared" si="455"/>
        <v>2.9534329262473311</v>
      </c>
      <c r="AA1522" s="222">
        <f t="shared" si="455"/>
        <v>3.2604765347692397</v>
      </c>
    </row>
    <row r="1523" spans="1:27" s="2" customFormat="1" ht="25.15" customHeight="1">
      <c r="A1523" s="413"/>
      <c r="B1523" s="256">
        <f t="shared" si="456"/>
        <v>2043</v>
      </c>
      <c r="C1523" s="278">
        <f t="shared" si="448"/>
        <v>52231</v>
      </c>
      <c r="D1523" s="86">
        <f t="shared" si="449"/>
        <v>4.4195474931470971</v>
      </c>
      <c r="E1523" s="86">
        <f t="shared" si="442"/>
        <v>2.2581057213680658</v>
      </c>
      <c r="F1523" s="86">
        <f t="shared" si="443"/>
        <v>1.9991628676938293</v>
      </c>
      <c r="G1523" s="86">
        <f t="shared" si="444"/>
        <v>1.9981644728051691</v>
      </c>
      <c r="H1523" s="86">
        <f t="shared" si="445"/>
        <v>2.282870185281145</v>
      </c>
      <c r="I1523" s="86">
        <f t="shared" si="446"/>
        <v>3.0978943193789945</v>
      </c>
      <c r="J1523" s="14"/>
      <c r="K1523" s="324">
        <f t="shared" si="450"/>
        <v>1.8497379034987236</v>
      </c>
      <c r="L1523" s="14"/>
      <c r="M1523" s="104">
        <f t="shared" si="457"/>
        <v>2043</v>
      </c>
      <c r="N1523" s="222">
        <f t="shared" si="455"/>
        <v>6.6944889001150312</v>
      </c>
      <c r="O1523" s="222">
        <f t="shared" si="455"/>
        <v>3.7284567448693107</v>
      </c>
      <c r="P1523" s="222">
        <f t="shared" si="455"/>
        <v>2.8356968344569511</v>
      </c>
      <c r="Q1523" s="222">
        <f t="shared" si="455"/>
        <v>2.3824955624973079</v>
      </c>
      <c r="R1523" s="222">
        <f t="shared" si="455"/>
        <v>2.1337158802388236</v>
      </c>
      <c r="S1523" s="222">
        <f t="shared" si="455"/>
        <v>2.0209943743181773</v>
      </c>
      <c r="T1523" s="222">
        <f t="shared" si="455"/>
        <v>1.9773313610694814</v>
      </c>
      <c r="U1523" s="222">
        <f t="shared" si="455"/>
        <v>1.9789296921456758</v>
      </c>
      <c r="V1523" s="222">
        <f t="shared" si="455"/>
        <v>2.0173992534646623</v>
      </c>
      <c r="W1523" s="222">
        <f t="shared" si="455"/>
        <v>2.1119701429738229</v>
      </c>
      <c r="X1523" s="222">
        <f t="shared" si="455"/>
        <v>2.4537702275884676</v>
      </c>
      <c r="Y1523" s="222">
        <f t="shared" si="455"/>
        <v>2.7758322734837311</v>
      </c>
      <c r="Z1523" s="222">
        <f t="shared" si="455"/>
        <v>3.0978943193789941</v>
      </c>
      <c r="AA1523" s="222">
        <f t="shared" si="455"/>
        <v>3.4199563652742571</v>
      </c>
    </row>
    <row r="1524" spans="1:27" s="2" customFormat="1" ht="25.15" customHeight="1">
      <c r="A1524" s="413"/>
      <c r="B1524" s="256">
        <f t="shared" si="456"/>
        <v>2044</v>
      </c>
      <c r="C1524" s="278">
        <f t="shared" si="448"/>
        <v>52596</v>
      </c>
      <c r="D1524" s="86">
        <f t="shared" si="449"/>
        <v>4.6256403814285685</v>
      </c>
      <c r="E1524" s="86">
        <f t="shared" si="442"/>
        <v>2.3634059881676128</v>
      </c>
      <c r="F1524" s="86">
        <f t="shared" si="443"/>
        <v>2.0923880791406919</v>
      </c>
      <c r="G1524" s="86">
        <f t="shared" si="444"/>
        <v>2.0913431269774305</v>
      </c>
      <c r="H1524" s="86">
        <f t="shared" si="445"/>
        <v>2.3893252716414057</v>
      </c>
      <c r="I1524" s="86">
        <f t="shared" si="446"/>
        <v>3.242355712510657</v>
      </c>
      <c r="J1524" s="14"/>
      <c r="K1524" s="324">
        <f t="shared" si="450"/>
        <v>1.9315745406827063</v>
      </c>
      <c r="L1524" s="14"/>
      <c r="M1524" s="104">
        <f t="shared" si="457"/>
        <v>2044</v>
      </c>
      <c r="N1524" s="222">
        <f t="shared" si="455"/>
        <v>7.0066671389804984</v>
      </c>
      <c r="O1524" s="222">
        <f t="shared" si="455"/>
        <v>3.9023226034383458</v>
      </c>
      <c r="P1524" s="222">
        <f t="shared" si="455"/>
        <v>2.9679314018668603</v>
      </c>
      <c r="Q1524" s="222">
        <f t="shared" si="455"/>
        <v>2.4935963918365602</v>
      </c>
      <c r="R1524" s="222">
        <f t="shared" si="455"/>
        <v>2.233215584498665</v>
      </c>
      <c r="S1524" s="222">
        <f t="shared" si="455"/>
        <v>2.1152376352967455</v>
      </c>
      <c r="T1524" s="222">
        <f t="shared" si="455"/>
        <v>2.0695385229846384</v>
      </c>
      <c r="U1524" s="222">
        <f t="shared" si="455"/>
        <v>2.0712113876343343</v>
      </c>
      <c r="V1524" s="222">
        <f t="shared" si="455"/>
        <v>2.1114748663205272</v>
      </c>
      <c r="W1524" s="222">
        <f t="shared" si="455"/>
        <v>2.2104557973093897</v>
      </c>
      <c r="X1524" s="222">
        <f t="shared" si="455"/>
        <v>2.5681947459734218</v>
      </c>
      <c r="Y1524" s="222">
        <f t="shared" si="455"/>
        <v>2.9052752292420396</v>
      </c>
      <c r="Z1524" s="222">
        <f t="shared" si="455"/>
        <v>3.242355712510657</v>
      </c>
      <c r="AA1524" s="222">
        <f t="shared" si="455"/>
        <v>3.579436195779274</v>
      </c>
    </row>
    <row r="1525" spans="1:27" s="2" customFormat="1" ht="25.15" customHeight="1">
      <c r="A1525" s="413"/>
      <c r="B1525" s="256">
        <f t="shared" si="456"/>
        <v>2045</v>
      </c>
      <c r="C1525" s="278">
        <f t="shared" si="448"/>
        <v>52962</v>
      </c>
      <c r="D1525" s="86">
        <f t="shared" si="449"/>
        <v>4.831733269710039</v>
      </c>
      <c r="E1525" s="86">
        <f t="shared" si="442"/>
        <v>2.4687062549671595</v>
      </c>
      <c r="F1525" s="86">
        <f t="shared" si="443"/>
        <v>2.1856132905875545</v>
      </c>
      <c r="G1525" s="86">
        <f t="shared" si="444"/>
        <v>2.1845217811496926</v>
      </c>
      <c r="H1525" s="86">
        <f t="shared" si="445"/>
        <v>2.4957803580016669</v>
      </c>
      <c r="I1525" s="86">
        <f t="shared" si="446"/>
        <v>3.38681710564232</v>
      </c>
      <c r="J1525" s="14"/>
      <c r="K1525" s="324">
        <f t="shared" si="450"/>
        <v>2.0130172656215346</v>
      </c>
      <c r="L1525" s="14"/>
      <c r="M1525" s="104">
        <f t="shared" si="457"/>
        <v>2045</v>
      </c>
      <c r="N1525" s="222">
        <f t="shared" si="455"/>
        <v>7.3188453778459666</v>
      </c>
      <c r="O1525" s="222">
        <f t="shared" si="455"/>
        <v>4.0761884620073809</v>
      </c>
      <c r="P1525" s="222">
        <f t="shared" si="455"/>
        <v>3.1001659692767705</v>
      </c>
      <c r="Q1525" s="222">
        <f t="shared" si="455"/>
        <v>2.604697221175813</v>
      </c>
      <c r="R1525" s="222">
        <f t="shared" si="455"/>
        <v>2.3327152887585063</v>
      </c>
      <c r="S1525" s="222">
        <f t="shared" si="455"/>
        <v>2.2094808962753136</v>
      </c>
      <c r="T1525" s="222">
        <f t="shared" si="455"/>
        <v>2.1617456848997954</v>
      </c>
      <c r="U1525" s="222">
        <f t="shared" si="455"/>
        <v>2.1634930831229928</v>
      </c>
      <c r="V1525" s="222">
        <f t="shared" si="455"/>
        <v>2.2055504791763925</v>
      </c>
      <c r="W1525" s="222">
        <f t="shared" si="455"/>
        <v>2.3089414516449569</v>
      </c>
      <c r="X1525" s="222">
        <f t="shared" si="455"/>
        <v>2.6826192643583768</v>
      </c>
      <c r="Y1525" s="222">
        <f t="shared" si="455"/>
        <v>3.0347181850003482</v>
      </c>
      <c r="Z1525" s="222">
        <f t="shared" si="455"/>
        <v>3.38681710564232</v>
      </c>
      <c r="AA1525" s="222">
        <f t="shared" si="455"/>
        <v>3.7389160262842909</v>
      </c>
    </row>
    <row r="1526" spans="1:27" s="2" customFormat="1" ht="25.15" customHeight="1">
      <c r="A1526" s="413"/>
      <c r="B1526" s="256">
        <f t="shared" si="456"/>
        <v>2046</v>
      </c>
      <c r="C1526" s="278">
        <f t="shared" si="448"/>
        <v>53327</v>
      </c>
      <c r="D1526" s="86">
        <f t="shared" si="449"/>
        <v>5.0378261579915105</v>
      </c>
      <c r="E1526" s="86">
        <f t="shared" si="442"/>
        <v>2.5740065217667065</v>
      </c>
      <c r="F1526" s="86">
        <f t="shared" si="443"/>
        <v>2.2788385020344166</v>
      </c>
      <c r="G1526" s="86">
        <f t="shared" si="444"/>
        <v>2.2777004353219543</v>
      </c>
      <c r="H1526" s="86">
        <f t="shared" si="445"/>
        <v>2.6022354443619271</v>
      </c>
      <c r="I1526" s="86">
        <f t="shared" si="446"/>
        <v>3.5312784987739829</v>
      </c>
      <c r="J1526" s="14"/>
      <c r="K1526" s="324">
        <f t="shared" si="450"/>
        <v>2.0940660783152061</v>
      </c>
      <c r="L1526" s="14"/>
      <c r="M1526" s="104">
        <f t="shared" si="457"/>
        <v>2046</v>
      </c>
      <c r="N1526" s="222">
        <f t="shared" si="455"/>
        <v>7.6310236167114338</v>
      </c>
      <c r="O1526" s="222">
        <f t="shared" si="455"/>
        <v>4.2500543205764165</v>
      </c>
      <c r="P1526" s="222">
        <f t="shared" si="455"/>
        <v>3.2324005366866801</v>
      </c>
      <c r="Q1526" s="222">
        <f t="shared" si="455"/>
        <v>2.7157980505150654</v>
      </c>
      <c r="R1526" s="222">
        <f t="shared" si="455"/>
        <v>2.4322149930183476</v>
      </c>
      <c r="S1526" s="222">
        <f t="shared" si="455"/>
        <v>2.3037241572538809</v>
      </c>
      <c r="T1526" s="222">
        <f t="shared" si="455"/>
        <v>2.2539528468149523</v>
      </c>
      <c r="U1526" s="222">
        <f t="shared" si="455"/>
        <v>2.2557747786116513</v>
      </c>
      <c r="V1526" s="222">
        <f t="shared" si="455"/>
        <v>2.2996260920322573</v>
      </c>
      <c r="W1526" s="222">
        <f t="shared" si="455"/>
        <v>2.4074271059805237</v>
      </c>
      <c r="X1526" s="222">
        <f t="shared" si="455"/>
        <v>2.797043782743331</v>
      </c>
      <c r="Y1526" s="222">
        <f t="shared" si="455"/>
        <v>3.1641611407586572</v>
      </c>
      <c r="Z1526" s="222">
        <f t="shared" si="455"/>
        <v>3.5312784987739829</v>
      </c>
      <c r="AA1526" s="222">
        <f t="shared" si="455"/>
        <v>3.8983958567893082</v>
      </c>
    </row>
    <row r="1527" spans="1:27" s="2" customFormat="1" ht="25.15" customHeight="1">
      <c r="A1527" s="413"/>
      <c r="B1527" s="256">
        <f t="shared" si="456"/>
        <v>2047</v>
      </c>
      <c r="C1527" s="278">
        <f t="shared" si="448"/>
        <v>53692</v>
      </c>
      <c r="D1527" s="86">
        <f t="shared" si="449"/>
        <v>5.2515521162093313</v>
      </c>
      <c r="E1527" s="86">
        <f t="shared" si="442"/>
        <v>2.6832067984477188</v>
      </c>
      <c r="F1527" s="86">
        <f t="shared" si="443"/>
        <v>2.3755164990904225</v>
      </c>
      <c r="G1527" s="86">
        <f t="shared" si="444"/>
        <v>2.3743301507598558</v>
      </c>
      <c r="H1527" s="86">
        <f t="shared" si="445"/>
        <v>2.712633311698494</v>
      </c>
      <c r="I1527" s="86">
        <f t="shared" si="446"/>
        <v>3.6810903138734852</v>
      </c>
      <c r="J1527" s="14"/>
      <c r="K1527" s="324">
        <f t="shared" si="450"/>
        <v>2.1778865114839032</v>
      </c>
      <c r="L1527" s="14"/>
      <c r="M1527" s="104">
        <f t="shared" si="457"/>
        <v>2047</v>
      </c>
      <c r="N1527" s="222">
        <f t="shared" si="455"/>
        <v>7.9547640125719195</v>
      </c>
      <c r="O1527" s="222">
        <f t="shared" si="455"/>
        <v>4.4303596553887488</v>
      </c>
      <c r="P1527" s="222">
        <f t="shared" si="455"/>
        <v>3.3695326806673269</v>
      </c>
      <c r="Q1527" s="222">
        <f t="shared" si="455"/>
        <v>2.831013725385402</v>
      </c>
      <c r="R1527" s="222">
        <f t="shared" si="455"/>
        <v>2.5353998715100357</v>
      </c>
      <c r="S1527" s="222">
        <f t="shared" si="455"/>
        <v>2.4014579093798032</v>
      </c>
      <c r="T1527" s="222">
        <f t="shared" si="455"/>
        <v>2.3495750888010418</v>
      </c>
      <c r="U1527" s="222">
        <f t="shared" si="455"/>
        <v>2.3514743146739638</v>
      </c>
      <c r="V1527" s="222">
        <f t="shared" si="455"/>
        <v>2.3971859868457477</v>
      </c>
      <c r="W1527" s="222">
        <f t="shared" si="455"/>
        <v>2.5095603771433339</v>
      </c>
      <c r="X1527" s="222">
        <f t="shared" si="455"/>
        <v>2.915706246253654</v>
      </c>
      <c r="Y1527" s="222">
        <f t="shared" si="455"/>
        <v>3.2983982800635698</v>
      </c>
      <c r="Z1527" s="222">
        <f t="shared" si="455"/>
        <v>3.6810903138734852</v>
      </c>
      <c r="AA1527" s="222">
        <f t="shared" si="455"/>
        <v>4.0637823476834001</v>
      </c>
    </row>
    <row r="1528" spans="1:27" s="2" customFormat="1" ht="25.15" customHeight="1">
      <c r="A1528" s="413"/>
      <c r="B1528" s="256">
        <f t="shared" si="456"/>
        <v>2048</v>
      </c>
      <c r="C1528" s="278">
        <f t="shared" si="448"/>
        <v>54057</v>
      </c>
      <c r="D1528" s="86">
        <f t="shared" si="449"/>
        <v>5.4652780744271539</v>
      </c>
      <c r="E1528" s="86">
        <f t="shared" si="442"/>
        <v>2.7924070751287307</v>
      </c>
      <c r="F1528" s="86">
        <f t="shared" si="443"/>
        <v>2.4721944961464279</v>
      </c>
      <c r="G1528" s="86">
        <f t="shared" si="444"/>
        <v>2.4709598661977568</v>
      </c>
      <c r="H1528" s="86">
        <f t="shared" si="445"/>
        <v>2.8230311790350608</v>
      </c>
      <c r="I1528" s="86">
        <f t="shared" si="446"/>
        <v>3.8309021289729874</v>
      </c>
      <c r="J1528" s="14"/>
      <c r="K1528" s="324">
        <f t="shared" si="450"/>
        <v>2.2612984430650314</v>
      </c>
      <c r="L1528" s="14"/>
      <c r="M1528" s="104">
        <f t="shared" si="457"/>
        <v>2048</v>
      </c>
      <c r="N1528" s="222">
        <f t="shared" si="455"/>
        <v>8.2785044084324042</v>
      </c>
      <c r="O1528" s="222">
        <f t="shared" si="455"/>
        <v>4.6106649902010819</v>
      </c>
      <c r="P1528" s="222">
        <f t="shared" si="455"/>
        <v>3.5066648246479737</v>
      </c>
      <c r="Q1528" s="222">
        <f t="shared" si="455"/>
        <v>2.9462294002557385</v>
      </c>
      <c r="R1528" s="222">
        <f t="shared" si="455"/>
        <v>2.6385847500017232</v>
      </c>
      <c r="S1528" s="222">
        <f t="shared" si="455"/>
        <v>2.4991916615057259</v>
      </c>
      <c r="T1528" s="222">
        <f t="shared" si="455"/>
        <v>2.4451973307871304</v>
      </c>
      <c r="U1528" s="222">
        <f t="shared" si="455"/>
        <v>2.4471738507362764</v>
      </c>
      <c r="V1528" s="222">
        <f t="shared" si="455"/>
        <v>2.4947458816592372</v>
      </c>
      <c r="W1528" s="222">
        <f t="shared" si="455"/>
        <v>2.6116936483061441</v>
      </c>
      <c r="X1528" s="222">
        <f t="shared" si="455"/>
        <v>3.0343687097639775</v>
      </c>
      <c r="Y1528" s="222">
        <f t="shared" si="455"/>
        <v>3.4326354193684825</v>
      </c>
      <c r="Z1528" s="222">
        <f t="shared" si="455"/>
        <v>3.8309021289729879</v>
      </c>
      <c r="AA1528" s="222">
        <f t="shared" si="455"/>
        <v>4.2291688385774924</v>
      </c>
    </row>
    <row r="1529" spans="1:27" s="2" customFormat="1" ht="25.15" customHeight="1">
      <c r="A1529" s="413"/>
      <c r="B1529" s="256">
        <f t="shared" si="456"/>
        <v>2049</v>
      </c>
      <c r="C1529" s="278">
        <f t="shared" si="448"/>
        <v>54423</v>
      </c>
      <c r="D1529" s="86">
        <f t="shared" si="449"/>
        <v>5.6790040326449756</v>
      </c>
      <c r="E1529" s="86">
        <f t="shared" si="442"/>
        <v>2.9016073518097421</v>
      </c>
      <c r="F1529" s="86">
        <f t="shared" si="443"/>
        <v>2.5688724932024334</v>
      </c>
      <c r="G1529" s="86">
        <f t="shared" si="444"/>
        <v>2.5675895816356578</v>
      </c>
      <c r="H1529" s="86">
        <f t="shared" si="445"/>
        <v>2.9334290463716268</v>
      </c>
      <c r="I1529" s="86">
        <f t="shared" si="446"/>
        <v>3.9807139440724897</v>
      </c>
      <c r="J1529" s="14"/>
      <c r="K1529" s="324">
        <f t="shared" si="450"/>
        <v>2.3443018730585905</v>
      </c>
      <c r="L1529" s="14"/>
      <c r="M1529" s="104">
        <f t="shared" si="457"/>
        <v>2049</v>
      </c>
      <c r="N1529" s="222">
        <f t="shared" si="455"/>
        <v>8.602244804292889</v>
      </c>
      <c r="O1529" s="222">
        <f t="shared" si="455"/>
        <v>4.790970325013415</v>
      </c>
      <c r="P1529" s="222">
        <f t="shared" si="455"/>
        <v>3.6437969686286209</v>
      </c>
      <c r="Q1529" s="222">
        <f t="shared" si="455"/>
        <v>3.0614450751260742</v>
      </c>
      <c r="R1529" s="222">
        <f t="shared" si="455"/>
        <v>2.7417696284934099</v>
      </c>
      <c r="S1529" s="222">
        <f t="shared" si="455"/>
        <v>2.5969254136316477</v>
      </c>
      <c r="T1529" s="222">
        <f t="shared" si="455"/>
        <v>2.540819572773219</v>
      </c>
      <c r="U1529" s="222">
        <f t="shared" si="455"/>
        <v>2.5428733867985884</v>
      </c>
      <c r="V1529" s="222">
        <f t="shared" si="455"/>
        <v>2.5923057764727266</v>
      </c>
      <c r="W1529" s="222">
        <f t="shared" si="455"/>
        <v>2.7138269194689535</v>
      </c>
      <c r="X1529" s="222">
        <f t="shared" si="455"/>
        <v>3.1530311732743002</v>
      </c>
      <c r="Y1529" s="222">
        <f t="shared" si="455"/>
        <v>3.5668725586733951</v>
      </c>
      <c r="Z1529" s="222">
        <f t="shared" si="455"/>
        <v>3.9807139440724892</v>
      </c>
      <c r="AA1529" s="222">
        <f t="shared" si="455"/>
        <v>4.3945553294715838</v>
      </c>
    </row>
    <row r="1530" spans="1:27" s="2" customFormat="1" ht="25.15" customHeight="1">
      <c r="A1530" s="413"/>
      <c r="B1530" s="256">
        <f t="shared" si="456"/>
        <v>2050</v>
      </c>
      <c r="C1530" s="278">
        <f t="shared" si="448"/>
        <v>54788</v>
      </c>
      <c r="D1530" s="86">
        <f t="shared" si="449"/>
        <v>5.8927299908627964</v>
      </c>
      <c r="E1530" s="86">
        <f t="shared" si="442"/>
        <v>3.0108076284907543</v>
      </c>
      <c r="F1530" s="86">
        <f t="shared" si="443"/>
        <v>2.6655504902584393</v>
      </c>
      <c r="G1530" s="86">
        <f t="shared" si="444"/>
        <v>2.6642192970735588</v>
      </c>
      <c r="H1530" s="86">
        <f t="shared" si="445"/>
        <v>3.0438269137081937</v>
      </c>
      <c r="I1530" s="86">
        <f t="shared" si="446"/>
        <v>4.1305257591719915</v>
      </c>
      <c r="J1530" s="14"/>
      <c r="K1530" s="324">
        <f t="shared" si="450"/>
        <v>2.4268968014645824</v>
      </c>
      <c r="L1530" s="14"/>
      <c r="M1530" s="104">
        <f t="shared" si="457"/>
        <v>2050</v>
      </c>
      <c r="N1530" s="222">
        <f t="shared" si="455"/>
        <v>8.9259852001533737</v>
      </c>
      <c r="O1530" s="222">
        <f t="shared" si="455"/>
        <v>4.9712756598257473</v>
      </c>
      <c r="P1530" s="222">
        <f t="shared" si="455"/>
        <v>3.7809291126092681</v>
      </c>
      <c r="Q1530" s="222">
        <f t="shared" si="455"/>
        <v>3.1766607499964103</v>
      </c>
      <c r="R1530" s="222">
        <f t="shared" si="455"/>
        <v>2.8449545069850979</v>
      </c>
      <c r="S1530" s="222">
        <f t="shared" si="455"/>
        <v>2.69465916575757</v>
      </c>
      <c r="T1530" s="222">
        <f t="shared" si="455"/>
        <v>2.6364418147593085</v>
      </c>
      <c r="U1530" s="222">
        <f t="shared" si="455"/>
        <v>2.6385729228609009</v>
      </c>
      <c r="V1530" s="222">
        <f t="shared" si="455"/>
        <v>2.6898656712862161</v>
      </c>
      <c r="W1530" s="222">
        <f t="shared" si="455"/>
        <v>2.8159601906317642</v>
      </c>
      <c r="X1530" s="222">
        <f t="shared" si="455"/>
        <v>3.2716936367846232</v>
      </c>
      <c r="Y1530" s="222">
        <f t="shared" si="455"/>
        <v>3.7011096979783078</v>
      </c>
      <c r="Z1530" s="222">
        <f t="shared" si="455"/>
        <v>4.1305257591719915</v>
      </c>
      <c r="AA1530" s="222">
        <f t="shared" si="455"/>
        <v>4.5599418203656761</v>
      </c>
    </row>
    <row r="1531" spans="1:27" s="2" customFormat="1" ht="25.15" customHeight="1">
      <c r="A1531" s="413"/>
      <c r="B1531" s="256">
        <f>B1530+1</f>
        <v>2051</v>
      </c>
      <c r="C1531" s="278">
        <f t="shared" si="448"/>
        <v>55153</v>
      </c>
      <c r="D1531" s="86">
        <f t="shared" si="449"/>
        <v>6.106455949080619</v>
      </c>
      <c r="E1531" s="86">
        <f t="shared" si="442"/>
        <v>3.1200079051717662</v>
      </c>
      <c r="F1531" s="86">
        <f t="shared" si="443"/>
        <v>2.7622284873144447</v>
      </c>
      <c r="G1531" s="86">
        <f t="shared" si="444"/>
        <v>2.7608490125114598</v>
      </c>
      <c r="H1531" s="86">
        <f t="shared" si="445"/>
        <v>3.1542247810447606</v>
      </c>
      <c r="I1531" s="86">
        <f t="shared" si="446"/>
        <v>4.2803375742714946</v>
      </c>
      <c r="J1531" s="14"/>
      <c r="K1531" s="324">
        <f t="shared" si="450"/>
        <v>2.5149189652482709</v>
      </c>
      <c r="L1531" s="14"/>
      <c r="M1531" s="104">
        <f>M1530+1</f>
        <v>2051</v>
      </c>
      <c r="N1531" s="222">
        <f t="shared" si="455"/>
        <v>9.2497255960138602</v>
      </c>
      <c r="O1531" s="222">
        <f t="shared" si="455"/>
        <v>5.1515809946380804</v>
      </c>
      <c r="P1531" s="222">
        <f t="shared" si="455"/>
        <v>3.9180612565899149</v>
      </c>
      <c r="Q1531" s="222">
        <f t="shared" si="455"/>
        <v>3.2918764248667465</v>
      </c>
      <c r="R1531" s="222">
        <f t="shared" si="455"/>
        <v>2.9481393854767854</v>
      </c>
      <c r="S1531" s="222">
        <f t="shared" si="455"/>
        <v>2.7923929178834923</v>
      </c>
      <c r="T1531" s="222">
        <f t="shared" si="455"/>
        <v>2.7320640567453971</v>
      </c>
      <c r="U1531" s="222">
        <f t="shared" si="455"/>
        <v>2.7342724589232135</v>
      </c>
      <c r="V1531" s="222">
        <f t="shared" si="455"/>
        <v>2.7874255660997065</v>
      </c>
      <c r="W1531" s="222">
        <f t="shared" si="455"/>
        <v>2.918093461794574</v>
      </c>
      <c r="X1531" s="222">
        <f t="shared" si="455"/>
        <v>3.3903561002949467</v>
      </c>
      <c r="Y1531" s="222">
        <f t="shared" si="455"/>
        <v>3.8353468372832209</v>
      </c>
      <c r="Z1531" s="222">
        <f t="shared" si="455"/>
        <v>4.2803375742714946</v>
      </c>
      <c r="AA1531" s="222">
        <f t="shared" si="455"/>
        <v>4.7253283112597675</v>
      </c>
    </row>
    <row r="1532" spans="1:27" s="2" customFormat="1" ht="25.15" customHeight="1">
      <c r="A1532" s="413"/>
      <c r="B1532" s="256">
        <f t="shared" ref="B1532:B1534" si="458">B1531+1</f>
        <v>2052</v>
      </c>
      <c r="C1532" s="278">
        <f t="shared" si="448"/>
        <v>55518</v>
      </c>
      <c r="D1532" s="86">
        <f t="shared" si="449"/>
        <v>6.106455949080619</v>
      </c>
      <c r="E1532" s="86">
        <f t="shared" si="442"/>
        <v>3.1200079051717662</v>
      </c>
      <c r="F1532" s="86">
        <f t="shared" si="443"/>
        <v>2.7622284873144447</v>
      </c>
      <c r="G1532" s="86">
        <f t="shared" si="444"/>
        <v>2.7608490125114598</v>
      </c>
      <c r="H1532" s="86">
        <f t="shared" si="445"/>
        <v>3.1542247810447606</v>
      </c>
      <c r="I1532" s="86">
        <f t="shared" si="446"/>
        <v>4.2803375742714946</v>
      </c>
      <c r="J1532" s="14"/>
      <c r="K1532" s="324">
        <f t="shared" si="450"/>
        <v>2.5149189652482709</v>
      </c>
      <c r="L1532" s="14"/>
      <c r="M1532" s="104">
        <f t="shared" ref="M1532:M1534" si="459">M1531+1</f>
        <v>2052</v>
      </c>
      <c r="N1532" s="222">
        <f t="shared" ref="N1532:AA1541" si="460">AVERAGE(N1344,N1438)</f>
        <v>9.2497255960138602</v>
      </c>
      <c r="O1532" s="222">
        <f t="shared" si="460"/>
        <v>5.1515809946380804</v>
      </c>
      <c r="P1532" s="222">
        <f t="shared" si="460"/>
        <v>3.9180612565899149</v>
      </c>
      <c r="Q1532" s="222">
        <f t="shared" si="460"/>
        <v>3.2918764248667465</v>
      </c>
      <c r="R1532" s="222">
        <f t="shared" si="460"/>
        <v>2.9481393854767854</v>
      </c>
      <c r="S1532" s="222">
        <f t="shared" si="460"/>
        <v>2.7923929178834923</v>
      </c>
      <c r="T1532" s="222">
        <f t="shared" si="460"/>
        <v>2.7320640567453971</v>
      </c>
      <c r="U1532" s="222">
        <f t="shared" si="460"/>
        <v>2.7342724589232135</v>
      </c>
      <c r="V1532" s="222">
        <f t="shared" si="460"/>
        <v>2.7874255660997065</v>
      </c>
      <c r="W1532" s="222">
        <f t="shared" si="460"/>
        <v>2.918093461794574</v>
      </c>
      <c r="X1532" s="222">
        <f t="shared" si="460"/>
        <v>3.3903561002949467</v>
      </c>
      <c r="Y1532" s="222">
        <f t="shared" si="460"/>
        <v>3.8353468372832209</v>
      </c>
      <c r="Z1532" s="222">
        <f t="shared" si="460"/>
        <v>4.2803375742714946</v>
      </c>
      <c r="AA1532" s="222">
        <f t="shared" si="460"/>
        <v>4.7253283112597675</v>
      </c>
    </row>
    <row r="1533" spans="1:27" s="2" customFormat="1" ht="25.15" customHeight="1">
      <c r="A1533" s="413"/>
      <c r="B1533" s="256">
        <f t="shared" si="458"/>
        <v>2053</v>
      </c>
      <c r="C1533" s="278">
        <f t="shared" si="448"/>
        <v>55884</v>
      </c>
      <c r="D1533" s="86">
        <f t="shared" si="449"/>
        <v>6.106455949080619</v>
      </c>
      <c r="E1533" s="86">
        <f t="shared" si="442"/>
        <v>3.1200079051717662</v>
      </c>
      <c r="F1533" s="86">
        <f t="shared" si="443"/>
        <v>2.7622284873144447</v>
      </c>
      <c r="G1533" s="86">
        <f t="shared" si="444"/>
        <v>2.7608490125114598</v>
      </c>
      <c r="H1533" s="86">
        <f t="shared" si="445"/>
        <v>3.1542247810447606</v>
      </c>
      <c r="I1533" s="86">
        <f t="shared" si="446"/>
        <v>4.2803375742714946</v>
      </c>
      <c r="J1533" s="14"/>
      <c r="K1533" s="324">
        <f>AVERAGE(N1533:AA1533,N1486:AA1486)</f>
        <v>2.5149189652482709</v>
      </c>
      <c r="L1533" s="14"/>
      <c r="M1533" s="104">
        <f t="shared" si="459"/>
        <v>2053</v>
      </c>
      <c r="N1533" s="222">
        <f t="shared" si="460"/>
        <v>9.2497255960138602</v>
      </c>
      <c r="O1533" s="222">
        <f t="shared" si="460"/>
        <v>5.1515809946380804</v>
      </c>
      <c r="P1533" s="222">
        <f t="shared" si="460"/>
        <v>3.9180612565899149</v>
      </c>
      <c r="Q1533" s="222">
        <f t="shared" si="460"/>
        <v>3.2918764248667465</v>
      </c>
      <c r="R1533" s="222">
        <f t="shared" si="460"/>
        <v>2.9481393854767854</v>
      </c>
      <c r="S1533" s="222">
        <f t="shared" si="460"/>
        <v>2.7923929178834923</v>
      </c>
      <c r="T1533" s="222">
        <f t="shared" si="460"/>
        <v>2.7320640567453971</v>
      </c>
      <c r="U1533" s="222">
        <f t="shared" si="460"/>
        <v>2.7342724589232135</v>
      </c>
      <c r="V1533" s="222">
        <f t="shared" si="460"/>
        <v>2.7874255660997065</v>
      </c>
      <c r="W1533" s="222">
        <f t="shared" si="460"/>
        <v>2.918093461794574</v>
      </c>
      <c r="X1533" s="222">
        <f t="shared" si="460"/>
        <v>3.3903561002949467</v>
      </c>
      <c r="Y1533" s="222">
        <f t="shared" si="460"/>
        <v>3.8353468372832209</v>
      </c>
      <c r="Z1533" s="222">
        <f t="shared" si="460"/>
        <v>4.2803375742714946</v>
      </c>
      <c r="AA1533" s="222">
        <f t="shared" si="460"/>
        <v>4.7253283112597675</v>
      </c>
    </row>
    <row r="1534" spans="1:27" s="2" customFormat="1" ht="25.15" customHeight="1">
      <c r="A1534" s="413"/>
      <c r="B1534" s="256">
        <f t="shared" si="458"/>
        <v>2054</v>
      </c>
      <c r="C1534" s="278">
        <f t="shared" si="448"/>
        <v>56249</v>
      </c>
      <c r="D1534" s="86">
        <f t="shared" si="449"/>
        <v>6.106455949080619</v>
      </c>
      <c r="E1534" s="86">
        <f t="shared" si="442"/>
        <v>3.1200079051717662</v>
      </c>
      <c r="F1534" s="86">
        <f t="shared" si="443"/>
        <v>2.7622284873144447</v>
      </c>
      <c r="G1534" s="86">
        <f t="shared" si="444"/>
        <v>2.7608490125114598</v>
      </c>
      <c r="H1534" s="86">
        <f t="shared" si="445"/>
        <v>3.1542247810447606</v>
      </c>
      <c r="I1534" s="86">
        <f t="shared" si="446"/>
        <v>4.2803375742714946</v>
      </c>
      <c r="J1534" s="14"/>
      <c r="K1534" s="324">
        <f t="shared" ref="K1534:K1541" si="461">AVERAGE(N1534:AA1534,N1487:AA1487)</f>
        <v>2.5149189652482709</v>
      </c>
      <c r="L1534" s="14"/>
      <c r="M1534" s="104">
        <f t="shared" si="459"/>
        <v>2054</v>
      </c>
      <c r="N1534" s="222">
        <f t="shared" si="460"/>
        <v>9.2497255960138602</v>
      </c>
      <c r="O1534" s="222">
        <f t="shared" si="460"/>
        <v>5.1515809946380804</v>
      </c>
      <c r="P1534" s="222">
        <f t="shared" si="460"/>
        <v>3.9180612565899149</v>
      </c>
      <c r="Q1534" s="222">
        <f t="shared" si="460"/>
        <v>3.2918764248667465</v>
      </c>
      <c r="R1534" s="222">
        <f t="shared" si="460"/>
        <v>2.9481393854767854</v>
      </c>
      <c r="S1534" s="222">
        <f t="shared" si="460"/>
        <v>2.7923929178834923</v>
      </c>
      <c r="T1534" s="222">
        <f t="shared" si="460"/>
        <v>2.7320640567453971</v>
      </c>
      <c r="U1534" s="222">
        <f t="shared" si="460"/>
        <v>2.7342724589232135</v>
      </c>
      <c r="V1534" s="222">
        <f t="shared" si="460"/>
        <v>2.7874255660997065</v>
      </c>
      <c r="W1534" s="222">
        <f t="shared" si="460"/>
        <v>2.918093461794574</v>
      </c>
      <c r="X1534" s="222">
        <f t="shared" si="460"/>
        <v>3.3903561002949467</v>
      </c>
      <c r="Y1534" s="222">
        <f t="shared" si="460"/>
        <v>3.8353468372832209</v>
      </c>
      <c r="Z1534" s="222">
        <f t="shared" si="460"/>
        <v>4.2803375742714946</v>
      </c>
      <c r="AA1534" s="222">
        <f t="shared" si="460"/>
        <v>4.7253283112597675</v>
      </c>
    </row>
    <row r="1535" spans="1:27" s="2" customFormat="1" ht="25.15" customHeight="1">
      <c r="A1535" s="413"/>
      <c r="B1535" s="256">
        <f>B1534+1</f>
        <v>2055</v>
      </c>
      <c r="C1535" s="278">
        <f t="shared" si="448"/>
        <v>56614</v>
      </c>
      <c r="D1535" s="86">
        <f t="shared" si="449"/>
        <v>6.106455949080619</v>
      </c>
      <c r="E1535" s="86">
        <f t="shared" si="442"/>
        <v>3.1200079051717662</v>
      </c>
      <c r="F1535" s="86">
        <f t="shared" si="443"/>
        <v>2.7622284873144447</v>
      </c>
      <c r="G1535" s="86">
        <f t="shared" si="444"/>
        <v>2.7608490125114598</v>
      </c>
      <c r="H1535" s="86">
        <f t="shared" si="445"/>
        <v>3.1542247810447606</v>
      </c>
      <c r="I1535" s="86">
        <f t="shared" si="446"/>
        <v>4.2803375742714946</v>
      </c>
      <c r="J1535" s="14"/>
      <c r="K1535" s="324">
        <f t="shared" si="461"/>
        <v>2.5149189652482709</v>
      </c>
      <c r="L1535" s="14"/>
      <c r="M1535" s="104">
        <f>M1534+1</f>
        <v>2055</v>
      </c>
      <c r="N1535" s="222">
        <f t="shared" si="460"/>
        <v>9.2497255960138602</v>
      </c>
      <c r="O1535" s="222">
        <f t="shared" si="460"/>
        <v>5.1515809946380804</v>
      </c>
      <c r="P1535" s="222">
        <f t="shared" si="460"/>
        <v>3.9180612565899149</v>
      </c>
      <c r="Q1535" s="222">
        <f t="shared" si="460"/>
        <v>3.2918764248667465</v>
      </c>
      <c r="R1535" s="222">
        <f t="shared" si="460"/>
        <v>2.9481393854767854</v>
      </c>
      <c r="S1535" s="222">
        <f t="shared" si="460"/>
        <v>2.7923929178834923</v>
      </c>
      <c r="T1535" s="222">
        <f t="shared" si="460"/>
        <v>2.7320640567453971</v>
      </c>
      <c r="U1535" s="222">
        <f t="shared" si="460"/>
        <v>2.7342724589232135</v>
      </c>
      <c r="V1535" s="222">
        <f t="shared" si="460"/>
        <v>2.7874255660997065</v>
      </c>
      <c r="W1535" s="222">
        <f t="shared" si="460"/>
        <v>2.918093461794574</v>
      </c>
      <c r="X1535" s="222">
        <f t="shared" si="460"/>
        <v>3.3903561002949467</v>
      </c>
      <c r="Y1535" s="222">
        <f t="shared" si="460"/>
        <v>3.8353468372832209</v>
      </c>
      <c r="Z1535" s="222">
        <f t="shared" si="460"/>
        <v>4.2803375742714946</v>
      </c>
      <c r="AA1535" s="222">
        <f t="shared" si="460"/>
        <v>4.7253283112597675</v>
      </c>
    </row>
    <row r="1536" spans="1:27" s="2" customFormat="1" ht="25.15" customHeight="1">
      <c r="A1536" s="413"/>
      <c r="B1536" s="256">
        <f t="shared" ref="B1536:B1539" si="462">B1535+1</f>
        <v>2056</v>
      </c>
      <c r="C1536" s="278">
        <f t="shared" si="448"/>
        <v>56979</v>
      </c>
      <c r="D1536" s="86">
        <f t="shared" si="449"/>
        <v>6.106455949080619</v>
      </c>
      <c r="E1536" s="86">
        <f t="shared" si="442"/>
        <v>3.1200079051717662</v>
      </c>
      <c r="F1536" s="86">
        <f t="shared" si="443"/>
        <v>2.7622284873144447</v>
      </c>
      <c r="G1536" s="86">
        <f t="shared" si="444"/>
        <v>2.7608490125114598</v>
      </c>
      <c r="H1536" s="86">
        <f t="shared" si="445"/>
        <v>3.1542247810447606</v>
      </c>
      <c r="I1536" s="86">
        <f t="shared" si="446"/>
        <v>4.2803375742714946</v>
      </c>
      <c r="J1536" s="14"/>
      <c r="K1536" s="324">
        <f t="shared" si="461"/>
        <v>2.5149189652482709</v>
      </c>
      <c r="L1536" s="14"/>
      <c r="M1536" s="104">
        <f t="shared" ref="M1536:M1539" si="463">M1535+1</f>
        <v>2056</v>
      </c>
      <c r="N1536" s="222">
        <f t="shared" si="460"/>
        <v>9.2497255960138602</v>
      </c>
      <c r="O1536" s="222">
        <f t="shared" si="460"/>
        <v>5.1515809946380804</v>
      </c>
      <c r="P1536" s="222">
        <f t="shared" si="460"/>
        <v>3.9180612565899149</v>
      </c>
      <c r="Q1536" s="222">
        <f t="shared" si="460"/>
        <v>3.2918764248667465</v>
      </c>
      <c r="R1536" s="222">
        <f t="shared" si="460"/>
        <v>2.9481393854767854</v>
      </c>
      <c r="S1536" s="222">
        <f t="shared" si="460"/>
        <v>2.7923929178834923</v>
      </c>
      <c r="T1536" s="222">
        <f t="shared" si="460"/>
        <v>2.7320640567453971</v>
      </c>
      <c r="U1536" s="222">
        <f t="shared" si="460"/>
        <v>2.7342724589232135</v>
      </c>
      <c r="V1536" s="222">
        <f t="shared" si="460"/>
        <v>2.7874255660997065</v>
      </c>
      <c r="W1536" s="222">
        <f t="shared" si="460"/>
        <v>2.918093461794574</v>
      </c>
      <c r="X1536" s="222">
        <f t="shared" si="460"/>
        <v>3.3903561002949467</v>
      </c>
      <c r="Y1536" s="222">
        <f t="shared" si="460"/>
        <v>3.8353468372832209</v>
      </c>
      <c r="Z1536" s="222">
        <f t="shared" si="460"/>
        <v>4.2803375742714946</v>
      </c>
      <c r="AA1536" s="222">
        <f t="shared" si="460"/>
        <v>4.7253283112597675</v>
      </c>
    </row>
    <row r="1537" spans="1:27" s="2" customFormat="1" ht="25.15" customHeight="1">
      <c r="A1537" s="413"/>
      <c r="B1537" s="256">
        <f t="shared" si="462"/>
        <v>2057</v>
      </c>
      <c r="C1537" s="278">
        <f t="shared" si="448"/>
        <v>57345</v>
      </c>
      <c r="D1537" s="86">
        <f t="shared" si="449"/>
        <v>6.106455949080619</v>
      </c>
      <c r="E1537" s="86">
        <f t="shared" si="442"/>
        <v>3.1200079051717662</v>
      </c>
      <c r="F1537" s="86">
        <f t="shared" si="443"/>
        <v>2.7622284873144447</v>
      </c>
      <c r="G1537" s="86">
        <f t="shared" si="444"/>
        <v>2.7608490125114598</v>
      </c>
      <c r="H1537" s="86">
        <f t="shared" si="445"/>
        <v>3.1542247810447606</v>
      </c>
      <c r="I1537" s="86">
        <f t="shared" si="446"/>
        <v>4.2803375742714946</v>
      </c>
      <c r="J1537" s="14"/>
      <c r="K1537" s="324">
        <f t="shared" si="461"/>
        <v>2.5149189652482709</v>
      </c>
      <c r="L1537" s="14"/>
      <c r="M1537" s="104">
        <f t="shared" si="463"/>
        <v>2057</v>
      </c>
      <c r="N1537" s="222">
        <f t="shared" si="460"/>
        <v>9.2497255960138602</v>
      </c>
      <c r="O1537" s="222">
        <f t="shared" si="460"/>
        <v>5.1515809946380804</v>
      </c>
      <c r="P1537" s="222">
        <f t="shared" si="460"/>
        <v>3.9180612565899149</v>
      </c>
      <c r="Q1537" s="222">
        <f t="shared" si="460"/>
        <v>3.2918764248667465</v>
      </c>
      <c r="R1537" s="222">
        <f t="shared" si="460"/>
        <v>2.9481393854767854</v>
      </c>
      <c r="S1537" s="222">
        <f t="shared" si="460"/>
        <v>2.7923929178834923</v>
      </c>
      <c r="T1537" s="222">
        <f t="shared" si="460"/>
        <v>2.7320640567453971</v>
      </c>
      <c r="U1537" s="222">
        <f t="shared" si="460"/>
        <v>2.7342724589232135</v>
      </c>
      <c r="V1537" s="222">
        <f t="shared" si="460"/>
        <v>2.7874255660997065</v>
      </c>
      <c r="W1537" s="222">
        <f t="shared" si="460"/>
        <v>2.918093461794574</v>
      </c>
      <c r="X1537" s="222">
        <f t="shared" si="460"/>
        <v>3.3903561002949467</v>
      </c>
      <c r="Y1537" s="222">
        <f t="shared" si="460"/>
        <v>3.8353468372832209</v>
      </c>
      <c r="Z1537" s="222">
        <f t="shared" si="460"/>
        <v>4.2803375742714946</v>
      </c>
      <c r="AA1537" s="222">
        <f t="shared" si="460"/>
        <v>4.7253283112597675</v>
      </c>
    </row>
    <row r="1538" spans="1:27" s="2" customFormat="1" ht="25.15" customHeight="1">
      <c r="A1538" s="413"/>
      <c r="B1538" s="256">
        <f t="shared" si="462"/>
        <v>2058</v>
      </c>
      <c r="C1538" s="278">
        <f t="shared" si="448"/>
        <v>57710</v>
      </c>
      <c r="D1538" s="86">
        <f t="shared" si="449"/>
        <v>6.106455949080619</v>
      </c>
      <c r="E1538" s="86">
        <f t="shared" si="442"/>
        <v>3.1200079051717662</v>
      </c>
      <c r="F1538" s="86">
        <f t="shared" si="443"/>
        <v>2.7622284873144447</v>
      </c>
      <c r="G1538" s="86">
        <f t="shared" si="444"/>
        <v>2.7608490125114598</v>
      </c>
      <c r="H1538" s="86">
        <f t="shared" si="445"/>
        <v>3.1542247810447606</v>
      </c>
      <c r="I1538" s="86">
        <f t="shared" si="446"/>
        <v>4.2803375742714946</v>
      </c>
      <c r="J1538" s="14"/>
      <c r="K1538" s="324">
        <f t="shared" si="461"/>
        <v>2.5149189652482709</v>
      </c>
      <c r="L1538" s="14"/>
      <c r="M1538" s="104">
        <f t="shared" si="463"/>
        <v>2058</v>
      </c>
      <c r="N1538" s="222">
        <f t="shared" si="460"/>
        <v>9.2497255960138602</v>
      </c>
      <c r="O1538" s="222">
        <f t="shared" si="460"/>
        <v>5.1515809946380804</v>
      </c>
      <c r="P1538" s="222">
        <f t="shared" si="460"/>
        <v>3.9180612565899149</v>
      </c>
      <c r="Q1538" s="222">
        <f t="shared" si="460"/>
        <v>3.2918764248667465</v>
      </c>
      <c r="R1538" s="222">
        <f t="shared" si="460"/>
        <v>2.9481393854767854</v>
      </c>
      <c r="S1538" s="222">
        <f t="shared" si="460"/>
        <v>2.7923929178834923</v>
      </c>
      <c r="T1538" s="222">
        <f t="shared" si="460"/>
        <v>2.7320640567453971</v>
      </c>
      <c r="U1538" s="222">
        <f t="shared" si="460"/>
        <v>2.7342724589232135</v>
      </c>
      <c r="V1538" s="222">
        <f t="shared" si="460"/>
        <v>2.7874255660997065</v>
      </c>
      <c r="W1538" s="222">
        <f t="shared" si="460"/>
        <v>2.918093461794574</v>
      </c>
      <c r="X1538" s="222">
        <f t="shared" si="460"/>
        <v>3.3903561002949467</v>
      </c>
      <c r="Y1538" s="222">
        <f t="shared" si="460"/>
        <v>3.8353468372832209</v>
      </c>
      <c r="Z1538" s="222">
        <f t="shared" si="460"/>
        <v>4.2803375742714946</v>
      </c>
      <c r="AA1538" s="222">
        <f t="shared" si="460"/>
        <v>4.7253283112597675</v>
      </c>
    </row>
    <row r="1539" spans="1:27" s="2" customFormat="1" ht="25.15" customHeight="1">
      <c r="A1539" s="413"/>
      <c r="B1539" s="256">
        <f t="shared" si="462"/>
        <v>2059</v>
      </c>
      <c r="C1539" s="278">
        <f t="shared" si="448"/>
        <v>58075</v>
      </c>
      <c r="D1539" s="86">
        <f t="shared" si="449"/>
        <v>6.106455949080619</v>
      </c>
      <c r="E1539" s="86">
        <f t="shared" si="442"/>
        <v>3.1200079051717662</v>
      </c>
      <c r="F1539" s="86">
        <f t="shared" si="443"/>
        <v>2.7622284873144447</v>
      </c>
      <c r="G1539" s="86">
        <f t="shared" si="444"/>
        <v>2.7608490125114598</v>
      </c>
      <c r="H1539" s="86">
        <f t="shared" si="445"/>
        <v>3.1542247810447606</v>
      </c>
      <c r="I1539" s="86">
        <f t="shared" si="446"/>
        <v>4.2803375742714946</v>
      </c>
      <c r="J1539" s="14"/>
      <c r="K1539" s="324">
        <f t="shared" si="461"/>
        <v>2.5149189652482709</v>
      </c>
      <c r="L1539" s="14"/>
      <c r="M1539" s="104">
        <f t="shared" si="463"/>
        <v>2059</v>
      </c>
      <c r="N1539" s="222">
        <f t="shared" si="460"/>
        <v>9.2497255960138602</v>
      </c>
      <c r="O1539" s="222">
        <f t="shared" si="460"/>
        <v>5.1515809946380804</v>
      </c>
      <c r="P1539" s="222">
        <f t="shared" si="460"/>
        <v>3.9180612565899149</v>
      </c>
      <c r="Q1539" s="222">
        <f t="shared" si="460"/>
        <v>3.2918764248667465</v>
      </c>
      <c r="R1539" s="222">
        <f t="shared" si="460"/>
        <v>2.9481393854767854</v>
      </c>
      <c r="S1539" s="222">
        <f t="shared" si="460"/>
        <v>2.7923929178834923</v>
      </c>
      <c r="T1539" s="222">
        <f t="shared" si="460"/>
        <v>2.7320640567453971</v>
      </c>
      <c r="U1539" s="222">
        <f t="shared" si="460"/>
        <v>2.7342724589232135</v>
      </c>
      <c r="V1539" s="222">
        <f t="shared" si="460"/>
        <v>2.7874255660997065</v>
      </c>
      <c r="W1539" s="222">
        <f t="shared" si="460"/>
        <v>2.918093461794574</v>
      </c>
      <c r="X1539" s="222">
        <f t="shared" si="460"/>
        <v>3.3903561002949467</v>
      </c>
      <c r="Y1539" s="222">
        <f t="shared" si="460"/>
        <v>3.8353468372832209</v>
      </c>
      <c r="Z1539" s="222">
        <f t="shared" si="460"/>
        <v>4.2803375742714946</v>
      </c>
      <c r="AA1539" s="222">
        <f t="shared" si="460"/>
        <v>4.7253283112597675</v>
      </c>
    </row>
    <row r="1540" spans="1:27" s="2" customFormat="1" ht="25.15" customHeight="1">
      <c r="A1540" s="413"/>
      <c r="B1540" s="256">
        <f>B1539+1</f>
        <v>2060</v>
      </c>
      <c r="C1540" s="278">
        <f t="shared" si="448"/>
        <v>58440</v>
      </c>
      <c r="D1540" s="86">
        <f t="shared" si="449"/>
        <v>6.106455949080619</v>
      </c>
      <c r="E1540" s="86">
        <f t="shared" si="442"/>
        <v>3.1200079051717662</v>
      </c>
      <c r="F1540" s="86">
        <f t="shared" si="443"/>
        <v>2.7622284873144447</v>
      </c>
      <c r="G1540" s="86">
        <f t="shared" si="444"/>
        <v>2.7608490125114598</v>
      </c>
      <c r="H1540" s="86">
        <f t="shared" si="445"/>
        <v>3.1542247810447606</v>
      </c>
      <c r="I1540" s="86">
        <f t="shared" si="446"/>
        <v>4.2803375742714946</v>
      </c>
      <c r="J1540" s="14"/>
      <c r="K1540" s="324">
        <f t="shared" si="461"/>
        <v>2.5149189652482709</v>
      </c>
      <c r="L1540" s="14"/>
      <c r="M1540" s="104">
        <f>M1539+1</f>
        <v>2060</v>
      </c>
      <c r="N1540" s="222">
        <f t="shared" si="460"/>
        <v>9.2497255960138602</v>
      </c>
      <c r="O1540" s="222">
        <f t="shared" si="460"/>
        <v>5.1515809946380804</v>
      </c>
      <c r="P1540" s="222">
        <f t="shared" si="460"/>
        <v>3.9180612565899149</v>
      </c>
      <c r="Q1540" s="222">
        <f t="shared" si="460"/>
        <v>3.2918764248667465</v>
      </c>
      <c r="R1540" s="222">
        <f t="shared" si="460"/>
        <v>2.9481393854767854</v>
      </c>
      <c r="S1540" s="222">
        <f t="shared" si="460"/>
        <v>2.7923929178834923</v>
      </c>
      <c r="T1540" s="222">
        <f t="shared" si="460"/>
        <v>2.7320640567453971</v>
      </c>
      <c r="U1540" s="222">
        <f t="shared" si="460"/>
        <v>2.7342724589232135</v>
      </c>
      <c r="V1540" s="222">
        <f t="shared" si="460"/>
        <v>2.7874255660997065</v>
      </c>
      <c r="W1540" s="222">
        <f t="shared" si="460"/>
        <v>2.918093461794574</v>
      </c>
      <c r="X1540" s="222">
        <f t="shared" si="460"/>
        <v>3.3903561002949467</v>
      </c>
      <c r="Y1540" s="222">
        <f t="shared" si="460"/>
        <v>3.8353468372832209</v>
      </c>
      <c r="Z1540" s="222">
        <f t="shared" si="460"/>
        <v>4.2803375742714946</v>
      </c>
      <c r="AA1540" s="222">
        <f t="shared" si="460"/>
        <v>4.7253283112597675</v>
      </c>
    </row>
    <row r="1541" spans="1:27" s="2" customFormat="1" ht="25.15" customHeight="1">
      <c r="A1541" s="413"/>
      <c r="B1541" s="256">
        <f t="shared" ref="B1541" si="464">B1540+1</f>
        <v>2061</v>
      </c>
      <c r="C1541" s="278">
        <f t="shared" si="448"/>
        <v>58806</v>
      </c>
      <c r="D1541" s="86">
        <f t="shared" si="449"/>
        <v>6.106455949080619</v>
      </c>
      <c r="E1541" s="86">
        <f t="shared" si="442"/>
        <v>3.1200079051717662</v>
      </c>
      <c r="F1541" s="86">
        <f t="shared" si="443"/>
        <v>2.7622284873144447</v>
      </c>
      <c r="G1541" s="86">
        <f t="shared" si="444"/>
        <v>2.7608490125114598</v>
      </c>
      <c r="H1541" s="86">
        <f t="shared" si="445"/>
        <v>3.1542247810447606</v>
      </c>
      <c r="I1541" s="86">
        <f t="shared" si="446"/>
        <v>4.2803375742714946</v>
      </c>
      <c r="J1541" s="14"/>
      <c r="K1541" s="324">
        <f t="shared" si="461"/>
        <v>2.5149189652482709</v>
      </c>
      <c r="L1541" s="14"/>
      <c r="M1541" s="104">
        <f t="shared" ref="M1541" si="465">M1540+1</f>
        <v>2061</v>
      </c>
      <c r="N1541" s="222">
        <f t="shared" si="460"/>
        <v>9.2497255960138602</v>
      </c>
      <c r="O1541" s="222">
        <f t="shared" si="460"/>
        <v>5.1515809946380804</v>
      </c>
      <c r="P1541" s="222">
        <f t="shared" si="460"/>
        <v>3.9180612565899149</v>
      </c>
      <c r="Q1541" s="222">
        <f t="shared" si="460"/>
        <v>3.2918764248667465</v>
      </c>
      <c r="R1541" s="222">
        <f t="shared" si="460"/>
        <v>2.9481393854767854</v>
      </c>
      <c r="S1541" s="222">
        <f t="shared" si="460"/>
        <v>2.7923929178834923</v>
      </c>
      <c r="T1541" s="222">
        <f t="shared" si="460"/>
        <v>2.7320640567453971</v>
      </c>
      <c r="U1541" s="222">
        <f t="shared" si="460"/>
        <v>2.7342724589232135</v>
      </c>
      <c r="V1541" s="222">
        <f t="shared" si="460"/>
        <v>2.7874255660997065</v>
      </c>
      <c r="W1541" s="222">
        <f t="shared" si="460"/>
        <v>2.918093461794574</v>
      </c>
      <c r="X1541" s="222">
        <f t="shared" si="460"/>
        <v>3.3903561002949467</v>
      </c>
      <c r="Y1541" s="222">
        <f t="shared" si="460"/>
        <v>3.8353468372832209</v>
      </c>
      <c r="Z1541" s="222">
        <f t="shared" si="460"/>
        <v>4.2803375742714946</v>
      </c>
      <c r="AA1541" s="222">
        <f t="shared" si="460"/>
        <v>4.7253283112597675</v>
      </c>
    </row>
    <row r="1542" spans="1:27" ht="25.15" customHeight="1">
      <c r="A1542" s="413"/>
      <c r="B1542" s="150"/>
      <c r="C1542" s="64"/>
      <c r="D1542" s="64"/>
      <c r="E1542" s="64"/>
      <c r="F1542" s="64"/>
      <c r="G1542" s="64"/>
      <c r="H1542" s="64"/>
      <c r="I1542" s="64"/>
      <c r="J1542" s="14"/>
      <c r="K1542" s="14"/>
      <c r="L1542" s="14"/>
      <c r="M1542" s="14"/>
      <c r="N1542" s="64"/>
      <c r="O1542" s="64"/>
      <c r="P1542" s="64"/>
      <c r="Q1542" s="64"/>
      <c r="R1542" s="64"/>
      <c r="S1542" s="64"/>
      <c r="T1542" s="64"/>
      <c r="U1542" s="64"/>
      <c r="V1542" s="64"/>
      <c r="W1542" s="64"/>
      <c r="X1542" s="64"/>
      <c r="Y1542" s="64"/>
      <c r="Z1542" s="64"/>
      <c r="AA1542" s="64"/>
    </row>
    <row r="1543" spans="1:27" ht="25.15" customHeight="1">
      <c r="A1543" s="413"/>
      <c r="B1543" s="64"/>
      <c r="C1543" s="397" t="s">
        <v>481</v>
      </c>
      <c r="D1543" s="398"/>
      <c r="E1543" s="64"/>
      <c r="F1543" s="397" t="s">
        <v>482</v>
      </c>
      <c r="G1543" s="398"/>
      <c r="H1543" s="64"/>
      <c r="I1543" s="397" t="s">
        <v>483</v>
      </c>
      <c r="J1543" s="398"/>
      <c r="K1543" s="40"/>
      <c r="L1543" s="64"/>
      <c r="M1543" s="399" t="s">
        <v>312</v>
      </c>
      <c r="N1543" s="400"/>
      <c r="O1543" s="401"/>
      <c r="P1543" s="399" t="s">
        <v>313</v>
      </c>
      <c r="Q1543" s="401"/>
      <c r="R1543" s="64"/>
      <c r="S1543" s="64"/>
      <c r="T1543" s="64"/>
      <c r="U1543" s="64"/>
      <c r="V1543" s="64"/>
      <c r="W1543" s="64"/>
      <c r="X1543" s="64"/>
      <c r="Y1543" s="64"/>
      <c r="Z1543" s="64"/>
      <c r="AA1543" s="64"/>
    </row>
    <row r="1544" spans="1:27" ht="25.15" customHeight="1">
      <c r="A1544" s="413"/>
      <c r="B1544" s="219" t="s">
        <v>314</v>
      </c>
      <c r="C1544" s="217" t="s">
        <v>315</v>
      </c>
      <c r="D1544" s="220" t="s">
        <v>316</v>
      </c>
      <c r="E1544" s="219" t="s">
        <v>314</v>
      </c>
      <c r="F1544" s="217" t="s">
        <v>315</v>
      </c>
      <c r="G1544" s="220" t="s">
        <v>316</v>
      </c>
      <c r="H1544" s="219" t="s">
        <v>314</v>
      </c>
      <c r="I1544" s="217" t="s">
        <v>315</v>
      </c>
      <c r="J1544" s="220" t="s">
        <v>316</v>
      </c>
      <c r="K1544" s="40"/>
      <c r="L1544" s="64"/>
      <c r="M1544" s="219" t="s">
        <v>314</v>
      </c>
      <c r="N1544" s="218" t="s">
        <v>317</v>
      </c>
      <c r="O1544" s="218" t="s">
        <v>318</v>
      </c>
      <c r="P1544" s="221" t="s">
        <v>317</v>
      </c>
      <c r="Q1544" s="218" t="s">
        <v>319</v>
      </c>
      <c r="R1544" s="64"/>
      <c r="S1544" s="64"/>
      <c r="T1544" s="64"/>
      <c r="U1544" s="64"/>
      <c r="V1544" s="64"/>
      <c r="W1544" s="64"/>
      <c r="X1544" s="64"/>
      <c r="Y1544" s="64"/>
      <c r="Z1544" s="64"/>
      <c r="AA1544" s="64"/>
    </row>
    <row r="1545" spans="1:27" ht="25.15" customHeight="1">
      <c r="A1545" s="413"/>
      <c r="B1545" s="9">
        <v>2022</v>
      </c>
      <c r="C1545" s="41">
        <f>$F$1251</f>
        <v>154.67714477673147</v>
      </c>
      <c r="D1545" s="402">
        <f>AVERAGE(C1178:D1191)</f>
        <v>463.08718163451891</v>
      </c>
      <c r="E1545" s="9">
        <f>B1545</f>
        <v>2022</v>
      </c>
      <c r="F1545" s="41">
        <f>C1545*$H$1203</f>
        <v>180.77891295780492</v>
      </c>
      <c r="G1545" s="404">
        <f>AVERAGE(G1178:H1191)</f>
        <v>541.74748574243119</v>
      </c>
      <c r="H1545" s="9">
        <f>B1545</f>
        <v>2022</v>
      </c>
      <c r="I1545" s="41">
        <f>AVERAGE(C1545,F1545)</f>
        <v>167.72802886726819</v>
      </c>
      <c r="J1545" s="404">
        <f>AVERAGE(D1545,G1545)</f>
        <v>502.41733368847508</v>
      </c>
      <c r="K1545" s="40"/>
      <c r="L1545" s="64"/>
      <c r="M1545" s="9">
        <f>B1545</f>
        <v>2022</v>
      </c>
      <c r="N1545" s="37">
        <f>$F$1162</f>
        <v>0.97872727272727278</v>
      </c>
      <c r="O1545" s="37">
        <f>100%-N1545</f>
        <v>2.1272727272727221E-2</v>
      </c>
      <c r="P1545" s="37">
        <f>$F$1167</f>
        <v>1</v>
      </c>
      <c r="Q1545" s="37">
        <f>$F$1168</f>
        <v>0</v>
      </c>
      <c r="R1545" s="64"/>
      <c r="S1545" s="64"/>
      <c r="T1545" s="64"/>
      <c r="U1545" s="64"/>
      <c r="V1545" s="64"/>
      <c r="W1545" s="64"/>
      <c r="X1545" s="64"/>
      <c r="Y1545" s="64"/>
      <c r="Z1545" s="64"/>
      <c r="AA1545" s="64"/>
    </row>
    <row r="1546" spans="1:27" ht="25.15" customHeight="1">
      <c r="A1546" s="413"/>
      <c r="B1546" s="9">
        <v>2023</v>
      </c>
      <c r="C1546" s="41">
        <f>$G$1251</f>
        <v>153.32873517919438</v>
      </c>
      <c r="D1546" s="403"/>
      <c r="E1546" s="9">
        <f t="shared" ref="E1546:E1584" si="466">B1546</f>
        <v>2023</v>
      </c>
      <c r="F1546" s="41">
        <f t="shared" ref="F1546:F1584" si="467">C1546*$H$1203</f>
        <v>179.20295924068347</v>
      </c>
      <c r="G1546" s="405"/>
      <c r="H1546" s="9">
        <f t="shared" ref="H1546:H1584" si="468">B1546</f>
        <v>2023</v>
      </c>
      <c r="I1546" s="41">
        <f t="shared" ref="I1546:I1584" si="469">AVERAGE(C1546,F1546)</f>
        <v>166.26584720993893</v>
      </c>
      <c r="J1546" s="405"/>
      <c r="K1546" s="40"/>
      <c r="L1546" s="64"/>
      <c r="M1546" s="9">
        <f t="shared" ref="M1546:M1584" si="470">B1546</f>
        <v>2023</v>
      </c>
      <c r="N1546" s="37">
        <f>$G$1162</f>
        <v>0.97163636363636363</v>
      </c>
      <c r="O1546" s="37">
        <f>100%-N1546</f>
        <v>2.8363636363636369E-2</v>
      </c>
      <c r="P1546" s="37">
        <f>$G$1167</f>
        <v>1</v>
      </c>
      <c r="Q1546" s="37">
        <f>$G$1168</f>
        <v>0</v>
      </c>
    </row>
    <row r="1547" spans="1:27" ht="25.15" customHeight="1">
      <c r="A1547" s="413"/>
      <c r="B1547" s="9">
        <v>2024</v>
      </c>
      <c r="C1547" s="41">
        <f>$H$1251</f>
        <v>151.98032558165733</v>
      </c>
      <c r="D1547" s="403"/>
      <c r="E1547" s="9">
        <f t="shared" si="466"/>
        <v>2024</v>
      </c>
      <c r="F1547" s="41">
        <f t="shared" si="467"/>
        <v>177.62700552356202</v>
      </c>
      <c r="G1547" s="405"/>
      <c r="H1547" s="9">
        <f t="shared" si="468"/>
        <v>2024</v>
      </c>
      <c r="I1547" s="41">
        <f t="shared" si="469"/>
        <v>164.80366555260969</v>
      </c>
      <c r="J1547" s="405"/>
      <c r="K1547" s="40"/>
      <c r="L1547" s="64"/>
      <c r="M1547" s="9">
        <f t="shared" si="470"/>
        <v>2024</v>
      </c>
      <c r="N1547" s="37">
        <f>$H$1162</f>
        <v>0.96454545454545459</v>
      </c>
      <c r="O1547" s="37">
        <f t="shared" ref="O1547:O1584" si="471">100%-N1547</f>
        <v>3.5454545454545405E-2</v>
      </c>
      <c r="P1547" s="37">
        <f>$H$1167</f>
        <v>1</v>
      </c>
      <c r="Q1547" s="37">
        <f>$H$1168</f>
        <v>0</v>
      </c>
    </row>
    <row r="1548" spans="1:27" ht="25.15" customHeight="1">
      <c r="A1548" s="413"/>
      <c r="B1548" s="9">
        <v>2025</v>
      </c>
      <c r="C1548" s="41">
        <f>$I$1251</f>
        <v>150.63191598412018</v>
      </c>
      <c r="D1548" s="403"/>
      <c r="E1548" s="9">
        <f t="shared" si="466"/>
        <v>2025</v>
      </c>
      <c r="F1548" s="41">
        <f t="shared" si="467"/>
        <v>176.05105180644048</v>
      </c>
      <c r="G1548" s="405"/>
      <c r="H1548" s="9">
        <f t="shared" si="468"/>
        <v>2025</v>
      </c>
      <c r="I1548" s="41">
        <f t="shared" si="469"/>
        <v>163.34148389528033</v>
      </c>
      <c r="J1548" s="405"/>
      <c r="K1548" s="40"/>
      <c r="L1548" s="64"/>
      <c r="M1548" s="9">
        <f t="shared" si="470"/>
        <v>2025</v>
      </c>
      <c r="N1548" s="37">
        <f>$I$1162</f>
        <v>0.95745454545454556</v>
      </c>
      <c r="O1548" s="37">
        <f t="shared" si="471"/>
        <v>4.2545454545454442E-2</v>
      </c>
      <c r="P1548" s="37">
        <f>$I$1167</f>
        <v>1</v>
      </c>
      <c r="Q1548" s="37">
        <f>$I$1168</f>
        <v>0</v>
      </c>
    </row>
    <row r="1549" spans="1:27" ht="25.15" customHeight="1">
      <c r="A1549" s="413"/>
      <c r="B1549" s="9">
        <v>2026</v>
      </c>
      <c r="C1549" s="41">
        <f>$J$1251</f>
        <v>147.5277276527915</v>
      </c>
      <c r="D1549" s="403"/>
      <c r="E1549" s="9">
        <f t="shared" si="466"/>
        <v>2026</v>
      </c>
      <c r="F1549" s="41">
        <f t="shared" si="467"/>
        <v>172.42303169420009</v>
      </c>
      <c r="G1549" s="405"/>
      <c r="H1549" s="9">
        <f t="shared" si="468"/>
        <v>2026</v>
      </c>
      <c r="I1549" s="41">
        <f t="shared" si="469"/>
        <v>159.97537967349581</v>
      </c>
      <c r="J1549" s="405"/>
      <c r="K1549" s="40"/>
      <c r="L1549" s="64"/>
      <c r="M1549" s="9">
        <f t="shared" si="470"/>
        <v>2026</v>
      </c>
      <c r="N1549" s="37">
        <f>$J$1162</f>
        <v>0.95036363636363641</v>
      </c>
      <c r="O1549" s="37">
        <f t="shared" si="471"/>
        <v>4.963636363636359E-2</v>
      </c>
      <c r="P1549" s="37">
        <f>$J$1167</f>
        <v>1</v>
      </c>
      <c r="Q1549" s="37">
        <f>$J$1168</f>
        <v>0</v>
      </c>
    </row>
    <row r="1550" spans="1:27" ht="25.15" customHeight="1">
      <c r="A1550" s="413"/>
      <c r="B1550" s="9">
        <v>2027</v>
      </c>
      <c r="C1550" s="41">
        <f>$K$1251</f>
        <v>144.42353932146281</v>
      </c>
      <c r="D1550" s="403"/>
      <c r="E1550" s="9">
        <f t="shared" si="466"/>
        <v>2027</v>
      </c>
      <c r="F1550" s="41">
        <f t="shared" si="467"/>
        <v>168.7950115819597</v>
      </c>
      <c r="G1550" s="405"/>
      <c r="H1550" s="9">
        <f t="shared" si="468"/>
        <v>2027</v>
      </c>
      <c r="I1550" s="41">
        <f t="shared" si="469"/>
        <v>156.60927545171126</v>
      </c>
      <c r="J1550" s="405"/>
      <c r="K1550" s="40"/>
      <c r="L1550" s="64"/>
      <c r="M1550" s="9">
        <f t="shared" si="470"/>
        <v>2027</v>
      </c>
      <c r="N1550" s="37">
        <f>$K$1162</f>
        <v>0.94327272727272726</v>
      </c>
      <c r="O1550" s="37">
        <f t="shared" si="471"/>
        <v>5.6727272727272737E-2</v>
      </c>
      <c r="P1550" s="37">
        <f>$K$1167</f>
        <v>1</v>
      </c>
      <c r="Q1550" s="37">
        <f>$K$1168</f>
        <v>0</v>
      </c>
    </row>
    <row r="1551" spans="1:27" ht="25.15" customHeight="1">
      <c r="A1551" s="413"/>
      <c r="B1551" s="9">
        <v>2028</v>
      </c>
      <c r="C1551" s="41">
        <f>$L$1251</f>
        <v>141.31935099013413</v>
      </c>
      <c r="D1551" s="403"/>
      <c r="E1551" s="9">
        <f t="shared" si="466"/>
        <v>2028</v>
      </c>
      <c r="F1551" s="41">
        <f t="shared" si="467"/>
        <v>165.16699146971928</v>
      </c>
      <c r="G1551" s="405"/>
      <c r="H1551" s="9">
        <f t="shared" si="468"/>
        <v>2028</v>
      </c>
      <c r="I1551" s="41">
        <f t="shared" si="469"/>
        <v>153.2431712299267</v>
      </c>
      <c r="J1551" s="405"/>
      <c r="K1551" s="40"/>
      <c r="L1551" s="64"/>
      <c r="M1551" s="9">
        <f t="shared" si="470"/>
        <v>2028</v>
      </c>
      <c r="N1551" s="37">
        <f>$L$1162</f>
        <v>0.93618181818181823</v>
      </c>
      <c r="O1551" s="37">
        <f t="shared" si="471"/>
        <v>6.3818181818181774E-2</v>
      </c>
      <c r="P1551" s="37">
        <f>$L$1167</f>
        <v>1</v>
      </c>
      <c r="Q1551" s="37">
        <f>$L$1168</f>
        <v>0</v>
      </c>
    </row>
    <row r="1552" spans="1:27" ht="25.15" customHeight="1">
      <c r="A1552" s="413"/>
      <c r="B1552" s="9">
        <v>2029</v>
      </c>
      <c r="C1552" s="41">
        <f>$M$1251</f>
        <v>138.21516265880544</v>
      </c>
      <c r="D1552" s="403"/>
      <c r="E1552" s="9">
        <f t="shared" si="466"/>
        <v>2029</v>
      </c>
      <c r="F1552" s="41">
        <f t="shared" si="467"/>
        <v>161.53897135747889</v>
      </c>
      <c r="G1552" s="405"/>
      <c r="H1552" s="9">
        <f t="shared" si="468"/>
        <v>2029</v>
      </c>
      <c r="I1552" s="41">
        <f t="shared" si="469"/>
        <v>149.87706700814215</v>
      </c>
      <c r="J1552" s="405"/>
      <c r="K1552" s="40"/>
      <c r="L1552" s="64"/>
      <c r="M1552" s="9">
        <f t="shared" si="470"/>
        <v>2029</v>
      </c>
      <c r="N1552" s="37">
        <f>$M$1162</f>
        <v>0.92909090909090919</v>
      </c>
      <c r="O1552" s="37">
        <f t="shared" si="471"/>
        <v>7.0909090909090811E-2</v>
      </c>
      <c r="P1552" s="37">
        <f>$M$1167</f>
        <v>1</v>
      </c>
      <c r="Q1552" s="37">
        <f>$M$1168</f>
        <v>0</v>
      </c>
    </row>
    <row r="1553" spans="1:17" ht="25.15" customHeight="1">
      <c r="A1553" s="413"/>
      <c r="B1553" s="9">
        <v>2030</v>
      </c>
      <c r="C1553" s="41">
        <f>$N$1251</f>
        <v>135.11097432747673</v>
      </c>
      <c r="D1553" s="403"/>
      <c r="E1553" s="9">
        <f t="shared" si="466"/>
        <v>2030</v>
      </c>
      <c r="F1553" s="41">
        <f t="shared" si="467"/>
        <v>157.91095124523844</v>
      </c>
      <c r="G1553" s="405"/>
      <c r="H1553" s="9">
        <f t="shared" si="468"/>
        <v>2030</v>
      </c>
      <c r="I1553" s="41">
        <f t="shared" si="469"/>
        <v>146.5109627863576</v>
      </c>
      <c r="J1553" s="405"/>
      <c r="K1553" s="40"/>
      <c r="L1553" s="64"/>
      <c r="M1553" s="9">
        <f t="shared" si="470"/>
        <v>2030</v>
      </c>
      <c r="N1553" s="37">
        <f>$N$1162</f>
        <v>0.92199999999999993</v>
      </c>
      <c r="O1553" s="37">
        <f t="shared" si="471"/>
        <v>7.8000000000000069E-2</v>
      </c>
      <c r="P1553" s="37">
        <f>$N$1167</f>
        <v>1</v>
      </c>
      <c r="Q1553" s="37">
        <f>$N$1168</f>
        <v>0</v>
      </c>
    </row>
    <row r="1554" spans="1:17" ht="25.15" customHeight="1">
      <c r="A1554" s="413"/>
      <c r="B1554" s="9">
        <v>2031</v>
      </c>
      <c r="C1554" s="41">
        <f>$O$1251</f>
        <v>128.92062956175508</v>
      </c>
      <c r="D1554" s="403"/>
      <c r="E1554" s="9">
        <f t="shared" si="466"/>
        <v>2031</v>
      </c>
      <c r="F1554" s="41">
        <f t="shared" si="467"/>
        <v>150.67598580030128</v>
      </c>
      <c r="G1554" s="405"/>
      <c r="H1554" s="9">
        <f t="shared" si="468"/>
        <v>2031</v>
      </c>
      <c r="I1554" s="41">
        <f t="shared" si="469"/>
        <v>139.79830768102818</v>
      </c>
      <c r="J1554" s="405"/>
      <c r="K1554" s="40"/>
      <c r="L1554" s="64"/>
      <c r="M1554" s="9">
        <f t="shared" si="470"/>
        <v>2031</v>
      </c>
      <c r="N1554" s="37">
        <f>$O$1162</f>
        <v>0.90934999999999988</v>
      </c>
      <c r="O1554" s="37">
        <f t="shared" si="471"/>
        <v>9.0650000000000119E-2</v>
      </c>
      <c r="P1554" s="37">
        <f>$O$1167</f>
        <v>1</v>
      </c>
      <c r="Q1554" s="37">
        <f>$O$1168</f>
        <v>0</v>
      </c>
    </row>
    <row r="1555" spans="1:17" ht="25.15" customHeight="1">
      <c r="A1555" s="413"/>
      <c r="B1555" s="9">
        <v>2032</v>
      </c>
      <c r="C1555" s="41">
        <f>$P$1251</f>
        <v>122.73028479603346</v>
      </c>
      <c r="D1555" s="403"/>
      <c r="E1555" s="9">
        <f t="shared" si="466"/>
        <v>2032</v>
      </c>
      <c r="F1555" s="41">
        <f t="shared" si="467"/>
        <v>143.44102035536412</v>
      </c>
      <c r="G1555" s="405"/>
      <c r="H1555" s="9">
        <f t="shared" si="468"/>
        <v>2032</v>
      </c>
      <c r="I1555" s="41">
        <f t="shared" si="469"/>
        <v>133.08565257569879</v>
      </c>
      <c r="J1555" s="405"/>
      <c r="K1555" s="40"/>
      <c r="L1555" s="64"/>
      <c r="M1555" s="9">
        <f t="shared" si="470"/>
        <v>2032</v>
      </c>
      <c r="N1555" s="37">
        <f>$P$1162</f>
        <v>0.89669999999999983</v>
      </c>
      <c r="O1555" s="37">
        <f t="shared" si="471"/>
        <v>0.10330000000000017</v>
      </c>
      <c r="P1555" s="37">
        <f>$P$1167</f>
        <v>1</v>
      </c>
      <c r="Q1555" s="37">
        <f>$P$1168</f>
        <v>0</v>
      </c>
    </row>
    <row r="1556" spans="1:17" ht="25.15" customHeight="1">
      <c r="A1556" s="413"/>
      <c r="B1556" s="9">
        <v>2033</v>
      </c>
      <c r="C1556" s="41">
        <f>$Q$1251</f>
        <v>116.53994003031181</v>
      </c>
      <c r="D1556" s="403"/>
      <c r="E1556" s="9">
        <f t="shared" si="466"/>
        <v>2033</v>
      </c>
      <c r="F1556" s="41">
        <f t="shared" si="467"/>
        <v>136.20605491042696</v>
      </c>
      <c r="G1556" s="405"/>
      <c r="H1556" s="9">
        <f t="shared" si="468"/>
        <v>2033</v>
      </c>
      <c r="I1556" s="41">
        <f t="shared" si="469"/>
        <v>126.37299747036938</v>
      </c>
      <c r="J1556" s="405"/>
      <c r="K1556" s="40"/>
      <c r="L1556" s="64"/>
      <c r="M1556" s="9">
        <f t="shared" si="470"/>
        <v>2033</v>
      </c>
      <c r="N1556" s="37">
        <f>$Q$1162</f>
        <v>0.88404999999999978</v>
      </c>
      <c r="O1556" s="37">
        <f t="shared" si="471"/>
        <v>0.11595000000000022</v>
      </c>
      <c r="P1556" s="37">
        <f>$Q$1167</f>
        <v>1</v>
      </c>
      <c r="Q1556" s="37">
        <f>$Q$1168</f>
        <v>0</v>
      </c>
    </row>
    <row r="1557" spans="1:17" ht="25.15" customHeight="1">
      <c r="A1557" s="413"/>
      <c r="B1557" s="9">
        <v>2034</v>
      </c>
      <c r="C1557" s="41">
        <f>$R$1251</f>
        <v>110.34959526459018</v>
      </c>
      <c r="D1557" s="403"/>
      <c r="E1557" s="9">
        <f t="shared" si="466"/>
        <v>2034</v>
      </c>
      <c r="F1557" s="41">
        <f t="shared" si="467"/>
        <v>128.9710894654898</v>
      </c>
      <c r="G1557" s="405"/>
      <c r="H1557" s="9">
        <f t="shared" si="468"/>
        <v>2034</v>
      </c>
      <c r="I1557" s="41">
        <f t="shared" si="469"/>
        <v>119.66034236503998</v>
      </c>
      <c r="J1557" s="405"/>
      <c r="K1557" s="40"/>
      <c r="L1557" s="64"/>
      <c r="M1557" s="9">
        <f t="shared" si="470"/>
        <v>2034</v>
      </c>
      <c r="N1557" s="37">
        <f>$R$1162</f>
        <v>0.87139999999999973</v>
      </c>
      <c r="O1557" s="37">
        <f t="shared" si="471"/>
        <v>0.12860000000000027</v>
      </c>
      <c r="P1557" s="37">
        <f>$R$1167</f>
        <v>1</v>
      </c>
      <c r="Q1557" s="37">
        <f>$R$1168</f>
        <v>0</v>
      </c>
    </row>
    <row r="1558" spans="1:17" ht="25.15" customHeight="1">
      <c r="A1558" s="413"/>
      <c r="B1558" s="9">
        <v>2035</v>
      </c>
      <c r="C1558" s="41">
        <f>$S$1251</f>
        <v>104.15925049886856</v>
      </c>
      <c r="D1558" s="403"/>
      <c r="E1558" s="9">
        <f t="shared" si="466"/>
        <v>2035</v>
      </c>
      <c r="F1558" s="41">
        <f t="shared" si="467"/>
        <v>121.73612402055265</v>
      </c>
      <c r="G1558" s="405"/>
      <c r="H1558" s="9">
        <f t="shared" si="468"/>
        <v>2035</v>
      </c>
      <c r="I1558" s="41">
        <f t="shared" si="469"/>
        <v>112.94768725971061</v>
      </c>
      <c r="J1558" s="405"/>
      <c r="K1558" s="40"/>
      <c r="L1558" s="64"/>
      <c r="M1558" s="9">
        <f t="shared" si="470"/>
        <v>2035</v>
      </c>
      <c r="N1558" s="37">
        <f>$S$1162</f>
        <v>0.85874999999999968</v>
      </c>
      <c r="O1558" s="37">
        <f t="shared" si="471"/>
        <v>0.14125000000000032</v>
      </c>
      <c r="P1558" s="37">
        <f>$S$1167</f>
        <v>1</v>
      </c>
      <c r="Q1558" s="37">
        <f>$S$1168</f>
        <v>0</v>
      </c>
    </row>
    <row r="1559" spans="1:17" ht="25.15" customHeight="1">
      <c r="A1559" s="413"/>
      <c r="B1559" s="9">
        <v>2036</v>
      </c>
      <c r="C1559" s="41">
        <f>$T$1251</f>
        <v>100.74854070138872</v>
      </c>
      <c r="D1559" s="403"/>
      <c r="E1559" s="9">
        <f t="shared" si="466"/>
        <v>2036</v>
      </c>
      <c r="F1559" s="41">
        <f t="shared" si="467"/>
        <v>117.74985694474809</v>
      </c>
      <c r="G1559" s="405"/>
      <c r="H1559" s="9">
        <f t="shared" si="468"/>
        <v>2036</v>
      </c>
      <c r="I1559" s="41">
        <f t="shared" si="469"/>
        <v>109.24919882306841</v>
      </c>
      <c r="J1559" s="405"/>
      <c r="K1559" s="40"/>
      <c r="L1559" s="64"/>
      <c r="M1559" s="9">
        <f t="shared" si="470"/>
        <v>2036</v>
      </c>
      <c r="N1559" s="37">
        <f>$T$1162</f>
        <v>0.84609999999999963</v>
      </c>
      <c r="O1559" s="37">
        <f t="shared" si="471"/>
        <v>0.15390000000000037</v>
      </c>
      <c r="P1559" s="37">
        <f>$T$1167</f>
        <v>1</v>
      </c>
      <c r="Q1559" s="37">
        <f>$T$1168</f>
        <v>0</v>
      </c>
    </row>
    <row r="1560" spans="1:17" ht="25.15" customHeight="1">
      <c r="A1560" s="413"/>
      <c r="B1560" s="9">
        <v>2037</v>
      </c>
      <c r="C1560" s="41">
        <f>$U$1251</f>
        <v>97.337830903908866</v>
      </c>
      <c r="D1560" s="403"/>
      <c r="E1560" s="9">
        <f t="shared" si="466"/>
        <v>2037</v>
      </c>
      <c r="F1560" s="41">
        <f t="shared" si="467"/>
        <v>113.7635898689435</v>
      </c>
      <c r="G1560" s="405"/>
      <c r="H1560" s="9">
        <f t="shared" si="468"/>
        <v>2037</v>
      </c>
      <c r="I1560" s="41">
        <f t="shared" si="469"/>
        <v>105.55071038642618</v>
      </c>
      <c r="J1560" s="405"/>
      <c r="K1560" s="40"/>
      <c r="L1560" s="39"/>
      <c r="M1560" s="9">
        <f t="shared" si="470"/>
        <v>2037</v>
      </c>
      <c r="N1560" s="37">
        <f>$U$1162</f>
        <v>0.83344999999999958</v>
      </c>
      <c r="O1560" s="37">
        <f t="shared" si="471"/>
        <v>0.16655000000000042</v>
      </c>
      <c r="P1560" s="37">
        <f>$U$1167</f>
        <v>1</v>
      </c>
      <c r="Q1560" s="37">
        <f>$U$1168</f>
        <v>0</v>
      </c>
    </row>
    <row r="1561" spans="1:17" ht="25.15" customHeight="1">
      <c r="A1561" s="413"/>
      <c r="B1561" s="9">
        <v>2038</v>
      </c>
      <c r="C1561" s="41">
        <f>$V$1251</f>
        <v>93.927121106429027</v>
      </c>
      <c r="D1561" s="403"/>
      <c r="E1561" s="9">
        <f t="shared" si="466"/>
        <v>2038</v>
      </c>
      <c r="F1561" s="41">
        <f t="shared" si="467"/>
        <v>109.77732279313894</v>
      </c>
      <c r="G1561" s="405"/>
      <c r="H1561" s="9">
        <f t="shared" si="468"/>
        <v>2038</v>
      </c>
      <c r="I1561" s="41">
        <f t="shared" si="469"/>
        <v>101.85222194978398</v>
      </c>
      <c r="J1561" s="405"/>
      <c r="K1561" s="40"/>
      <c r="L1561" s="64"/>
      <c r="M1561" s="9">
        <f t="shared" si="470"/>
        <v>2038</v>
      </c>
      <c r="N1561" s="37">
        <f>$V$1162</f>
        <v>0.82079999999999953</v>
      </c>
      <c r="O1561" s="37">
        <f t="shared" si="471"/>
        <v>0.17920000000000047</v>
      </c>
      <c r="P1561" s="37">
        <f>$V$1167</f>
        <v>1</v>
      </c>
      <c r="Q1561" s="37">
        <f>$V$1168</f>
        <v>0</v>
      </c>
    </row>
    <row r="1562" spans="1:17" ht="25.15" customHeight="1">
      <c r="A1562" s="413"/>
      <c r="B1562" s="9">
        <v>2039</v>
      </c>
      <c r="C1562" s="41">
        <f>$W$1251</f>
        <v>90.516411308949188</v>
      </c>
      <c r="D1562" s="403"/>
      <c r="E1562" s="9">
        <f t="shared" si="466"/>
        <v>2039</v>
      </c>
      <c r="F1562" s="41">
        <f t="shared" si="467"/>
        <v>105.79105571733437</v>
      </c>
      <c r="G1562" s="405"/>
      <c r="H1562" s="9">
        <f t="shared" si="468"/>
        <v>2039</v>
      </c>
      <c r="I1562" s="41">
        <f t="shared" si="469"/>
        <v>98.153733513141788</v>
      </c>
      <c r="J1562" s="405"/>
      <c r="K1562" s="40"/>
      <c r="L1562" s="64"/>
      <c r="M1562" s="9">
        <f t="shared" si="470"/>
        <v>2039</v>
      </c>
      <c r="N1562" s="37">
        <f>$W$1162</f>
        <v>0.80814999999999948</v>
      </c>
      <c r="O1562" s="37">
        <f t="shared" si="471"/>
        <v>0.19185000000000052</v>
      </c>
      <c r="P1562" s="37">
        <f>$W$1167</f>
        <v>1</v>
      </c>
      <c r="Q1562" s="37">
        <f>$W$1168</f>
        <v>0</v>
      </c>
    </row>
    <row r="1563" spans="1:17" ht="25.15" customHeight="1">
      <c r="A1563" s="413"/>
      <c r="B1563" s="9">
        <v>2040</v>
      </c>
      <c r="C1563" s="41">
        <f>$X$1251</f>
        <v>87.105701511469348</v>
      </c>
      <c r="D1563" s="403"/>
      <c r="E1563" s="9">
        <f t="shared" si="466"/>
        <v>2040</v>
      </c>
      <c r="F1563" s="41">
        <f t="shared" si="467"/>
        <v>101.80478864152981</v>
      </c>
      <c r="G1563" s="405"/>
      <c r="H1563" s="9">
        <f t="shared" si="468"/>
        <v>2040</v>
      </c>
      <c r="I1563" s="41">
        <f t="shared" si="469"/>
        <v>94.45524507649958</v>
      </c>
      <c r="J1563" s="405"/>
      <c r="K1563" s="40"/>
      <c r="L1563" s="64"/>
      <c r="M1563" s="9">
        <f t="shared" si="470"/>
        <v>2040</v>
      </c>
      <c r="N1563" s="37">
        <f>$X$1162</f>
        <v>0.79549999999999943</v>
      </c>
      <c r="O1563" s="37">
        <f t="shared" si="471"/>
        <v>0.20450000000000057</v>
      </c>
      <c r="P1563" s="37">
        <f>$X$1167</f>
        <v>1</v>
      </c>
      <c r="Q1563" s="37">
        <f>$X$1168</f>
        <v>0</v>
      </c>
    </row>
    <row r="1564" spans="1:17" ht="25.15" customHeight="1">
      <c r="A1564" s="413"/>
      <c r="B1564" s="9">
        <v>2041</v>
      </c>
      <c r="C1564" s="41">
        <f>$Y$1251</f>
        <v>87.105701511469348</v>
      </c>
      <c r="D1564" s="403"/>
      <c r="E1564" s="9">
        <f t="shared" si="466"/>
        <v>2041</v>
      </c>
      <c r="F1564" s="41">
        <f t="shared" si="467"/>
        <v>101.80478864152981</v>
      </c>
      <c r="G1564" s="405"/>
      <c r="H1564" s="9">
        <f t="shared" si="468"/>
        <v>2041</v>
      </c>
      <c r="I1564" s="41">
        <f t="shared" si="469"/>
        <v>94.45524507649958</v>
      </c>
      <c r="J1564" s="405"/>
      <c r="K1564" s="40"/>
      <c r="L1564" s="64"/>
      <c r="M1564" s="9">
        <f t="shared" si="470"/>
        <v>2041</v>
      </c>
      <c r="N1564" s="37">
        <f>$Y$1162</f>
        <v>0.78284999999999938</v>
      </c>
      <c r="O1564" s="37">
        <f t="shared" si="471"/>
        <v>0.21715000000000062</v>
      </c>
      <c r="P1564" s="37">
        <f>$Y$1167</f>
        <v>1</v>
      </c>
      <c r="Q1564" s="37">
        <f>$Y$1168</f>
        <v>0</v>
      </c>
    </row>
    <row r="1565" spans="1:17" ht="25.15" customHeight="1">
      <c r="A1565" s="413"/>
      <c r="B1565" s="9">
        <v>2042</v>
      </c>
      <c r="C1565" s="41">
        <f>$Z$1251</f>
        <v>87.105701511469348</v>
      </c>
      <c r="D1565" s="403"/>
      <c r="E1565" s="9">
        <f t="shared" si="466"/>
        <v>2042</v>
      </c>
      <c r="F1565" s="41">
        <f t="shared" si="467"/>
        <v>101.80478864152981</v>
      </c>
      <c r="G1565" s="405"/>
      <c r="H1565" s="9">
        <f t="shared" si="468"/>
        <v>2042</v>
      </c>
      <c r="I1565" s="41">
        <f t="shared" si="469"/>
        <v>94.45524507649958</v>
      </c>
      <c r="J1565" s="405"/>
      <c r="K1565" s="40"/>
      <c r="L1565" s="64"/>
      <c r="M1565" s="9">
        <f t="shared" si="470"/>
        <v>2042</v>
      </c>
      <c r="N1565" s="37">
        <f>$Z$1162</f>
        <v>0.77019999999999933</v>
      </c>
      <c r="O1565" s="37">
        <f t="shared" si="471"/>
        <v>0.22980000000000067</v>
      </c>
      <c r="P1565" s="37">
        <f>$Z$1167</f>
        <v>1</v>
      </c>
      <c r="Q1565" s="37">
        <f>$Z$1168</f>
        <v>0</v>
      </c>
    </row>
    <row r="1566" spans="1:17" ht="25.15" customHeight="1">
      <c r="A1566" s="413"/>
      <c r="B1566" s="9">
        <v>2043</v>
      </c>
      <c r="C1566" s="41">
        <f>$AA$1251</f>
        <v>87.105701511469348</v>
      </c>
      <c r="D1566" s="403"/>
      <c r="E1566" s="9">
        <f t="shared" si="466"/>
        <v>2043</v>
      </c>
      <c r="F1566" s="41">
        <f t="shared" si="467"/>
        <v>101.80478864152981</v>
      </c>
      <c r="G1566" s="405"/>
      <c r="H1566" s="9">
        <f t="shared" si="468"/>
        <v>2043</v>
      </c>
      <c r="I1566" s="41">
        <f t="shared" si="469"/>
        <v>94.45524507649958</v>
      </c>
      <c r="J1566" s="405"/>
      <c r="K1566" s="40"/>
      <c r="L1566" s="64"/>
      <c r="M1566" s="9">
        <f t="shared" si="470"/>
        <v>2043</v>
      </c>
      <c r="N1566" s="37">
        <f>$AA$1162</f>
        <v>0.75754999999999928</v>
      </c>
      <c r="O1566" s="37">
        <f t="shared" si="471"/>
        <v>0.24245000000000072</v>
      </c>
      <c r="P1566" s="37">
        <f>$AA$1167</f>
        <v>1</v>
      </c>
      <c r="Q1566" s="37">
        <f>$AA$1168</f>
        <v>0</v>
      </c>
    </row>
    <row r="1567" spans="1:17" ht="25.15" customHeight="1">
      <c r="A1567" s="413"/>
      <c r="B1567" s="9">
        <v>2044</v>
      </c>
      <c r="C1567" s="41">
        <f>$AB$1251</f>
        <v>87.105701511469348</v>
      </c>
      <c r="D1567" s="403"/>
      <c r="E1567" s="9">
        <f t="shared" si="466"/>
        <v>2044</v>
      </c>
      <c r="F1567" s="41">
        <f t="shared" si="467"/>
        <v>101.80478864152981</v>
      </c>
      <c r="G1567" s="405"/>
      <c r="H1567" s="9">
        <f t="shared" si="468"/>
        <v>2044</v>
      </c>
      <c r="I1567" s="41">
        <f t="shared" si="469"/>
        <v>94.45524507649958</v>
      </c>
      <c r="J1567" s="405"/>
      <c r="K1567" s="40"/>
      <c r="L1567" s="2"/>
      <c r="M1567" s="9">
        <f t="shared" si="470"/>
        <v>2044</v>
      </c>
      <c r="N1567" s="37">
        <f>$AB$1162</f>
        <v>0.74489999999999923</v>
      </c>
      <c r="O1567" s="37">
        <f t="shared" si="471"/>
        <v>0.25510000000000077</v>
      </c>
      <c r="P1567" s="37">
        <f>$AB$1167</f>
        <v>1</v>
      </c>
      <c r="Q1567" s="37">
        <f>$AB$1168</f>
        <v>0</v>
      </c>
    </row>
    <row r="1568" spans="1:17" ht="25.15" customHeight="1">
      <c r="A1568" s="413"/>
      <c r="B1568" s="9">
        <v>2045</v>
      </c>
      <c r="C1568" s="41">
        <f>$AC$1251</f>
        <v>87.105701511469348</v>
      </c>
      <c r="D1568" s="403"/>
      <c r="E1568" s="9">
        <f t="shared" si="466"/>
        <v>2045</v>
      </c>
      <c r="F1568" s="41">
        <f t="shared" si="467"/>
        <v>101.80478864152981</v>
      </c>
      <c r="G1568" s="405"/>
      <c r="H1568" s="9">
        <f t="shared" si="468"/>
        <v>2045</v>
      </c>
      <c r="I1568" s="41">
        <f t="shared" si="469"/>
        <v>94.45524507649958</v>
      </c>
      <c r="J1568" s="405"/>
      <c r="K1568" s="40"/>
      <c r="L1568" s="2"/>
      <c r="M1568" s="9">
        <f t="shared" si="470"/>
        <v>2045</v>
      </c>
      <c r="N1568" s="37">
        <f>$AC$1162</f>
        <v>0.73224999999999918</v>
      </c>
      <c r="O1568" s="37">
        <f t="shared" si="471"/>
        <v>0.26775000000000082</v>
      </c>
      <c r="P1568" s="37">
        <f>$AC$1167</f>
        <v>1</v>
      </c>
      <c r="Q1568" s="37">
        <f>$AC$1168</f>
        <v>0</v>
      </c>
    </row>
    <row r="1569" spans="1:45" ht="25.15" customHeight="1">
      <c r="A1569" s="413"/>
      <c r="B1569" s="9">
        <v>2046</v>
      </c>
      <c r="C1569" s="41">
        <f>$AD$1251</f>
        <v>87.105701511469348</v>
      </c>
      <c r="D1569" s="403"/>
      <c r="E1569" s="9">
        <f t="shared" si="466"/>
        <v>2046</v>
      </c>
      <c r="F1569" s="41">
        <f t="shared" si="467"/>
        <v>101.80478864152981</v>
      </c>
      <c r="G1569" s="405"/>
      <c r="H1569" s="9">
        <f t="shared" si="468"/>
        <v>2046</v>
      </c>
      <c r="I1569" s="41">
        <f t="shared" si="469"/>
        <v>94.45524507649958</v>
      </c>
      <c r="J1569" s="405"/>
      <c r="K1569" s="40"/>
      <c r="L1569" s="64"/>
      <c r="M1569" s="9">
        <f t="shared" si="470"/>
        <v>2046</v>
      </c>
      <c r="N1569" s="37">
        <f>$AD$1162</f>
        <v>0.71959999999999913</v>
      </c>
      <c r="O1569" s="37">
        <f t="shared" si="471"/>
        <v>0.28040000000000087</v>
      </c>
      <c r="P1569" s="37">
        <f>$AD$1167</f>
        <v>1</v>
      </c>
      <c r="Q1569" s="37">
        <f>$AD$1168</f>
        <v>0</v>
      </c>
    </row>
    <row r="1570" spans="1:45" ht="25.15" customHeight="1">
      <c r="A1570" s="413"/>
      <c r="B1570" s="9">
        <v>2047</v>
      </c>
      <c r="C1570" s="41">
        <f>$AE$1251</f>
        <v>87.105701511469348</v>
      </c>
      <c r="D1570" s="403"/>
      <c r="E1570" s="9">
        <f t="shared" si="466"/>
        <v>2047</v>
      </c>
      <c r="F1570" s="41">
        <f t="shared" si="467"/>
        <v>101.80478864152981</v>
      </c>
      <c r="G1570" s="405"/>
      <c r="H1570" s="9">
        <f t="shared" si="468"/>
        <v>2047</v>
      </c>
      <c r="I1570" s="41">
        <f t="shared" si="469"/>
        <v>94.45524507649958</v>
      </c>
      <c r="J1570" s="405"/>
      <c r="K1570" s="40"/>
      <c r="L1570" s="64"/>
      <c r="M1570" s="9">
        <f t="shared" si="470"/>
        <v>2047</v>
      </c>
      <c r="N1570" s="37">
        <f>$AE$1162</f>
        <v>0.70694999999999908</v>
      </c>
      <c r="O1570" s="37">
        <f t="shared" si="471"/>
        <v>0.29305000000000092</v>
      </c>
      <c r="P1570" s="37">
        <f>$AE$1167</f>
        <v>1</v>
      </c>
      <c r="Q1570" s="37">
        <f>$AE$1168</f>
        <v>0</v>
      </c>
    </row>
    <row r="1571" spans="1:45" ht="25.15" customHeight="1">
      <c r="A1571" s="413"/>
      <c r="B1571" s="9">
        <v>2048</v>
      </c>
      <c r="C1571" s="41">
        <f>$AF$1251</f>
        <v>87.105701511469348</v>
      </c>
      <c r="D1571" s="403"/>
      <c r="E1571" s="9">
        <f t="shared" si="466"/>
        <v>2048</v>
      </c>
      <c r="F1571" s="41">
        <f t="shared" si="467"/>
        <v>101.80478864152981</v>
      </c>
      <c r="G1571" s="405"/>
      <c r="H1571" s="9">
        <f t="shared" si="468"/>
        <v>2048</v>
      </c>
      <c r="I1571" s="41">
        <f t="shared" si="469"/>
        <v>94.45524507649958</v>
      </c>
      <c r="J1571" s="405"/>
      <c r="K1571" s="40"/>
      <c r="L1571" s="64"/>
      <c r="M1571" s="9">
        <f t="shared" si="470"/>
        <v>2048</v>
      </c>
      <c r="N1571" s="37">
        <f>$AF$1162</f>
        <v>0.69429999999999903</v>
      </c>
      <c r="O1571" s="37">
        <f t="shared" si="471"/>
        <v>0.30570000000000097</v>
      </c>
      <c r="P1571" s="37">
        <f>$AF$1167</f>
        <v>1</v>
      </c>
      <c r="Q1571" s="37">
        <f>$AF$1168</f>
        <v>0</v>
      </c>
    </row>
    <row r="1572" spans="1:45" ht="25.15" customHeight="1">
      <c r="A1572" s="413"/>
      <c r="B1572" s="9">
        <v>2049</v>
      </c>
      <c r="C1572" s="41">
        <f>$AG$1251</f>
        <v>87.105701511469348</v>
      </c>
      <c r="D1572" s="403"/>
      <c r="E1572" s="9">
        <f t="shared" si="466"/>
        <v>2049</v>
      </c>
      <c r="F1572" s="41">
        <f t="shared" si="467"/>
        <v>101.80478864152981</v>
      </c>
      <c r="G1572" s="405"/>
      <c r="H1572" s="9">
        <f t="shared" si="468"/>
        <v>2049</v>
      </c>
      <c r="I1572" s="41">
        <f t="shared" si="469"/>
        <v>94.45524507649958</v>
      </c>
      <c r="J1572" s="405"/>
      <c r="K1572" s="40"/>
      <c r="L1572" s="64"/>
      <c r="M1572" s="9">
        <f t="shared" si="470"/>
        <v>2049</v>
      </c>
      <c r="N1572" s="37">
        <f>$AG$1162</f>
        <v>0.68164999999999898</v>
      </c>
      <c r="O1572" s="37">
        <f t="shared" si="471"/>
        <v>0.31835000000000102</v>
      </c>
      <c r="P1572" s="37">
        <f>$AG$1167</f>
        <v>1</v>
      </c>
      <c r="Q1572" s="37">
        <f>$AG$1168</f>
        <v>0</v>
      </c>
    </row>
    <row r="1573" spans="1:45" ht="25.15" customHeight="1">
      <c r="A1573" s="413"/>
      <c r="B1573" s="9">
        <v>2050</v>
      </c>
      <c r="C1573" s="41">
        <f>$AH$1251</f>
        <v>87.105701511469348</v>
      </c>
      <c r="D1573" s="403"/>
      <c r="E1573" s="9">
        <f t="shared" si="466"/>
        <v>2050</v>
      </c>
      <c r="F1573" s="41">
        <f t="shared" si="467"/>
        <v>101.80478864152981</v>
      </c>
      <c r="G1573" s="405"/>
      <c r="H1573" s="9">
        <f t="shared" si="468"/>
        <v>2050</v>
      </c>
      <c r="I1573" s="41">
        <f t="shared" si="469"/>
        <v>94.45524507649958</v>
      </c>
      <c r="J1573" s="405"/>
      <c r="K1573" s="40"/>
      <c r="L1573" s="64"/>
      <c r="M1573" s="9">
        <f t="shared" si="470"/>
        <v>2050</v>
      </c>
      <c r="N1573" s="37">
        <f>$AH$1162</f>
        <v>0.66900000000000004</v>
      </c>
      <c r="O1573" s="37">
        <f t="shared" si="471"/>
        <v>0.33099999999999996</v>
      </c>
      <c r="P1573" s="37">
        <f>$AH$1167</f>
        <v>1</v>
      </c>
      <c r="Q1573" s="37">
        <f>$AH$1168</f>
        <v>0</v>
      </c>
    </row>
    <row r="1574" spans="1:45" ht="25.15" customHeight="1">
      <c r="A1574" s="413"/>
      <c r="B1574" s="9">
        <v>2051</v>
      </c>
      <c r="C1574" s="41">
        <f>$AI$1251</f>
        <v>87.105701511469348</v>
      </c>
      <c r="D1574" s="403"/>
      <c r="E1574" s="9">
        <f t="shared" si="466"/>
        <v>2051</v>
      </c>
      <c r="F1574" s="41">
        <f t="shared" si="467"/>
        <v>101.80478864152981</v>
      </c>
      <c r="G1574" s="405"/>
      <c r="H1574" s="9">
        <f t="shared" si="468"/>
        <v>2051</v>
      </c>
      <c r="I1574" s="41">
        <f t="shared" si="469"/>
        <v>94.45524507649958</v>
      </c>
      <c r="J1574" s="405"/>
      <c r="K1574" s="40"/>
      <c r="L1574" s="64"/>
      <c r="M1574" s="9">
        <f t="shared" si="470"/>
        <v>2051</v>
      </c>
      <c r="N1574" s="37">
        <f>$AI$1162</f>
        <v>0.66900000000000004</v>
      </c>
      <c r="O1574" s="37">
        <f t="shared" si="471"/>
        <v>0.33099999999999996</v>
      </c>
      <c r="P1574" s="37">
        <f>$AI$1167</f>
        <v>1</v>
      </c>
      <c r="Q1574" s="37">
        <f>$AI$1168</f>
        <v>0</v>
      </c>
    </row>
    <row r="1575" spans="1:45" ht="25.15" customHeight="1">
      <c r="A1575" s="413"/>
      <c r="B1575" s="9">
        <v>2052</v>
      </c>
      <c r="C1575" s="41">
        <f>$AJ$1251</f>
        <v>87.105701511469348</v>
      </c>
      <c r="D1575" s="403"/>
      <c r="E1575" s="9">
        <f t="shared" si="466"/>
        <v>2052</v>
      </c>
      <c r="F1575" s="41">
        <f t="shared" si="467"/>
        <v>101.80478864152981</v>
      </c>
      <c r="G1575" s="405"/>
      <c r="H1575" s="9">
        <f t="shared" si="468"/>
        <v>2052</v>
      </c>
      <c r="I1575" s="41">
        <f t="shared" si="469"/>
        <v>94.45524507649958</v>
      </c>
      <c r="J1575" s="405"/>
      <c r="K1575" s="40"/>
      <c r="L1575" s="64"/>
      <c r="M1575" s="9">
        <f t="shared" si="470"/>
        <v>2052</v>
      </c>
      <c r="N1575" s="37">
        <f>$AJ$1162</f>
        <v>0.66900000000000004</v>
      </c>
      <c r="O1575" s="37">
        <f t="shared" si="471"/>
        <v>0.33099999999999996</v>
      </c>
      <c r="P1575" s="37">
        <f>$AJ$1167</f>
        <v>1</v>
      </c>
      <c r="Q1575" s="37">
        <f>$AJ$1168</f>
        <v>0</v>
      </c>
    </row>
    <row r="1576" spans="1:45" ht="25.15" customHeight="1">
      <c r="A1576" s="413"/>
      <c r="B1576" s="9">
        <v>2053</v>
      </c>
      <c r="C1576" s="41">
        <f>$AK$1251</f>
        <v>87.105701511469348</v>
      </c>
      <c r="D1576" s="403"/>
      <c r="E1576" s="9">
        <f t="shared" si="466"/>
        <v>2053</v>
      </c>
      <c r="F1576" s="41">
        <f t="shared" si="467"/>
        <v>101.80478864152981</v>
      </c>
      <c r="G1576" s="405"/>
      <c r="H1576" s="9">
        <f t="shared" si="468"/>
        <v>2053</v>
      </c>
      <c r="I1576" s="41">
        <f t="shared" si="469"/>
        <v>94.45524507649958</v>
      </c>
      <c r="J1576" s="405"/>
      <c r="K1576" s="40"/>
      <c r="L1576" s="64"/>
      <c r="M1576" s="9">
        <f t="shared" si="470"/>
        <v>2053</v>
      </c>
      <c r="N1576" s="37">
        <f>$AK$1162</f>
        <v>0.66900000000000004</v>
      </c>
      <c r="O1576" s="37">
        <f t="shared" si="471"/>
        <v>0.33099999999999996</v>
      </c>
      <c r="P1576" s="37">
        <f>$AK$1167</f>
        <v>1</v>
      </c>
      <c r="Q1576" s="37">
        <f>$AK$1168</f>
        <v>0</v>
      </c>
    </row>
    <row r="1577" spans="1:45" ht="25.15" customHeight="1">
      <c r="A1577" s="413"/>
      <c r="B1577" s="9">
        <v>2054</v>
      </c>
      <c r="C1577" s="41">
        <f>$AL$1251</f>
        <v>87.105701511469348</v>
      </c>
      <c r="D1577" s="403"/>
      <c r="E1577" s="9">
        <f t="shared" si="466"/>
        <v>2054</v>
      </c>
      <c r="F1577" s="41">
        <f t="shared" si="467"/>
        <v>101.80478864152981</v>
      </c>
      <c r="G1577" s="405"/>
      <c r="H1577" s="9">
        <f t="shared" si="468"/>
        <v>2054</v>
      </c>
      <c r="I1577" s="41">
        <f t="shared" si="469"/>
        <v>94.45524507649958</v>
      </c>
      <c r="J1577" s="405"/>
      <c r="K1577" s="40"/>
      <c r="L1577" s="64"/>
      <c r="M1577" s="9">
        <f t="shared" si="470"/>
        <v>2054</v>
      </c>
      <c r="N1577" s="37">
        <f>$AL$1162</f>
        <v>0.66900000000000004</v>
      </c>
      <c r="O1577" s="37">
        <f t="shared" si="471"/>
        <v>0.33099999999999996</v>
      </c>
      <c r="P1577" s="37">
        <f>$AL$1167</f>
        <v>1</v>
      </c>
      <c r="Q1577" s="37">
        <f>$AL$1168</f>
        <v>0</v>
      </c>
    </row>
    <row r="1578" spans="1:45" ht="25.15" customHeight="1">
      <c r="A1578" s="413"/>
      <c r="B1578" s="9">
        <v>2055</v>
      </c>
      <c r="C1578" s="41">
        <f>$AM$1251</f>
        <v>87.105701511469348</v>
      </c>
      <c r="D1578" s="403"/>
      <c r="E1578" s="9">
        <f t="shared" si="466"/>
        <v>2055</v>
      </c>
      <c r="F1578" s="41">
        <f t="shared" si="467"/>
        <v>101.80478864152981</v>
      </c>
      <c r="G1578" s="405"/>
      <c r="H1578" s="9">
        <f t="shared" si="468"/>
        <v>2055</v>
      </c>
      <c r="I1578" s="41">
        <f t="shared" si="469"/>
        <v>94.45524507649958</v>
      </c>
      <c r="J1578" s="405"/>
      <c r="K1578" s="40"/>
      <c r="L1578" s="64"/>
      <c r="M1578" s="9">
        <f t="shared" si="470"/>
        <v>2055</v>
      </c>
      <c r="N1578" s="37">
        <f>$AM$1162</f>
        <v>0.66900000000000004</v>
      </c>
      <c r="O1578" s="37">
        <f t="shared" si="471"/>
        <v>0.33099999999999996</v>
      </c>
      <c r="P1578" s="37">
        <f>$AM$1167</f>
        <v>1</v>
      </c>
      <c r="Q1578" s="37">
        <f>$AM$1168</f>
        <v>0</v>
      </c>
      <c r="R1578" s="64"/>
      <c r="S1578" s="64"/>
      <c r="T1578" s="64"/>
      <c r="U1578" s="64"/>
      <c r="V1578" s="64"/>
      <c r="W1578" s="64"/>
      <c r="X1578" s="64"/>
      <c r="Y1578" s="64"/>
      <c r="Z1578" s="64"/>
      <c r="AA1578" s="64"/>
      <c r="AB1578" s="64"/>
      <c r="AC1578" s="64"/>
      <c r="AD1578" s="64"/>
      <c r="AE1578" s="64"/>
      <c r="AF1578" s="64"/>
      <c r="AG1578" s="64"/>
      <c r="AH1578" s="64"/>
      <c r="AI1578" s="64"/>
      <c r="AJ1578" s="64"/>
      <c r="AK1578" s="64"/>
      <c r="AL1578" s="64"/>
      <c r="AM1578" s="64"/>
      <c r="AN1578" s="64"/>
      <c r="AO1578" s="64"/>
      <c r="AP1578" s="64"/>
      <c r="AQ1578" s="64"/>
      <c r="AR1578" s="64"/>
      <c r="AS1578" s="64"/>
    </row>
    <row r="1579" spans="1:45" ht="25.15" customHeight="1">
      <c r="A1579" s="413"/>
      <c r="B1579" s="9">
        <v>2056</v>
      </c>
      <c r="C1579" s="41">
        <f>$AN$1251</f>
        <v>87.105701511469348</v>
      </c>
      <c r="D1579" s="403"/>
      <c r="E1579" s="9">
        <f t="shared" si="466"/>
        <v>2056</v>
      </c>
      <c r="F1579" s="41">
        <f t="shared" si="467"/>
        <v>101.80478864152981</v>
      </c>
      <c r="G1579" s="405"/>
      <c r="H1579" s="9">
        <f t="shared" si="468"/>
        <v>2056</v>
      </c>
      <c r="I1579" s="41">
        <f t="shared" si="469"/>
        <v>94.45524507649958</v>
      </c>
      <c r="J1579" s="405"/>
      <c r="K1579" s="40"/>
      <c r="L1579" s="64"/>
      <c r="M1579" s="9">
        <f t="shared" si="470"/>
        <v>2056</v>
      </c>
      <c r="N1579" s="37">
        <f>$AN$1162</f>
        <v>0.66900000000000004</v>
      </c>
      <c r="O1579" s="37">
        <f t="shared" si="471"/>
        <v>0.33099999999999996</v>
      </c>
      <c r="P1579" s="37">
        <f>$AN$1167</f>
        <v>1</v>
      </c>
      <c r="Q1579" s="37">
        <f>$AN$1168</f>
        <v>0</v>
      </c>
      <c r="R1579" s="64"/>
      <c r="S1579" s="64"/>
      <c r="T1579" s="64"/>
      <c r="U1579" s="64"/>
      <c r="V1579" s="64"/>
      <c r="W1579" s="64"/>
      <c r="X1579" s="64"/>
      <c r="Y1579" s="64"/>
      <c r="Z1579" s="64"/>
      <c r="AA1579" s="64"/>
      <c r="AB1579" s="64"/>
      <c r="AC1579" s="64"/>
      <c r="AD1579" s="64"/>
      <c r="AE1579" s="64"/>
      <c r="AF1579" s="64"/>
      <c r="AG1579" s="64"/>
      <c r="AH1579" s="64"/>
      <c r="AI1579" s="64"/>
      <c r="AJ1579" s="64"/>
      <c r="AK1579" s="64"/>
      <c r="AL1579" s="64"/>
      <c r="AM1579" s="64"/>
      <c r="AN1579" s="64"/>
      <c r="AO1579" s="64"/>
      <c r="AP1579" s="64"/>
      <c r="AQ1579" s="64"/>
      <c r="AR1579" s="64"/>
      <c r="AS1579" s="64"/>
    </row>
    <row r="1580" spans="1:45" ht="24.95" customHeight="1">
      <c r="A1580" s="413"/>
      <c r="B1580" s="9">
        <v>2057</v>
      </c>
      <c r="C1580" s="41">
        <f>$AO$1251</f>
        <v>87.105701511469348</v>
      </c>
      <c r="D1580" s="403"/>
      <c r="E1580" s="9">
        <f t="shared" si="466"/>
        <v>2057</v>
      </c>
      <c r="F1580" s="41">
        <f t="shared" si="467"/>
        <v>101.80478864152981</v>
      </c>
      <c r="G1580" s="405"/>
      <c r="H1580" s="9">
        <f t="shared" si="468"/>
        <v>2057</v>
      </c>
      <c r="I1580" s="41">
        <f t="shared" si="469"/>
        <v>94.45524507649958</v>
      </c>
      <c r="J1580" s="405"/>
      <c r="K1580" s="40"/>
      <c r="L1580" s="64"/>
      <c r="M1580" s="9">
        <f t="shared" si="470"/>
        <v>2057</v>
      </c>
      <c r="N1580" s="37">
        <f>$AO$1162</f>
        <v>0.66900000000000004</v>
      </c>
      <c r="O1580" s="37">
        <f t="shared" si="471"/>
        <v>0.33099999999999996</v>
      </c>
      <c r="P1580" s="37">
        <f>$AO$1167</f>
        <v>1</v>
      </c>
      <c r="Q1580" s="37">
        <f>$AO$1168</f>
        <v>0</v>
      </c>
      <c r="R1580" s="64"/>
      <c r="S1580" s="64"/>
      <c r="T1580" s="64"/>
      <c r="U1580" s="64"/>
      <c r="V1580" s="64"/>
      <c r="W1580" s="64"/>
      <c r="X1580" s="64"/>
      <c r="Y1580" s="64"/>
      <c r="Z1580" s="64"/>
      <c r="AA1580" s="64"/>
      <c r="AB1580" s="64"/>
      <c r="AC1580" s="64"/>
      <c r="AD1580" s="64"/>
      <c r="AE1580" s="64"/>
      <c r="AF1580" s="64"/>
      <c r="AG1580" s="64"/>
      <c r="AH1580" s="64"/>
      <c r="AI1580" s="64"/>
      <c r="AJ1580" s="64"/>
      <c r="AK1580" s="64"/>
      <c r="AL1580" s="64"/>
      <c r="AM1580" s="64"/>
      <c r="AN1580" s="64"/>
      <c r="AO1580" s="64"/>
      <c r="AP1580" s="64"/>
      <c r="AQ1580" s="64"/>
      <c r="AR1580" s="64"/>
      <c r="AS1580" s="64"/>
    </row>
    <row r="1581" spans="1:45" ht="25.15" customHeight="1">
      <c r="A1581" s="413"/>
      <c r="B1581" s="9">
        <v>2058</v>
      </c>
      <c r="C1581" s="41">
        <f>$AP$1251</f>
        <v>87.105701511469348</v>
      </c>
      <c r="D1581" s="403"/>
      <c r="E1581" s="9">
        <f t="shared" si="466"/>
        <v>2058</v>
      </c>
      <c r="F1581" s="41">
        <f t="shared" si="467"/>
        <v>101.80478864152981</v>
      </c>
      <c r="G1581" s="405"/>
      <c r="H1581" s="9">
        <f t="shared" si="468"/>
        <v>2058</v>
      </c>
      <c r="I1581" s="41">
        <f t="shared" si="469"/>
        <v>94.45524507649958</v>
      </c>
      <c r="J1581" s="405"/>
      <c r="K1581" s="40"/>
      <c r="L1581" s="64"/>
      <c r="M1581" s="9">
        <f t="shared" si="470"/>
        <v>2058</v>
      </c>
      <c r="N1581" s="37">
        <f>$AP$1162</f>
        <v>0.66900000000000004</v>
      </c>
      <c r="O1581" s="37">
        <f t="shared" si="471"/>
        <v>0.33099999999999996</v>
      </c>
      <c r="P1581" s="37">
        <f>$AP$1167</f>
        <v>1</v>
      </c>
      <c r="Q1581" s="37">
        <f>$AP$1168</f>
        <v>0</v>
      </c>
      <c r="R1581" s="64"/>
      <c r="S1581" s="64"/>
      <c r="T1581" s="64"/>
      <c r="U1581" s="64"/>
      <c r="V1581" s="64"/>
      <c r="W1581" s="64"/>
      <c r="X1581" s="64"/>
      <c r="Y1581" s="64"/>
      <c r="Z1581" s="64"/>
      <c r="AA1581" s="64"/>
      <c r="AB1581" s="64"/>
      <c r="AC1581" s="64"/>
      <c r="AD1581" s="64"/>
      <c r="AE1581" s="64"/>
      <c r="AF1581" s="64"/>
      <c r="AG1581" s="64"/>
      <c r="AH1581" s="64"/>
      <c r="AI1581" s="64"/>
      <c r="AJ1581" s="64"/>
      <c r="AK1581" s="64"/>
      <c r="AL1581" s="64"/>
      <c r="AM1581" s="64"/>
      <c r="AN1581" s="64"/>
      <c r="AO1581" s="64"/>
      <c r="AP1581" s="64"/>
      <c r="AQ1581" s="64"/>
      <c r="AR1581" s="64"/>
      <c r="AS1581" s="64"/>
    </row>
    <row r="1582" spans="1:45" ht="25.15" customHeight="1">
      <c r="A1582" s="413"/>
      <c r="B1582" s="9">
        <v>2059</v>
      </c>
      <c r="C1582" s="41">
        <f>$AQ$1251</f>
        <v>87.105701511469348</v>
      </c>
      <c r="D1582" s="403"/>
      <c r="E1582" s="9">
        <f t="shared" si="466"/>
        <v>2059</v>
      </c>
      <c r="F1582" s="41">
        <f t="shared" si="467"/>
        <v>101.80478864152981</v>
      </c>
      <c r="G1582" s="405"/>
      <c r="H1582" s="9">
        <f t="shared" si="468"/>
        <v>2059</v>
      </c>
      <c r="I1582" s="41">
        <f t="shared" si="469"/>
        <v>94.45524507649958</v>
      </c>
      <c r="J1582" s="405"/>
      <c r="K1582" s="40"/>
      <c r="L1582" s="64"/>
      <c r="M1582" s="9">
        <f t="shared" si="470"/>
        <v>2059</v>
      </c>
      <c r="N1582" s="37">
        <f>$AQ$1162</f>
        <v>0.66900000000000004</v>
      </c>
      <c r="O1582" s="37">
        <f t="shared" si="471"/>
        <v>0.33099999999999996</v>
      </c>
      <c r="P1582" s="37">
        <f>$AQ$1167</f>
        <v>1</v>
      </c>
      <c r="Q1582" s="37">
        <f>$AQ$1168</f>
        <v>0</v>
      </c>
      <c r="R1582" s="64"/>
      <c r="S1582" s="64"/>
      <c r="T1582" s="64"/>
      <c r="U1582" s="64"/>
      <c r="V1582" s="64"/>
      <c r="W1582" s="64"/>
      <c r="X1582" s="64"/>
      <c r="Y1582" s="64"/>
      <c r="Z1582" s="64"/>
      <c r="AA1582" s="64"/>
      <c r="AB1582" s="64"/>
      <c r="AC1582" s="64"/>
      <c r="AD1582" s="64"/>
      <c r="AE1582" s="64"/>
      <c r="AF1582" s="64"/>
      <c r="AG1582" s="64"/>
      <c r="AH1582" s="64"/>
      <c r="AI1582" s="64"/>
      <c r="AJ1582" s="64"/>
      <c r="AK1582" s="64"/>
      <c r="AL1582" s="64"/>
      <c r="AM1582" s="64"/>
      <c r="AN1582" s="64"/>
      <c r="AO1582" s="64"/>
      <c r="AP1582" s="64"/>
      <c r="AQ1582" s="64"/>
      <c r="AR1582" s="64"/>
      <c r="AS1582" s="64"/>
    </row>
    <row r="1583" spans="1:45" ht="25.15" customHeight="1">
      <c r="A1583" s="413"/>
      <c r="B1583" s="9">
        <v>2060</v>
      </c>
      <c r="C1583" s="41">
        <f>$AR$1251</f>
        <v>87.105701511469348</v>
      </c>
      <c r="D1583" s="403"/>
      <c r="E1583" s="9">
        <f t="shared" si="466"/>
        <v>2060</v>
      </c>
      <c r="F1583" s="41">
        <f t="shared" si="467"/>
        <v>101.80478864152981</v>
      </c>
      <c r="G1583" s="405"/>
      <c r="H1583" s="9">
        <f t="shared" si="468"/>
        <v>2060</v>
      </c>
      <c r="I1583" s="41">
        <f t="shared" si="469"/>
        <v>94.45524507649958</v>
      </c>
      <c r="J1583" s="405"/>
      <c r="K1583" s="40"/>
      <c r="L1583" s="64"/>
      <c r="M1583" s="9">
        <f t="shared" si="470"/>
        <v>2060</v>
      </c>
      <c r="N1583" s="37">
        <f>$AR$1162</f>
        <v>0.66900000000000004</v>
      </c>
      <c r="O1583" s="37">
        <f t="shared" si="471"/>
        <v>0.33099999999999996</v>
      </c>
      <c r="P1583" s="37">
        <f>$AR$1167</f>
        <v>1</v>
      </c>
      <c r="Q1583" s="37">
        <f>$AR$1168</f>
        <v>0</v>
      </c>
      <c r="R1583" s="64"/>
      <c r="S1583" s="64"/>
      <c r="T1583" s="64"/>
      <c r="U1583" s="64"/>
      <c r="V1583" s="64"/>
      <c r="W1583" s="64"/>
      <c r="X1583" s="64"/>
      <c r="Y1583" s="64"/>
      <c r="Z1583" s="64"/>
      <c r="AA1583" s="64"/>
      <c r="AB1583" s="64"/>
      <c r="AC1583" s="64"/>
      <c r="AD1583" s="64"/>
      <c r="AE1583" s="64"/>
      <c r="AF1583" s="64"/>
      <c r="AG1583" s="64"/>
      <c r="AH1583" s="64"/>
      <c r="AI1583" s="64"/>
      <c r="AJ1583" s="64"/>
      <c r="AK1583" s="64"/>
      <c r="AL1583" s="64"/>
      <c r="AM1583" s="64"/>
      <c r="AN1583" s="64"/>
      <c r="AO1583" s="64"/>
      <c r="AP1583" s="64"/>
      <c r="AQ1583" s="64"/>
      <c r="AR1583" s="64"/>
      <c r="AS1583" s="64"/>
    </row>
    <row r="1584" spans="1:45" ht="25.15" customHeight="1">
      <c r="A1584" s="413"/>
      <c r="B1584" s="9">
        <v>2061</v>
      </c>
      <c r="C1584" s="41">
        <f>$AS$1251</f>
        <v>87.105701511469348</v>
      </c>
      <c r="D1584" s="403"/>
      <c r="E1584" s="9">
        <f t="shared" si="466"/>
        <v>2061</v>
      </c>
      <c r="F1584" s="41">
        <f t="shared" si="467"/>
        <v>101.80478864152981</v>
      </c>
      <c r="G1584" s="405"/>
      <c r="H1584" s="9">
        <f t="shared" si="468"/>
        <v>2061</v>
      </c>
      <c r="I1584" s="41">
        <f t="shared" si="469"/>
        <v>94.45524507649958</v>
      </c>
      <c r="J1584" s="405"/>
      <c r="K1584" s="40"/>
      <c r="L1584" s="64"/>
      <c r="M1584" s="9">
        <f t="shared" si="470"/>
        <v>2061</v>
      </c>
      <c r="N1584" s="37">
        <f>$AS$1162</f>
        <v>0.66900000000000004</v>
      </c>
      <c r="O1584" s="37">
        <f t="shared" si="471"/>
        <v>0.33099999999999996</v>
      </c>
      <c r="P1584" s="37">
        <f>$AS$1167</f>
        <v>1</v>
      </c>
      <c r="Q1584" s="37">
        <f>$AS$1168</f>
        <v>0</v>
      </c>
      <c r="R1584" s="64"/>
      <c r="S1584" s="64"/>
      <c r="T1584" s="64"/>
      <c r="U1584" s="64"/>
      <c r="V1584" s="64"/>
      <c r="W1584" s="64"/>
      <c r="X1584" s="64"/>
      <c r="Y1584" s="64"/>
      <c r="Z1584" s="64"/>
      <c r="AA1584" s="64"/>
      <c r="AB1584" s="64"/>
      <c r="AC1584" s="64"/>
      <c r="AD1584" s="64"/>
      <c r="AE1584" s="64"/>
      <c r="AF1584" s="64"/>
      <c r="AG1584" s="64"/>
      <c r="AH1584" s="64"/>
      <c r="AI1584" s="64"/>
      <c r="AJ1584" s="64"/>
      <c r="AK1584" s="64"/>
      <c r="AL1584" s="64"/>
      <c r="AM1584" s="64"/>
      <c r="AN1584" s="64"/>
      <c r="AO1584" s="64"/>
      <c r="AP1584" s="64"/>
      <c r="AQ1584" s="64"/>
      <c r="AR1584" s="64"/>
      <c r="AS1584" s="64"/>
    </row>
    <row r="1585" spans="1:45" ht="25.15" customHeight="1">
      <c r="B1585" s="66"/>
      <c r="C1585" s="64"/>
      <c r="D1585" s="64"/>
      <c r="E1585" s="19"/>
      <c r="F1585" s="39"/>
      <c r="G1585" s="39"/>
      <c r="H1585" s="64"/>
      <c r="I1585" s="64"/>
      <c r="J1585" s="64"/>
      <c r="K1585" s="64"/>
      <c r="L1585" s="64"/>
      <c r="M1585" s="64"/>
      <c r="N1585" s="43"/>
      <c r="O1585" s="43"/>
      <c r="P1585" s="64"/>
      <c r="Q1585" s="14"/>
      <c r="R1585" s="14"/>
      <c r="S1585" s="14"/>
      <c r="T1585" s="64"/>
      <c r="U1585" s="64"/>
      <c r="V1585" s="64"/>
      <c r="W1585" s="64"/>
      <c r="X1585" s="64"/>
      <c r="Y1585" s="64"/>
      <c r="Z1585" s="64"/>
      <c r="AA1585" s="64"/>
      <c r="AB1585" s="64"/>
      <c r="AC1585" s="64"/>
      <c r="AD1585" s="64"/>
      <c r="AE1585" s="64"/>
      <c r="AF1585" s="64"/>
      <c r="AG1585" s="64"/>
      <c r="AH1585" s="64"/>
      <c r="AI1585" s="64"/>
      <c r="AJ1585" s="64"/>
      <c r="AK1585" s="64"/>
      <c r="AL1585" s="64"/>
      <c r="AM1585" s="64"/>
      <c r="AN1585" s="64"/>
      <c r="AO1585" s="64"/>
      <c r="AP1585" s="64"/>
      <c r="AQ1585" s="64"/>
      <c r="AR1585" s="64"/>
      <c r="AS1585" s="64"/>
    </row>
    <row r="1586" spans="1:45" ht="25.15" customHeight="1">
      <c r="A1586" s="272" t="s">
        <v>382</v>
      </c>
      <c r="B1586" s="379" t="s">
        <v>321</v>
      </c>
      <c r="C1586" s="379"/>
      <c r="D1586" s="379"/>
      <c r="E1586" s="379"/>
      <c r="F1586" s="379"/>
      <c r="G1586" s="379"/>
      <c r="H1586" s="379"/>
      <c r="I1586" s="64"/>
      <c r="J1586" s="64"/>
      <c r="K1586" s="64"/>
      <c r="L1586" s="64"/>
      <c r="M1586" s="64"/>
      <c r="N1586" s="64"/>
      <c r="O1586" s="64"/>
      <c r="P1586" s="64"/>
      <c r="Q1586" s="14"/>
      <c r="R1586" s="14"/>
      <c r="S1586" s="14"/>
      <c r="T1586" s="64"/>
      <c r="U1586" s="64"/>
      <c r="V1586" s="64"/>
      <c r="W1586" s="64"/>
      <c r="X1586" s="64"/>
      <c r="Y1586" s="64"/>
      <c r="Z1586" s="64"/>
      <c r="AA1586" s="64"/>
      <c r="AB1586" s="64"/>
      <c r="AC1586" s="64"/>
      <c r="AD1586" s="64"/>
      <c r="AE1586" s="64"/>
      <c r="AF1586" s="64"/>
      <c r="AG1586" s="64"/>
      <c r="AH1586" s="64"/>
      <c r="AI1586" s="64"/>
      <c r="AJ1586" s="64"/>
      <c r="AK1586" s="64"/>
      <c r="AL1586" s="64"/>
      <c r="AM1586" s="64"/>
      <c r="AN1586" s="64"/>
      <c r="AO1586" s="64"/>
      <c r="AP1586" s="64"/>
      <c r="AQ1586" s="64"/>
      <c r="AR1586" s="64"/>
      <c r="AS1586" s="64"/>
    </row>
    <row r="1587" spans="1:45" ht="25.15" customHeight="1">
      <c r="B1587" s="43"/>
      <c r="C1587" s="43"/>
      <c r="D1587" s="43"/>
      <c r="E1587" s="43"/>
      <c r="F1587" s="43"/>
      <c r="G1587" s="43"/>
      <c r="H1587" s="43"/>
      <c r="I1587" s="64"/>
      <c r="J1587" s="64"/>
      <c r="K1587" s="64"/>
      <c r="L1587" s="64"/>
      <c r="M1587" s="64"/>
      <c r="N1587" s="64"/>
      <c r="O1587" s="64"/>
      <c r="P1587" s="64"/>
      <c r="Q1587" s="14"/>
      <c r="R1587" s="14"/>
      <c r="S1587" s="14"/>
      <c r="T1587" s="64"/>
      <c r="U1587" s="64"/>
      <c r="V1587" s="64"/>
      <c r="W1587" s="64"/>
      <c r="X1587" s="64"/>
      <c r="Y1587" s="64"/>
      <c r="Z1587" s="64"/>
      <c r="AA1587" s="64"/>
      <c r="AB1587" s="64"/>
      <c r="AC1587" s="64"/>
      <c r="AD1587" s="64"/>
      <c r="AE1587" s="64"/>
      <c r="AF1587" s="64"/>
      <c r="AG1587" s="64"/>
      <c r="AH1587" s="64"/>
      <c r="AI1587" s="64"/>
      <c r="AJ1587" s="64"/>
      <c r="AK1587" s="64"/>
      <c r="AL1587" s="64"/>
      <c r="AM1587" s="64"/>
      <c r="AN1587" s="64"/>
      <c r="AO1587" s="64"/>
      <c r="AP1587" s="64"/>
      <c r="AQ1587" s="64"/>
      <c r="AR1587" s="64"/>
      <c r="AS1587" s="64"/>
    </row>
    <row r="1588" spans="1:45" ht="25.15" hidden="1" customHeight="1">
      <c r="B1588" s="390" t="s">
        <v>484</v>
      </c>
      <c r="C1588" s="390"/>
      <c r="D1588" s="390"/>
      <c r="E1588" s="390"/>
      <c r="F1588" s="390"/>
      <c r="G1588" s="390"/>
      <c r="H1588" s="390"/>
      <c r="I1588" s="390"/>
      <c r="J1588" s="390"/>
      <c r="K1588" s="325"/>
      <c r="L1588" s="325"/>
      <c r="M1588" s="325"/>
      <c r="N1588" s="325"/>
      <c r="O1588" s="325"/>
      <c r="P1588" s="325"/>
      <c r="Q1588" s="325"/>
      <c r="R1588" s="325"/>
      <c r="S1588" s="325"/>
      <c r="T1588" s="325"/>
      <c r="U1588" s="325"/>
      <c r="V1588" s="325"/>
      <c r="W1588" s="325"/>
      <c r="X1588" s="64"/>
      <c r="Y1588" s="64"/>
      <c r="Z1588" s="64"/>
      <c r="AA1588" s="64"/>
      <c r="AB1588" s="64"/>
      <c r="AC1588" s="64"/>
      <c r="AD1588" s="64"/>
      <c r="AE1588" s="64"/>
      <c r="AF1588" s="64"/>
      <c r="AG1588" s="64"/>
      <c r="AH1588" s="64"/>
      <c r="AI1588" s="64"/>
      <c r="AJ1588" s="64"/>
      <c r="AK1588" s="64"/>
      <c r="AL1588" s="64"/>
      <c r="AM1588" s="64"/>
      <c r="AN1588" s="64"/>
      <c r="AO1588" s="64"/>
      <c r="AP1588" s="64"/>
      <c r="AQ1588" s="64"/>
      <c r="AR1588" s="64"/>
      <c r="AS1588" s="64"/>
    </row>
    <row r="1589" spans="1:45" ht="25.15" hidden="1" customHeight="1">
      <c r="B1589" s="391" t="s">
        <v>322</v>
      </c>
      <c r="C1589" s="81" t="s">
        <v>323</v>
      </c>
      <c r="D1589" s="82">
        <v>2020</v>
      </c>
      <c r="E1589" s="83">
        <f t="shared" ref="E1589:AS1589" si="472">D1589+1</f>
        <v>2021</v>
      </c>
      <c r="F1589" s="83">
        <f t="shared" si="472"/>
        <v>2022</v>
      </c>
      <c r="G1589" s="83">
        <f t="shared" si="472"/>
        <v>2023</v>
      </c>
      <c r="H1589" s="83">
        <f t="shared" si="472"/>
        <v>2024</v>
      </c>
      <c r="I1589" s="83">
        <f t="shared" si="472"/>
        <v>2025</v>
      </c>
      <c r="J1589" s="83">
        <f t="shared" si="472"/>
        <v>2026</v>
      </c>
      <c r="K1589" s="83">
        <f t="shared" si="472"/>
        <v>2027</v>
      </c>
      <c r="L1589" s="83">
        <f t="shared" si="472"/>
        <v>2028</v>
      </c>
      <c r="M1589" s="83">
        <f t="shared" si="472"/>
        <v>2029</v>
      </c>
      <c r="N1589" s="83">
        <f t="shared" si="472"/>
        <v>2030</v>
      </c>
      <c r="O1589" s="83">
        <f t="shared" si="472"/>
        <v>2031</v>
      </c>
      <c r="P1589" s="83">
        <f t="shared" si="472"/>
        <v>2032</v>
      </c>
      <c r="Q1589" s="83">
        <f t="shared" si="472"/>
        <v>2033</v>
      </c>
      <c r="R1589" s="83">
        <f t="shared" si="472"/>
        <v>2034</v>
      </c>
      <c r="S1589" s="83">
        <f t="shared" si="472"/>
        <v>2035</v>
      </c>
      <c r="T1589" s="83">
        <f t="shared" si="472"/>
        <v>2036</v>
      </c>
      <c r="U1589" s="83">
        <f t="shared" si="472"/>
        <v>2037</v>
      </c>
      <c r="V1589" s="83">
        <f t="shared" si="472"/>
        <v>2038</v>
      </c>
      <c r="W1589" s="83">
        <f t="shared" si="472"/>
        <v>2039</v>
      </c>
      <c r="X1589" s="83">
        <f t="shared" si="472"/>
        <v>2040</v>
      </c>
      <c r="Y1589" s="83">
        <f t="shared" si="472"/>
        <v>2041</v>
      </c>
      <c r="Z1589" s="83">
        <f t="shared" si="472"/>
        <v>2042</v>
      </c>
      <c r="AA1589" s="83">
        <f t="shared" si="472"/>
        <v>2043</v>
      </c>
      <c r="AB1589" s="83">
        <f t="shared" si="472"/>
        <v>2044</v>
      </c>
      <c r="AC1589" s="83">
        <f t="shared" si="472"/>
        <v>2045</v>
      </c>
      <c r="AD1589" s="83">
        <f t="shared" si="472"/>
        <v>2046</v>
      </c>
      <c r="AE1589" s="83">
        <f t="shared" si="472"/>
        <v>2047</v>
      </c>
      <c r="AF1589" s="83">
        <f t="shared" si="472"/>
        <v>2048</v>
      </c>
      <c r="AG1589" s="83">
        <f t="shared" si="472"/>
        <v>2049</v>
      </c>
      <c r="AH1589" s="83">
        <f t="shared" si="472"/>
        <v>2050</v>
      </c>
      <c r="AI1589" s="83">
        <f t="shared" si="472"/>
        <v>2051</v>
      </c>
      <c r="AJ1589" s="83">
        <f t="shared" si="472"/>
        <v>2052</v>
      </c>
      <c r="AK1589" s="83">
        <f t="shared" si="472"/>
        <v>2053</v>
      </c>
      <c r="AL1589" s="83">
        <f t="shared" si="472"/>
        <v>2054</v>
      </c>
      <c r="AM1589" s="83">
        <f t="shared" si="472"/>
        <v>2055</v>
      </c>
      <c r="AN1589" s="83">
        <f t="shared" si="472"/>
        <v>2056</v>
      </c>
      <c r="AO1589" s="83">
        <f t="shared" si="472"/>
        <v>2057</v>
      </c>
      <c r="AP1589" s="83">
        <f t="shared" si="472"/>
        <v>2058</v>
      </c>
      <c r="AQ1589" s="83">
        <f t="shared" si="472"/>
        <v>2059</v>
      </c>
      <c r="AR1589" s="83">
        <f t="shared" si="472"/>
        <v>2060</v>
      </c>
      <c r="AS1589" s="82">
        <f t="shared" si="472"/>
        <v>2061</v>
      </c>
    </row>
    <row r="1590" spans="1:45" ht="25.15" hidden="1" customHeight="1">
      <c r="B1590" s="392"/>
      <c r="C1590" s="223" t="s">
        <v>324</v>
      </c>
      <c r="D1590" s="224">
        <v>43830</v>
      </c>
      <c r="E1590" s="206">
        <f t="shared" ref="E1590:AS1590" si="473">DATE(YEAR(D1590+1),12,31)</f>
        <v>44196</v>
      </c>
      <c r="F1590" s="206">
        <f t="shared" si="473"/>
        <v>44561</v>
      </c>
      <c r="G1590" s="206">
        <f t="shared" si="473"/>
        <v>44926</v>
      </c>
      <c r="H1590" s="206">
        <f t="shared" si="473"/>
        <v>45291</v>
      </c>
      <c r="I1590" s="206">
        <f t="shared" si="473"/>
        <v>45657</v>
      </c>
      <c r="J1590" s="206">
        <f t="shared" si="473"/>
        <v>46022</v>
      </c>
      <c r="K1590" s="206">
        <f t="shared" si="473"/>
        <v>46387</v>
      </c>
      <c r="L1590" s="206">
        <f t="shared" si="473"/>
        <v>46752</v>
      </c>
      <c r="M1590" s="206">
        <f t="shared" si="473"/>
        <v>47118</v>
      </c>
      <c r="N1590" s="206">
        <f t="shared" si="473"/>
        <v>47483</v>
      </c>
      <c r="O1590" s="206">
        <f t="shared" si="473"/>
        <v>47848</v>
      </c>
      <c r="P1590" s="206">
        <f t="shared" si="473"/>
        <v>48213</v>
      </c>
      <c r="Q1590" s="206">
        <f t="shared" si="473"/>
        <v>48579</v>
      </c>
      <c r="R1590" s="206">
        <f t="shared" si="473"/>
        <v>48944</v>
      </c>
      <c r="S1590" s="206">
        <f t="shared" si="473"/>
        <v>49309</v>
      </c>
      <c r="T1590" s="206">
        <f t="shared" si="473"/>
        <v>49674</v>
      </c>
      <c r="U1590" s="206">
        <f t="shared" si="473"/>
        <v>50040</v>
      </c>
      <c r="V1590" s="206">
        <f t="shared" si="473"/>
        <v>50405</v>
      </c>
      <c r="W1590" s="206">
        <f t="shared" si="473"/>
        <v>50770</v>
      </c>
      <c r="X1590" s="206">
        <f t="shared" si="473"/>
        <v>51135</v>
      </c>
      <c r="Y1590" s="206">
        <f t="shared" si="473"/>
        <v>51501</v>
      </c>
      <c r="Z1590" s="206">
        <f t="shared" si="473"/>
        <v>51866</v>
      </c>
      <c r="AA1590" s="206">
        <f t="shared" si="473"/>
        <v>52231</v>
      </c>
      <c r="AB1590" s="206">
        <f t="shared" si="473"/>
        <v>52596</v>
      </c>
      <c r="AC1590" s="206">
        <f t="shared" si="473"/>
        <v>52962</v>
      </c>
      <c r="AD1590" s="206">
        <f t="shared" si="473"/>
        <v>53327</v>
      </c>
      <c r="AE1590" s="206">
        <f t="shared" si="473"/>
        <v>53692</v>
      </c>
      <c r="AF1590" s="206">
        <f t="shared" si="473"/>
        <v>54057</v>
      </c>
      <c r="AG1590" s="206">
        <f t="shared" si="473"/>
        <v>54423</v>
      </c>
      <c r="AH1590" s="206">
        <f t="shared" si="473"/>
        <v>54788</v>
      </c>
      <c r="AI1590" s="206">
        <f t="shared" si="473"/>
        <v>55153</v>
      </c>
      <c r="AJ1590" s="206">
        <f t="shared" si="473"/>
        <v>55518</v>
      </c>
      <c r="AK1590" s="206">
        <f t="shared" si="473"/>
        <v>55884</v>
      </c>
      <c r="AL1590" s="206">
        <f t="shared" si="473"/>
        <v>56249</v>
      </c>
      <c r="AM1590" s="206">
        <f t="shared" si="473"/>
        <v>56614</v>
      </c>
      <c r="AN1590" s="206">
        <f t="shared" si="473"/>
        <v>56979</v>
      </c>
      <c r="AO1590" s="206">
        <f t="shared" si="473"/>
        <v>57345</v>
      </c>
      <c r="AP1590" s="206">
        <f t="shared" si="473"/>
        <v>57710</v>
      </c>
      <c r="AQ1590" s="206">
        <f t="shared" si="473"/>
        <v>58075</v>
      </c>
      <c r="AR1590" s="206">
        <f t="shared" si="473"/>
        <v>58440</v>
      </c>
      <c r="AS1590" s="206">
        <f t="shared" si="473"/>
        <v>58806</v>
      </c>
    </row>
    <row r="1591" spans="1:45" ht="25.15" hidden="1" customHeight="1">
      <c r="B1591" s="169" t="s">
        <v>325</v>
      </c>
      <c r="C1591" s="118"/>
      <c r="D1591" s="225">
        <v>3.561976512116713E-2</v>
      </c>
      <c r="E1591" s="225">
        <f>D1591*$G$1718</f>
        <v>3.6236995076747991E-2</v>
      </c>
      <c r="F1591" s="225">
        <f>E1591*$G$1719</f>
        <v>4.0197410748516738E-2</v>
      </c>
      <c r="G1591" s="225">
        <f>F1591*$G$1720</f>
        <v>4.7942937626014558E-2</v>
      </c>
      <c r="H1591" s="225">
        <f>G1591*$G$1721</f>
        <v>5.3494180717679828E-2</v>
      </c>
      <c r="I1591" s="225">
        <f>H1591*$G$1722</f>
        <v>5.6710769853766947E-2</v>
      </c>
      <c r="J1591" s="225">
        <f>I1591*$G$1723</f>
        <v>5.8540130875535862E-2</v>
      </c>
      <c r="K1591" s="225">
        <f>J1591*$G$1724</f>
        <v>6.0339654128841319E-2</v>
      </c>
      <c r="L1591" s="225">
        <f>K1591*$G$1725</f>
        <v>6.183321261105932E-2</v>
      </c>
      <c r="M1591" s="225">
        <f>L1591*$G$1726</f>
        <v>6.3171234674511662E-2</v>
      </c>
      <c r="N1591" s="225">
        <f>M1591*$G$1727</f>
        <v>6.4597849975512836E-2</v>
      </c>
      <c r="O1591" s="225">
        <f>N1591*$G$1728</f>
        <v>6.6117053605726159E-2</v>
      </c>
      <c r="P1591" s="225">
        <f>O1591*$G$1729</f>
        <v>6.7595845517398445E-2</v>
      </c>
      <c r="Q1591" s="225">
        <f>P1591*$G$1730</f>
        <v>6.9075726947969457E-2</v>
      </c>
      <c r="R1591" s="225">
        <f>Q1591*$G$1731</f>
        <v>7.0441083197671783E-2</v>
      </c>
      <c r="S1591" s="225">
        <f>R1591*$G$1732</f>
        <v>7.1788577739999651E-2</v>
      </c>
      <c r="T1591" s="225">
        <f>S1591*$G$1733</f>
        <v>7.3173455628242151E-2</v>
      </c>
      <c r="U1591" s="225">
        <f>T1591*$G$1734</f>
        <v>7.4536532059281027E-2</v>
      </c>
      <c r="V1591" s="225">
        <f>U1591*$G$1735</f>
        <v>7.581069314144466E-2</v>
      </c>
      <c r="W1591" s="225">
        <f>V1591*$G$1736</f>
        <v>7.7054328060529392E-2</v>
      </c>
      <c r="X1591" s="225">
        <f>W1591*$G$1737</f>
        <v>7.8201670645685603E-2</v>
      </c>
      <c r="Y1591" s="225">
        <f>X1591*$G$1738</f>
        <v>7.9246362741719298E-2</v>
      </c>
      <c r="Z1591" s="225">
        <f>Y1591*$G$1739</f>
        <v>8.0183089162560936E-2</v>
      </c>
      <c r="AA1591" s="225">
        <f>Z1591*$G$1740</f>
        <v>8.1071404532888899E-2</v>
      </c>
      <c r="AB1591" s="225">
        <f>AA1591*$G$1741</f>
        <v>8.1839790329133744E-2</v>
      </c>
      <c r="AC1591" s="225">
        <f>AB1591*$G$1742</f>
        <v>8.2620204599965413E-2</v>
      </c>
      <c r="AD1591" s="225">
        <f>AC1591*$G$1743</f>
        <v>8.341774032469694E-2</v>
      </c>
      <c r="AE1591" s="225">
        <f>AD1591*$G$1744</f>
        <v>8.4227424907615644E-2</v>
      </c>
      <c r="AF1591" s="225">
        <f>AE1591*$G$1745</f>
        <v>8.5117149214596496E-2</v>
      </c>
      <c r="AG1591" s="225">
        <f>AF1591*$G$1746</f>
        <v>8.6021581462117483E-2</v>
      </c>
      <c r="AH1591" s="225">
        <f>AG1591*$G$1747</f>
        <v>8.6867808398140484E-2</v>
      </c>
      <c r="AI1591" s="225">
        <f>AH1591*$G$1748</f>
        <v>8.772876092273002E-2</v>
      </c>
      <c r="AJ1591" s="225">
        <f>AI1591*$G$1749</f>
        <v>8.8605338437357975E-2</v>
      </c>
      <c r="AK1591" s="225">
        <f>AJ1591*$G$1750</f>
        <v>8.9504396048202067E-2</v>
      </c>
      <c r="AL1591" s="225">
        <f>AK1591*$G$1751</f>
        <v>9.0420905332987203E-2</v>
      </c>
      <c r="AM1591" s="225">
        <f>AL1591*$G$1752</f>
        <v>9.1428878938306465E-2</v>
      </c>
      <c r="AN1591" s="225">
        <f>AM1591*$G$1753</f>
        <v>9.253212726361576E-2</v>
      </c>
      <c r="AO1591" s="225">
        <f>AN1591*$G$1754</f>
        <v>9.3659087828928372E-2</v>
      </c>
      <c r="AP1591" s="225">
        <f>AO1591*$G$1755</f>
        <v>9.4810371694695778E-2</v>
      </c>
      <c r="AQ1591" s="225">
        <f>AP1591*$G$1756</f>
        <v>9.6069626538894573E-2</v>
      </c>
      <c r="AR1591" s="225">
        <f>AQ1591*$G$1757</f>
        <v>9.7356909311327386E-2</v>
      </c>
      <c r="AS1591" s="225">
        <f>AR1591*$G$1758</f>
        <v>9.874563117137225E-2</v>
      </c>
    </row>
    <row r="1592" spans="1:45" ht="25.15" hidden="1" customHeight="1">
      <c r="B1592" s="169" t="s">
        <v>326</v>
      </c>
      <c r="C1592" s="118"/>
      <c r="D1592" s="225">
        <v>0.28287652617030912</v>
      </c>
      <c r="E1592" s="225">
        <f>D1592*$G$1718</f>
        <v>0.28777829531699034</v>
      </c>
      <c r="F1592" s="225">
        <f>E1592*$G$1719</f>
        <v>0.3192301766982813</v>
      </c>
      <c r="G1592" s="225">
        <f>F1592*$G$1720</f>
        <v>0.38074174840607228</v>
      </c>
      <c r="H1592" s="225">
        <f>G1592*$G$1721</f>
        <v>0.42482728227625588</v>
      </c>
      <c r="I1592" s="225">
        <f>H1592*$G$1722</f>
        <v>0.45037202008792582</v>
      </c>
      <c r="J1592" s="225">
        <f>I1592*$G$1723</f>
        <v>0.46490000165066336</v>
      </c>
      <c r="K1592" s="225">
        <f>J1592*$G$1724</f>
        <v>0.479191024764548</v>
      </c>
      <c r="L1592" s="225">
        <f>K1592*$G$1725</f>
        <v>0.49105221008244215</v>
      </c>
      <c r="M1592" s="225">
        <f>L1592*$G$1726</f>
        <v>0.50167819349252663</v>
      </c>
      <c r="N1592" s="225">
        <f>M1592*$G$1727</f>
        <v>0.51300774547457517</v>
      </c>
      <c r="O1592" s="225">
        <f>N1592*$G$1728</f>
        <v>0.52507259329146005</v>
      </c>
      <c r="P1592" s="225">
        <f>O1592*$G$1729</f>
        <v>0.53681650899330791</v>
      </c>
      <c r="Q1592" s="225">
        <f>P1592*$G$1730</f>
        <v>0.54856907717560366</v>
      </c>
      <c r="R1592" s="225">
        <f>Q1592*$G$1731</f>
        <v>0.55941213668447165</v>
      </c>
      <c r="S1592" s="225">
        <f>R1592*$G$1732</f>
        <v>0.57011334636035027</v>
      </c>
      <c r="T1592" s="225">
        <f>S1592*$G$1733</f>
        <v>0.5811114381462873</v>
      </c>
      <c r="U1592" s="225">
        <f>T1592*$G$1734</f>
        <v>0.59193639233689666</v>
      </c>
      <c r="V1592" s="225">
        <f>U1592*$G$1735</f>
        <v>0.6020552198888971</v>
      </c>
      <c r="W1592" s="225">
        <f>V1592*$G$1736</f>
        <v>0.6119316220644333</v>
      </c>
      <c r="X1592" s="225">
        <f>W1592*$G$1737</f>
        <v>0.62104331282691339</v>
      </c>
      <c r="Y1592" s="225">
        <f>X1592*$G$1738</f>
        <v>0.62933979850104205</v>
      </c>
      <c r="Z1592" s="225">
        <f>Y1592*$G$1739</f>
        <v>0.63677886821411456</v>
      </c>
      <c r="AA1592" s="225">
        <f>Z1592*$G$1740</f>
        <v>0.64383347863187779</v>
      </c>
      <c r="AB1592" s="225">
        <f>AA1592*$G$1741</f>
        <v>0.64993566105955414</v>
      </c>
      <c r="AC1592" s="225">
        <f>AB1592*$G$1742</f>
        <v>0.65613336834806768</v>
      </c>
      <c r="AD1592" s="225">
        <f>AC1592*$G$1743</f>
        <v>0.66246704670168233</v>
      </c>
      <c r="AE1592" s="225">
        <f>AD1592*$G$1744</f>
        <v>0.66889720594980129</v>
      </c>
      <c r="AF1592" s="225">
        <f>AE1592*$G$1745</f>
        <v>0.67596300552348987</v>
      </c>
      <c r="AG1592" s="225">
        <f>AF1592*$G$1746</f>
        <v>0.68314560909947764</v>
      </c>
      <c r="AH1592" s="225">
        <f>AG1592*$G$1747</f>
        <v>0.68986597166221897</v>
      </c>
      <c r="AI1592" s="225">
        <f>AH1592*$G$1748</f>
        <v>0.69670327838013213</v>
      </c>
      <c r="AJ1592" s="225">
        <f>AI1592*$G$1749</f>
        <v>0.70366467190458315</v>
      </c>
      <c r="AK1592" s="225">
        <f>AJ1592*$G$1750</f>
        <v>0.71080459247726036</v>
      </c>
      <c r="AL1592" s="225">
        <f>AK1592*$G$1751</f>
        <v>0.71808310657753416</v>
      </c>
      <c r="AM1592" s="225">
        <f>AL1592*$G$1752</f>
        <v>0.7260879901295213</v>
      </c>
      <c r="AN1592" s="225">
        <f>AM1592*$G$1753</f>
        <v>0.73484950365172164</v>
      </c>
      <c r="AO1592" s="225">
        <f>AN1592*$G$1754</f>
        <v>0.74379932936680238</v>
      </c>
      <c r="AP1592" s="225">
        <f>AO1592*$G$1755</f>
        <v>0.7529423200484191</v>
      </c>
      <c r="AQ1592" s="225">
        <f>AP1592*$G$1756</f>
        <v>0.762942768807089</v>
      </c>
      <c r="AR1592" s="225">
        <f>AQ1592*$G$1757</f>
        <v>0.77316580305860594</v>
      </c>
      <c r="AS1592" s="225">
        <f>AR1592*$G$1758</f>
        <v>0.78419442197986933</v>
      </c>
    </row>
    <row r="1593" spans="1:45" ht="25.15" hidden="1" customHeight="1">
      <c r="B1593" s="169" t="s">
        <v>327</v>
      </c>
      <c r="C1593" s="118"/>
      <c r="D1593" s="225">
        <v>0.23964672274264198</v>
      </c>
      <c r="E1593" s="225">
        <f>D1593*$G$1718</f>
        <v>0.24379939291130739</v>
      </c>
      <c r="F1593" s="225">
        <f>E1593*$G$1719</f>
        <v>0.2704447296564948</v>
      </c>
      <c r="G1593" s="225">
        <f>F1593*$G$1720</f>
        <v>0.32255596974449741</v>
      </c>
      <c r="H1593" s="225">
        <f>G1593*$G$1721</f>
        <v>0.35990425684128002</v>
      </c>
      <c r="I1593" s="225">
        <f>H1593*$G$1722</f>
        <v>0.38154519249177332</v>
      </c>
      <c r="J1593" s="225">
        <f>I1593*$G$1723</f>
        <v>0.39385297644511363</v>
      </c>
      <c r="K1593" s="225">
        <f>J1593*$G$1724</f>
        <v>0.40596001445299651</v>
      </c>
      <c r="L1593" s="225">
        <f>K1593*$G$1725</f>
        <v>0.41600854773979573</v>
      </c>
      <c r="M1593" s="225">
        <f>L1593*$G$1726</f>
        <v>0.42501064534973065</v>
      </c>
      <c r="N1593" s="225">
        <f>M1593*$G$1727</f>
        <v>0.43460879065856295</v>
      </c>
      <c r="O1593" s="225">
        <f>N1593*$G$1728</f>
        <v>0.44482986230013299</v>
      </c>
      <c r="P1593" s="225">
        <f>O1593*$G$1729</f>
        <v>0.45477904736761099</v>
      </c>
      <c r="Q1593" s="225">
        <f>P1593*$G$1730</f>
        <v>0.46473556262473392</v>
      </c>
      <c r="R1593" s="225">
        <f>Q1593*$G$1731</f>
        <v>0.47392156229385879</v>
      </c>
      <c r="S1593" s="225">
        <f>R1593*$G$1732</f>
        <v>0.48298738992871237</v>
      </c>
      <c r="T1593" s="225">
        <f>S1593*$G$1733</f>
        <v>0.49230472950653137</v>
      </c>
      <c r="U1593" s="225">
        <f>T1593*$G$1734</f>
        <v>0.50147539075134928</v>
      </c>
      <c r="V1593" s="225">
        <f>U1593*$G$1735</f>
        <v>0.5100478371599102</v>
      </c>
      <c r="W1593" s="225">
        <f>V1593*$G$1736</f>
        <v>0.51841490616312103</v>
      </c>
      <c r="X1593" s="225">
        <f>W1593*$G$1737</f>
        <v>0.52613412860775088</v>
      </c>
      <c r="Y1593" s="225">
        <f>X1593*$G$1738</f>
        <v>0.53316272737133008</v>
      </c>
      <c r="Z1593" s="225">
        <f>Y1593*$G$1739</f>
        <v>0.53946494233814768</v>
      </c>
      <c r="AA1593" s="225">
        <f>Z1593*$G$1740</f>
        <v>0.54544145191188731</v>
      </c>
      <c r="AB1593" s="225">
        <f>AA1593*$G$1741</f>
        <v>0.55061108560390304</v>
      </c>
      <c r="AC1593" s="225">
        <f>AB1593*$G$1742</f>
        <v>0.55586164584062003</v>
      </c>
      <c r="AD1593" s="225">
        <f>AC1593*$G$1743</f>
        <v>0.56122739774976194</v>
      </c>
      <c r="AE1593" s="225">
        <f>AD1593*$G$1744</f>
        <v>0.56667488613413652</v>
      </c>
      <c r="AF1593" s="225">
        <f>AE1593*$G$1745</f>
        <v>0.57266087491275774</v>
      </c>
      <c r="AG1593" s="225">
        <f>AF1593*$G$1746</f>
        <v>0.57874581745305442</v>
      </c>
      <c r="AH1593" s="225">
        <f>AG1593*$G$1747</f>
        <v>0.58443915965294302</v>
      </c>
      <c r="AI1593" s="225">
        <f>AH1593*$G$1748</f>
        <v>0.59023157434891405</v>
      </c>
      <c r="AJ1593" s="225">
        <f>AI1593*$G$1749</f>
        <v>0.59612911263688118</v>
      </c>
      <c r="AK1593" s="225">
        <f>AJ1593*$G$1750</f>
        <v>0.60217789508288277</v>
      </c>
      <c r="AL1593" s="225">
        <f>AK1593*$G$1751</f>
        <v>0.60834409089340602</v>
      </c>
      <c r="AM1593" s="225">
        <f>AL1593*$G$1752</f>
        <v>0.61512565080274695</v>
      </c>
      <c r="AN1593" s="225">
        <f>AM1593*$G$1753</f>
        <v>0.62254821085142531</v>
      </c>
      <c r="AO1593" s="225">
        <f>AN1593*$G$1754</f>
        <v>0.63013030481579202</v>
      </c>
      <c r="AP1593" s="225">
        <f>AO1593*$G$1755</f>
        <v>0.6378760438581218</v>
      </c>
      <c r="AQ1593" s="225">
        <f>AP1593*$G$1756</f>
        <v>0.64634820237695234</v>
      </c>
      <c r="AR1593" s="225">
        <f>AQ1593*$G$1757</f>
        <v>0.65500893039150243</v>
      </c>
      <c r="AS1593" s="225">
        <f>AR1593*$G$1758</f>
        <v>0.66435213188170683</v>
      </c>
    </row>
    <row r="1594" spans="1:45" ht="25.15" hidden="1" customHeight="1">
      <c r="B1594" s="391" t="s">
        <v>328</v>
      </c>
      <c r="C1594" s="81" t="s">
        <v>105</v>
      </c>
      <c r="D1594" s="82">
        <v>2020</v>
      </c>
      <c r="E1594" s="83">
        <f t="shared" ref="E1594:AS1594" si="474">D1594+1</f>
        <v>2021</v>
      </c>
      <c r="F1594" s="83">
        <f t="shared" si="474"/>
        <v>2022</v>
      </c>
      <c r="G1594" s="83">
        <f t="shared" si="474"/>
        <v>2023</v>
      </c>
      <c r="H1594" s="83">
        <f t="shared" si="474"/>
        <v>2024</v>
      </c>
      <c r="I1594" s="83">
        <f t="shared" si="474"/>
        <v>2025</v>
      </c>
      <c r="J1594" s="83">
        <f t="shared" si="474"/>
        <v>2026</v>
      </c>
      <c r="K1594" s="83">
        <f t="shared" si="474"/>
        <v>2027</v>
      </c>
      <c r="L1594" s="83">
        <f t="shared" si="474"/>
        <v>2028</v>
      </c>
      <c r="M1594" s="83">
        <f t="shared" si="474"/>
        <v>2029</v>
      </c>
      <c r="N1594" s="83">
        <f t="shared" si="474"/>
        <v>2030</v>
      </c>
      <c r="O1594" s="83">
        <f t="shared" si="474"/>
        <v>2031</v>
      </c>
      <c r="P1594" s="83">
        <f t="shared" si="474"/>
        <v>2032</v>
      </c>
      <c r="Q1594" s="83">
        <f t="shared" si="474"/>
        <v>2033</v>
      </c>
      <c r="R1594" s="83">
        <f t="shared" si="474"/>
        <v>2034</v>
      </c>
      <c r="S1594" s="83">
        <f t="shared" si="474"/>
        <v>2035</v>
      </c>
      <c r="T1594" s="83">
        <f t="shared" si="474"/>
        <v>2036</v>
      </c>
      <c r="U1594" s="83">
        <f t="shared" si="474"/>
        <v>2037</v>
      </c>
      <c r="V1594" s="83">
        <f t="shared" si="474"/>
        <v>2038</v>
      </c>
      <c r="W1594" s="83">
        <f t="shared" si="474"/>
        <v>2039</v>
      </c>
      <c r="X1594" s="83">
        <f t="shared" si="474"/>
        <v>2040</v>
      </c>
      <c r="Y1594" s="83">
        <f t="shared" si="474"/>
        <v>2041</v>
      </c>
      <c r="Z1594" s="83">
        <f t="shared" si="474"/>
        <v>2042</v>
      </c>
      <c r="AA1594" s="83">
        <f t="shared" si="474"/>
        <v>2043</v>
      </c>
      <c r="AB1594" s="83">
        <f t="shared" si="474"/>
        <v>2044</v>
      </c>
      <c r="AC1594" s="83">
        <f t="shared" si="474"/>
        <v>2045</v>
      </c>
      <c r="AD1594" s="83">
        <f t="shared" si="474"/>
        <v>2046</v>
      </c>
      <c r="AE1594" s="83">
        <f t="shared" si="474"/>
        <v>2047</v>
      </c>
      <c r="AF1594" s="83">
        <f t="shared" si="474"/>
        <v>2048</v>
      </c>
      <c r="AG1594" s="83">
        <f t="shared" si="474"/>
        <v>2049</v>
      </c>
      <c r="AH1594" s="83">
        <f t="shared" si="474"/>
        <v>2050</v>
      </c>
      <c r="AI1594" s="83">
        <f t="shared" si="474"/>
        <v>2051</v>
      </c>
      <c r="AJ1594" s="83">
        <f t="shared" si="474"/>
        <v>2052</v>
      </c>
      <c r="AK1594" s="83">
        <f t="shared" si="474"/>
        <v>2053</v>
      </c>
      <c r="AL1594" s="83">
        <f t="shared" si="474"/>
        <v>2054</v>
      </c>
      <c r="AM1594" s="83">
        <f t="shared" si="474"/>
        <v>2055</v>
      </c>
      <c r="AN1594" s="83">
        <f t="shared" si="474"/>
        <v>2056</v>
      </c>
      <c r="AO1594" s="83">
        <f t="shared" si="474"/>
        <v>2057</v>
      </c>
      <c r="AP1594" s="83">
        <f t="shared" si="474"/>
        <v>2058</v>
      </c>
      <c r="AQ1594" s="83">
        <f t="shared" si="474"/>
        <v>2059</v>
      </c>
      <c r="AR1594" s="83">
        <f t="shared" si="474"/>
        <v>2060</v>
      </c>
      <c r="AS1594" s="83">
        <f t="shared" si="474"/>
        <v>2061</v>
      </c>
    </row>
    <row r="1595" spans="1:45" ht="25.15" hidden="1" customHeight="1">
      <c r="B1595" s="392"/>
      <c r="C1595" s="223" t="s">
        <v>324</v>
      </c>
      <c r="D1595" s="224">
        <v>43830</v>
      </c>
      <c r="E1595" s="206">
        <f t="shared" ref="E1595:AS1595" si="475">DATE(YEAR(D1595+1),12,31)</f>
        <v>44196</v>
      </c>
      <c r="F1595" s="206">
        <f t="shared" si="475"/>
        <v>44561</v>
      </c>
      <c r="G1595" s="206">
        <f t="shared" si="475"/>
        <v>44926</v>
      </c>
      <c r="H1595" s="206">
        <f t="shared" si="475"/>
        <v>45291</v>
      </c>
      <c r="I1595" s="206">
        <f t="shared" si="475"/>
        <v>45657</v>
      </c>
      <c r="J1595" s="206">
        <f t="shared" si="475"/>
        <v>46022</v>
      </c>
      <c r="K1595" s="206">
        <f t="shared" si="475"/>
        <v>46387</v>
      </c>
      <c r="L1595" s="206">
        <f t="shared" si="475"/>
        <v>46752</v>
      </c>
      <c r="M1595" s="206">
        <f t="shared" si="475"/>
        <v>47118</v>
      </c>
      <c r="N1595" s="206">
        <f t="shared" si="475"/>
        <v>47483</v>
      </c>
      <c r="O1595" s="206">
        <f t="shared" si="475"/>
        <v>47848</v>
      </c>
      <c r="P1595" s="206">
        <f t="shared" si="475"/>
        <v>48213</v>
      </c>
      <c r="Q1595" s="206">
        <f t="shared" si="475"/>
        <v>48579</v>
      </c>
      <c r="R1595" s="206">
        <f t="shared" si="475"/>
        <v>48944</v>
      </c>
      <c r="S1595" s="206">
        <f t="shared" si="475"/>
        <v>49309</v>
      </c>
      <c r="T1595" s="206">
        <f t="shared" si="475"/>
        <v>49674</v>
      </c>
      <c r="U1595" s="206">
        <f t="shared" si="475"/>
        <v>50040</v>
      </c>
      <c r="V1595" s="206">
        <f t="shared" si="475"/>
        <v>50405</v>
      </c>
      <c r="W1595" s="206">
        <f t="shared" si="475"/>
        <v>50770</v>
      </c>
      <c r="X1595" s="206">
        <f t="shared" si="475"/>
        <v>51135</v>
      </c>
      <c r="Y1595" s="206">
        <f t="shared" si="475"/>
        <v>51501</v>
      </c>
      <c r="Z1595" s="206">
        <f t="shared" si="475"/>
        <v>51866</v>
      </c>
      <c r="AA1595" s="206">
        <f t="shared" si="475"/>
        <v>52231</v>
      </c>
      <c r="AB1595" s="206">
        <f t="shared" si="475"/>
        <v>52596</v>
      </c>
      <c r="AC1595" s="206">
        <f t="shared" si="475"/>
        <v>52962</v>
      </c>
      <c r="AD1595" s="206">
        <f t="shared" si="475"/>
        <v>53327</v>
      </c>
      <c r="AE1595" s="206">
        <f t="shared" si="475"/>
        <v>53692</v>
      </c>
      <c r="AF1595" s="206">
        <f t="shared" si="475"/>
        <v>54057</v>
      </c>
      <c r="AG1595" s="206">
        <f t="shared" si="475"/>
        <v>54423</v>
      </c>
      <c r="AH1595" s="206">
        <f t="shared" si="475"/>
        <v>54788</v>
      </c>
      <c r="AI1595" s="206">
        <f t="shared" si="475"/>
        <v>55153</v>
      </c>
      <c r="AJ1595" s="206">
        <f t="shared" si="475"/>
        <v>55518</v>
      </c>
      <c r="AK1595" s="206">
        <f t="shared" si="475"/>
        <v>55884</v>
      </c>
      <c r="AL1595" s="206">
        <f t="shared" si="475"/>
        <v>56249</v>
      </c>
      <c r="AM1595" s="206">
        <f t="shared" si="475"/>
        <v>56614</v>
      </c>
      <c r="AN1595" s="206">
        <f t="shared" si="475"/>
        <v>56979</v>
      </c>
      <c r="AO1595" s="206">
        <f t="shared" si="475"/>
        <v>57345</v>
      </c>
      <c r="AP1595" s="206">
        <f t="shared" si="475"/>
        <v>57710</v>
      </c>
      <c r="AQ1595" s="206">
        <f t="shared" si="475"/>
        <v>58075</v>
      </c>
      <c r="AR1595" s="206">
        <f t="shared" si="475"/>
        <v>58440</v>
      </c>
      <c r="AS1595" s="206">
        <f t="shared" si="475"/>
        <v>58806</v>
      </c>
    </row>
    <row r="1596" spans="1:45" ht="25.15" hidden="1" customHeight="1">
      <c r="B1596" s="169" t="s">
        <v>329</v>
      </c>
      <c r="C1596" s="118"/>
      <c r="D1596" s="225">
        <v>1.3459838183587702</v>
      </c>
      <c r="E1596" s="225">
        <f>D1596*$G$1718</f>
        <v>1.3693074289887699</v>
      </c>
      <c r="F1596" s="225">
        <f>E1596*$G$1719</f>
        <v>1.5189618523136295</v>
      </c>
      <c r="G1596" s="225">
        <f>F1596*$G$1720</f>
        <v>1.8116463718861548</v>
      </c>
      <c r="H1596" s="225">
        <f>G1596*$G$1721</f>
        <v>2.0214142731550258</v>
      </c>
      <c r="I1596" s="225">
        <f>H1596*$G$1722</f>
        <v>2.1429613106706964</v>
      </c>
      <c r="J1596" s="225">
        <f>I1596*$G$1723</f>
        <v>2.2120883901127226</v>
      </c>
      <c r="K1596" s="225">
        <f>J1596*$G$1724</f>
        <v>2.2800879732506285</v>
      </c>
      <c r="L1596" s="225">
        <f>K1596*$G$1725</f>
        <v>2.3365258959039501</v>
      </c>
      <c r="M1596" s="225">
        <f>L1596*$G$1726</f>
        <v>2.3870864776452274</v>
      </c>
      <c r="N1596" s="225">
        <f>M1596*$G$1727</f>
        <v>2.4409947811850934</v>
      </c>
      <c r="O1596" s="225">
        <f>N1596*$G$1728</f>
        <v>2.4984017712677957</v>
      </c>
      <c r="P1596" s="225">
        <f>O1596*$G$1729</f>
        <v>2.5542817013307793</v>
      </c>
      <c r="Q1596" s="225">
        <f>P1596*$G$1730</f>
        <v>2.6102028016486059</v>
      </c>
      <c r="R1596" s="225">
        <f>Q1596*$G$1731</f>
        <v>2.6617962754444862</v>
      </c>
      <c r="S1596" s="225">
        <f>R1596*$G$1732</f>
        <v>2.7127147989982046</v>
      </c>
      <c r="T1596" s="225">
        <f>S1596*$G$1733</f>
        <v>2.7650459477757572</v>
      </c>
      <c r="U1596" s="225">
        <f>T1596*$G$1734</f>
        <v>2.816553272799478</v>
      </c>
      <c r="V1596" s="225">
        <f>U1596*$G$1735</f>
        <v>2.8647007042252852</v>
      </c>
      <c r="W1596" s="225">
        <f>V1596*$G$1736</f>
        <v>2.9116946265978738</v>
      </c>
      <c r="X1596" s="225">
        <f>W1596*$G$1737</f>
        <v>2.9550498971472705</v>
      </c>
      <c r="Y1596" s="225">
        <f>X1596*$G$1738</f>
        <v>2.9945262567371054</v>
      </c>
      <c r="Z1596" s="225">
        <f>Y1596*$G$1739</f>
        <v>3.0299228574837156</v>
      </c>
      <c r="AA1596" s="225">
        <f>Z1596*$G$1740</f>
        <v>3.063490123017151</v>
      </c>
      <c r="AB1596" s="225">
        <f>AA1596*$G$1741</f>
        <v>3.0925255432251206</v>
      </c>
      <c r="AC1596" s="225">
        <f>AB1596*$G$1742</f>
        <v>3.1220154900729589</v>
      </c>
      <c r="AD1596" s="225">
        <f>AC1596*$G$1743</f>
        <v>3.1521524147943896</v>
      </c>
      <c r="AE1596" s="225">
        <f>AD1596*$G$1744</f>
        <v>3.182748415157556</v>
      </c>
      <c r="AF1596" s="225">
        <f>AE1596*$G$1745</f>
        <v>3.2163689209616511</v>
      </c>
      <c r="AG1596" s="225">
        <f>AF1596*$G$1746</f>
        <v>3.2505452038715483</v>
      </c>
      <c r="AH1596" s="225">
        <f>AG1596*$G$1747</f>
        <v>3.282522050396834</v>
      </c>
      <c r="AI1596" s="225">
        <f>AH1596*$G$1748</f>
        <v>3.3150553409036827</v>
      </c>
      <c r="AJ1596" s="225">
        <f>AI1596*$G$1749</f>
        <v>3.3481790615742955</v>
      </c>
      <c r="AK1596" s="225">
        <f>AJ1596*$G$1750</f>
        <v>3.3821522501074597</v>
      </c>
      <c r="AL1596" s="225">
        <f>AK1596*$G$1751</f>
        <v>3.4167848947220447</v>
      </c>
      <c r="AM1596" s="225">
        <f>AL1596*$G$1752</f>
        <v>3.4548737523402058</v>
      </c>
      <c r="AN1596" s="225">
        <f>AM1596*$G$1753</f>
        <v>3.4965628086393243</v>
      </c>
      <c r="AO1596" s="225">
        <f>AN1596*$G$1754</f>
        <v>3.5391478925015933</v>
      </c>
      <c r="AP1596" s="225">
        <f>AO1596*$G$1755</f>
        <v>3.5826520944071696</v>
      </c>
      <c r="AQ1596" s="225">
        <f>AP1596*$G$1756</f>
        <v>3.630236255552417</v>
      </c>
      <c r="AR1596" s="225">
        <f>AQ1596*$G$1757</f>
        <v>3.6788795235653482</v>
      </c>
      <c r="AS1596" s="225">
        <f>AR1596*$G$1758</f>
        <v>3.7313559266371561</v>
      </c>
    </row>
    <row r="1597" spans="1:45" ht="25.15" hidden="1" customHeight="1">
      <c r="B1597" s="169" t="s">
        <v>330</v>
      </c>
      <c r="C1597" s="118"/>
      <c r="D1597" s="225">
        <v>1.3291730740498182</v>
      </c>
      <c r="E1597" s="225">
        <f>D1597*$G$1718</f>
        <v>1.3522053830688219</v>
      </c>
      <c r="F1597" s="225">
        <f>E1597*$G$1719</f>
        <v>1.4999906886443422</v>
      </c>
      <c r="G1597" s="225">
        <f>F1597*$G$1720</f>
        <v>1.7890197076420375</v>
      </c>
      <c r="H1597" s="225">
        <f>G1597*$G$1721</f>
        <v>1.996167700332248</v>
      </c>
      <c r="I1597" s="225">
        <f>H1597*$G$1722</f>
        <v>2.1161966689519063</v>
      </c>
      <c r="J1597" s="225">
        <f>I1597*$G$1723</f>
        <v>2.1844603816569226</v>
      </c>
      <c r="K1597" s="225">
        <f>J1597*$G$1724</f>
        <v>2.2516106799894282</v>
      </c>
      <c r="L1597" s="225">
        <f>K1597*$G$1725</f>
        <v>2.3073437178780796</v>
      </c>
      <c r="M1597" s="225">
        <f>L1597*$G$1726</f>
        <v>2.3572728202507558</v>
      </c>
      <c r="N1597" s="225">
        <f>M1597*$G$1727</f>
        <v>2.4105078328531104</v>
      </c>
      <c r="O1597" s="225">
        <f>N1597*$G$1728</f>
        <v>2.4671978349463113</v>
      </c>
      <c r="P1597" s="225">
        <f>O1597*$G$1729</f>
        <v>2.5223798493260023</v>
      </c>
      <c r="Q1597" s="225">
        <f>P1597*$G$1730</f>
        <v>2.5776025197622094</v>
      </c>
      <c r="R1597" s="225">
        <f>Q1597*$G$1731</f>
        <v>2.6285516138232348</v>
      </c>
      <c r="S1597" s="225">
        <f>R1597*$G$1732</f>
        <v>2.678834187472968</v>
      </c>
      <c r="T1597" s="225">
        <f>S1597*$G$1733</f>
        <v>2.7305117432804611</v>
      </c>
      <c r="U1597" s="225">
        <f>T1597*$G$1734</f>
        <v>2.7813757645294994</v>
      </c>
      <c r="V1597" s="225">
        <f>U1597*$G$1735</f>
        <v>2.82892185576994</v>
      </c>
      <c r="W1597" s="225">
        <f>V1597*$G$1736</f>
        <v>2.8753288447765364</v>
      </c>
      <c r="X1597" s="225">
        <f>W1597*$G$1737</f>
        <v>2.9181426271165578</v>
      </c>
      <c r="Y1597" s="225">
        <f>X1597*$G$1738</f>
        <v>2.9571259443842925</v>
      </c>
      <c r="Z1597" s="225">
        <f>Y1597*$G$1739</f>
        <v>2.9920804571975701</v>
      </c>
      <c r="AA1597" s="225">
        <f>Z1597*$G$1740</f>
        <v>3.0252284823877438</v>
      </c>
      <c r="AB1597" s="225">
        <f>AA1597*$G$1741</f>
        <v>3.0539012630020115</v>
      </c>
      <c r="AC1597" s="225">
        <f>AB1597*$G$1742</f>
        <v>3.083022893418863</v>
      </c>
      <c r="AD1597" s="225">
        <f>AC1597*$G$1743</f>
        <v>3.1127834212409851</v>
      </c>
      <c r="AE1597" s="225">
        <f>AD1597*$G$1744</f>
        <v>3.1429972910525312</v>
      </c>
      <c r="AF1597" s="225">
        <f>AE1597*$G$1745</f>
        <v>3.1761978915658631</v>
      </c>
      <c r="AG1597" s="225">
        <f>AF1597*$G$1746</f>
        <v>3.2099473277740449</v>
      </c>
      <c r="AH1597" s="225">
        <f>AG1597*$G$1747</f>
        <v>3.2415247975881019</v>
      </c>
      <c r="AI1597" s="225">
        <f>AH1597*$G$1748</f>
        <v>3.2736517616437855</v>
      </c>
      <c r="AJ1597" s="225">
        <f>AI1597*$G$1749</f>
        <v>3.3063617816508688</v>
      </c>
      <c r="AK1597" s="225">
        <f>AJ1597*$G$1750</f>
        <v>3.339910660041518</v>
      </c>
      <c r="AL1597" s="225">
        <f>AK1597*$G$1751</f>
        <v>3.3741107581979528</v>
      </c>
      <c r="AM1597" s="225">
        <f>AL1597*$G$1752</f>
        <v>3.4117239027817479</v>
      </c>
      <c r="AN1597" s="225">
        <f>AM1597*$G$1753</f>
        <v>3.4528922811526725</v>
      </c>
      <c r="AO1597" s="225">
        <f>AN1597*$G$1754</f>
        <v>3.4949454960976341</v>
      </c>
      <c r="AP1597" s="225">
        <f>AO1597*$G$1755</f>
        <v>3.5379063497068755</v>
      </c>
      <c r="AQ1597" s="225">
        <f>AP1597*$G$1756</f>
        <v>3.5848962056641569</v>
      </c>
      <c r="AR1597" s="225">
        <f>AQ1597*$G$1757</f>
        <v>3.6329319407114138</v>
      </c>
      <c r="AS1597" s="225">
        <f>AR1597*$G$1758</f>
        <v>3.6847529366510843</v>
      </c>
    </row>
    <row r="1598" spans="1:45" ht="25.15" hidden="1" customHeight="1">
      <c r="B1598" s="169" t="s">
        <v>331</v>
      </c>
      <c r="C1598" s="118"/>
      <c r="D1598" s="225">
        <v>5.316692296199264</v>
      </c>
      <c r="E1598" s="225">
        <f>D1598*$G$1718</f>
        <v>5.4088215322752777</v>
      </c>
      <c r="F1598" s="225">
        <f>E1598*$G$1719</f>
        <v>5.9999627545773571</v>
      </c>
      <c r="G1598" s="225">
        <f>F1598*$G$1720</f>
        <v>7.1560788305681369</v>
      </c>
      <c r="H1598" s="225">
        <f>G1598*$G$1721</f>
        <v>7.9846708013289769</v>
      </c>
      <c r="I1598" s="225">
        <f>H1598*$G$1722</f>
        <v>8.4647866758076091</v>
      </c>
      <c r="J1598" s="225">
        <f>I1598*$G$1723</f>
        <v>8.7378415266276726</v>
      </c>
      <c r="K1598" s="225">
        <f>J1598*$G$1724</f>
        <v>9.0064427199576951</v>
      </c>
      <c r="L1598" s="225">
        <f>K1598*$G$1725</f>
        <v>9.2293748715123005</v>
      </c>
      <c r="M1598" s="225">
        <f>L1598*$G$1726</f>
        <v>9.4290912810030054</v>
      </c>
      <c r="N1598" s="225">
        <f>M1598*$G$1727</f>
        <v>9.6420313314124222</v>
      </c>
      <c r="O1598" s="225">
        <f>N1598*$G$1728</f>
        <v>9.8687913397852238</v>
      </c>
      <c r="P1598" s="225">
        <f>O1598*$G$1729</f>
        <v>10.089519397303986</v>
      </c>
      <c r="Q1598" s="225">
        <f>P1598*$G$1730</f>
        <v>10.310410079048815</v>
      </c>
      <c r="R1598" s="225">
        <f>Q1598*$G$1731</f>
        <v>10.514206455292916</v>
      </c>
      <c r="S1598" s="225">
        <f>R1598*$G$1732</f>
        <v>10.715336749891849</v>
      </c>
      <c r="T1598" s="225">
        <f>S1598*$G$1733</f>
        <v>10.922046973121819</v>
      </c>
      <c r="U1598" s="225">
        <f>T1598*$G$1734</f>
        <v>11.125503058117971</v>
      </c>
      <c r="V1598" s="225">
        <f>U1598*$G$1735</f>
        <v>11.315687423079734</v>
      </c>
      <c r="W1598" s="225">
        <f>V1598*$G$1736</f>
        <v>11.501315379106119</v>
      </c>
      <c r="X1598" s="225">
        <f>W1598*$G$1737</f>
        <v>11.672570508466205</v>
      </c>
      <c r="Y1598" s="225">
        <f>X1598*$G$1738</f>
        <v>11.828503777537144</v>
      </c>
      <c r="Z1598" s="225">
        <f>Y1598*$G$1739</f>
        <v>11.968321828790254</v>
      </c>
      <c r="AA1598" s="225">
        <f>Z1598*$G$1740</f>
        <v>12.100913929550948</v>
      </c>
      <c r="AB1598" s="225">
        <f>AA1598*$G$1741</f>
        <v>12.215605052008019</v>
      </c>
      <c r="AC1598" s="225">
        <f>AB1598*$G$1742</f>
        <v>12.332091573675426</v>
      </c>
      <c r="AD1598" s="225">
        <f>AC1598*$G$1743</f>
        <v>12.451133684963914</v>
      </c>
      <c r="AE1598" s="225">
        <f>AD1598*$G$1744</f>
        <v>12.571989164210098</v>
      </c>
      <c r="AF1598" s="225">
        <f>AE1598*$G$1745</f>
        <v>12.704791566263426</v>
      </c>
      <c r="AG1598" s="225">
        <f>AF1598*$G$1746</f>
        <v>12.839789311096153</v>
      </c>
      <c r="AH1598" s="225">
        <f>AG1598*$G$1747</f>
        <v>12.966099190352381</v>
      </c>
      <c r="AI1598" s="225">
        <f>AH1598*$G$1748</f>
        <v>13.094607046575113</v>
      </c>
      <c r="AJ1598" s="225">
        <f>AI1598*$G$1749</f>
        <v>13.225447126603447</v>
      </c>
      <c r="AK1598" s="225">
        <f>AJ1598*$G$1750</f>
        <v>13.359642640166042</v>
      </c>
      <c r="AL1598" s="225">
        <f>AK1598*$G$1751</f>
        <v>13.496443032791781</v>
      </c>
      <c r="AM1598" s="225">
        <f>AL1598*$G$1752</f>
        <v>13.646895611126961</v>
      </c>
      <c r="AN1598" s="225">
        <f>AM1598*$G$1753</f>
        <v>13.811569124610658</v>
      </c>
      <c r="AO1598" s="225">
        <f>AN1598*$G$1754</f>
        <v>13.979781984390504</v>
      </c>
      <c r="AP1598" s="225">
        <f>AO1598*$G$1755</f>
        <v>14.15162539882747</v>
      </c>
      <c r="AQ1598" s="225">
        <f>AP1598*$G$1756</f>
        <v>14.339584822656596</v>
      </c>
      <c r="AR1598" s="225">
        <f>AQ1598*$G$1757</f>
        <v>14.531727762845621</v>
      </c>
      <c r="AS1598" s="225">
        <f>AR1598*$G$1758</f>
        <v>14.739011746604303</v>
      </c>
    </row>
    <row r="1599" spans="1:45" ht="25.15" hidden="1" customHeight="1">
      <c r="B1599" s="169" t="s">
        <v>332</v>
      </c>
      <c r="C1599" s="118"/>
      <c r="D1599" s="225">
        <v>5.316692296199264</v>
      </c>
      <c r="E1599" s="225">
        <f>D1599*$G$1718</f>
        <v>5.4088215322752777</v>
      </c>
      <c r="F1599" s="225">
        <f>E1599*$G$1719</f>
        <v>5.9999627545773571</v>
      </c>
      <c r="G1599" s="225">
        <f>F1599*$G$1720</f>
        <v>7.1560788305681369</v>
      </c>
      <c r="H1599" s="225">
        <f>G1599*$G$1721</f>
        <v>7.9846708013289769</v>
      </c>
      <c r="I1599" s="225">
        <f>H1599*$G$1722</f>
        <v>8.4647866758076091</v>
      </c>
      <c r="J1599" s="225">
        <f>I1599*$G$1723</f>
        <v>8.7378415266276726</v>
      </c>
      <c r="K1599" s="225">
        <f>J1599*$G$1724</f>
        <v>9.0064427199576951</v>
      </c>
      <c r="L1599" s="225">
        <f>K1599*$G$1725</f>
        <v>9.2293748715123005</v>
      </c>
      <c r="M1599" s="225">
        <f>L1599*$G$1726</f>
        <v>9.4290912810030054</v>
      </c>
      <c r="N1599" s="225">
        <f>M1599*$G$1727</f>
        <v>9.6420313314124222</v>
      </c>
      <c r="O1599" s="225">
        <f>N1599*$G$1728</f>
        <v>9.8687913397852238</v>
      </c>
      <c r="P1599" s="225">
        <f>O1599*$G$1729</f>
        <v>10.089519397303986</v>
      </c>
      <c r="Q1599" s="225">
        <f>P1599*$G$1730</f>
        <v>10.310410079048815</v>
      </c>
      <c r="R1599" s="225">
        <f>Q1599*$G$1731</f>
        <v>10.514206455292916</v>
      </c>
      <c r="S1599" s="225">
        <f>R1599*$G$1732</f>
        <v>10.715336749891849</v>
      </c>
      <c r="T1599" s="225">
        <f>S1599*$G$1733</f>
        <v>10.922046973121819</v>
      </c>
      <c r="U1599" s="225">
        <f>T1599*$G$1734</f>
        <v>11.125503058117971</v>
      </c>
      <c r="V1599" s="225">
        <f>U1599*$G$1735</f>
        <v>11.315687423079734</v>
      </c>
      <c r="W1599" s="225">
        <f>V1599*$G$1736</f>
        <v>11.501315379106119</v>
      </c>
      <c r="X1599" s="225">
        <f>W1599*$G$1737</f>
        <v>11.672570508466205</v>
      </c>
      <c r="Y1599" s="225">
        <f>X1599*$G$1738</f>
        <v>11.828503777537144</v>
      </c>
      <c r="Z1599" s="225">
        <f>Y1599*$G$1739</f>
        <v>11.968321828790254</v>
      </c>
      <c r="AA1599" s="225">
        <f>Z1599*$G$1740</f>
        <v>12.100913929550948</v>
      </c>
      <c r="AB1599" s="225">
        <f>AA1599*$G$1741</f>
        <v>12.215605052008019</v>
      </c>
      <c r="AC1599" s="225">
        <f>AB1599*$G$1742</f>
        <v>12.332091573675426</v>
      </c>
      <c r="AD1599" s="225">
        <f>AC1599*$G$1743</f>
        <v>12.451133684963914</v>
      </c>
      <c r="AE1599" s="225">
        <f>AD1599*$G$1744</f>
        <v>12.571989164210098</v>
      </c>
      <c r="AF1599" s="225">
        <f>AE1599*$G$1745</f>
        <v>12.704791566263426</v>
      </c>
      <c r="AG1599" s="225">
        <f>AF1599*$G$1746</f>
        <v>12.839789311096153</v>
      </c>
      <c r="AH1599" s="225">
        <f>AG1599*$G$1747</f>
        <v>12.966099190352381</v>
      </c>
      <c r="AI1599" s="225">
        <f>AH1599*$G$1748</f>
        <v>13.094607046575113</v>
      </c>
      <c r="AJ1599" s="225">
        <f>AI1599*$G$1749</f>
        <v>13.225447126603447</v>
      </c>
      <c r="AK1599" s="225">
        <f>AJ1599*$G$1750</f>
        <v>13.359642640166042</v>
      </c>
      <c r="AL1599" s="225">
        <f>AK1599*$G$1751</f>
        <v>13.496443032791781</v>
      </c>
      <c r="AM1599" s="225">
        <f>AL1599*$G$1752</f>
        <v>13.646895611126961</v>
      </c>
      <c r="AN1599" s="225">
        <f>AM1599*$G$1753</f>
        <v>13.811569124610658</v>
      </c>
      <c r="AO1599" s="225">
        <f>AN1599*$G$1754</f>
        <v>13.979781984390504</v>
      </c>
      <c r="AP1599" s="225">
        <f>AO1599*$G$1755</f>
        <v>14.15162539882747</v>
      </c>
      <c r="AQ1599" s="225">
        <f>AP1599*$G$1756</f>
        <v>14.339584822656596</v>
      </c>
      <c r="AR1599" s="225">
        <f>AQ1599*$G$1757</f>
        <v>14.531727762845621</v>
      </c>
      <c r="AS1599" s="225">
        <f>AR1599*$G$1758</f>
        <v>14.739011746604303</v>
      </c>
    </row>
    <row r="1600" spans="1:45" ht="25.15" hidden="1" customHeight="1">
      <c r="B1600" s="43"/>
      <c r="C1600" s="43"/>
      <c r="D1600" s="43"/>
      <c r="E1600" s="43"/>
      <c r="F1600" s="43"/>
      <c r="G1600" s="43"/>
      <c r="H1600" s="43"/>
      <c r="I1600" s="64"/>
      <c r="J1600" s="64"/>
      <c r="K1600" s="64"/>
      <c r="L1600" s="64"/>
      <c r="M1600" s="64"/>
      <c r="N1600" s="64"/>
      <c r="O1600" s="64"/>
      <c r="P1600" s="64"/>
      <c r="Q1600" s="14"/>
      <c r="R1600" s="14"/>
      <c r="S1600" s="14"/>
      <c r="T1600" s="64"/>
      <c r="U1600" s="64"/>
      <c r="V1600" s="64"/>
      <c r="W1600" s="64"/>
      <c r="X1600" s="64"/>
      <c r="Y1600" s="64"/>
      <c r="Z1600" s="64"/>
      <c r="AA1600" s="64"/>
      <c r="AB1600" s="64"/>
      <c r="AC1600" s="64"/>
      <c r="AD1600" s="64"/>
      <c r="AE1600" s="64"/>
      <c r="AF1600" s="64"/>
      <c r="AG1600" s="64"/>
      <c r="AH1600" s="64"/>
      <c r="AI1600" s="64"/>
      <c r="AJ1600" s="64"/>
      <c r="AK1600" s="64"/>
      <c r="AL1600" s="64"/>
      <c r="AM1600" s="64"/>
      <c r="AN1600" s="64"/>
      <c r="AO1600" s="64"/>
      <c r="AP1600" s="64"/>
      <c r="AQ1600" s="64"/>
      <c r="AR1600" s="64"/>
      <c r="AS1600" s="64"/>
    </row>
    <row r="1601" spans="1:45" ht="25.15" hidden="1" customHeight="1">
      <c r="B1601" s="296" t="s">
        <v>333</v>
      </c>
      <c r="C1601" s="1"/>
      <c r="D1601" s="1"/>
      <c r="E1601" s="1"/>
      <c r="F1601" s="1"/>
      <c r="G1601" s="1"/>
      <c r="H1601" s="1"/>
      <c r="I1601" s="1"/>
      <c r="J1601" s="1"/>
      <c r="K1601" s="1"/>
      <c r="L1601" s="1"/>
      <c r="M1601" s="1"/>
      <c r="N1601" s="1"/>
      <c r="O1601" s="1"/>
      <c r="P1601" s="1"/>
      <c r="Q1601" s="1"/>
      <c r="R1601" s="1"/>
      <c r="S1601" s="1"/>
      <c r="T1601" s="64"/>
      <c r="U1601" s="64"/>
      <c r="V1601" s="64"/>
      <c r="W1601" s="64"/>
      <c r="X1601" s="64"/>
      <c r="Y1601" s="64"/>
      <c r="Z1601" s="64"/>
      <c r="AA1601" s="64"/>
      <c r="AB1601" s="64"/>
      <c r="AC1601" s="64"/>
      <c r="AD1601" s="64"/>
      <c r="AE1601" s="64"/>
      <c r="AF1601" s="64"/>
      <c r="AG1601" s="64"/>
      <c r="AH1601" s="64"/>
      <c r="AI1601" s="64"/>
      <c r="AJ1601" s="64"/>
      <c r="AK1601" s="64"/>
      <c r="AL1601" s="64"/>
      <c r="AM1601" s="64"/>
      <c r="AN1601" s="64"/>
      <c r="AO1601" s="64"/>
      <c r="AP1601" s="64"/>
      <c r="AQ1601" s="64"/>
      <c r="AR1601" s="64"/>
      <c r="AS1601" s="64"/>
    </row>
    <row r="1602" spans="1:45" ht="25.15" hidden="1" customHeight="1">
      <c r="B1602" s="393" t="s">
        <v>334</v>
      </c>
      <c r="C1602" s="394"/>
      <c r="D1602" s="395"/>
      <c r="E1602" s="1"/>
      <c r="F1602" s="1"/>
      <c r="G1602" s="1"/>
      <c r="H1602" s="1"/>
      <c r="I1602" s="1"/>
      <c r="J1602" s="1"/>
      <c r="K1602" s="1"/>
      <c r="L1602" s="1"/>
      <c r="M1602" s="1"/>
      <c r="N1602" s="1"/>
      <c r="O1602" s="1"/>
      <c r="P1602" s="1"/>
      <c r="Q1602" s="2"/>
      <c r="R1602" s="2"/>
      <c r="S1602" s="2"/>
      <c r="T1602" s="64"/>
      <c r="U1602" s="64"/>
      <c r="V1602" s="64"/>
      <c r="W1602" s="64"/>
      <c r="X1602" s="64"/>
      <c r="Y1602" s="64"/>
      <c r="Z1602" s="64"/>
      <c r="AA1602" s="64"/>
      <c r="AB1602" s="64"/>
      <c r="AC1602" s="64"/>
      <c r="AD1602" s="64"/>
      <c r="AE1602" s="64"/>
      <c r="AF1602" s="64"/>
      <c r="AG1602" s="64"/>
      <c r="AH1602" s="64"/>
      <c r="AI1602" s="64"/>
      <c r="AJ1602" s="64"/>
      <c r="AK1602" s="64"/>
      <c r="AL1602" s="64"/>
      <c r="AM1602" s="64"/>
      <c r="AN1602" s="64"/>
      <c r="AO1602" s="64"/>
      <c r="AP1602" s="64"/>
      <c r="AQ1602" s="64"/>
      <c r="AR1602" s="64"/>
      <c r="AS1602" s="64"/>
    </row>
    <row r="1603" spans="1:45" ht="25.15" hidden="1" customHeight="1">
      <c r="B1603" s="61"/>
      <c r="C1603" s="113" t="s">
        <v>47</v>
      </c>
      <c r="D1603" s="113" t="s">
        <v>48</v>
      </c>
      <c r="E1603" s="1"/>
      <c r="F1603" s="1"/>
      <c r="G1603" s="1"/>
      <c r="H1603" s="1"/>
      <c r="I1603" s="1"/>
      <c r="J1603" s="1"/>
      <c r="K1603" s="1"/>
      <c r="L1603" s="1"/>
      <c r="M1603" s="1"/>
      <c r="N1603" s="1"/>
      <c r="O1603" s="1"/>
      <c r="P1603" s="1"/>
      <c r="Q1603" s="2"/>
      <c r="R1603" s="2"/>
      <c r="S1603" s="2"/>
      <c r="T1603" s="64"/>
      <c r="U1603" s="64"/>
      <c r="V1603" s="64"/>
      <c r="W1603" s="64"/>
      <c r="X1603" s="64"/>
      <c r="Y1603" s="64"/>
      <c r="Z1603" s="64"/>
      <c r="AA1603" s="64"/>
      <c r="AB1603" s="64"/>
      <c r="AC1603" s="64"/>
      <c r="AD1603" s="64"/>
      <c r="AE1603" s="64"/>
      <c r="AF1603" s="64"/>
      <c r="AG1603" s="64"/>
      <c r="AH1603" s="64"/>
      <c r="AI1603" s="64"/>
      <c r="AJ1603" s="64"/>
      <c r="AK1603" s="64"/>
      <c r="AL1603" s="64"/>
      <c r="AM1603" s="64"/>
      <c r="AN1603" s="64"/>
      <c r="AO1603" s="64"/>
      <c r="AP1603" s="64"/>
      <c r="AQ1603" s="64"/>
      <c r="AR1603" s="64"/>
      <c r="AS1603" s="64"/>
    </row>
    <row r="1604" spans="1:45" ht="25.15" hidden="1" customHeight="1">
      <c r="B1604" s="9" t="s">
        <v>335</v>
      </c>
      <c r="C1604" s="226">
        <v>1</v>
      </c>
      <c r="D1604" s="226">
        <v>1</v>
      </c>
      <c r="E1604" s="1"/>
      <c r="F1604" s="1"/>
      <c r="G1604" s="1"/>
      <c r="H1604" s="1"/>
      <c r="I1604" s="1"/>
      <c r="J1604" s="1"/>
      <c r="K1604" s="1"/>
      <c r="L1604" s="1"/>
      <c r="M1604" s="1"/>
      <c r="N1604" s="1"/>
      <c r="O1604" s="1"/>
      <c r="P1604" s="1"/>
      <c r="Q1604" s="2"/>
      <c r="R1604" s="2"/>
      <c r="S1604" s="2"/>
      <c r="T1604" s="64"/>
      <c r="U1604" s="64"/>
      <c r="V1604" s="64"/>
      <c r="W1604" s="64"/>
      <c r="X1604" s="64"/>
      <c r="Y1604" s="64"/>
      <c r="Z1604" s="64"/>
      <c r="AA1604" s="64"/>
      <c r="AB1604" s="64"/>
      <c r="AC1604" s="64"/>
      <c r="AD1604" s="64"/>
      <c r="AE1604" s="64"/>
      <c r="AF1604" s="64"/>
      <c r="AG1604" s="64"/>
      <c r="AH1604" s="64"/>
      <c r="AI1604" s="64"/>
      <c r="AJ1604" s="64"/>
      <c r="AK1604" s="64"/>
      <c r="AL1604" s="64"/>
      <c r="AM1604" s="64"/>
      <c r="AN1604" s="64"/>
      <c r="AO1604" s="64"/>
      <c r="AP1604" s="64"/>
      <c r="AQ1604" s="64"/>
      <c r="AR1604" s="64"/>
      <c r="AS1604" s="64"/>
    </row>
    <row r="1605" spans="1:45" ht="25.15" hidden="1" customHeight="1">
      <c r="B1605" s="9" t="s">
        <v>336</v>
      </c>
      <c r="C1605" s="227">
        <v>0.1238330587589237</v>
      </c>
      <c r="D1605" s="227">
        <v>0.12391913650187843</v>
      </c>
      <c r="E1605" s="1"/>
      <c r="F1605" s="1"/>
      <c r="G1605" s="1"/>
      <c r="H1605" s="1"/>
      <c r="I1605" s="1"/>
      <c r="J1605" s="1"/>
      <c r="K1605" s="1"/>
      <c r="L1605" s="1"/>
      <c r="M1605" s="1"/>
      <c r="N1605" s="1"/>
      <c r="O1605" s="1"/>
      <c r="P1605" s="1"/>
      <c r="Q1605" s="2"/>
      <c r="R1605" s="2"/>
      <c r="S1605" s="2"/>
      <c r="T1605" s="64"/>
      <c r="U1605" s="64"/>
      <c r="V1605" s="64"/>
      <c r="W1605" s="64"/>
      <c r="X1605" s="64"/>
      <c r="Y1605" s="64"/>
      <c r="Z1605" s="64"/>
      <c r="AA1605" s="64"/>
      <c r="AB1605" s="64"/>
      <c r="AC1605" s="64"/>
      <c r="AD1605" s="64"/>
      <c r="AE1605" s="64"/>
      <c r="AF1605" s="64"/>
      <c r="AG1605" s="64"/>
      <c r="AH1605" s="64"/>
      <c r="AI1605" s="64"/>
      <c r="AJ1605" s="64"/>
      <c r="AK1605" s="64"/>
      <c r="AL1605" s="64"/>
      <c r="AM1605" s="64"/>
      <c r="AN1605" s="64"/>
      <c r="AO1605" s="64"/>
      <c r="AP1605" s="64"/>
      <c r="AQ1605" s="64"/>
      <c r="AR1605" s="64"/>
      <c r="AS1605" s="64"/>
    </row>
    <row r="1606" spans="1:45" ht="25.15" hidden="1" customHeight="1">
      <c r="B1606" s="298" t="s">
        <v>337</v>
      </c>
      <c r="C1606" s="43"/>
      <c r="D1606" s="43"/>
      <c r="E1606" s="43"/>
      <c r="F1606" s="43"/>
      <c r="G1606" s="43"/>
      <c r="H1606" s="43"/>
      <c r="I1606" s="64"/>
      <c r="J1606" s="64"/>
      <c r="K1606" s="64"/>
      <c r="L1606" s="64"/>
      <c r="M1606" s="64"/>
      <c r="N1606" s="64"/>
      <c r="O1606" s="64"/>
      <c r="P1606" s="64"/>
      <c r="Q1606" s="14"/>
      <c r="R1606" s="14"/>
      <c r="S1606" s="14"/>
      <c r="T1606" s="64"/>
      <c r="U1606" s="64"/>
      <c r="V1606" s="64"/>
      <c r="W1606" s="64"/>
      <c r="X1606" s="64"/>
      <c r="Y1606" s="64"/>
      <c r="Z1606" s="64"/>
      <c r="AA1606" s="64"/>
      <c r="AB1606" s="64"/>
      <c r="AC1606" s="64"/>
      <c r="AD1606" s="64"/>
      <c r="AE1606" s="64"/>
      <c r="AF1606" s="64"/>
      <c r="AG1606" s="64"/>
      <c r="AH1606" s="64"/>
      <c r="AI1606" s="64"/>
      <c r="AJ1606" s="64"/>
      <c r="AK1606" s="64"/>
      <c r="AL1606" s="64"/>
      <c r="AM1606" s="64"/>
      <c r="AN1606" s="64"/>
      <c r="AO1606" s="64"/>
      <c r="AP1606" s="64"/>
      <c r="AQ1606" s="64"/>
      <c r="AR1606" s="64"/>
      <c r="AS1606" s="64"/>
    </row>
    <row r="1607" spans="1:45" ht="25.15" hidden="1" customHeight="1">
      <c r="B1607" s="298"/>
      <c r="C1607" s="43"/>
      <c r="D1607" s="43"/>
      <c r="E1607" s="43"/>
      <c r="F1607" s="43"/>
      <c r="G1607" s="43"/>
      <c r="H1607" s="43"/>
      <c r="I1607" s="64"/>
      <c r="J1607" s="64"/>
      <c r="K1607" s="64"/>
      <c r="L1607" s="64"/>
      <c r="M1607" s="64"/>
      <c r="N1607" s="64"/>
      <c r="O1607" s="64"/>
      <c r="P1607" s="64"/>
      <c r="Q1607" s="14"/>
      <c r="R1607" s="14"/>
      <c r="S1607" s="14"/>
      <c r="T1607" s="64"/>
      <c r="U1607" s="64"/>
      <c r="V1607" s="64"/>
      <c r="W1607" s="64"/>
      <c r="X1607" s="64"/>
      <c r="Y1607" s="64"/>
      <c r="Z1607" s="64"/>
      <c r="AA1607" s="64"/>
      <c r="AB1607" s="64"/>
      <c r="AC1607" s="64"/>
      <c r="AD1607" s="64"/>
      <c r="AE1607" s="64"/>
      <c r="AF1607" s="64"/>
      <c r="AG1607" s="64"/>
      <c r="AH1607" s="64"/>
      <c r="AI1607" s="64"/>
      <c r="AJ1607" s="64"/>
      <c r="AK1607" s="64"/>
      <c r="AL1607" s="64"/>
      <c r="AM1607" s="64"/>
      <c r="AN1607" s="64"/>
      <c r="AO1607" s="64"/>
      <c r="AP1607" s="64"/>
      <c r="AQ1607" s="64"/>
      <c r="AR1607" s="64"/>
      <c r="AS1607" s="64"/>
    </row>
    <row r="1608" spans="1:45" ht="38.25" customHeight="1">
      <c r="A1608" s="272" t="s">
        <v>382</v>
      </c>
      <c r="B1608" s="396" t="s">
        <v>338</v>
      </c>
      <c r="C1608" s="396"/>
      <c r="D1608" s="396"/>
      <c r="E1608" s="396"/>
      <c r="F1608" s="396"/>
      <c r="G1608" s="396"/>
      <c r="H1608" s="396"/>
      <c r="I1608" s="396"/>
      <c r="J1608" s="228"/>
      <c r="K1608" s="228"/>
      <c r="L1608" s="228"/>
      <c r="M1608" s="228"/>
      <c r="N1608" s="228"/>
      <c r="O1608" s="228"/>
      <c r="P1608" s="228"/>
      <c r="Q1608" s="228"/>
      <c r="R1608" s="228"/>
      <c r="S1608" s="228"/>
      <c r="T1608" s="228"/>
      <c r="U1608" s="228"/>
      <c r="V1608" s="228"/>
      <c r="W1608" s="228"/>
      <c r="X1608" s="64"/>
      <c r="Y1608" s="64"/>
      <c r="Z1608" s="64"/>
      <c r="AA1608" s="64"/>
      <c r="AB1608" s="64"/>
      <c r="AC1608" s="64"/>
      <c r="AD1608" s="64"/>
      <c r="AE1608" s="64"/>
      <c r="AF1608" s="64"/>
      <c r="AG1608" s="64"/>
      <c r="AH1608" s="64"/>
      <c r="AI1608" s="64"/>
      <c r="AJ1608" s="64"/>
      <c r="AK1608" s="64"/>
      <c r="AL1608" s="64"/>
      <c r="AM1608" s="64"/>
      <c r="AN1608" s="64"/>
      <c r="AO1608" s="64"/>
      <c r="AP1608" s="64"/>
      <c r="AQ1608" s="64"/>
      <c r="AR1608" s="64"/>
      <c r="AS1608" s="64"/>
    </row>
    <row r="1610" spans="1:45" ht="25.15" customHeight="1">
      <c r="A1610" s="382" t="s">
        <v>339</v>
      </c>
      <c r="B1610" s="380" t="s">
        <v>340</v>
      </c>
      <c r="C1610" s="380"/>
      <c r="D1610" s="380"/>
      <c r="E1610" s="64"/>
      <c r="F1610" s="2"/>
      <c r="G1610" s="161" t="s">
        <v>341</v>
      </c>
      <c r="H1610" s="161"/>
      <c r="I1610" s="161"/>
      <c r="J1610" s="64"/>
    </row>
    <row r="1611" spans="1:45" ht="25.15" customHeight="1">
      <c r="A1611" s="383"/>
      <c r="B1611" s="248" t="s">
        <v>448</v>
      </c>
      <c r="C1611" s="44" t="s">
        <v>199</v>
      </c>
      <c r="D1611" s="268" t="s">
        <v>47</v>
      </c>
      <c r="E1611" s="268" t="s">
        <v>48</v>
      </c>
      <c r="F1611" s="64"/>
      <c r="G1611" s="248" t="s">
        <v>448</v>
      </c>
      <c r="H1611" s="44" t="s">
        <v>199</v>
      </c>
      <c r="I1611" s="50" t="s">
        <v>47</v>
      </c>
      <c r="J1611" s="50" t="s">
        <v>48</v>
      </c>
    </row>
    <row r="1612" spans="1:45" ht="25.15" customHeight="1">
      <c r="A1612" s="383"/>
      <c r="B1612" s="269">
        <v>2020</v>
      </c>
      <c r="C1612" s="279">
        <v>43830</v>
      </c>
      <c r="D1612" s="33">
        <f>($D$1591*$C$1604)*$D$1162+$D$1165*0</f>
        <v>3.5367188604853404E-2</v>
      </c>
      <c r="E1612" s="33">
        <f>($D$1592*$D$1604)*$D$1167</f>
        <v>0.28287652617030912</v>
      </c>
      <c r="F1612" s="2"/>
      <c r="G1612" s="270">
        <v>2020</v>
      </c>
      <c r="H1612" s="279">
        <v>43830</v>
      </c>
      <c r="I1612" s="33">
        <f>($D$1591*$C$1605)*$D$1162+$D$1165*0</f>
        <v>4.379627144642748E-3</v>
      </c>
      <c r="J1612" s="33">
        <f>($D$1592*$D$1605)*$D$1167</f>
        <v>3.5053814859675722E-2</v>
      </c>
    </row>
    <row r="1613" spans="1:45" ht="25.15" customHeight="1">
      <c r="A1613" s="383"/>
      <c r="B1613" s="269">
        <f t="shared" ref="B1613:B1653" si="476">B1612+1</f>
        <v>2021</v>
      </c>
      <c r="C1613" s="280">
        <f t="shared" ref="C1613:C1653" si="477">DATE(YEAR(C1612+1),12,31)</f>
        <v>44196</v>
      </c>
      <c r="D1613" s="33">
        <f>($E$1591*$C$1604)*$E$1162+$E$1165*0</f>
        <v>3.5723088601114117E-2</v>
      </c>
      <c r="E1613" s="33">
        <f>($E$1592*$D$1604)*$E$1167</f>
        <v>0.28777829531699034</v>
      </c>
      <c r="F1613" s="2"/>
      <c r="G1613" s="269">
        <f t="shared" ref="G1613:G1653" si="478">G1612+1</f>
        <v>2021</v>
      </c>
      <c r="H1613" s="280">
        <f t="shared" ref="H1613:H1653" si="479">DATE(YEAR(H1612+1),12,31)</f>
        <v>44196</v>
      </c>
      <c r="I1613" s="33">
        <f>($E$1591*$C$1605)*$E$1162+$E$1165*0</f>
        <v>4.4236993297920016E-3</v>
      </c>
      <c r="J1613" s="33">
        <f>($E$1592*$D$1605)*$E$1167</f>
        <v>3.5661237859664005E-2</v>
      </c>
    </row>
    <row r="1614" spans="1:45" ht="25.15" customHeight="1">
      <c r="A1614" s="383"/>
      <c r="B1614" s="269">
        <f t="shared" si="476"/>
        <v>2022</v>
      </c>
      <c r="C1614" s="280">
        <f t="shared" si="477"/>
        <v>44561</v>
      </c>
      <c r="D1614" s="33">
        <f>($F$1591*$C$1604)*$F$1162+$F$1165*0</f>
        <v>3.9342302192593749E-2</v>
      </c>
      <c r="E1614" s="33">
        <f>($F$1592*$D$1604)*$F$1167</f>
        <v>0.3192301766982813</v>
      </c>
      <c r="F1614" s="2"/>
      <c r="G1614" s="269">
        <f t="shared" si="478"/>
        <v>2022</v>
      </c>
      <c r="H1614" s="280">
        <f t="shared" si="479"/>
        <v>44561</v>
      </c>
      <c r="I1614" s="33">
        <f>($F$1591*$C$1605)*$F$1162+$F$1165*0</f>
        <v>4.8718776191267943E-3</v>
      </c>
      <c r="J1614" s="33">
        <f>($F$1592*$D$1605)*$F$1167</f>
        <v>3.9558727841793088E-2</v>
      </c>
    </row>
    <row r="1615" spans="1:45" ht="25.15" customHeight="1">
      <c r="A1615" s="383"/>
      <c r="B1615" s="269">
        <f t="shared" si="476"/>
        <v>2023</v>
      </c>
      <c r="C1615" s="280">
        <f t="shared" si="477"/>
        <v>44926</v>
      </c>
      <c r="D1615" s="33">
        <f>($G$1591*$C$1604)*$G$1162+$G$1165*0</f>
        <v>4.658310157698578E-2</v>
      </c>
      <c r="E1615" s="33">
        <f>($G$1592*$D$1604)*$G$1167</f>
        <v>0.38074174840607228</v>
      </c>
      <c r="F1615" s="56"/>
      <c r="G1615" s="38">
        <f t="shared" si="478"/>
        <v>2023</v>
      </c>
      <c r="H1615" s="280">
        <f t="shared" si="479"/>
        <v>44926</v>
      </c>
      <c r="I1615" s="33">
        <f>($G$1591*$C$1605)*$G$1162+$G$1165*0</f>
        <v>5.7685279547557908E-3</v>
      </c>
      <c r="J1615" s="33">
        <f>($G$1592*$D$1605)*$G$1167</f>
        <v>4.718118869269592E-2</v>
      </c>
    </row>
    <row r="1616" spans="1:45" ht="25.15" customHeight="1">
      <c r="A1616" s="383"/>
      <c r="B1616" s="269">
        <f t="shared" si="476"/>
        <v>2024</v>
      </c>
      <c r="C1616" s="280">
        <f t="shared" si="477"/>
        <v>45291</v>
      </c>
      <c r="D1616" s="33">
        <f>($H$1591*$C$1604)*$H$1162+$H$1165*0</f>
        <v>5.1597568855871183E-2</v>
      </c>
      <c r="E1616" s="33">
        <f>($H$1592*$D$1604)*$H$1167</f>
        <v>0.42482728227625588</v>
      </c>
      <c r="F1616" s="2"/>
      <c r="G1616" s="269">
        <f t="shared" si="478"/>
        <v>2024</v>
      </c>
      <c r="H1616" s="280">
        <f t="shared" si="479"/>
        <v>45291</v>
      </c>
      <c r="I1616" s="33">
        <f>($H$1591*$C$1605)*$H$1162+$H$1165*0</f>
        <v>6.389484775946707E-3</v>
      </c>
      <c r="J1616" s="33">
        <f>($H$1592*$D$1605)*$H$1167</f>
        <v>5.2644229982113391E-2</v>
      </c>
    </row>
    <row r="1617" spans="1:10" ht="25.15" customHeight="1">
      <c r="A1617" s="383"/>
      <c r="B1617" s="269">
        <f t="shared" si="476"/>
        <v>2025</v>
      </c>
      <c r="C1617" s="280">
        <f t="shared" si="477"/>
        <v>45657</v>
      </c>
      <c r="D1617" s="33">
        <f>($I$1591*$C$1604)*$I$1162+$I$1165*0</f>
        <v>5.4297984372715775E-2</v>
      </c>
      <c r="E1617" s="33">
        <f>($I$1592*$D$1604)*$I$1167</f>
        <v>0.45037202008792582</v>
      </c>
      <c r="F1617" s="2"/>
      <c r="G1617" s="269">
        <f t="shared" si="478"/>
        <v>2025</v>
      </c>
      <c r="H1617" s="280">
        <f t="shared" si="479"/>
        <v>45657</v>
      </c>
      <c r="I1617" s="33">
        <f>($I$1591*$C$1605)*$I$1162+$I$1165*0</f>
        <v>6.7238854893176339E-3</v>
      </c>
      <c r="J1617" s="33">
        <f>($I$1592*$D$1605)*$I$1167</f>
        <v>5.580971183390241E-2</v>
      </c>
    </row>
    <row r="1618" spans="1:10" ht="25.15" customHeight="1">
      <c r="A1618" s="383"/>
      <c r="B1618" s="269">
        <f t="shared" si="476"/>
        <v>2026</v>
      </c>
      <c r="C1618" s="280">
        <f t="shared" si="477"/>
        <v>46022</v>
      </c>
      <c r="D1618" s="33">
        <f>($J$1591*$C$1604)*$J$1162+$J$1165*0</f>
        <v>5.5634411652077449E-2</v>
      </c>
      <c r="E1618" s="33">
        <f>($J$1592*$D$1604)*$J$1167</f>
        <v>0.46490000165066336</v>
      </c>
      <c r="F1618" s="2"/>
      <c r="G1618" s="269">
        <f t="shared" si="478"/>
        <v>2026</v>
      </c>
      <c r="H1618" s="280">
        <f t="shared" si="479"/>
        <v>46022</v>
      </c>
      <c r="I1618" s="33">
        <f>($J$1591*$C$1605)*$J$1162+$J$1165*0</f>
        <v>6.8893793671298562E-3</v>
      </c>
      <c r="J1618" s="33">
        <f>($J$1592*$D$1605)*$J$1167</f>
        <v>5.7610006764272061E-2</v>
      </c>
    </row>
    <row r="1619" spans="1:10" ht="25.15" customHeight="1">
      <c r="A1619" s="383"/>
      <c r="B1619" s="269">
        <f t="shared" si="476"/>
        <v>2027</v>
      </c>
      <c r="C1619" s="280">
        <f t="shared" si="477"/>
        <v>46387</v>
      </c>
      <c r="D1619" s="33">
        <f>($K$1591*$C$1604)*$K$1162+$K$1165*0</f>
        <v>5.6916750112805232E-2</v>
      </c>
      <c r="E1619" s="33">
        <f>($K$1592*$D$1604)*$K$1167</f>
        <v>0.479191024764548</v>
      </c>
      <c r="F1619" s="2"/>
      <c r="G1619" s="269">
        <f t="shared" si="478"/>
        <v>2027</v>
      </c>
      <c r="H1619" s="280">
        <f t="shared" si="479"/>
        <v>46387</v>
      </c>
      <c r="I1619" s="33">
        <f>($K$1591*$C$1605)*$K$1162+$K$1165*0</f>
        <v>7.0481752610859864E-3</v>
      </c>
      <c r="J1619" s="33">
        <f>($K$1592*$D$1605)*$K$1167</f>
        <v>5.9380938008273029E-2</v>
      </c>
    </row>
    <row r="1620" spans="1:10" ht="25.15" customHeight="1">
      <c r="A1620" s="383"/>
      <c r="B1620" s="269">
        <f t="shared" si="476"/>
        <v>2028</v>
      </c>
      <c r="C1620" s="280">
        <f t="shared" si="477"/>
        <v>46752</v>
      </c>
      <c r="D1620" s="33">
        <f>($L$1591*$C$1604)*$L$1162+$L$1165*0</f>
        <v>5.7887129406244443E-2</v>
      </c>
      <c r="E1620" s="33">
        <f>($L$1592*$D$1604)*$L$1167</f>
        <v>0.49105221008244215</v>
      </c>
      <c r="F1620" s="2"/>
      <c r="G1620" s="269">
        <f t="shared" si="478"/>
        <v>2028</v>
      </c>
      <c r="H1620" s="280">
        <f t="shared" si="479"/>
        <v>46752</v>
      </c>
      <c r="I1620" s="33">
        <f>($L$1591*$C$1605)*$L$1162+$L$1165*0</f>
        <v>7.1683402971488884E-3</v>
      </c>
      <c r="J1620" s="33">
        <f>($L$1592*$D$1605)*$L$1167</f>
        <v>6.0850765850755231E-2</v>
      </c>
    </row>
    <row r="1621" spans="1:10" ht="25.15" customHeight="1">
      <c r="A1621" s="383"/>
      <c r="B1621" s="269">
        <f t="shared" si="476"/>
        <v>2029</v>
      </c>
      <c r="C1621" s="280">
        <f t="shared" si="477"/>
        <v>47118</v>
      </c>
      <c r="D1621" s="33">
        <f>($M$1591*$C$1604)*$M$1162+$M$1165*0</f>
        <v>5.8691819852137207E-2</v>
      </c>
      <c r="E1621" s="33">
        <f>($M$1592*$D$1604)*$M$1167</f>
        <v>0.50167819349252663</v>
      </c>
      <c r="F1621" s="2"/>
      <c r="G1621" s="269">
        <f t="shared" si="478"/>
        <v>2029</v>
      </c>
      <c r="H1621" s="280">
        <f t="shared" si="479"/>
        <v>47118</v>
      </c>
      <c r="I1621" s="33">
        <f>($M$1591*$C$1605)*$M$1162+$M$1165*0</f>
        <v>7.2679875764178701E-3</v>
      </c>
      <c r="J1621" s="33">
        <f>($M$1592*$D$1605)*$M$1167</f>
        <v>6.2167528539416185E-2</v>
      </c>
    </row>
    <row r="1622" spans="1:10" ht="25.15" customHeight="1">
      <c r="A1622" s="383"/>
      <c r="B1622" s="269">
        <f t="shared" si="476"/>
        <v>2030</v>
      </c>
      <c r="C1622" s="280">
        <f t="shared" si="477"/>
        <v>47483</v>
      </c>
      <c r="D1622" s="33">
        <f>($N$1591*$C$1604)*$N$1162+$N$1165*0</f>
        <v>5.9559217677422831E-2</v>
      </c>
      <c r="E1622" s="33">
        <f>($N$1592*$D$1604)*$N$1167</f>
        <v>0.51300774547457517</v>
      </c>
      <c r="F1622" s="2"/>
      <c r="G1622" s="269">
        <f t="shared" si="478"/>
        <v>2030</v>
      </c>
      <c r="H1622" s="280">
        <f t="shared" si="479"/>
        <v>47483</v>
      </c>
      <c r="I1622" s="33">
        <f>($N$1591*$C$1605)*$N$1162+$N$1165*0</f>
        <v>7.3754001022838288E-3</v>
      </c>
      <c r="J1622" s="33">
        <f>($N$1592*$D$1605)*$N$1167</f>
        <v>6.3571476837984781E-2</v>
      </c>
    </row>
    <row r="1623" spans="1:10" ht="25.15" customHeight="1">
      <c r="A1623" s="383"/>
      <c r="B1623" s="269">
        <f t="shared" si="476"/>
        <v>2031</v>
      </c>
      <c r="C1623" s="280">
        <f t="shared" si="477"/>
        <v>47848</v>
      </c>
      <c r="D1623" s="33">
        <f>($O$1591*$C$1604)*$O$1162+$O$1165*0</f>
        <v>6.0123542696367077E-2</v>
      </c>
      <c r="E1623" s="33">
        <f>($O$1592*$D$1604)*$O$1167</f>
        <v>0.52507259329146005</v>
      </c>
      <c r="F1623" s="2"/>
      <c r="G1623" s="269">
        <f t="shared" si="478"/>
        <v>2031</v>
      </c>
      <c r="H1623" s="280">
        <f t="shared" si="479"/>
        <v>47848</v>
      </c>
      <c r="I1623" s="33">
        <f>($O$1591*$C$1605)*$O$1162+$O$1165*0</f>
        <v>7.4452821955138812E-3</v>
      </c>
      <c r="J1623" s="33">
        <f>($O$1592*$D$1605)*$O$1167</f>
        <v>6.506654236147974E-2</v>
      </c>
    </row>
    <row r="1624" spans="1:10" ht="25.15" customHeight="1">
      <c r="A1624" s="383"/>
      <c r="B1624" s="269">
        <f t="shared" si="476"/>
        <v>2032</v>
      </c>
      <c r="C1624" s="280">
        <f t="shared" si="477"/>
        <v>48213</v>
      </c>
      <c r="D1624" s="33">
        <f>($P$1591*$C$1604)*$P$1162+$P$1165*0</f>
        <v>6.0613194675451176E-2</v>
      </c>
      <c r="E1624" s="33">
        <f>($P$1592*$D$1604)*$P$1167</f>
        <v>0.53681650899330791</v>
      </c>
      <c r="F1624" s="2"/>
      <c r="G1624" s="269">
        <f t="shared" si="478"/>
        <v>2032</v>
      </c>
      <c r="H1624" s="280">
        <f t="shared" si="479"/>
        <v>48213</v>
      </c>
      <c r="I1624" s="33">
        <f>($P$1591*$C$1605)*$P$1162+$P$1165*0</f>
        <v>7.5059172978112262E-3</v>
      </c>
      <c r="J1624" s="33">
        <f>($P$1592*$D$1605)*$P$1167</f>
        <v>6.6521838254403567E-2</v>
      </c>
    </row>
    <row r="1625" spans="1:10" ht="25.15" customHeight="1">
      <c r="A1625" s="383"/>
      <c r="B1625" s="269">
        <f t="shared" si="476"/>
        <v>2033</v>
      </c>
      <c r="C1625" s="280">
        <f t="shared" si="477"/>
        <v>48579</v>
      </c>
      <c r="D1625" s="33">
        <f>($Q$1591*$C$1604)*$Q$1162+$Q$1165*0</f>
        <v>6.1066396408352382E-2</v>
      </c>
      <c r="E1625" s="33">
        <f>($Q$1592*$D$1604)*$Q$1167</f>
        <v>0.54856907717560366</v>
      </c>
      <c r="F1625" s="2"/>
      <c r="G1625" s="269">
        <f t="shared" si="478"/>
        <v>2033</v>
      </c>
      <c r="H1625" s="280">
        <f t="shared" si="479"/>
        <v>48579</v>
      </c>
      <c r="I1625" s="33">
        <f>($Q$1591*$C$1605)*$Q$1162+$Q$1165*0</f>
        <v>7.5620386546312269E-3</v>
      </c>
      <c r="J1625" s="33">
        <f>($Q$1592*$D$1605)*$Q$1167</f>
        <v>6.7978206355233106E-2</v>
      </c>
    </row>
    <row r="1626" spans="1:10" ht="25.15" customHeight="1">
      <c r="A1626" s="383"/>
      <c r="B1626" s="269">
        <f t="shared" si="476"/>
        <v>2034</v>
      </c>
      <c r="C1626" s="280">
        <f t="shared" si="477"/>
        <v>48944</v>
      </c>
      <c r="D1626" s="33">
        <f>($R$1591*$C$1604)*$R$1162+$R$1165*0</f>
        <v>6.1382359898451172E-2</v>
      </c>
      <c r="E1626" s="33">
        <f>($R$1592*$D$1604)*$R$1167</f>
        <v>0.55941213668447165</v>
      </c>
      <c r="F1626" s="2"/>
      <c r="G1626" s="269">
        <f t="shared" si="478"/>
        <v>2034</v>
      </c>
      <c r="H1626" s="280">
        <f t="shared" si="479"/>
        <v>48944</v>
      </c>
      <c r="I1626" s="33">
        <f>($R$1591*$C$1605)*$R$1162+$R$1165*0</f>
        <v>7.6011653800663048E-3</v>
      </c>
      <c r="J1626" s="33">
        <f>($R$1592*$D$1605)*$R$1167</f>
        <v>6.9321868926610519E-2</v>
      </c>
    </row>
    <row r="1627" spans="1:10" ht="25.15" customHeight="1">
      <c r="A1627" s="383"/>
      <c r="B1627" s="269">
        <f t="shared" si="476"/>
        <v>2035</v>
      </c>
      <c r="C1627" s="280">
        <f t="shared" si="477"/>
        <v>49309</v>
      </c>
      <c r="D1627" s="33">
        <f>($S$1591*$C$1604)*$S$1162+$S$1165*0</f>
        <v>6.1648441134224678E-2</v>
      </c>
      <c r="E1627" s="33">
        <f>($S$1592*$D$1604)*$S$1167</f>
        <v>0.57011334636035027</v>
      </c>
      <c r="F1627" s="2"/>
      <c r="G1627" s="269">
        <f t="shared" si="478"/>
        <v>2035</v>
      </c>
      <c r="H1627" s="280">
        <f t="shared" si="479"/>
        <v>49309</v>
      </c>
      <c r="I1627" s="33">
        <f>($S$1591*$C$1605)*$S$1162+$S$1165*0</f>
        <v>7.6341150333704942E-3</v>
      </c>
      <c r="J1627" s="33">
        <f>($S$1592*$D$1605)*$S$1167</f>
        <v>7.0647953589170934E-2</v>
      </c>
    </row>
    <row r="1628" spans="1:10" ht="25.15" customHeight="1">
      <c r="A1628" s="383"/>
      <c r="B1628" s="269">
        <f t="shared" si="476"/>
        <v>2036</v>
      </c>
      <c r="C1628" s="280">
        <f t="shared" si="477"/>
        <v>49674</v>
      </c>
      <c r="D1628" s="33">
        <f>($T$1591*$C$1604)*$T$1162+$T$1165*0</f>
        <v>6.1912060807055656E-2</v>
      </c>
      <c r="E1628" s="33">
        <f>($T$1592*$D$1604)*$T$1167</f>
        <v>0.5811114381462873</v>
      </c>
      <c r="F1628" s="2"/>
      <c r="G1628" s="269">
        <f t="shared" si="478"/>
        <v>2036</v>
      </c>
      <c r="H1628" s="280">
        <f t="shared" si="479"/>
        <v>49674</v>
      </c>
      <c r="I1628" s="33">
        <f>($T$1591*$C$1605)*$T$1162+$T$1165*0</f>
        <v>7.6667598638061798E-3</v>
      </c>
      <c r="J1628" s="33">
        <f>($T$1592*$D$1605)*$T$1167</f>
        <v>7.2010827626452653E-2</v>
      </c>
    </row>
    <row r="1629" spans="1:10" ht="25.15" customHeight="1">
      <c r="A1629" s="383"/>
      <c r="B1629" s="269">
        <f t="shared" si="476"/>
        <v>2037</v>
      </c>
      <c r="C1629" s="280">
        <f t="shared" si="477"/>
        <v>50040</v>
      </c>
      <c r="D1629" s="33">
        <f>($U$1591*$C$1604)*$U$1162+$U$1165*0</f>
        <v>6.212247264480774E-2</v>
      </c>
      <c r="E1629" s="33">
        <f>($U$1592*$D$1604)*$U$1167</f>
        <v>0.59193639233689666</v>
      </c>
      <c r="F1629" s="2"/>
      <c r="G1629" s="269">
        <f t="shared" si="478"/>
        <v>2037</v>
      </c>
      <c r="H1629" s="280">
        <f t="shared" si="479"/>
        <v>50040</v>
      </c>
      <c r="I1629" s="33">
        <f>($U$1591*$C$1605)*$U$1162+$U$1165*0</f>
        <v>7.6928158052741074E-3</v>
      </c>
      <c r="J1629" s="33">
        <f>($U$1592*$D$1605)*$U$1167</f>
        <v>7.3352246602425356E-2</v>
      </c>
    </row>
    <row r="1630" spans="1:10" ht="25.15" customHeight="1">
      <c r="A1630" s="383"/>
      <c r="B1630" s="269">
        <f t="shared" si="476"/>
        <v>2038</v>
      </c>
      <c r="C1630" s="280">
        <f t="shared" si="477"/>
        <v>50405</v>
      </c>
      <c r="D1630" s="33">
        <f>($V$1591*$C$1604)*$V$1162+$V$1165*0</f>
        <v>6.222541693049774E-2</v>
      </c>
      <c r="E1630" s="33">
        <f>($V$1592*$D$1604)*$V$1167</f>
        <v>0.6020552198888971</v>
      </c>
      <c r="F1630" s="2"/>
      <c r="G1630" s="269">
        <f t="shared" si="478"/>
        <v>2038</v>
      </c>
      <c r="H1630" s="280">
        <f t="shared" si="479"/>
        <v>50405</v>
      </c>
      <c r="I1630" s="33">
        <f>($V$1591*$C$1605)*$V$1162+$V$1165*0</f>
        <v>7.7055637110528515E-3</v>
      </c>
      <c r="J1630" s="33">
        <f>($V$1592*$D$1605)*$V$1167</f>
        <v>7.4606162975080673E-2</v>
      </c>
    </row>
    <row r="1631" spans="1:10" ht="25.15" customHeight="1">
      <c r="A1631" s="383"/>
      <c r="B1631" s="269">
        <f t="shared" si="476"/>
        <v>2039</v>
      </c>
      <c r="C1631" s="280">
        <f t="shared" si="477"/>
        <v>50770</v>
      </c>
      <c r="D1631" s="33">
        <f>($W$1591*$C$1604)*$W$1162+$W$1165*0</f>
        <v>6.2271455222116787E-2</v>
      </c>
      <c r="E1631" s="33">
        <f>($W$1592*$D$1604)*$W$1167</f>
        <v>0.6119316220644333</v>
      </c>
      <c r="F1631" s="2"/>
      <c r="G1631" s="269">
        <f t="shared" si="478"/>
        <v>2039</v>
      </c>
      <c r="H1631" s="280">
        <f t="shared" si="479"/>
        <v>50770</v>
      </c>
      <c r="I1631" s="33">
        <f>($W$1591*$C$1605)*$W$1162+$W$1165*0</f>
        <v>7.7112647735240736E-3</v>
      </c>
      <c r="J1631" s="33">
        <f>($W$1592*$D$1605)*$W$1167</f>
        <v>7.5830038204418387E-2</v>
      </c>
    </row>
    <row r="1632" spans="1:10" ht="25.15" customHeight="1">
      <c r="A1632" s="383"/>
      <c r="B1632" s="269">
        <f t="shared" si="476"/>
        <v>2040</v>
      </c>
      <c r="C1632" s="280">
        <f t="shared" si="477"/>
        <v>51135</v>
      </c>
      <c r="D1632" s="33">
        <f>($X$1591*$C$1604)*$X$1162+$X$1165*0</f>
        <v>6.2209428998642853E-2</v>
      </c>
      <c r="E1632" s="33">
        <f>($X$1592*$D$1604)*$X$1167</f>
        <v>0.62104331282691339</v>
      </c>
      <c r="F1632" s="2"/>
      <c r="G1632" s="269">
        <f t="shared" si="478"/>
        <v>2040</v>
      </c>
      <c r="H1632" s="280">
        <f t="shared" si="479"/>
        <v>51135</v>
      </c>
      <c r="I1632" s="33">
        <f>($X$1591*$C$1605)*$X$1162+$X$1165*0</f>
        <v>7.7035838765480329E-3</v>
      </c>
      <c r="J1632" s="33">
        <f>($X$1592*$D$1605)*$X$1167</f>
        <v>7.6959151055777067E-2</v>
      </c>
    </row>
    <row r="1633" spans="1:62" ht="25.15" customHeight="1">
      <c r="A1633" s="383"/>
      <c r="B1633" s="269">
        <f t="shared" si="476"/>
        <v>2041</v>
      </c>
      <c r="C1633" s="280">
        <f t="shared" si="477"/>
        <v>51501</v>
      </c>
      <c r="D1633" s="33">
        <f>($Y$1591*$C$1604)*$Y$1162+$Y$1165*0</f>
        <v>6.2038015072354902E-2</v>
      </c>
      <c r="E1633" s="33">
        <f>($Y$1592*$D$1604)*$Y$1167</f>
        <v>0.62933979850104205</v>
      </c>
      <c r="F1633" s="2"/>
      <c r="G1633" s="269">
        <f t="shared" si="478"/>
        <v>2041</v>
      </c>
      <c r="H1633" s="280">
        <f t="shared" si="479"/>
        <v>51501</v>
      </c>
      <c r="I1633" s="33">
        <f>($Y$1591*$C$1605)*$Y$1162+$Y$1165*0</f>
        <v>7.6823571657419184E-3</v>
      </c>
      <c r="J1633" s="33">
        <f>($Y$1592*$D$1605)*$Y$1167</f>
        <v>7.798724439651529E-2</v>
      </c>
    </row>
    <row r="1634" spans="1:62" ht="25.15" customHeight="1">
      <c r="A1634" s="383"/>
      <c r="B1634" s="269">
        <f t="shared" si="476"/>
        <v>2042</v>
      </c>
      <c r="C1634" s="280">
        <f t="shared" si="477"/>
        <v>51866</v>
      </c>
      <c r="D1634" s="33">
        <f>($Z$1591*$C$1604)*$Z$1162+$Z$1165*0</f>
        <v>6.1757015273004381E-2</v>
      </c>
      <c r="E1634" s="33">
        <f>($Z$1592*$D$1604)*$Z$1167</f>
        <v>0.63677886821411456</v>
      </c>
      <c r="F1634" s="2"/>
      <c r="G1634" s="269">
        <f t="shared" si="478"/>
        <v>2042</v>
      </c>
      <c r="H1634" s="280">
        <f t="shared" si="479"/>
        <v>51866</v>
      </c>
      <c r="I1634" s="33">
        <f>($Z$1591*$C$1605)*$Z$1162+$Z$1165*0</f>
        <v>7.6475601010776995E-3</v>
      </c>
      <c r="J1634" s="33">
        <f>($Z$1592*$D$1605)*$Z$1167</f>
        <v>7.8909087491736515E-2</v>
      </c>
    </row>
    <row r="1635" spans="1:62" ht="25.15" customHeight="1">
      <c r="A1635" s="383"/>
      <c r="B1635" s="269">
        <f t="shared" si="476"/>
        <v>2043</v>
      </c>
      <c r="C1635" s="280">
        <f t="shared" si="477"/>
        <v>52231</v>
      </c>
      <c r="D1635" s="33">
        <f>($AA$1591*$C$1604)*$AA$1162+$AA$1165*0</f>
        <v>6.1415642503889929E-2</v>
      </c>
      <c r="E1635" s="33">
        <f>($AA$1592*$D$1604)*$AA$1167</f>
        <v>0.64383347863187779</v>
      </c>
      <c r="F1635" s="2"/>
      <c r="G1635" s="269">
        <f t="shared" si="478"/>
        <v>2043</v>
      </c>
      <c r="H1635" s="280">
        <f t="shared" si="479"/>
        <v>52231</v>
      </c>
      <c r="I1635" s="33">
        <f>($AA$1591*$C$1605)*$AA$1162+$AA$1165*0</f>
        <v>7.6052868669012532E-3</v>
      </c>
      <c r="J1635" s="33">
        <f>($AA$1592*$D$1605)*$AA$1167</f>
        <v>7.9783288723062895E-2</v>
      </c>
    </row>
    <row r="1636" spans="1:62" ht="25.15" customHeight="1">
      <c r="A1636" s="383"/>
      <c r="B1636" s="269">
        <f t="shared" si="476"/>
        <v>2044</v>
      </c>
      <c r="C1636" s="280">
        <f t="shared" si="477"/>
        <v>52596</v>
      </c>
      <c r="D1636" s="33">
        <f>($AB$1591*$C$1604)*$AB$1162+$AB$1165*0</f>
        <v>6.0962459816171662E-2</v>
      </c>
      <c r="E1636" s="33">
        <f>($AB$1592*$D$1604)*$AB$1167</f>
        <v>0.64993566105955414</v>
      </c>
      <c r="F1636" s="2"/>
      <c r="G1636" s="269">
        <f t="shared" si="478"/>
        <v>2044</v>
      </c>
      <c r="H1636" s="280">
        <f t="shared" si="479"/>
        <v>52596</v>
      </c>
      <c r="I1636" s="33">
        <f>($AB$1591*$C$1605)*$AB$1162+$AB$1165*0</f>
        <v>7.5491678685045104E-3</v>
      </c>
      <c r="J1636" s="33">
        <f>($AB$1592*$D$1605)*$AB$1167</f>
        <v>8.0539465900277482E-2</v>
      </c>
    </row>
    <row r="1637" spans="1:62" ht="25.15" customHeight="1">
      <c r="A1637" s="383"/>
      <c r="B1637" s="269">
        <f t="shared" si="476"/>
        <v>2045</v>
      </c>
      <c r="C1637" s="280">
        <f t="shared" si="477"/>
        <v>52962</v>
      </c>
      <c r="D1637" s="33">
        <f>($AC$1591*$C$1604)*$AC$1162+$AC$1165*0</f>
        <v>6.0498644818324607E-2</v>
      </c>
      <c r="E1637" s="33">
        <f>($AC$1592*$D$1604)*$AC$1167</f>
        <v>0.65613336834806768</v>
      </c>
      <c r="F1637" s="2"/>
      <c r="G1637" s="269">
        <f t="shared" si="478"/>
        <v>2045</v>
      </c>
      <c r="H1637" s="280">
        <f t="shared" si="479"/>
        <v>52962</v>
      </c>
      <c r="I1637" s="33">
        <f>($AC$1591*$C$1605)*$AC$1162+$AC$1165*0</f>
        <v>7.4917322386228464E-3</v>
      </c>
      <c r="J1637" s="33">
        <f>($AC$1592*$D$1605)*$AC$1167</f>
        <v>8.1307480435761484E-2</v>
      </c>
    </row>
    <row r="1638" spans="1:62" ht="25.15" customHeight="1">
      <c r="A1638" s="383"/>
      <c r="B1638" s="269">
        <f t="shared" si="476"/>
        <v>2046</v>
      </c>
      <c r="C1638" s="280">
        <f t="shared" si="477"/>
        <v>53327</v>
      </c>
      <c r="D1638" s="33">
        <f>($AD$1591*$C$1604)*$AD$1162+$AD$1165*0</f>
        <v>6.0027405937651844E-2</v>
      </c>
      <c r="E1638" s="33">
        <f>($AD$1592*$D$1604)*$AD$1167</f>
        <v>0.66246704670168233</v>
      </c>
      <c r="F1638" s="2"/>
      <c r="G1638" s="269">
        <f t="shared" si="478"/>
        <v>2046</v>
      </c>
      <c r="H1638" s="280">
        <f t="shared" si="479"/>
        <v>53327</v>
      </c>
      <c r="I1638" s="33">
        <f>($AD$1591*$C$1605)*$AD$1162+$AD$1165*0</f>
        <v>7.4333772866230054E-3</v>
      </c>
      <c r="J1638" s="33">
        <f>($AD$1592*$D$1605)*$AD$1167</f>
        <v>8.2092344388222049E-2</v>
      </c>
    </row>
    <row r="1639" spans="1:62" ht="25.15" customHeight="1">
      <c r="A1639" s="383"/>
      <c r="B1639" s="269">
        <f t="shared" si="476"/>
        <v>2047</v>
      </c>
      <c r="C1639" s="280">
        <f t="shared" si="477"/>
        <v>53692</v>
      </c>
      <c r="D1639" s="33">
        <f>($AE$1591*$C$1604)*$AE$1162+$AE$1165*0</f>
        <v>5.9544578038438802E-2</v>
      </c>
      <c r="E1639" s="33">
        <f>($AE$1592*$D$1604)*$AE$1167</f>
        <v>0.66889720594980129</v>
      </c>
      <c r="F1639" s="2"/>
      <c r="G1639" s="269">
        <f t="shared" si="478"/>
        <v>2047</v>
      </c>
      <c r="H1639" s="280">
        <f t="shared" si="479"/>
        <v>53692</v>
      </c>
      <c r="I1639" s="33">
        <f>($AE$1591*$C$1605)*$AE$1162+$AE$1165*0</f>
        <v>7.3735872310093098E-3</v>
      </c>
      <c r="J1639" s="33">
        <f>($AE$1592*$D$1605)*$AE$1167</f>
        <v>8.2889164169818508E-2</v>
      </c>
    </row>
    <row r="1640" spans="1:62" ht="25.15" customHeight="1">
      <c r="A1640" s="383"/>
      <c r="B1640" s="269">
        <f t="shared" si="476"/>
        <v>2048</v>
      </c>
      <c r="C1640" s="280">
        <f t="shared" si="477"/>
        <v>54057</v>
      </c>
      <c r="D1640" s="33">
        <f>($AF$1591*$C$1604)*$AF$1162+$AF$1165*0</f>
        <v>5.9096836699694268E-2</v>
      </c>
      <c r="E1640" s="33">
        <f>($AF$1592*$D$1604)*$AF$1167</f>
        <v>0.67596300552348987</v>
      </c>
      <c r="F1640" s="2"/>
      <c r="G1640" s="269">
        <f t="shared" si="478"/>
        <v>2048</v>
      </c>
      <c r="H1640" s="280">
        <f t="shared" si="479"/>
        <v>54057</v>
      </c>
      <c r="I1640" s="33">
        <f>($AF$1591*$C$1605)*$AF$1162+$AF$1165*0</f>
        <v>7.3181420514997582E-3</v>
      </c>
      <c r="J1640" s="33">
        <f>($AF$1592*$D$1605)*$AF$1167</f>
        <v>8.376475195168534E-2</v>
      </c>
    </row>
    <row r="1641" spans="1:62" ht="25.15" customHeight="1">
      <c r="A1641" s="383"/>
      <c r="B1641" s="269">
        <f t="shared" si="476"/>
        <v>2049</v>
      </c>
      <c r="C1641" s="280">
        <f t="shared" si="477"/>
        <v>54423</v>
      </c>
      <c r="D1641" s="33">
        <f>($AG$1591*$C$1604)*$AG$1162+$AG$1165*0</f>
        <v>5.8636611003652292E-2</v>
      </c>
      <c r="E1641" s="33">
        <f>($AG$1592*$D$1604)*$AG$1167</f>
        <v>0.68314560909947764</v>
      </c>
      <c r="F1641" s="2"/>
      <c r="G1641" s="269">
        <f t="shared" si="478"/>
        <v>2049</v>
      </c>
      <c r="H1641" s="280">
        <f t="shared" si="479"/>
        <v>54423</v>
      </c>
      <c r="I1641" s="33">
        <f>($AG$1591*$C$1605)*$AG$1162+$AG$1165*0</f>
        <v>7.2611508958394261E-3</v>
      </c>
      <c r="J1641" s="33">
        <f>($AG$1592*$D$1605)*$AG$1167</f>
        <v>8.4654813984657046E-2</v>
      </c>
    </row>
    <row r="1642" spans="1:62" ht="25.15" customHeight="1">
      <c r="A1642" s="383"/>
      <c r="B1642" s="269">
        <f t="shared" si="476"/>
        <v>2050</v>
      </c>
      <c r="C1642" s="280">
        <f t="shared" si="477"/>
        <v>54788</v>
      </c>
      <c r="D1642" s="33">
        <f>($AH$1591*$C$1604)*$AH$1162+$AH$1165*0</f>
        <v>5.8114563818355988E-2</v>
      </c>
      <c r="E1642" s="33">
        <f>($AH$1592*$D$1604)*$AH$1167</f>
        <v>0.68986597166221897</v>
      </c>
      <c r="F1642" s="2"/>
      <c r="G1642" s="269">
        <f t="shared" si="478"/>
        <v>2050</v>
      </c>
      <c r="H1642" s="280">
        <f t="shared" si="479"/>
        <v>54788</v>
      </c>
      <c r="I1642" s="33">
        <f>($AH$1591*$C$1605)*$AH$1162+$AH$1165*0</f>
        <v>7.1965041960676979E-3</v>
      </c>
      <c r="J1642" s="33">
        <f>($AH$1592*$D$1605)*$AH$1167</f>
        <v>8.5487595510411504E-2</v>
      </c>
      <c r="K1642" s="64"/>
      <c r="L1642" s="64"/>
      <c r="M1642" s="64"/>
      <c r="N1642" s="64"/>
      <c r="O1642" s="64"/>
      <c r="P1642" s="64"/>
      <c r="Q1642" s="64"/>
      <c r="R1642" s="64"/>
      <c r="S1642" s="74"/>
      <c r="T1642" s="14"/>
      <c r="U1642" s="64"/>
      <c r="V1642" s="64"/>
      <c r="W1642" s="64"/>
      <c r="X1642" s="64"/>
      <c r="Y1642" s="64"/>
      <c r="Z1642" s="64"/>
      <c r="AA1642" s="64"/>
      <c r="AB1642" s="64"/>
      <c r="AC1642" s="64"/>
      <c r="AD1642" s="64"/>
      <c r="AE1642" s="64"/>
      <c r="AF1642" s="64"/>
      <c r="AG1642" s="64"/>
      <c r="AH1642" s="64"/>
      <c r="AI1642" s="64"/>
      <c r="AJ1642" s="64"/>
      <c r="AK1642" s="64"/>
      <c r="AL1642" s="64"/>
      <c r="AM1642" s="64"/>
      <c r="AN1642" s="64"/>
      <c r="AO1642" s="64"/>
      <c r="AP1642" s="64"/>
      <c r="AQ1642" s="64"/>
      <c r="AR1642" s="64"/>
      <c r="AS1642" s="64"/>
      <c r="AT1642" s="64"/>
      <c r="AU1642" s="64"/>
      <c r="AV1642" s="64"/>
      <c r="AW1642" s="64"/>
      <c r="AX1642" s="64"/>
      <c r="AY1642" s="64"/>
      <c r="AZ1642" s="64"/>
      <c r="BA1642" s="64"/>
      <c r="BB1642" s="64"/>
      <c r="BC1642" s="64"/>
      <c r="BD1642" s="64"/>
      <c r="BE1642" s="64"/>
      <c r="BF1642" s="64"/>
      <c r="BG1642" s="64"/>
      <c r="BH1642" s="64"/>
      <c r="BI1642" s="64"/>
      <c r="BJ1642" s="64"/>
    </row>
    <row r="1643" spans="1:62" ht="25.15" customHeight="1">
      <c r="A1643" s="383"/>
      <c r="B1643" s="269">
        <f t="shared" si="476"/>
        <v>2051</v>
      </c>
      <c r="C1643" s="280">
        <f t="shared" si="477"/>
        <v>55153</v>
      </c>
      <c r="D1643" s="33">
        <f>($AI$1591*$C$1604)*$AI$1162+$AI$1165*0</f>
        <v>5.8690541057306388E-2</v>
      </c>
      <c r="E1643" s="33">
        <f>($AI$1592*$D$1604)*$AI$1167</f>
        <v>0.69670327838013213</v>
      </c>
      <c r="F1643" s="2"/>
      <c r="G1643" s="269">
        <f t="shared" si="478"/>
        <v>2051</v>
      </c>
      <c r="H1643" s="280">
        <f t="shared" si="479"/>
        <v>55153</v>
      </c>
      <c r="I1643" s="33">
        <f>($AI$1591*$C$1605)*$AI$1162+$AI$1165*0</f>
        <v>7.2678292193424452E-3</v>
      </c>
      <c r="J1643" s="33">
        <f>($AI$1592*$D$1605)*$AI$1167</f>
        <v>8.6334868654893801E-2</v>
      </c>
      <c r="K1643" s="64"/>
      <c r="L1643" s="64"/>
      <c r="M1643" s="64"/>
      <c r="N1643" s="64"/>
      <c r="O1643" s="64"/>
      <c r="P1643" s="64"/>
      <c r="Q1643" s="64"/>
      <c r="R1643" s="64"/>
      <c r="S1643" s="74"/>
      <c r="T1643" s="14"/>
      <c r="U1643" s="64"/>
      <c r="V1643" s="64"/>
      <c r="W1643" s="64"/>
      <c r="X1643" s="64"/>
      <c r="Y1643" s="64"/>
      <c r="Z1643" s="64"/>
      <c r="AA1643" s="64"/>
      <c r="AB1643" s="64"/>
      <c r="AC1643" s="64"/>
      <c r="AD1643" s="64"/>
      <c r="AE1643" s="64"/>
      <c r="AF1643" s="64"/>
      <c r="AG1643" s="64"/>
      <c r="AH1643" s="64"/>
      <c r="AI1643" s="64"/>
      <c r="AJ1643" s="64"/>
      <c r="AK1643" s="64"/>
      <c r="AL1643" s="64"/>
      <c r="AM1643" s="64"/>
      <c r="AN1643" s="64"/>
      <c r="AO1643" s="64"/>
      <c r="AP1643" s="64"/>
      <c r="AQ1643" s="64"/>
      <c r="AR1643" s="64"/>
      <c r="AS1643" s="64"/>
      <c r="AT1643" s="64"/>
      <c r="AU1643" s="64"/>
      <c r="AV1643" s="64"/>
      <c r="AW1643" s="64"/>
      <c r="AX1643" s="64"/>
      <c r="AY1643" s="64"/>
      <c r="AZ1643" s="64"/>
      <c r="BA1643" s="64"/>
      <c r="BB1643" s="64"/>
      <c r="BC1643" s="64"/>
      <c r="BD1643" s="64"/>
      <c r="BE1643" s="64"/>
      <c r="BF1643" s="64"/>
      <c r="BG1643" s="64"/>
      <c r="BH1643" s="64"/>
      <c r="BI1643" s="64"/>
      <c r="BJ1643" s="64"/>
    </row>
    <row r="1644" spans="1:62" ht="25.15" customHeight="1">
      <c r="A1644" s="383"/>
      <c r="B1644" s="269">
        <f t="shared" si="476"/>
        <v>2052</v>
      </c>
      <c r="C1644" s="280">
        <f t="shared" si="477"/>
        <v>55518</v>
      </c>
      <c r="D1644" s="33">
        <f>($AJ$1591*$C$1604)*$AJ$1162+$AJ$1165*0</f>
        <v>5.927697141459249E-2</v>
      </c>
      <c r="E1644" s="33">
        <f>($AJ$1592*$D$1604)*$AJ$1167</f>
        <v>0.70366467190458315</v>
      </c>
      <c r="F1644" s="2"/>
      <c r="G1644" s="269">
        <f t="shared" si="478"/>
        <v>2052</v>
      </c>
      <c r="H1644" s="280">
        <f t="shared" si="479"/>
        <v>55518</v>
      </c>
      <c r="I1644" s="33">
        <f>($AJ$1591*$C$1605)*$AJ$1162+$AJ$1165*0</f>
        <v>7.340448684234272E-3</v>
      </c>
      <c r="J1644" s="33">
        <f>($AJ$1592*$D$1605)*$AJ$1167</f>
        <v>8.7197518529293541E-2</v>
      </c>
      <c r="K1644" s="64"/>
      <c r="L1644" s="64"/>
      <c r="M1644" s="64"/>
      <c r="N1644" s="64"/>
      <c r="O1644" s="64"/>
      <c r="P1644" s="64"/>
      <c r="Q1644" s="64"/>
      <c r="R1644" s="64"/>
      <c r="S1644" s="74"/>
      <c r="T1644" s="14"/>
      <c r="U1644" s="64"/>
      <c r="V1644" s="64"/>
      <c r="W1644" s="64"/>
      <c r="X1644" s="64"/>
      <c r="Y1644" s="64"/>
      <c r="Z1644" s="64"/>
      <c r="AA1644" s="64"/>
      <c r="AB1644" s="64"/>
      <c r="AC1644" s="64"/>
      <c r="AD1644" s="64"/>
      <c r="AE1644" s="64"/>
      <c r="AF1644" s="64"/>
      <c r="AG1644" s="64"/>
      <c r="AH1644" s="64"/>
      <c r="AI1644" s="64"/>
      <c r="AJ1644" s="64"/>
      <c r="AK1644" s="64"/>
      <c r="AL1644" s="64"/>
      <c r="AM1644" s="64"/>
      <c r="AN1644" s="64"/>
      <c r="AO1644" s="64"/>
      <c r="AP1644" s="64"/>
      <c r="AQ1644" s="64"/>
      <c r="AR1644" s="64"/>
      <c r="AS1644" s="64"/>
      <c r="AT1644" s="64"/>
      <c r="AU1644" s="64"/>
      <c r="AV1644" s="64"/>
      <c r="AW1644" s="64"/>
      <c r="AX1644" s="64"/>
      <c r="AY1644" s="64"/>
      <c r="AZ1644" s="64"/>
      <c r="BA1644" s="64"/>
      <c r="BB1644" s="64"/>
      <c r="BC1644" s="64"/>
      <c r="BD1644" s="64"/>
      <c r="BE1644" s="64"/>
      <c r="BF1644" s="64"/>
      <c r="BG1644" s="64"/>
      <c r="BH1644" s="64"/>
      <c r="BI1644" s="64"/>
      <c r="BJ1644" s="64"/>
    </row>
    <row r="1645" spans="1:62" ht="25.15" customHeight="1">
      <c r="A1645" s="383"/>
      <c r="B1645" s="269">
        <f t="shared" si="476"/>
        <v>2053</v>
      </c>
      <c r="C1645" s="280">
        <f t="shared" si="477"/>
        <v>55884</v>
      </c>
      <c r="D1645" s="33">
        <f>($AK$1591*$C$1604)*$AK$1162+$AK$1165*0</f>
        <v>5.9878440956247184E-2</v>
      </c>
      <c r="E1645" s="33">
        <f>($AK$1592*$D$1604)*$AK$1167</f>
        <v>0.71080459247726036</v>
      </c>
      <c r="F1645" s="2"/>
      <c r="G1645" s="269">
        <f t="shared" si="478"/>
        <v>2053</v>
      </c>
      <c r="H1645" s="280">
        <f t="shared" si="479"/>
        <v>55884</v>
      </c>
      <c r="I1645" s="33">
        <f>($AK$1591*$C$1605)*$AK$1162+$AK$1165*0</f>
        <v>7.4149304973277009E-3</v>
      </c>
      <c r="J1645" s="33">
        <f>($AK$1592*$D$1605)*$AK$1167</f>
        <v>8.8082291321351688E-2</v>
      </c>
      <c r="K1645" s="64"/>
      <c r="L1645" s="64"/>
      <c r="M1645" s="64"/>
      <c r="N1645" s="64"/>
      <c r="O1645" s="64"/>
      <c r="P1645" s="64"/>
      <c r="Q1645" s="64"/>
      <c r="R1645" s="64"/>
      <c r="S1645" s="74"/>
      <c r="T1645" s="14"/>
      <c r="U1645" s="64"/>
      <c r="V1645" s="64"/>
      <c r="W1645" s="64"/>
      <c r="X1645" s="64"/>
      <c r="Y1645" s="64"/>
      <c r="Z1645" s="64"/>
      <c r="AA1645" s="64"/>
      <c r="AB1645" s="64"/>
      <c r="AC1645" s="64"/>
      <c r="AD1645" s="64"/>
      <c r="AE1645" s="64"/>
      <c r="AF1645" s="64"/>
      <c r="AG1645" s="64"/>
      <c r="AH1645" s="64"/>
      <c r="AI1645" s="64"/>
      <c r="AJ1645" s="64"/>
      <c r="AK1645" s="64"/>
      <c r="AL1645" s="64"/>
      <c r="AM1645" s="64"/>
      <c r="AN1645" s="64"/>
      <c r="AO1645" s="64"/>
      <c r="AP1645" s="64"/>
      <c r="AQ1645" s="64"/>
      <c r="AR1645" s="64"/>
      <c r="AS1645" s="64"/>
      <c r="AT1645" s="64"/>
      <c r="AU1645" s="64"/>
      <c r="AV1645" s="64"/>
      <c r="AW1645" s="64"/>
      <c r="AX1645" s="64"/>
      <c r="AY1645" s="64"/>
      <c r="AZ1645" s="64"/>
      <c r="BA1645" s="64"/>
      <c r="BB1645" s="64"/>
      <c r="BC1645" s="64"/>
      <c r="BD1645" s="64"/>
      <c r="BE1645" s="64"/>
      <c r="BF1645" s="64"/>
      <c r="BG1645" s="64"/>
      <c r="BH1645" s="64"/>
      <c r="BI1645" s="64"/>
      <c r="BJ1645" s="64"/>
    </row>
    <row r="1646" spans="1:62" ht="25.15" customHeight="1">
      <c r="A1646" s="383"/>
      <c r="B1646" s="269">
        <f t="shared" si="476"/>
        <v>2054</v>
      </c>
      <c r="C1646" s="280">
        <f t="shared" si="477"/>
        <v>56249</v>
      </c>
      <c r="D1646" s="33">
        <f>($AL$1591*$C$1604)*$AL$1162+$AL$1165*0</f>
        <v>6.0491585667768445E-2</v>
      </c>
      <c r="E1646" s="33">
        <f>($AL$1592*$D$1604)*$AL$1167</f>
        <v>0.71808310657753416</v>
      </c>
      <c r="F1646" s="2"/>
      <c r="G1646" s="269">
        <f t="shared" si="478"/>
        <v>2054</v>
      </c>
      <c r="H1646" s="280">
        <f t="shared" si="479"/>
        <v>56249</v>
      </c>
      <c r="I1646" s="33">
        <f>($AL$1591*$C$1605)*$AL$1162+$AL$1165*0</f>
        <v>7.4908580824172358E-3</v>
      </c>
      <c r="J1646" s="33">
        <f>($AL$1592*$D$1605)*$AL$1167</f>
        <v>8.8984238503674373E-2</v>
      </c>
      <c r="K1646" s="64"/>
      <c r="L1646" s="64"/>
      <c r="M1646" s="64"/>
      <c r="N1646" s="64"/>
      <c r="O1646" s="64"/>
      <c r="P1646" s="64"/>
      <c r="Q1646" s="64"/>
      <c r="R1646" s="64"/>
      <c r="S1646" s="74"/>
      <c r="T1646" s="14"/>
      <c r="U1646" s="64"/>
      <c r="V1646" s="64"/>
      <c r="W1646" s="64"/>
      <c r="X1646" s="64"/>
      <c r="Y1646" s="64"/>
      <c r="Z1646" s="64"/>
      <c r="AA1646" s="64"/>
      <c r="AB1646" s="64"/>
      <c r="AC1646" s="64"/>
      <c r="AD1646" s="64"/>
      <c r="AE1646" s="64"/>
      <c r="AF1646" s="64"/>
      <c r="AG1646" s="64"/>
      <c r="AH1646" s="64"/>
      <c r="AI1646" s="64"/>
      <c r="AJ1646" s="64"/>
      <c r="AK1646" s="64"/>
      <c r="AL1646" s="64"/>
      <c r="AM1646" s="64"/>
      <c r="AN1646" s="64"/>
      <c r="AO1646" s="64"/>
      <c r="AP1646" s="64"/>
      <c r="AQ1646" s="64"/>
      <c r="AR1646" s="64"/>
      <c r="AS1646" s="64"/>
      <c r="AT1646" s="64"/>
      <c r="AU1646" s="64"/>
      <c r="AV1646" s="64"/>
      <c r="AW1646" s="64"/>
      <c r="AX1646" s="64"/>
      <c r="AY1646" s="64"/>
      <c r="AZ1646" s="64"/>
      <c r="BA1646" s="64"/>
      <c r="BB1646" s="64"/>
      <c r="BC1646" s="64"/>
      <c r="BD1646" s="64"/>
      <c r="BE1646" s="64"/>
      <c r="BF1646" s="64"/>
      <c r="BG1646" s="64"/>
      <c r="BH1646" s="64"/>
      <c r="BI1646" s="64"/>
      <c r="BJ1646" s="64"/>
    </row>
    <row r="1647" spans="1:62" ht="25.15" customHeight="1">
      <c r="A1647" s="383"/>
      <c r="B1647" s="269">
        <f t="shared" si="476"/>
        <v>2055</v>
      </c>
      <c r="C1647" s="280">
        <f t="shared" si="477"/>
        <v>56614</v>
      </c>
      <c r="D1647" s="33">
        <f>($AM$1591*$C$1604)*$AM$1162+$AM$1165*0</f>
        <v>6.116592000972703E-2</v>
      </c>
      <c r="E1647" s="33">
        <f>($AM$1592*$D$1604)*$AM$1167</f>
        <v>0.7260879901295213</v>
      </c>
      <c r="F1647" s="2"/>
      <c r="G1647" s="269">
        <f t="shared" si="478"/>
        <v>2055</v>
      </c>
      <c r="H1647" s="280">
        <f t="shared" si="479"/>
        <v>56614</v>
      </c>
      <c r="I1647" s="33">
        <f>($AM$1591*$C$1605)*$AM$1162+$AM$1165*0</f>
        <v>7.574362966608154E-3</v>
      </c>
      <c r="J1647" s="33">
        <f>($AM$1592*$D$1605)*$AM$1167</f>
        <v>8.9976196761234709E-2</v>
      </c>
      <c r="K1647" s="64"/>
      <c r="L1647" s="64"/>
      <c r="M1647" s="64"/>
      <c r="N1647" s="64"/>
      <c r="O1647" s="64"/>
      <c r="P1647" s="64"/>
      <c r="Q1647" s="64"/>
      <c r="R1647" s="64"/>
      <c r="S1647" s="74"/>
      <c r="T1647" s="14"/>
      <c r="U1647" s="64"/>
      <c r="V1647" s="64"/>
      <c r="W1647" s="64"/>
      <c r="X1647" s="64"/>
      <c r="Y1647" s="64"/>
      <c r="Z1647" s="64"/>
      <c r="AA1647" s="64"/>
      <c r="AB1647" s="64"/>
      <c r="AC1647" s="64"/>
      <c r="AD1647" s="64"/>
      <c r="AE1647" s="64"/>
      <c r="AF1647" s="64"/>
      <c r="AG1647" s="64"/>
      <c r="AH1647" s="64"/>
      <c r="AI1647" s="64"/>
      <c r="AJ1647" s="64"/>
      <c r="AK1647" s="64"/>
      <c r="AL1647" s="64"/>
      <c r="AM1647" s="64"/>
      <c r="AN1647" s="64"/>
      <c r="AO1647" s="64"/>
      <c r="AP1647" s="64"/>
      <c r="AQ1647" s="64"/>
      <c r="AR1647" s="64"/>
      <c r="AS1647" s="64"/>
      <c r="AT1647" s="64"/>
      <c r="AU1647" s="64"/>
      <c r="AV1647" s="64"/>
      <c r="AW1647" s="64"/>
      <c r="AX1647" s="64"/>
      <c r="AY1647" s="64"/>
      <c r="AZ1647" s="64"/>
      <c r="BA1647" s="64"/>
      <c r="BB1647" s="64"/>
      <c r="BC1647" s="64"/>
      <c r="BD1647" s="64"/>
      <c r="BE1647" s="64"/>
      <c r="BF1647" s="64"/>
      <c r="BG1647" s="64"/>
      <c r="BH1647" s="64"/>
      <c r="BI1647" s="64"/>
      <c r="BJ1647" s="64"/>
    </row>
    <row r="1648" spans="1:62" ht="25.15" customHeight="1">
      <c r="A1648" s="383"/>
      <c r="B1648" s="269">
        <f t="shared" si="476"/>
        <v>2056</v>
      </c>
      <c r="C1648" s="280">
        <f t="shared" si="477"/>
        <v>56979</v>
      </c>
      <c r="D1648" s="33">
        <f>($AN$1591*$C$1604)*$AN$1162+$AN$1165*0</f>
        <v>6.1903993139358945E-2</v>
      </c>
      <c r="E1648" s="33">
        <f>($AN$1592*$D$1604)*$AN$1167</f>
        <v>0.73484950365172164</v>
      </c>
      <c r="F1648" s="2"/>
      <c r="G1648" s="269">
        <f t="shared" si="478"/>
        <v>2056</v>
      </c>
      <c r="H1648" s="280">
        <f t="shared" si="479"/>
        <v>56979</v>
      </c>
      <c r="I1648" s="33">
        <f>($AN$1591*$C$1605)*$AN$1162+$AN$1165*0</f>
        <v>7.6657608198382465E-3</v>
      </c>
      <c r="J1648" s="33">
        <f>($AN$1592*$D$1605)*$AN$1167</f>
        <v>9.1061915951355307E-2</v>
      </c>
      <c r="K1648" s="64"/>
      <c r="L1648" s="64"/>
      <c r="M1648" s="64"/>
      <c r="N1648" s="64"/>
      <c r="O1648" s="64"/>
      <c r="P1648" s="64"/>
      <c r="Q1648" s="64"/>
      <c r="R1648" s="64"/>
      <c r="S1648" s="74"/>
      <c r="T1648" s="14"/>
      <c r="U1648" s="64"/>
      <c r="V1648" s="64"/>
      <c r="W1648" s="64"/>
      <c r="X1648" s="64"/>
      <c r="Y1648" s="64"/>
      <c r="Z1648" s="64"/>
      <c r="AA1648" s="64"/>
      <c r="AB1648" s="64"/>
      <c r="AC1648" s="64"/>
      <c r="AD1648" s="64"/>
      <c r="AE1648" s="64"/>
      <c r="AF1648" s="64"/>
      <c r="AG1648" s="64"/>
      <c r="AH1648" s="64"/>
      <c r="AI1648" s="64"/>
      <c r="AJ1648" s="64"/>
      <c r="AK1648" s="64"/>
      <c r="AL1648" s="64"/>
      <c r="AM1648" s="64"/>
      <c r="AN1648" s="64"/>
      <c r="AO1648" s="64"/>
      <c r="AP1648" s="64"/>
      <c r="AQ1648" s="64"/>
      <c r="AR1648" s="64"/>
      <c r="AS1648" s="64"/>
      <c r="AT1648" s="64"/>
      <c r="AU1648" s="64"/>
      <c r="AV1648" s="64"/>
      <c r="AW1648" s="64"/>
      <c r="AX1648" s="64"/>
      <c r="AY1648" s="64"/>
      <c r="AZ1648" s="64"/>
      <c r="BA1648" s="64"/>
      <c r="BB1648" s="64"/>
      <c r="BC1648" s="64"/>
      <c r="BD1648" s="64"/>
      <c r="BE1648" s="64"/>
      <c r="BF1648" s="64"/>
      <c r="BG1648" s="64"/>
      <c r="BH1648" s="64"/>
      <c r="BI1648" s="64"/>
      <c r="BJ1648" s="64"/>
    </row>
    <row r="1649" spans="1:62" ht="25.15" customHeight="1">
      <c r="A1649" s="383"/>
      <c r="B1649" s="269">
        <f t="shared" si="476"/>
        <v>2057</v>
      </c>
      <c r="C1649" s="280">
        <f t="shared" si="477"/>
        <v>57345</v>
      </c>
      <c r="D1649" s="33">
        <f>($AO$1591*$C$1604)*$AO$1162+$AO$1165*0</f>
        <v>6.2657929757553091E-2</v>
      </c>
      <c r="E1649" s="33">
        <f>($AO$1592*$D$1604)*$AO$1167</f>
        <v>0.74379932936680238</v>
      </c>
      <c r="F1649" s="2"/>
      <c r="G1649" s="269">
        <f t="shared" si="478"/>
        <v>2057</v>
      </c>
      <c r="H1649" s="280">
        <f t="shared" si="479"/>
        <v>57345</v>
      </c>
      <c r="I1649" s="33">
        <f>($AO$1591*$C$1605)*$AO$1162+$AO$1165*0</f>
        <v>7.7591230973795841E-3</v>
      </c>
      <c r="J1649" s="33">
        <f>($AO$1592*$D$1605)*$AO$1167</f>
        <v>9.2170970625810408E-2</v>
      </c>
      <c r="K1649" s="64"/>
      <c r="L1649" s="64"/>
      <c r="M1649" s="64"/>
      <c r="N1649" s="64"/>
      <c r="O1649" s="64"/>
      <c r="P1649" s="64"/>
      <c r="Q1649" s="64"/>
      <c r="R1649" s="64"/>
      <c r="S1649" s="74"/>
      <c r="T1649" s="14"/>
      <c r="U1649" s="64"/>
      <c r="V1649" s="64"/>
      <c r="W1649" s="64"/>
      <c r="X1649" s="64"/>
      <c r="Y1649" s="64"/>
      <c r="Z1649" s="64"/>
      <c r="AA1649" s="64"/>
      <c r="AB1649" s="64"/>
      <c r="AC1649" s="64"/>
      <c r="AD1649" s="64"/>
      <c r="AE1649" s="64"/>
      <c r="AF1649" s="64"/>
      <c r="AG1649" s="64"/>
      <c r="AH1649" s="64"/>
      <c r="AI1649" s="64"/>
      <c r="AJ1649" s="64"/>
      <c r="AK1649" s="64"/>
      <c r="AL1649" s="64"/>
      <c r="AM1649" s="64"/>
      <c r="AN1649" s="64"/>
      <c r="AO1649" s="64"/>
      <c r="AP1649" s="64"/>
      <c r="AQ1649" s="64"/>
      <c r="AR1649" s="64"/>
      <c r="AS1649" s="64"/>
      <c r="AT1649" s="64"/>
      <c r="AU1649" s="64"/>
      <c r="AV1649" s="64"/>
      <c r="AW1649" s="64"/>
      <c r="AX1649" s="64"/>
      <c r="AY1649" s="64"/>
      <c r="AZ1649" s="64"/>
      <c r="BA1649" s="64"/>
      <c r="BB1649" s="64"/>
      <c r="BC1649" s="64"/>
      <c r="BD1649" s="64"/>
      <c r="BE1649" s="64"/>
      <c r="BF1649" s="64"/>
      <c r="BG1649" s="64"/>
      <c r="BH1649" s="64"/>
      <c r="BI1649" s="64"/>
      <c r="BJ1649" s="64"/>
    </row>
    <row r="1650" spans="1:62" ht="25.15" customHeight="1">
      <c r="A1650" s="383"/>
      <c r="B1650" s="269">
        <f t="shared" si="476"/>
        <v>2058</v>
      </c>
      <c r="C1650" s="280">
        <f t="shared" si="477"/>
        <v>57710</v>
      </c>
      <c r="D1650" s="33">
        <f>($AP$1591*$C$1604)*$AP$1162+$AP$1165*0</f>
        <v>6.3428138663751479E-2</v>
      </c>
      <c r="E1650" s="33">
        <f>($AP$1592*$D$1604)*$AP$1167</f>
        <v>0.7529423200484191</v>
      </c>
      <c r="F1650" s="2"/>
      <c r="G1650" s="269">
        <f t="shared" si="478"/>
        <v>2058</v>
      </c>
      <c r="H1650" s="280">
        <f t="shared" si="479"/>
        <v>57710</v>
      </c>
      <c r="I1650" s="33">
        <f>($AP$1591*$C$1605)*$AP$1162+$AP$1165*0</f>
        <v>7.8545004221174958E-3</v>
      </c>
      <c r="J1650" s="33">
        <f>($AP$1592*$D$1605)*$AP$1167</f>
        <v>9.3303962136121077E-2</v>
      </c>
      <c r="K1650" s="64"/>
      <c r="L1650" s="64"/>
      <c r="M1650" s="64"/>
      <c r="N1650" s="64"/>
      <c r="O1650" s="64"/>
      <c r="P1650" s="64"/>
      <c r="Q1650" s="64"/>
      <c r="R1650" s="64"/>
      <c r="S1650" s="74"/>
      <c r="T1650" s="14"/>
      <c r="U1650" s="64"/>
      <c r="V1650" s="64"/>
      <c r="W1650" s="64"/>
      <c r="X1650" s="64"/>
      <c r="Y1650" s="64"/>
      <c r="Z1650" s="64"/>
      <c r="AA1650" s="64"/>
      <c r="AB1650" s="64"/>
      <c r="AC1650" s="64"/>
      <c r="AD1650" s="64"/>
      <c r="AE1650" s="64"/>
      <c r="AF1650" s="64"/>
      <c r="AG1650" s="64"/>
      <c r="AH1650" s="64"/>
      <c r="AI1650" s="64"/>
      <c r="AJ1650" s="64"/>
      <c r="AK1650" s="64"/>
      <c r="AL1650" s="64"/>
      <c r="AM1650" s="64"/>
      <c r="AN1650" s="64"/>
      <c r="AO1650" s="64"/>
      <c r="AP1650" s="64"/>
      <c r="AQ1650" s="64"/>
      <c r="AR1650" s="64"/>
      <c r="AS1650" s="64"/>
      <c r="AT1650" s="64"/>
      <c r="AU1650" s="64"/>
      <c r="AV1650" s="64"/>
      <c r="AW1650" s="64"/>
      <c r="AX1650" s="64"/>
      <c r="AY1650" s="64"/>
      <c r="AZ1650" s="64"/>
      <c r="BA1650" s="64"/>
      <c r="BB1650" s="64"/>
      <c r="BC1650" s="64"/>
      <c r="BD1650" s="64"/>
      <c r="BE1650" s="64"/>
      <c r="BF1650" s="64"/>
      <c r="BG1650" s="64"/>
      <c r="BH1650" s="64"/>
      <c r="BI1650" s="64"/>
      <c r="BJ1650" s="64"/>
    </row>
    <row r="1651" spans="1:62" ht="25.15" customHeight="1">
      <c r="A1651" s="383"/>
      <c r="B1651" s="269">
        <f t="shared" si="476"/>
        <v>2059</v>
      </c>
      <c r="C1651" s="280">
        <f t="shared" si="477"/>
        <v>58075</v>
      </c>
      <c r="D1651" s="33">
        <f>($AQ$1591*$C$1604)*$AQ$1162+$AQ$1165*0</f>
        <v>6.4270580154520474E-2</v>
      </c>
      <c r="E1651" s="33">
        <f>($AQ$1592*$D$1604)*$AQ$1167</f>
        <v>0.762942768807089</v>
      </c>
      <c r="F1651" s="2"/>
      <c r="G1651" s="269">
        <f t="shared" si="478"/>
        <v>2059</v>
      </c>
      <c r="H1651" s="280">
        <f t="shared" si="479"/>
        <v>58075</v>
      </c>
      <c r="I1651" s="33">
        <f>($AQ$1591*$C$1605)*$AQ$1162+$AQ$1165*0</f>
        <v>7.9588225287448491E-3</v>
      </c>
      <c r="J1651" s="33">
        <f>($AQ$1592*$D$1605)*$AQ$1167</f>
        <v>9.4543209110926743E-2</v>
      </c>
      <c r="K1651" s="64"/>
      <c r="L1651" s="64"/>
      <c r="M1651" s="64"/>
      <c r="N1651" s="64"/>
      <c r="O1651" s="64"/>
      <c r="P1651" s="64"/>
      <c r="Q1651" s="64"/>
      <c r="R1651" s="64"/>
      <c r="S1651" s="74"/>
      <c r="T1651" s="14"/>
      <c r="U1651" s="64"/>
      <c r="V1651" s="64"/>
      <c r="W1651" s="64"/>
      <c r="X1651" s="64"/>
      <c r="Y1651" s="64"/>
      <c r="Z1651" s="64"/>
      <c r="AA1651" s="64"/>
      <c r="AB1651" s="64"/>
      <c r="AC1651" s="64"/>
      <c r="AD1651" s="64"/>
      <c r="AE1651" s="64"/>
      <c r="AF1651" s="64"/>
      <c r="AG1651" s="64"/>
      <c r="AH1651" s="64"/>
      <c r="AI1651" s="64"/>
      <c r="AJ1651" s="64"/>
      <c r="AK1651" s="64"/>
      <c r="AL1651" s="64"/>
      <c r="AM1651" s="64"/>
      <c r="AN1651" s="64"/>
      <c r="AO1651" s="64"/>
      <c r="AP1651" s="64"/>
      <c r="AQ1651" s="64"/>
      <c r="AR1651" s="64"/>
      <c r="AS1651" s="64"/>
      <c r="AT1651" s="64"/>
      <c r="AU1651" s="64"/>
      <c r="AV1651" s="64"/>
      <c r="AW1651" s="64"/>
      <c r="AX1651" s="64"/>
      <c r="AY1651" s="64"/>
      <c r="AZ1651" s="64"/>
      <c r="BA1651" s="64"/>
      <c r="BB1651" s="64"/>
      <c r="BC1651" s="64"/>
      <c r="BD1651" s="64"/>
      <c r="BE1651" s="64"/>
      <c r="BF1651" s="64"/>
      <c r="BG1651" s="64"/>
      <c r="BH1651" s="64"/>
      <c r="BI1651" s="64"/>
      <c r="BJ1651" s="64"/>
    </row>
    <row r="1652" spans="1:62" ht="25.15" customHeight="1">
      <c r="A1652" s="383"/>
      <c r="B1652" s="269">
        <f t="shared" si="476"/>
        <v>2060</v>
      </c>
      <c r="C1652" s="280">
        <f t="shared" si="477"/>
        <v>58440</v>
      </c>
      <c r="D1652" s="33">
        <f>($AR$1591*$C$1604)*$AR$1162+$AR$1165*0</f>
        <v>6.5131772329278026E-2</v>
      </c>
      <c r="E1652" s="33">
        <f>($AR$1592*$D$1604)*$AR$1167</f>
        <v>0.77316580305860594</v>
      </c>
      <c r="F1652" s="2"/>
      <c r="G1652" s="269">
        <f t="shared" si="478"/>
        <v>2060</v>
      </c>
      <c r="H1652" s="280">
        <f t="shared" si="479"/>
        <v>58440</v>
      </c>
      <c r="I1652" s="33">
        <f>($AR$1591*$C$1605)*$AR$1162+$AR$1165*0</f>
        <v>8.065466589924325E-3</v>
      </c>
      <c r="J1652" s="33">
        <f>($AR$1592*$D$1605)*$AR$1167</f>
        <v>9.5810038687803842E-2</v>
      </c>
      <c r="K1652" s="64"/>
      <c r="L1652" s="64"/>
      <c r="M1652" s="64"/>
      <c r="N1652" s="64"/>
      <c r="O1652" s="64"/>
      <c r="P1652" s="64"/>
      <c r="Q1652" s="64"/>
      <c r="R1652" s="64"/>
      <c r="S1652" s="74"/>
      <c r="T1652" s="14"/>
      <c r="U1652" s="64"/>
      <c r="V1652" s="64"/>
      <c r="W1652" s="64"/>
      <c r="X1652" s="64"/>
      <c r="Y1652" s="64"/>
      <c r="Z1652" s="64"/>
      <c r="AA1652" s="64"/>
      <c r="AB1652" s="64"/>
      <c r="AC1652" s="64"/>
      <c r="AD1652" s="64"/>
      <c r="AE1652" s="64"/>
      <c r="AF1652" s="64"/>
      <c r="AG1652" s="64"/>
      <c r="AH1652" s="64"/>
      <c r="AI1652" s="64"/>
      <c r="AJ1652" s="64"/>
      <c r="AK1652" s="64"/>
      <c r="AL1652" s="64"/>
      <c r="AM1652" s="64"/>
      <c r="AN1652" s="64"/>
      <c r="AO1652" s="64"/>
      <c r="AP1652" s="64"/>
      <c r="AQ1652" s="64"/>
      <c r="AR1652" s="64"/>
      <c r="AS1652" s="64"/>
      <c r="AT1652" s="64"/>
      <c r="AU1652" s="64"/>
      <c r="AV1652" s="64"/>
      <c r="AW1652" s="64"/>
      <c r="AX1652" s="64"/>
      <c r="AY1652" s="64"/>
      <c r="AZ1652" s="64"/>
      <c r="BA1652" s="64"/>
      <c r="BB1652" s="64"/>
      <c r="BC1652" s="64"/>
      <c r="BD1652" s="64"/>
      <c r="BE1652" s="64"/>
      <c r="BF1652" s="64"/>
      <c r="BG1652" s="64"/>
      <c r="BH1652" s="64"/>
      <c r="BI1652" s="64"/>
      <c r="BJ1652" s="64"/>
    </row>
    <row r="1653" spans="1:62" ht="25.15" customHeight="1">
      <c r="A1653" s="384"/>
      <c r="B1653" s="269">
        <f t="shared" si="476"/>
        <v>2061</v>
      </c>
      <c r="C1653" s="280">
        <f t="shared" si="477"/>
        <v>58806</v>
      </c>
      <c r="D1653" s="33">
        <f>($AS$1591*$C$1604)*$AS$1162+$AS$1165*0</f>
        <v>6.6060827253648036E-2</v>
      </c>
      <c r="E1653" s="33">
        <f>($AS$1592*$D$1604)*$AS$1167</f>
        <v>0.78419442197986933</v>
      </c>
      <c r="F1653" s="2"/>
      <c r="G1653" s="269">
        <f t="shared" si="478"/>
        <v>2061</v>
      </c>
      <c r="H1653" s="280">
        <f t="shared" si="479"/>
        <v>58806</v>
      </c>
      <c r="I1653" s="33">
        <f>($AS$1591*$C$1605)*$AS$1162+$AS$1165*0</f>
        <v>8.1805143029641068E-3</v>
      </c>
      <c r="J1653" s="33">
        <f>($AS$1592*$D$1605)*$AS$1167</f>
        <v>9.7176695621335074E-2</v>
      </c>
      <c r="K1653" s="64"/>
      <c r="L1653" s="64"/>
      <c r="M1653" s="64"/>
      <c r="N1653" s="64"/>
      <c r="O1653" s="64"/>
      <c r="P1653" s="64"/>
      <c r="Q1653" s="64"/>
      <c r="R1653" s="64"/>
      <c r="S1653" s="74"/>
      <c r="T1653" s="14"/>
      <c r="U1653" s="64"/>
      <c r="V1653" s="64"/>
      <c r="W1653" s="64"/>
      <c r="X1653" s="64"/>
      <c r="Y1653" s="64"/>
      <c r="Z1653" s="64"/>
      <c r="AA1653" s="64"/>
      <c r="AB1653" s="64"/>
      <c r="AC1653" s="64"/>
      <c r="AD1653" s="64"/>
      <c r="AE1653" s="64"/>
      <c r="AF1653" s="64"/>
      <c r="AG1653" s="64"/>
      <c r="AH1653" s="64"/>
      <c r="AI1653" s="64"/>
      <c r="AJ1653" s="64"/>
      <c r="AK1653" s="64"/>
      <c r="AL1653" s="64"/>
      <c r="AM1653" s="64"/>
      <c r="AN1653" s="64"/>
      <c r="AO1653" s="64"/>
      <c r="AP1653" s="64"/>
      <c r="AQ1653" s="64"/>
      <c r="AR1653" s="64"/>
      <c r="AS1653" s="64"/>
      <c r="AT1653" s="64"/>
      <c r="AU1653" s="64"/>
      <c r="AV1653" s="64"/>
      <c r="AW1653" s="64"/>
      <c r="AX1653" s="64"/>
      <c r="AY1653" s="64"/>
      <c r="AZ1653" s="64"/>
      <c r="BA1653" s="64"/>
      <c r="BB1653" s="64"/>
      <c r="BC1653" s="64"/>
      <c r="BD1653" s="64"/>
      <c r="BE1653" s="64"/>
      <c r="BF1653" s="64"/>
      <c r="BG1653" s="64"/>
      <c r="BH1653" s="64"/>
      <c r="BI1653" s="64"/>
      <c r="BJ1653" s="64"/>
    </row>
    <row r="1654" spans="1:62" ht="25.15" customHeight="1">
      <c r="B1654" s="78"/>
      <c r="C1654" s="64"/>
      <c r="D1654" s="64"/>
      <c r="E1654" s="48"/>
      <c r="F1654" s="2"/>
      <c r="G1654" s="78"/>
      <c r="H1654" s="39"/>
      <c r="I1654" s="64"/>
      <c r="J1654" s="64"/>
      <c r="K1654" s="64"/>
      <c r="L1654" s="64"/>
      <c r="M1654" s="64"/>
      <c r="N1654" s="64"/>
      <c r="O1654" s="64"/>
      <c r="P1654" s="64"/>
      <c r="Q1654" s="64"/>
      <c r="R1654" s="64"/>
      <c r="S1654" s="64"/>
      <c r="T1654" s="64"/>
      <c r="U1654" s="64"/>
      <c r="V1654" s="64"/>
      <c r="W1654" s="64"/>
      <c r="X1654" s="64"/>
      <c r="Y1654" s="64"/>
      <c r="Z1654" s="64"/>
      <c r="AA1654" s="64"/>
      <c r="AB1654" s="64"/>
      <c r="AC1654" s="64"/>
      <c r="AD1654" s="64"/>
      <c r="AE1654" s="64"/>
      <c r="AF1654" s="64"/>
      <c r="AG1654" s="64"/>
      <c r="AH1654" s="64"/>
      <c r="AI1654" s="64"/>
      <c r="AJ1654" s="64"/>
      <c r="AK1654" s="64"/>
      <c r="AL1654" s="64"/>
      <c r="AM1654" s="64"/>
      <c r="AN1654" s="64"/>
      <c r="AO1654" s="64"/>
      <c r="AP1654" s="64"/>
      <c r="AQ1654" s="64"/>
      <c r="AR1654" s="64"/>
      <c r="AS1654" s="64"/>
      <c r="AT1654" s="64"/>
      <c r="AU1654" s="64"/>
      <c r="AV1654" s="64"/>
      <c r="AW1654" s="64"/>
      <c r="AX1654" s="64"/>
      <c r="AY1654" s="64"/>
      <c r="AZ1654" s="64"/>
      <c r="BA1654" s="64"/>
      <c r="BB1654" s="64"/>
      <c r="BC1654" s="64"/>
      <c r="BD1654" s="64"/>
      <c r="BE1654" s="64"/>
      <c r="BF1654" s="64"/>
      <c r="BG1654" s="64"/>
      <c r="BH1654" s="64"/>
      <c r="BI1654" s="64"/>
      <c r="BJ1654" s="64"/>
    </row>
    <row r="1655" spans="1:62" ht="25.15" customHeight="1">
      <c r="B1655" s="78"/>
      <c r="C1655" s="64"/>
      <c r="D1655" s="64"/>
      <c r="E1655" s="48"/>
      <c r="F1655" s="2"/>
      <c r="G1655" s="78"/>
      <c r="H1655" s="39"/>
      <c r="I1655" s="64"/>
      <c r="J1655" s="64"/>
      <c r="K1655" s="64"/>
      <c r="L1655" s="64"/>
      <c r="M1655" s="64"/>
      <c r="N1655" s="64"/>
      <c r="O1655" s="64"/>
      <c r="P1655" s="64"/>
      <c r="Q1655" s="64"/>
      <c r="R1655" s="64"/>
      <c r="S1655" s="64"/>
      <c r="T1655" s="64"/>
      <c r="U1655" s="64"/>
      <c r="V1655" s="64"/>
      <c r="W1655" s="64"/>
      <c r="X1655" s="64"/>
      <c r="Y1655" s="64"/>
      <c r="Z1655" s="64"/>
      <c r="AA1655" s="64"/>
      <c r="AB1655" s="64"/>
      <c r="AC1655" s="64"/>
      <c r="AD1655" s="64"/>
      <c r="AE1655" s="64"/>
      <c r="AF1655" s="64"/>
      <c r="AG1655" s="64"/>
      <c r="AH1655" s="64"/>
      <c r="AI1655" s="64"/>
      <c r="AJ1655" s="64"/>
      <c r="AK1655" s="64"/>
      <c r="AL1655" s="64"/>
      <c r="AM1655" s="64"/>
      <c r="AN1655" s="64"/>
      <c r="AO1655" s="64"/>
      <c r="AP1655" s="64"/>
      <c r="AQ1655" s="64"/>
      <c r="AR1655" s="64"/>
      <c r="AS1655" s="64"/>
      <c r="AT1655" s="64"/>
      <c r="AU1655" s="64"/>
      <c r="AV1655" s="64"/>
      <c r="AW1655" s="64"/>
      <c r="AX1655" s="64"/>
      <c r="AY1655" s="64"/>
      <c r="AZ1655" s="64"/>
      <c r="BA1655" s="64"/>
      <c r="BB1655" s="64"/>
      <c r="BC1655" s="64"/>
      <c r="BD1655" s="64"/>
      <c r="BE1655" s="64"/>
      <c r="BF1655" s="64"/>
      <c r="BG1655" s="64"/>
      <c r="BH1655" s="64"/>
      <c r="BI1655" s="64"/>
      <c r="BJ1655" s="64"/>
    </row>
    <row r="1656" spans="1:62" ht="25.15" customHeight="1">
      <c r="B1656" s="24"/>
      <c r="C1656" s="72"/>
      <c r="D1656" s="72"/>
      <c r="E1656" s="72"/>
      <c r="F1656" s="39"/>
      <c r="G1656" s="39"/>
      <c r="H1656" s="64"/>
      <c r="I1656" s="64"/>
      <c r="J1656" s="64"/>
      <c r="K1656" s="64"/>
      <c r="L1656" s="64"/>
      <c r="M1656" s="64"/>
      <c r="N1656" s="64"/>
      <c r="O1656" s="64"/>
      <c r="P1656" s="64"/>
      <c r="Q1656" s="64"/>
      <c r="R1656" s="64"/>
      <c r="S1656" s="64"/>
      <c r="T1656" s="64"/>
      <c r="U1656" s="64"/>
      <c r="V1656" s="64"/>
      <c r="W1656" s="64"/>
      <c r="X1656" s="64"/>
      <c r="Y1656" s="64"/>
      <c r="Z1656" s="64"/>
      <c r="AA1656" s="64"/>
      <c r="AB1656" s="64"/>
      <c r="AC1656" s="64"/>
      <c r="AD1656" s="64"/>
      <c r="AE1656" s="64"/>
      <c r="AF1656" s="64"/>
      <c r="AG1656" s="64"/>
      <c r="AH1656" s="64"/>
      <c r="AI1656" s="64"/>
      <c r="AJ1656" s="64"/>
      <c r="AK1656" s="64"/>
      <c r="AL1656" s="64"/>
      <c r="AM1656" s="64"/>
      <c r="AN1656" s="64"/>
      <c r="AO1656" s="64"/>
      <c r="AP1656" s="64"/>
      <c r="AQ1656" s="64"/>
      <c r="AR1656" s="64"/>
      <c r="AS1656" s="64"/>
      <c r="AT1656" s="64"/>
      <c r="AU1656" s="64"/>
      <c r="AV1656" s="64"/>
      <c r="AW1656" s="64"/>
      <c r="AX1656" s="64"/>
      <c r="AY1656" s="64"/>
      <c r="AZ1656" s="64"/>
      <c r="BA1656" s="64"/>
      <c r="BB1656" s="64"/>
      <c r="BC1656" s="64"/>
      <c r="BD1656" s="64"/>
      <c r="BE1656" s="64"/>
      <c r="BF1656" s="64"/>
      <c r="BG1656" s="64"/>
      <c r="BH1656" s="64"/>
      <c r="BI1656" s="64"/>
      <c r="BJ1656" s="64"/>
    </row>
    <row r="1657" spans="1:62" ht="25.15" customHeight="1">
      <c r="A1657" s="272" t="s">
        <v>382</v>
      </c>
      <c r="B1657" s="370" t="s">
        <v>490</v>
      </c>
      <c r="C1657" s="370"/>
      <c r="D1657" s="370"/>
      <c r="E1657" s="370"/>
      <c r="F1657" s="370"/>
      <c r="G1657" s="370"/>
      <c r="H1657" s="75"/>
      <c r="I1657" s="75"/>
      <c r="J1657" s="75"/>
      <c r="K1657" s="75"/>
      <c r="L1657" s="75"/>
      <c r="M1657" s="75"/>
      <c r="N1657" s="75"/>
      <c r="O1657" s="75"/>
      <c r="P1657" s="75"/>
      <c r="Q1657" s="75"/>
      <c r="R1657" s="75"/>
      <c r="S1657" s="75"/>
      <c r="T1657" s="75"/>
      <c r="U1657" s="75"/>
      <c r="V1657" s="75"/>
      <c r="W1657" s="75"/>
      <c r="X1657" s="75"/>
      <c r="Y1657" s="75"/>
      <c r="Z1657" s="75"/>
      <c r="AA1657" s="75"/>
      <c r="AB1657" s="75"/>
      <c r="AC1657" s="75"/>
      <c r="AD1657" s="75"/>
      <c r="AE1657" s="75"/>
      <c r="AF1657" s="75"/>
      <c r="AG1657" s="75"/>
      <c r="AH1657" s="75"/>
      <c r="AI1657" s="75"/>
      <c r="AJ1657" s="75"/>
      <c r="AK1657" s="75"/>
      <c r="AL1657" s="75"/>
      <c r="AM1657" s="75"/>
      <c r="AN1657" s="75"/>
      <c r="AO1657" s="75"/>
      <c r="AP1657" s="75"/>
      <c r="AQ1657" s="75"/>
      <c r="AR1657" s="75"/>
      <c r="AS1657" s="75"/>
      <c r="AT1657" s="75"/>
      <c r="AU1657" s="75"/>
      <c r="AV1657" s="75"/>
      <c r="AW1657" s="75"/>
      <c r="AX1657" s="75"/>
      <c r="AY1657" s="75"/>
      <c r="AZ1657" s="75"/>
      <c r="BA1657" s="75"/>
      <c r="BB1657" s="75"/>
      <c r="BC1657" s="75"/>
      <c r="BD1657" s="75"/>
      <c r="BE1657" s="75"/>
      <c r="BF1657" s="75"/>
      <c r="BG1657" s="75"/>
      <c r="BH1657" s="75"/>
      <c r="BI1657" s="75"/>
      <c r="BJ1657" s="75"/>
    </row>
    <row r="1658" spans="1:62" ht="25.15" customHeight="1">
      <c r="A1658" s="371"/>
      <c r="B1658" s="372"/>
      <c r="C1658" s="372"/>
      <c r="D1658" s="372"/>
      <c r="E1658" s="372"/>
      <c r="F1658" s="372"/>
      <c r="G1658" s="372"/>
      <c r="H1658" s="75"/>
      <c r="I1658" s="75"/>
      <c r="J1658" s="75"/>
      <c r="K1658" s="75"/>
      <c r="L1658" s="75"/>
      <c r="M1658" s="75"/>
      <c r="N1658" s="75"/>
      <c r="O1658" s="75"/>
      <c r="P1658" s="75"/>
      <c r="Q1658" s="75"/>
      <c r="R1658" s="75"/>
      <c r="S1658" s="75"/>
      <c r="T1658" s="75"/>
      <c r="U1658" s="75"/>
      <c r="V1658" s="75"/>
      <c r="W1658" s="75"/>
      <c r="X1658" s="75"/>
      <c r="Y1658" s="75"/>
      <c r="Z1658" s="75"/>
      <c r="AA1658" s="75"/>
      <c r="AB1658" s="75"/>
      <c r="AC1658" s="75"/>
      <c r="AD1658" s="75"/>
      <c r="AE1658" s="75"/>
      <c r="AF1658" s="75"/>
      <c r="AG1658" s="75"/>
      <c r="AH1658" s="75"/>
      <c r="AI1658" s="75"/>
      <c r="AJ1658" s="75"/>
      <c r="AK1658" s="75"/>
      <c r="AL1658" s="75"/>
      <c r="AM1658" s="75"/>
      <c r="AN1658" s="75"/>
      <c r="AO1658" s="75"/>
      <c r="AP1658" s="75"/>
      <c r="AQ1658" s="75"/>
      <c r="AR1658" s="75"/>
      <c r="AS1658" s="75"/>
      <c r="AT1658" s="75"/>
      <c r="AU1658" s="75"/>
      <c r="AV1658" s="75"/>
      <c r="AW1658" s="75"/>
      <c r="AX1658" s="75"/>
      <c r="AY1658" s="75"/>
      <c r="AZ1658" s="75"/>
      <c r="BA1658" s="75"/>
      <c r="BB1658" s="75"/>
      <c r="BC1658" s="75"/>
      <c r="BD1658" s="75"/>
      <c r="BE1658" s="75"/>
      <c r="BF1658" s="75"/>
      <c r="BG1658" s="75"/>
      <c r="BH1658" s="75"/>
      <c r="BI1658" s="75"/>
      <c r="BJ1658" s="75"/>
    </row>
    <row r="1659" spans="1:62" ht="25.15" customHeight="1">
      <c r="B1659" s="373" t="s">
        <v>342</v>
      </c>
      <c r="C1659" s="336">
        <v>2001</v>
      </c>
      <c r="D1659" s="336">
        <f t="shared" ref="D1659:BJ1659" si="480">C1659+1</f>
        <v>2002</v>
      </c>
      <c r="E1659" s="336">
        <f t="shared" si="480"/>
        <v>2003</v>
      </c>
      <c r="F1659" s="336">
        <f t="shared" si="480"/>
        <v>2004</v>
      </c>
      <c r="G1659" s="336">
        <f t="shared" si="480"/>
        <v>2005</v>
      </c>
      <c r="H1659" s="336">
        <f t="shared" si="480"/>
        <v>2006</v>
      </c>
      <c r="I1659" s="336">
        <f t="shared" si="480"/>
        <v>2007</v>
      </c>
      <c r="J1659" s="336">
        <f t="shared" si="480"/>
        <v>2008</v>
      </c>
      <c r="K1659" s="336">
        <f t="shared" si="480"/>
        <v>2009</v>
      </c>
      <c r="L1659" s="336">
        <f t="shared" si="480"/>
        <v>2010</v>
      </c>
      <c r="M1659" s="336">
        <f t="shared" si="480"/>
        <v>2011</v>
      </c>
      <c r="N1659" s="336">
        <f t="shared" si="480"/>
        <v>2012</v>
      </c>
      <c r="O1659" s="336">
        <f t="shared" si="480"/>
        <v>2013</v>
      </c>
      <c r="P1659" s="336">
        <f t="shared" si="480"/>
        <v>2014</v>
      </c>
      <c r="Q1659" s="336">
        <f t="shared" si="480"/>
        <v>2015</v>
      </c>
      <c r="R1659" s="336">
        <f t="shared" si="480"/>
        <v>2016</v>
      </c>
      <c r="S1659" s="336">
        <f t="shared" si="480"/>
        <v>2017</v>
      </c>
      <c r="T1659" s="336">
        <f t="shared" si="480"/>
        <v>2018</v>
      </c>
      <c r="U1659" s="336">
        <f t="shared" si="480"/>
        <v>2019</v>
      </c>
      <c r="V1659" s="336">
        <f t="shared" si="480"/>
        <v>2020</v>
      </c>
      <c r="W1659" s="336">
        <f t="shared" si="480"/>
        <v>2021</v>
      </c>
      <c r="X1659" s="336">
        <f t="shared" si="480"/>
        <v>2022</v>
      </c>
      <c r="Y1659" s="336">
        <f t="shared" si="480"/>
        <v>2023</v>
      </c>
      <c r="Z1659" s="336">
        <f t="shared" si="480"/>
        <v>2024</v>
      </c>
      <c r="AA1659" s="336">
        <f t="shared" si="480"/>
        <v>2025</v>
      </c>
      <c r="AB1659" s="336">
        <f t="shared" si="480"/>
        <v>2026</v>
      </c>
      <c r="AC1659" s="336">
        <f t="shared" si="480"/>
        <v>2027</v>
      </c>
      <c r="AD1659" s="336">
        <f t="shared" si="480"/>
        <v>2028</v>
      </c>
      <c r="AE1659" s="336">
        <f t="shared" si="480"/>
        <v>2029</v>
      </c>
      <c r="AF1659" s="336">
        <f t="shared" si="480"/>
        <v>2030</v>
      </c>
      <c r="AG1659" s="336">
        <f t="shared" si="480"/>
        <v>2031</v>
      </c>
      <c r="AH1659" s="336">
        <f t="shared" si="480"/>
        <v>2032</v>
      </c>
      <c r="AI1659" s="336">
        <f t="shared" si="480"/>
        <v>2033</v>
      </c>
      <c r="AJ1659" s="336">
        <f t="shared" si="480"/>
        <v>2034</v>
      </c>
      <c r="AK1659" s="336">
        <f t="shared" si="480"/>
        <v>2035</v>
      </c>
      <c r="AL1659" s="336">
        <f t="shared" si="480"/>
        <v>2036</v>
      </c>
      <c r="AM1659" s="336">
        <f t="shared" si="480"/>
        <v>2037</v>
      </c>
      <c r="AN1659" s="336">
        <f t="shared" si="480"/>
        <v>2038</v>
      </c>
      <c r="AO1659" s="336">
        <f t="shared" si="480"/>
        <v>2039</v>
      </c>
      <c r="AP1659" s="336">
        <f t="shared" si="480"/>
        <v>2040</v>
      </c>
      <c r="AQ1659" s="336">
        <f t="shared" si="480"/>
        <v>2041</v>
      </c>
      <c r="AR1659" s="336">
        <f t="shared" si="480"/>
        <v>2042</v>
      </c>
      <c r="AS1659" s="336">
        <f t="shared" si="480"/>
        <v>2043</v>
      </c>
      <c r="AT1659" s="336">
        <f t="shared" si="480"/>
        <v>2044</v>
      </c>
      <c r="AU1659" s="336">
        <f t="shared" si="480"/>
        <v>2045</v>
      </c>
      <c r="AV1659" s="336">
        <f t="shared" si="480"/>
        <v>2046</v>
      </c>
      <c r="AW1659" s="336">
        <f t="shared" si="480"/>
        <v>2047</v>
      </c>
      <c r="AX1659" s="336">
        <f t="shared" si="480"/>
        <v>2048</v>
      </c>
      <c r="AY1659" s="336">
        <f t="shared" si="480"/>
        <v>2049</v>
      </c>
      <c r="AZ1659" s="336">
        <f t="shared" si="480"/>
        <v>2050</v>
      </c>
      <c r="BA1659" s="336">
        <f t="shared" si="480"/>
        <v>2051</v>
      </c>
      <c r="BB1659" s="336">
        <f t="shared" si="480"/>
        <v>2052</v>
      </c>
      <c r="BC1659" s="336">
        <f t="shared" si="480"/>
        <v>2053</v>
      </c>
      <c r="BD1659" s="336">
        <f t="shared" si="480"/>
        <v>2054</v>
      </c>
      <c r="BE1659" s="336">
        <f t="shared" si="480"/>
        <v>2055</v>
      </c>
      <c r="BF1659" s="336">
        <f t="shared" si="480"/>
        <v>2056</v>
      </c>
      <c r="BG1659" s="336">
        <f t="shared" si="480"/>
        <v>2057</v>
      </c>
      <c r="BH1659" s="336">
        <f t="shared" si="480"/>
        <v>2058</v>
      </c>
      <c r="BI1659" s="336">
        <f t="shared" si="480"/>
        <v>2059</v>
      </c>
      <c r="BJ1659" s="336">
        <f t="shared" si="480"/>
        <v>2060</v>
      </c>
    </row>
    <row r="1660" spans="1:62" s="10" customFormat="1" ht="25.15" customHeight="1">
      <c r="B1660" s="232" t="s">
        <v>497</v>
      </c>
      <c r="C1660" s="47"/>
      <c r="D1660" s="47"/>
      <c r="E1660" s="47"/>
      <c r="F1660" s="47"/>
      <c r="G1660" s="47"/>
      <c r="H1660" s="75"/>
      <c r="I1660" s="75"/>
      <c r="J1660" s="75"/>
      <c r="K1660" s="75"/>
      <c r="L1660" s="75"/>
      <c r="M1660" s="75"/>
      <c r="N1660" s="75"/>
      <c r="O1660" s="75"/>
      <c r="P1660" s="75"/>
      <c r="Q1660" s="75"/>
      <c r="R1660" s="75"/>
      <c r="S1660" s="75"/>
      <c r="T1660" s="75"/>
      <c r="U1660" s="75"/>
      <c r="V1660" s="75"/>
      <c r="W1660" s="75"/>
      <c r="X1660" s="75"/>
      <c r="Y1660" s="75"/>
      <c r="Z1660" s="75"/>
      <c r="AA1660" s="75"/>
      <c r="AB1660" s="75"/>
      <c r="AC1660" s="75"/>
      <c r="AD1660" s="75"/>
      <c r="AE1660" s="75"/>
      <c r="AF1660" s="75"/>
      <c r="AG1660" s="75"/>
      <c r="AH1660" s="75"/>
      <c r="AI1660" s="75"/>
      <c r="AJ1660" s="75"/>
      <c r="AK1660" s="75"/>
      <c r="AL1660" s="75"/>
      <c r="AM1660" s="75"/>
      <c r="AN1660" s="75"/>
      <c r="AO1660" s="75"/>
      <c r="AP1660" s="75"/>
      <c r="AQ1660" s="75"/>
      <c r="AR1660" s="75"/>
      <c r="AS1660" s="75"/>
      <c r="AT1660" s="75"/>
      <c r="AU1660" s="75"/>
      <c r="AV1660" s="75"/>
      <c r="AW1660" s="75"/>
      <c r="AX1660" s="75"/>
      <c r="AY1660" s="75"/>
      <c r="AZ1660" s="75"/>
      <c r="BA1660" s="75"/>
      <c r="BB1660" s="75"/>
      <c r="BC1660" s="75"/>
      <c r="BD1660" s="75"/>
      <c r="BE1660" s="75"/>
      <c r="BF1660" s="75"/>
      <c r="BG1660" s="75"/>
      <c r="BH1660" s="75"/>
      <c r="BI1660" s="75"/>
      <c r="BJ1660" s="75"/>
    </row>
    <row r="1661" spans="1:62" ht="25.15" customHeight="1">
      <c r="B1661" s="337" t="s">
        <v>343</v>
      </c>
      <c r="C1661" s="47"/>
      <c r="D1661" s="47"/>
      <c r="E1661" s="47"/>
      <c r="F1661" s="47"/>
      <c r="G1661" s="47"/>
      <c r="H1661" s="75"/>
      <c r="I1661" s="75"/>
      <c r="J1661" s="75"/>
      <c r="K1661" s="75"/>
      <c r="L1661" s="75"/>
      <c r="M1661" s="75"/>
      <c r="N1661" s="75"/>
      <c r="O1661" s="75"/>
      <c r="P1661" s="75"/>
      <c r="Q1661" s="75"/>
      <c r="R1661" s="75"/>
      <c r="S1661" s="75"/>
      <c r="T1661" s="75"/>
      <c r="U1661" s="75"/>
      <c r="V1661" s="75"/>
      <c r="W1661" s="75"/>
      <c r="X1661" s="75"/>
      <c r="Y1661" s="75"/>
      <c r="Z1661" s="75"/>
      <c r="AA1661" s="75"/>
      <c r="AB1661" s="75"/>
      <c r="AC1661" s="75"/>
      <c r="AD1661" s="75"/>
      <c r="AE1661" s="75"/>
      <c r="AF1661" s="75"/>
      <c r="AG1661" s="75"/>
      <c r="AH1661" s="75"/>
      <c r="AI1661" s="75"/>
      <c r="AJ1661" s="75"/>
      <c r="AK1661" s="75"/>
      <c r="AL1661" s="75"/>
      <c r="AM1661" s="75"/>
      <c r="AN1661" s="75"/>
      <c r="AO1661" s="75"/>
      <c r="AP1661" s="75"/>
      <c r="AQ1661" s="75"/>
      <c r="AR1661" s="75"/>
      <c r="AS1661" s="75"/>
      <c r="AT1661" s="75"/>
      <c r="AU1661" s="75"/>
      <c r="AV1661" s="75"/>
      <c r="AW1661" s="75"/>
      <c r="AX1661" s="75"/>
      <c r="AY1661" s="75"/>
      <c r="AZ1661" s="75"/>
      <c r="BA1661" s="75"/>
      <c r="BB1661" s="75"/>
      <c r="BC1661" s="75"/>
      <c r="BD1661" s="75"/>
      <c r="BE1661" s="75"/>
      <c r="BF1661" s="75"/>
      <c r="BG1661" s="75"/>
      <c r="BH1661" s="75"/>
      <c r="BI1661" s="75"/>
      <c r="BJ1661" s="75"/>
    </row>
    <row r="1662" spans="1:62" ht="25.15" customHeight="1">
      <c r="B1662" s="46"/>
      <c r="C1662" s="336">
        <f t="shared" ref="C1662:BJ1662" si="481">C$1668</f>
        <v>2001</v>
      </c>
      <c r="D1662" s="336">
        <f t="shared" si="481"/>
        <v>2002</v>
      </c>
      <c r="E1662" s="336">
        <f t="shared" si="481"/>
        <v>2003</v>
      </c>
      <c r="F1662" s="336">
        <f t="shared" si="481"/>
        <v>2004</v>
      </c>
      <c r="G1662" s="336">
        <f t="shared" si="481"/>
        <v>2005</v>
      </c>
      <c r="H1662" s="336">
        <f t="shared" si="481"/>
        <v>2006</v>
      </c>
      <c r="I1662" s="336">
        <f t="shared" si="481"/>
        <v>2007</v>
      </c>
      <c r="J1662" s="336">
        <f t="shared" si="481"/>
        <v>2008</v>
      </c>
      <c r="K1662" s="336">
        <f t="shared" si="481"/>
        <v>2009</v>
      </c>
      <c r="L1662" s="336">
        <f t="shared" si="481"/>
        <v>2010</v>
      </c>
      <c r="M1662" s="336">
        <f t="shared" si="481"/>
        <v>2011</v>
      </c>
      <c r="N1662" s="336">
        <f t="shared" si="481"/>
        <v>2012</v>
      </c>
      <c r="O1662" s="336">
        <f t="shared" si="481"/>
        <v>2013</v>
      </c>
      <c r="P1662" s="336">
        <f t="shared" si="481"/>
        <v>2014</v>
      </c>
      <c r="Q1662" s="336">
        <f t="shared" si="481"/>
        <v>2015</v>
      </c>
      <c r="R1662" s="336">
        <f t="shared" si="481"/>
        <v>2016</v>
      </c>
      <c r="S1662" s="336">
        <f t="shared" si="481"/>
        <v>2017</v>
      </c>
      <c r="T1662" s="336">
        <f t="shared" si="481"/>
        <v>2018</v>
      </c>
      <c r="U1662" s="336">
        <f t="shared" si="481"/>
        <v>2019</v>
      </c>
      <c r="V1662" s="336">
        <f t="shared" si="481"/>
        <v>2020</v>
      </c>
      <c r="W1662" s="336">
        <f t="shared" si="481"/>
        <v>2021</v>
      </c>
      <c r="X1662" s="336">
        <f t="shared" si="481"/>
        <v>2022</v>
      </c>
      <c r="Y1662" s="336">
        <f t="shared" si="481"/>
        <v>2023</v>
      </c>
      <c r="Z1662" s="336">
        <f t="shared" si="481"/>
        <v>2024</v>
      </c>
      <c r="AA1662" s="336">
        <f t="shared" si="481"/>
        <v>2025</v>
      </c>
      <c r="AB1662" s="336">
        <f t="shared" si="481"/>
        <v>2026</v>
      </c>
      <c r="AC1662" s="336">
        <f t="shared" si="481"/>
        <v>2027</v>
      </c>
      <c r="AD1662" s="336">
        <f t="shared" si="481"/>
        <v>2028</v>
      </c>
      <c r="AE1662" s="336">
        <f t="shared" si="481"/>
        <v>2029</v>
      </c>
      <c r="AF1662" s="336">
        <f t="shared" si="481"/>
        <v>2030</v>
      </c>
      <c r="AG1662" s="336">
        <f t="shared" si="481"/>
        <v>2031</v>
      </c>
      <c r="AH1662" s="336">
        <f t="shared" si="481"/>
        <v>2032</v>
      </c>
      <c r="AI1662" s="336">
        <f t="shared" si="481"/>
        <v>2033</v>
      </c>
      <c r="AJ1662" s="336">
        <f t="shared" si="481"/>
        <v>2034</v>
      </c>
      <c r="AK1662" s="336">
        <f t="shared" si="481"/>
        <v>2035</v>
      </c>
      <c r="AL1662" s="336">
        <f t="shared" si="481"/>
        <v>2036</v>
      </c>
      <c r="AM1662" s="336">
        <f t="shared" si="481"/>
        <v>2037</v>
      </c>
      <c r="AN1662" s="336">
        <f t="shared" si="481"/>
        <v>2038</v>
      </c>
      <c r="AO1662" s="336">
        <f t="shared" si="481"/>
        <v>2039</v>
      </c>
      <c r="AP1662" s="336">
        <f t="shared" si="481"/>
        <v>2040</v>
      </c>
      <c r="AQ1662" s="336">
        <f t="shared" si="481"/>
        <v>2041</v>
      </c>
      <c r="AR1662" s="336">
        <f t="shared" si="481"/>
        <v>2042</v>
      </c>
      <c r="AS1662" s="336">
        <f t="shared" si="481"/>
        <v>2043</v>
      </c>
      <c r="AT1662" s="336">
        <f t="shared" si="481"/>
        <v>2044</v>
      </c>
      <c r="AU1662" s="336">
        <f t="shared" si="481"/>
        <v>2045</v>
      </c>
      <c r="AV1662" s="336">
        <f t="shared" si="481"/>
        <v>2046</v>
      </c>
      <c r="AW1662" s="336">
        <f t="shared" si="481"/>
        <v>2047</v>
      </c>
      <c r="AX1662" s="336">
        <f t="shared" si="481"/>
        <v>2048</v>
      </c>
      <c r="AY1662" s="336">
        <f t="shared" si="481"/>
        <v>2049</v>
      </c>
      <c r="AZ1662" s="336">
        <f t="shared" si="481"/>
        <v>2050</v>
      </c>
      <c r="BA1662" s="336">
        <f t="shared" si="481"/>
        <v>2051</v>
      </c>
      <c r="BB1662" s="336">
        <f t="shared" si="481"/>
        <v>2052</v>
      </c>
      <c r="BC1662" s="336">
        <f t="shared" si="481"/>
        <v>2053</v>
      </c>
      <c r="BD1662" s="336">
        <f t="shared" si="481"/>
        <v>2054</v>
      </c>
      <c r="BE1662" s="336">
        <f t="shared" si="481"/>
        <v>2055</v>
      </c>
      <c r="BF1662" s="336">
        <f t="shared" si="481"/>
        <v>2056</v>
      </c>
      <c r="BG1662" s="336">
        <f t="shared" si="481"/>
        <v>2057</v>
      </c>
      <c r="BH1662" s="336">
        <f t="shared" si="481"/>
        <v>2058</v>
      </c>
      <c r="BI1662" s="336">
        <f t="shared" si="481"/>
        <v>2059</v>
      </c>
      <c r="BJ1662" s="336">
        <f t="shared" si="481"/>
        <v>2060</v>
      </c>
    </row>
    <row r="1663" spans="1:62" s="10" customFormat="1" ht="25.15" customHeight="1">
      <c r="B1663" s="338" t="s">
        <v>83</v>
      </c>
      <c r="C1663" s="339">
        <v>105.5</v>
      </c>
      <c r="D1663" s="339">
        <v>101.9</v>
      </c>
      <c r="E1663" s="340">
        <v>100.8</v>
      </c>
      <c r="F1663" s="340">
        <v>103.5</v>
      </c>
      <c r="G1663" s="340">
        <v>102.1</v>
      </c>
      <c r="H1663" s="340">
        <v>101</v>
      </c>
      <c r="I1663" s="340">
        <v>102.5</v>
      </c>
      <c r="J1663" s="340">
        <v>104.2</v>
      </c>
      <c r="K1663" s="340">
        <v>103.5</v>
      </c>
      <c r="L1663" s="340">
        <v>102.6</v>
      </c>
      <c r="M1663" s="340">
        <v>104.3</v>
      </c>
      <c r="N1663" s="340">
        <v>103.7</v>
      </c>
      <c r="O1663" s="340">
        <v>100.9</v>
      </c>
      <c r="P1663" s="340">
        <v>100</v>
      </c>
      <c r="Q1663" s="340">
        <v>99.1</v>
      </c>
      <c r="R1663" s="340">
        <v>99.4</v>
      </c>
      <c r="S1663" s="341">
        <v>102</v>
      </c>
      <c r="T1663" s="341">
        <v>101.6</v>
      </c>
      <c r="U1663" s="341">
        <v>102.3</v>
      </c>
      <c r="V1663" s="341">
        <v>103.4</v>
      </c>
      <c r="W1663" s="341">
        <v>105.1</v>
      </c>
      <c r="X1663" s="341">
        <v>114.4</v>
      </c>
      <c r="Y1663" s="341">
        <v>111.4</v>
      </c>
      <c r="Z1663" s="341">
        <v>103.6</v>
      </c>
      <c r="AA1663" s="342"/>
      <c r="AB1663" s="342"/>
      <c r="AC1663" s="342"/>
      <c r="AD1663" s="342"/>
      <c r="AE1663" s="342"/>
      <c r="AF1663" s="342"/>
      <c r="AG1663" s="342"/>
      <c r="AH1663" s="342"/>
      <c r="AI1663" s="342"/>
      <c r="AJ1663" s="342"/>
      <c r="AK1663" s="342"/>
      <c r="AL1663" s="342"/>
      <c r="AM1663" s="342"/>
      <c r="AN1663" s="342"/>
      <c r="AO1663" s="342"/>
      <c r="AP1663" s="342"/>
      <c r="AQ1663" s="342"/>
      <c r="AR1663" s="342"/>
      <c r="AS1663" s="342"/>
      <c r="AT1663" s="342"/>
      <c r="AU1663" s="342"/>
      <c r="AV1663" s="342"/>
      <c r="AW1663" s="342"/>
      <c r="AX1663" s="342"/>
      <c r="AY1663" s="342"/>
      <c r="AZ1663" s="342"/>
      <c r="BA1663" s="342"/>
      <c r="BB1663" s="342"/>
      <c r="BC1663" s="342"/>
      <c r="BD1663" s="342"/>
      <c r="BE1663" s="342"/>
      <c r="BF1663" s="342"/>
      <c r="BG1663" s="342"/>
      <c r="BH1663" s="342"/>
      <c r="BI1663" s="342"/>
      <c r="BJ1663" s="342"/>
    </row>
    <row r="1664" spans="1:62" s="10" customFormat="1" ht="25.15" customHeight="1">
      <c r="B1664" s="232" t="s">
        <v>493</v>
      </c>
      <c r="C1664" s="343"/>
      <c r="D1664" s="343"/>
      <c r="E1664" s="343"/>
      <c r="F1664" s="343"/>
      <c r="G1664" s="343"/>
      <c r="H1664" s="343"/>
      <c r="I1664" s="343"/>
      <c r="J1664" s="343"/>
      <c r="K1664" s="343"/>
      <c r="L1664" s="343"/>
      <c r="M1664" s="343"/>
      <c r="N1664" s="343"/>
      <c r="O1664" s="343"/>
      <c r="P1664" s="343"/>
      <c r="Q1664" s="343"/>
      <c r="R1664" s="343"/>
      <c r="S1664" s="343"/>
      <c r="T1664" s="343"/>
      <c r="U1664" s="343"/>
      <c r="V1664" s="343"/>
      <c r="W1664" s="343"/>
      <c r="X1664" s="343"/>
      <c r="Y1664" s="343"/>
      <c r="Z1664" s="343"/>
      <c r="AA1664" s="343"/>
      <c r="AB1664" s="343"/>
      <c r="AC1664" s="343"/>
      <c r="AD1664" s="344"/>
      <c r="AE1664" s="46"/>
      <c r="AF1664" s="46"/>
      <c r="AG1664" s="46"/>
      <c r="AH1664" s="46"/>
      <c r="AI1664" s="46"/>
      <c r="AJ1664" s="46"/>
      <c r="AK1664" s="46"/>
      <c r="AL1664" s="46"/>
      <c r="AM1664" s="46"/>
      <c r="AN1664" s="46"/>
      <c r="AO1664" s="46"/>
      <c r="AP1664" s="46"/>
      <c r="AQ1664" s="46"/>
      <c r="AR1664" s="46"/>
      <c r="AS1664" s="46"/>
      <c r="AT1664" s="46"/>
      <c r="AU1664" s="46"/>
      <c r="AV1664" s="46"/>
      <c r="AW1664" s="46"/>
      <c r="AX1664" s="46"/>
      <c r="AY1664" s="46"/>
      <c r="AZ1664" s="46"/>
      <c r="BA1664" s="46"/>
      <c r="BB1664" s="46"/>
      <c r="BC1664" s="46"/>
      <c r="BD1664" s="46"/>
      <c r="BE1664" s="46"/>
      <c r="BF1664" s="46"/>
      <c r="BG1664" s="46"/>
      <c r="BH1664" s="46"/>
      <c r="BI1664" s="46"/>
      <c r="BJ1664" s="46"/>
    </row>
    <row r="1665" spans="2:62" ht="25.15" customHeight="1">
      <c r="B1665" s="46"/>
      <c r="C1665" s="336">
        <v>2001</v>
      </c>
      <c r="D1665" s="336">
        <f t="shared" ref="D1665:BJ1665" si="482">C1665+1</f>
        <v>2002</v>
      </c>
      <c r="E1665" s="336">
        <f t="shared" si="482"/>
        <v>2003</v>
      </c>
      <c r="F1665" s="336">
        <f t="shared" si="482"/>
        <v>2004</v>
      </c>
      <c r="G1665" s="336">
        <f t="shared" si="482"/>
        <v>2005</v>
      </c>
      <c r="H1665" s="336">
        <f t="shared" si="482"/>
        <v>2006</v>
      </c>
      <c r="I1665" s="336">
        <f t="shared" si="482"/>
        <v>2007</v>
      </c>
      <c r="J1665" s="336">
        <f t="shared" si="482"/>
        <v>2008</v>
      </c>
      <c r="K1665" s="336">
        <f t="shared" si="482"/>
        <v>2009</v>
      </c>
      <c r="L1665" s="336">
        <f t="shared" si="482"/>
        <v>2010</v>
      </c>
      <c r="M1665" s="336">
        <f t="shared" si="482"/>
        <v>2011</v>
      </c>
      <c r="N1665" s="336">
        <f t="shared" si="482"/>
        <v>2012</v>
      </c>
      <c r="O1665" s="336">
        <f t="shared" si="482"/>
        <v>2013</v>
      </c>
      <c r="P1665" s="336">
        <f t="shared" si="482"/>
        <v>2014</v>
      </c>
      <c r="Q1665" s="336">
        <f t="shared" si="482"/>
        <v>2015</v>
      </c>
      <c r="R1665" s="336">
        <f t="shared" si="482"/>
        <v>2016</v>
      </c>
      <c r="S1665" s="336">
        <f t="shared" si="482"/>
        <v>2017</v>
      </c>
      <c r="T1665" s="336">
        <f t="shared" si="482"/>
        <v>2018</v>
      </c>
      <c r="U1665" s="336">
        <f t="shared" si="482"/>
        <v>2019</v>
      </c>
      <c r="V1665" s="336">
        <f t="shared" si="482"/>
        <v>2020</v>
      </c>
      <c r="W1665" s="336">
        <f t="shared" si="482"/>
        <v>2021</v>
      </c>
      <c r="X1665" s="336">
        <f t="shared" si="482"/>
        <v>2022</v>
      </c>
      <c r="Y1665" s="336">
        <f t="shared" si="482"/>
        <v>2023</v>
      </c>
      <c r="Z1665" s="336">
        <f t="shared" si="482"/>
        <v>2024</v>
      </c>
      <c r="AA1665" s="336">
        <f t="shared" si="482"/>
        <v>2025</v>
      </c>
      <c r="AB1665" s="336">
        <f t="shared" si="482"/>
        <v>2026</v>
      </c>
      <c r="AC1665" s="336">
        <f t="shared" si="482"/>
        <v>2027</v>
      </c>
      <c r="AD1665" s="336">
        <f t="shared" si="482"/>
        <v>2028</v>
      </c>
      <c r="AE1665" s="336">
        <f t="shared" si="482"/>
        <v>2029</v>
      </c>
      <c r="AF1665" s="336">
        <f t="shared" si="482"/>
        <v>2030</v>
      </c>
      <c r="AG1665" s="336">
        <f t="shared" si="482"/>
        <v>2031</v>
      </c>
      <c r="AH1665" s="336">
        <f t="shared" si="482"/>
        <v>2032</v>
      </c>
      <c r="AI1665" s="336">
        <f t="shared" si="482"/>
        <v>2033</v>
      </c>
      <c r="AJ1665" s="336">
        <f t="shared" si="482"/>
        <v>2034</v>
      </c>
      <c r="AK1665" s="336">
        <f t="shared" si="482"/>
        <v>2035</v>
      </c>
      <c r="AL1665" s="336">
        <f t="shared" si="482"/>
        <v>2036</v>
      </c>
      <c r="AM1665" s="336">
        <f t="shared" si="482"/>
        <v>2037</v>
      </c>
      <c r="AN1665" s="336">
        <f t="shared" si="482"/>
        <v>2038</v>
      </c>
      <c r="AO1665" s="336">
        <f t="shared" si="482"/>
        <v>2039</v>
      </c>
      <c r="AP1665" s="336">
        <f t="shared" si="482"/>
        <v>2040</v>
      </c>
      <c r="AQ1665" s="336">
        <f t="shared" si="482"/>
        <v>2041</v>
      </c>
      <c r="AR1665" s="336">
        <f t="shared" si="482"/>
        <v>2042</v>
      </c>
      <c r="AS1665" s="336">
        <f t="shared" si="482"/>
        <v>2043</v>
      </c>
      <c r="AT1665" s="336">
        <f t="shared" si="482"/>
        <v>2044</v>
      </c>
      <c r="AU1665" s="336">
        <f t="shared" si="482"/>
        <v>2045</v>
      </c>
      <c r="AV1665" s="336">
        <f t="shared" si="482"/>
        <v>2046</v>
      </c>
      <c r="AW1665" s="336">
        <f t="shared" si="482"/>
        <v>2047</v>
      </c>
      <c r="AX1665" s="336">
        <f t="shared" si="482"/>
        <v>2048</v>
      </c>
      <c r="AY1665" s="336">
        <f t="shared" si="482"/>
        <v>2049</v>
      </c>
      <c r="AZ1665" s="336">
        <f t="shared" si="482"/>
        <v>2050</v>
      </c>
      <c r="BA1665" s="336">
        <f t="shared" si="482"/>
        <v>2051</v>
      </c>
      <c r="BB1665" s="336">
        <f t="shared" si="482"/>
        <v>2052</v>
      </c>
      <c r="BC1665" s="336">
        <f t="shared" si="482"/>
        <v>2053</v>
      </c>
      <c r="BD1665" s="336">
        <f t="shared" si="482"/>
        <v>2054</v>
      </c>
      <c r="BE1665" s="336">
        <f t="shared" si="482"/>
        <v>2055</v>
      </c>
      <c r="BF1665" s="336">
        <f t="shared" si="482"/>
        <v>2056</v>
      </c>
      <c r="BG1665" s="336">
        <f t="shared" si="482"/>
        <v>2057</v>
      </c>
      <c r="BH1665" s="336">
        <f t="shared" si="482"/>
        <v>2058</v>
      </c>
      <c r="BI1665" s="336">
        <f t="shared" si="482"/>
        <v>2059</v>
      </c>
      <c r="BJ1665" s="336">
        <f t="shared" si="482"/>
        <v>2060</v>
      </c>
    </row>
    <row r="1666" spans="2:62" s="10" customFormat="1" ht="25.15" customHeight="1">
      <c r="B1666" s="338" t="s">
        <v>91</v>
      </c>
      <c r="C1666" s="339">
        <v>101.2</v>
      </c>
      <c r="D1666" s="341">
        <v>101.9</v>
      </c>
      <c r="E1666" s="341">
        <v>103.5</v>
      </c>
      <c r="F1666" s="341">
        <v>105.1</v>
      </c>
      <c r="G1666" s="341">
        <v>103.3</v>
      </c>
      <c r="H1666" s="341">
        <v>106.2</v>
      </c>
      <c r="I1666" s="341">
        <v>106.8</v>
      </c>
      <c r="J1666" s="341">
        <v>104.4</v>
      </c>
      <c r="K1666" s="341">
        <v>102.6</v>
      </c>
      <c r="L1666" s="341">
        <v>103.2</v>
      </c>
      <c r="M1666" s="341">
        <v>105.3</v>
      </c>
      <c r="N1666" s="341">
        <v>101.5</v>
      </c>
      <c r="O1666" s="341">
        <v>100.7</v>
      </c>
      <c r="P1666" s="341">
        <v>103.9</v>
      </c>
      <c r="Q1666" s="341">
        <v>104.4</v>
      </c>
      <c r="R1666" s="340">
        <v>103</v>
      </c>
      <c r="S1666" s="341">
        <v>105.2</v>
      </c>
      <c r="T1666" s="341">
        <v>106.2</v>
      </c>
      <c r="U1666" s="341">
        <v>104.6</v>
      </c>
      <c r="V1666" s="341">
        <v>98</v>
      </c>
      <c r="W1666" s="341">
        <v>106.9</v>
      </c>
      <c r="X1666" s="341">
        <v>105.3</v>
      </c>
      <c r="Y1666" s="341">
        <v>100.2</v>
      </c>
      <c r="Z1666" s="341">
        <v>102.9</v>
      </c>
      <c r="AA1666" s="342"/>
      <c r="AB1666" s="342"/>
      <c r="AC1666" s="342"/>
      <c r="AD1666" s="342"/>
      <c r="AE1666" s="342"/>
      <c r="AF1666" s="342"/>
      <c r="AG1666" s="342"/>
      <c r="AH1666" s="342"/>
      <c r="AI1666" s="342"/>
      <c r="AJ1666" s="342"/>
      <c r="AK1666" s="342"/>
      <c r="AL1666" s="342"/>
      <c r="AM1666" s="342"/>
      <c r="AN1666" s="342"/>
      <c r="AO1666" s="342"/>
      <c r="AP1666" s="342"/>
      <c r="AQ1666" s="342"/>
      <c r="AR1666" s="342"/>
      <c r="AS1666" s="342"/>
      <c r="AT1666" s="342"/>
      <c r="AU1666" s="342"/>
      <c r="AV1666" s="342"/>
      <c r="AW1666" s="342"/>
      <c r="AX1666" s="342"/>
      <c r="AY1666" s="342"/>
      <c r="AZ1666" s="342"/>
      <c r="BA1666" s="342"/>
      <c r="BB1666" s="342"/>
      <c r="BC1666" s="342"/>
      <c r="BD1666" s="342"/>
      <c r="BE1666" s="342"/>
      <c r="BF1666" s="342"/>
      <c r="BG1666" s="342"/>
      <c r="BH1666" s="342"/>
      <c r="BI1666" s="342"/>
      <c r="BJ1666" s="342"/>
    </row>
    <row r="1667" spans="2:62" s="10" customFormat="1" ht="25.15" customHeight="1">
      <c r="B1667" s="232" t="s">
        <v>494</v>
      </c>
      <c r="C1667" s="232"/>
      <c r="D1667" s="232"/>
      <c r="E1667" s="232"/>
      <c r="F1667" s="232"/>
      <c r="G1667" s="232"/>
      <c r="H1667" s="232"/>
      <c r="I1667" s="232"/>
      <c r="J1667" s="232"/>
      <c r="K1667" s="232"/>
      <c r="L1667" s="232"/>
      <c r="M1667" s="232"/>
      <c r="N1667" s="232"/>
      <c r="O1667" s="232"/>
      <c r="P1667" s="232"/>
      <c r="Q1667" s="232"/>
      <c r="R1667" s="232"/>
      <c r="S1667" s="232"/>
      <c r="T1667" s="232"/>
      <c r="U1667" s="232"/>
      <c r="V1667" s="232"/>
      <c r="W1667" s="232"/>
      <c r="X1667" s="232"/>
      <c r="Y1667" s="46"/>
      <c r="Z1667" s="46"/>
      <c r="AA1667" s="46"/>
      <c r="AB1667" s="46"/>
      <c r="AC1667" s="46"/>
      <c r="AD1667" s="344"/>
      <c r="AE1667" s="46"/>
      <c r="AF1667" s="46"/>
      <c r="AG1667" s="46"/>
      <c r="AH1667" s="46"/>
      <c r="AI1667" s="46"/>
      <c r="AJ1667" s="46"/>
      <c r="AK1667" s="46"/>
      <c r="AL1667" s="46"/>
      <c r="AM1667" s="46"/>
      <c r="AN1667" s="46"/>
      <c r="AO1667" s="46"/>
      <c r="AP1667" s="46"/>
      <c r="AQ1667" s="46"/>
      <c r="AR1667" s="46"/>
      <c r="AS1667" s="46"/>
      <c r="AT1667" s="46"/>
      <c r="AU1667" s="46"/>
      <c r="AV1667" s="46"/>
      <c r="AW1667" s="46"/>
      <c r="AX1667" s="46"/>
      <c r="AY1667" s="46"/>
      <c r="AZ1667" s="46"/>
      <c r="BA1667" s="46"/>
      <c r="BB1667" s="46"/>
      <c r="BC1667" s="46"/>
      <c r="BD1667" s="46"/>
      <c r="BE1667" s="46"/>
      <c r="BF1667" s="46"/>
      <c r="BG1667" s="46"/>
      <c r="BH1667" s="46"/>
      <c r="BI1667" s="46"/>
      <c r="BJ1667" s="46"/>
    </row>
    <row r="1668" spans="2:62" ht="25.15" customHeight="1">
      <c r="B1668" s="46"/>
      <c r="C1668" s="336">
        <v>2001</v>
      </c>
      <c r="D1668" s="336">
        <f t="shared" ref="D1668:BJ1668" si="483">C1668+1</f>
        <v>2002</v>
      </c>
      <c r="E1668" s="336">
        <f t="shared" si="483"/>
        <v>2003</v>
      </c>
      <c r="F1668" s="336">
        <f t="shared" si="483"/>
        <v>2004</v>
      </c>
      <c r="G1668" s="336">
        <f t="shared" si="483"/>
        <v>2005</v>
      </c>
      <c r="H1668" s="336">
        <f t="shared" si="483"/>
        <v>2006</v>
      </c>
      <c r="I1668" s="336">
        <f t="shared" si="483"/>
        <v>2007</v>
      </c>
      <c r="J1668" s="336">
        <f t="shared" si="483"/>
        <v>2008</v>
      </c>
      <c r="K1668" s="336">
        <f t="shared" si="483"/>
        <v>2009</v>
      </c>
      <c r="L1668" s="336">
        <f t="shared" si="483"/>
        <v>2010</v>
      </c>
      <c r="M1668" s="336">
        <f t="shared" si="483"/>
        <v>2011</v>
      </c>
      <c r="N1668" s="336">
        <f t="shared" si="483"/>
        <v>2012</v>
      </c>
      <c r="O1668" s="336">
        <f t="shared" si="483"/>
        <v>2013</v>
      </c>
      <c r="P1668" s="336">
        <f t="shared" si="483"/>
        <v>2014</v>
      </c>
      <c r="Q1668" s="336">
        <f t="shared" si="483"/>
        <v>2015</v>
      </c>
      <c r="R1668" s="336">
        <f t="shared" si="483"/>
        <v>2016</v>
      </c>
      <c r="S1668" s="336">
        <f t="shared" si="483"/>
        <v>2017</v>
      </c>
      <c r="T1668" s="336">
        <f t="shared" si="483"/>
        <v>2018</v>
      </c>
      <c r="U1668" s="336">
        <f t="shared" si="483"/>
        <v>2019</v>
      </c>
      <c r="V1668" s="336">
        <f t="shared" si="483"/>
        <v>2020</v>
      </c>
      <c r="W1668" s="336">
        <f t="shared" si="483"/>
        <v>2021</v>
      </c>
      <c r="X1668" s="336">
        <f t="shared" si="483"/>
        <v>2022</v>
      </c>
      <c r="Y1668" s="336">
        <f t="shared" si="483"/>
        <v>2023</v>
      </c>
      <c r="Z1668" s="336">
        <f t="shared" si="483"/>
        <v>2024</v>
      </c>
      <c r="AA1668" s="336">
        <f t="shared" si="483"/>
        <v>2025</v>
      </c>
      <c r="AB1668" s="336">
        <f t="shared" si="483"/>
        <v>2026</v>
      </c>
      <c r="AC1668" s="336">
        <f t="shared" si="483"/>
        <v>2027</v>
      </c>
      <c r="AD1668" s="336">
        <f t="shared" si="483"/>
        <v>2028</v>
      </c>
      <c r="AE1668" s="336">
        <f t="shared" si="483"/>
        <v>2029</v>
      </c>
      <c r="AF1668" s="336">
        <f t="shared" si="483"/>
        <v>2030</v>
      </c>
      <c r="AG1668" s="336">
        <f t="shared" si="483"/>
        <v>2031</v>
      </c>
      <c r="AH1668" s="336">
        <f t="shared" si="483"/>
        <v>2032</v>
      </c>
      <c r="AI1668" s="336">
        <f t="shared" si="483"/>
        <v>2033</v>
      </c>
      <c r="AJ1668" s="336">
        <f t="shared" si="483"/>
        <v>2034</v>
      </c>
      <c r="AK1668" s="336">
        <f t="shared" si="483"/>
        <v>2035</v>
      </c>
      <c r="AL1668" s="336">
        <f t="shared" si="483"/>
        <v>2036</v>
      </c>
      <c r="AM1668" s="336">
        <f t="shared" si="483"/>
        <v>2037</v>
      </c>
      <c r="AN1668" s="336">
        <f t="shared" si="483"/>
        <v>2038</v>
      </c>
      <c r="AO1668" s="336">
        <f t="shared" si="483"/>
        <v>2039</v>
      </c>
      <c r="AP1668" s="336">
        <f t="shared" si="483"/>
        <v>2040</v>
      </c>
      <c r="AQ1668" s="336">
        <f t="shared" si="483"/>
        <v>2041</v>
      </c>
      <c r="AR1668" s="336">
        <f t="shared" si="483"/>
        <v>2042</v>
      </c>
      <c r="AS1668" s="336">
        <f t="shared" si="483"/>
        <v>2043</v>
      </c>
      <c r="AT1668" s="336">
        <f t="shared" si="483"/>
        <v>2044</v>
      </c>
      <c r="AU1668" s="336">
        <f t="shared" si="483"/>
        <v>2045</v>
      </c>
      <c r="AV1668" s="336">
        <f t="shared" si="483"/>
        <v>2046</v>
      </c>
      <c r="AW1668" s="336">
        <f t="shared" si="483"/>
        <v>2047</v>
      </c>
      <c r="AX1668" s="336">
        <f t="shared" si="483"/>
        <v>2048</v>
      </c>
      <c r="AY1668" s="336">
        <f t="shared" si="483"/>
        <v>2049</v>
      </c>
      <c r="AZ1668" s="336">
        <f t="shared" si="483"/>
        <v>2050</v>
      </c>
      <c r="BA1668" s="336">
        <f t="shared" si="483"/>
        <v>2051</v>
      </c>
      <c r="BB1668" s="336">
        <f t="shared" si="483"/>
        <v>2052</v>
      </c>
      <c r="BC1668" s="336">
        <f t="shared" si="483"/>
        <v>2053</v>
      </c>
      <c r="BD1668" s="336">
        <f t="shared" si="483"/>
        <v>2054</v>
      </c>
      <c r="BE1668" s="336">
        <f t="shared" si="483"/>
        <v>2055</v>
      </c>
      <c r="BF1668" s="336">
        <f t="shared" si="483"/>
        <v>2056</v>
      </c>
      <c r="BG1668" s="336">
        <f t="shared" si="483"/>
        <v>2057</v>
      </c>
      <c r="BH1668" s="336">
        <f t="shared" si="483"/>
        <v>2058</v>
      </c>
      <c r="BI1668" s="336">
        <f t="shared" si="483"/>
        <v>2059</v>
      </c>
      <c r="BJ1668" s="336">
        <f t="shared" si="483"/>
        <v>2060</v>
      </c>
    </row>
    <row r="1669" spans="2:62" s="10" customFormat="1" ht="25.15" customHeight="1">
      <c r="B1669" s="345" t="s">
        <v>80</v>
      </c>
      <c r="C1669" s="346">
        <v>38242.199999999997</v>
      </c>
      <c r="D1669" s="347">
        <v>38218.5</v>
      </c>
      <c r="E1669" s="347">
        <v>38190.6</v>
      </c>
      <c r="F1669" s="347">
        <v>38173.800000000003</v>
      </c>
      <c r="G1669" s="347">
        <v>38157.1</v>
      </c>
      <c r="H1669" s="347">
        <v>38125.5</v>
      </c>
      <c r="I1669" s="347">
        <v>38115.599999999999</v>
      </c>
      <c r="J1669" s="347">
        <v>38135.9</v>
      </c>
      <c r="K1669" s="347">
        <v>38167.300000000003</v>
      </c>
      <c r="L1669" s="347">
        <v>38529.9</v>
      </c>
      <c r="M1669" s="347">
        <v>38538.400000000001</v>
      </c>
      <c r="N1669" s="347">
        <v>38533.300000000003</v>
      </c>
      <c r="O1669" s="347">
        <v>38495.699999999997</v>
      </c>
      <c r="P1669" s="347">
        <v>38478.6</v>
      </c>
      <c r="Q1669" s="347">
        <v>38437.199999999997</v>
      </c>
      <c r="R1669" s="347">
        <v>38433</v>
      </c>
      <c r="S1669" s="348">
        <v>38433.599999999999</v>
      </c>
      <c r="T1669" s="348">
        <v>38411.1</v>
      </c>
      <c r="U1669" s="348">
        <v>38382.6</v>
      </c>
      <c r="V1669" s="348">
        <v>38088.6</v>
      </c>
      <c r="W1669" s="348">
        <v>37907.699999999997</v>
      </c>
      <c r="X1669" s="348">
        <v>37766.300000000003</v>
      </c>
      <c r="Y1669" s="348">
        <v>37636.5</v>
      </c>
      <c r="Z1669" s="349">
        <v>37489.1</v>
      </c>
      <c r="AA1669" s="350"/>
      <c r="AB1669" s="350"/>
      <c r="AC1669" s="350"/>
      <c r="AD1669" s="350"/>
      <c r="AE1669" s="350"/>
      <c r="AF1669" s="350"/>
      <c r="AG1669" s="350"/>
      <c r="AH1669" s="350"/>
      <c r="AI1669" s="350"/>
      <c r="AJ1669" s="350"/>
      <c r="AK1669" s="350"/>
      <c r="AL1669" s="350"/>
      <c r="AM1669" s="350"/>
      <c r="AN1669" s="350"/>
      <c r="AO1669" s="350"/>
      <c r="AP1669" s="350"/>
      <c r="AQ1669" s="350"/>
      <c r="AR1669" s="350"/>
      <c r="AS1669" s="350"/>
      <c r="AT1669" s="350"/>
      <c r="AU1669" s="350"/>
      <c r="AV1669" s="350"/>
      <c r="AW1669" s="350"/>
      <c r="AX1669" s="350"/>
      <c r="AY1669" s="350"/>
      <c r="AZ1669" s="350"/>
      <c r="BA1669" s="350"/>
      <c r="BB1669" s="350"/>
      <c r="BC1669" s="350"/>
      <c r="BD1669" s="350"/>
      <c r="BE1669" s="350"/>
      <c r="BF1669" s="350"/>
      <c r="BG1669" s="350"/>
      <c r="BH1669" s="350"/>
      <c r="BI1669" s="350"/>
      <c r="BJ1669" s="350"/>
    </row>
    <row r="1670" spans="2:62" s="10" customFormat="1" ht="25.15" customHeight="1">
      <c r="B1670" s="338" t="s">
        <v>81</v>
      </c>
      <c r="C1670" s="234"/>
      <c r="D1670" s="351">
        <f t="shared" ref="D1670:Y1670" si="484">D1669/C1669</f>
        <v>0.99938026577968853</v>
      </c>
      <c r="E1670" s="235">
        <f t="shared" si="484"/>
        <v>0.99926998704815728</v>
      </c>
      <c r="F1670" s="235">
        <f t="shared" si="484"/>
        <v>0.99956010117672944</v>
      </c>
      <c r="G1670" s="235">
        <f t="shared" si="484"/>
        <v>0.99956252717832639</v>
      </c>
      <c r="H1670" s="235">
        <f t="shared" si="484"/>
        <v>0.99917184482049215</v>
      </c>
      <c r="I1670" s="235">
        <f t="shared" si="484"/>
        <v>0.99974033127434392</v>
      </c>
      <c r="J1670" s="235">
        <f t="shared" si="484"/>
        <v>1.0005325903304685</v>
      </c>
      <c r="K1670" s="235">
        <f t="shared" si="484"/>
        <v>1.0008233711542143</v>
      </c>
      <c r="L1670" s="235">
        <f t="shared" si="484"/>
        <v>1.009500279034671</v>
      </c>
      <c r="M1670" s="235">
        <f t="shared" si="484"/>
        <v>1.0002206078915337</v>
      </c>
      <c r="N1670" s="235">
        <f t="shared" si="484"/>
        <v>0.9998676644593445</v>
      </c>
      <c r="O1670" s="235">
        <f t="shared" si="484"/>
        <v>0.99902422060918727</v>
      </c>
      <c r="P1670" s="235">
        <f t="shared" si="484"/>
        <v>0.99955579454328669</v>
      </c>
      <c r="Q1670" s="235">
        <f t="shared" si="484"/>
        <v>0.99892407727931887</v>
      </c>
      <c r="R1670" s="235">
        <f t="shared" si="484"/>
        <v>0.99989073085448477</v>
      </c>
      <c r="S1670" s="235">
        <f t="shared" si="484"/>
        <v>1.000015611583795</v>
      </c>
      <c r="T1670" s="235">
        <f t="shared" si="484"/>
        <v>0.99941457474709627</v>
      </c>
      <c r="U1670" s="236">
        <f>U1669/T1669</f>
        <v>0.99925802697657706</v>
      </c>
      <c r="V1670" s="236">
        <f t="shared" si="484"/>
        <v>0.99234027918900747</v>
      </c>
      <c r="W1670" s="236">
        <f t="shared" si="484"/>
        <v>0.99525054740788577</v>
      </c>
      <c r="X1670" s="236">
        <f t="shared" si="484"/>
        <v>0.99626988712055875</v>
      </c>
      <c r="Y1670" s="236">
        <f t="shared" si="484"/>
        <v>0.99656307342789729</v>
      </c>
      <c r="Z1670" s="236">
        <f>Z1669/Y1669</f>
        <v>0.99608358906912164</v>
      </c>
      <c r="AA1670" s="352"/>
      <c r="AB1670" s="352"/>
      <c r="AC1670" s="352"/>
      <c r="AD1670" s="352"/>
      <c r="AE1670" s="352"/>
      <c r="AF1670" s="352"/>
      <c r="AG1670" s="352"/>
      <c r="AH1670" s="352"/>
      <c r="AI1670" s="352"/>
      <c r="AJ1670" s="352"/>
      <c r="AK1670" s="352"/>
      <c r="AL1670" s="352"/>
      <c r="AM1670" s="352"/>
      <c r="AN1670" s="352"/>
      <c r="AO1670" s="352"/>
      <c r="AP1670" s="352"/>
      <c r="AQ1670" s="352"/>
      <c r="AR1670" s="352"/>
      <c r="AS1670" s="352"/>
      <c r="AT1670" s="352"/>
      <c r="AU1670" s="352"/>
      <c r="AV1670" s="352"/>
      <c r="AW1670" s="352"/>
      <c r="AX1670" s="352"/>
      <c r="AY1670" s="352"/>
      <c r="AZ1670" s="352"/>
      <c r="BA1670" s="352"/>
      <c r="BB1670" s="352"/>
      <c r="BC1670" s="352"/>
      <c r="BD1670" s="352"/>
      <c r="BE1670" s="352"/>
      <c r="BF1670" s="352"/>
      <c r="BG1670" s="352"/>
      <c r="BH1670" s="352"/>
      <c r="BI1670" s="352"/>
      <c r="BJ1670" s="352"/>
    </row>
    <row r="1671" spans="2:62" s="10" customFormat="1" ht="25.15" customHeight="1">
      <c r="B1671" s="232" t="s">
        <v>495</v>
      </c>
      <c r="C1671" s="232"/>
      <c r="D1671" s="353"/>
      <c r="E1671" s="353"/>
      <c r="F1671" s="353"/>
      <c r="G1671" s="353"/>
      <c r="H1671" s="353"/>
      <c r="I1671" s="353"/>
      <c r="J1671" s="353"/>
      <c r="K1671" s="353"/>
      <c r="L1671" s="353"/>
      <c r="M1671" s="353"/>
      <c r="N1671" s="353"/>
      <c r="O1671" s="353"/>
      <c r="P1671" s="353"/>
      <c r="Q1671" s="353"/>
      <c r="R1671" s="353"/>
      <c r="S1671" s="353"/>
      <c r="T1671" s="353"/>
      <c r="U1671" s="353"/>
      <c r="V1671" s="353"/>
      <c r="W1671" s="353"/>
      <c r="X1671" s="46"/>
      <c r="Y1671" s="46"/>
      <c r="Z1671" s="46"/>
      <c r="AA1671" s="46"/>
      <c r="AB1671" s="46"/>
      <c r="AC1671" s="46"/>
      <c r="AD1671" s="344"/>
      <c r="AE1671" s="46"/>
      <c r="AF1671" s="46"/>
      <c r="AG1671" s="46"/>
      <c r="AH1671" s="46"/>
      <c r="AI1671" s="46"/>
      <c r="AJ1671" s="46"/>
      <c r="AK1671" s="46"/>
      <c r="AL1671" s="46"/>
      <c r="AM1671" s="46"/>
      <c r="AN1671" s="46"/>
      <c r="AO1671" s="46"/>
      <c r="AP1671" s="46"/>
      <c r="AQ1671" s="46"/>
      <c r="AR1671" s="46"/>
      <c r="AS1671" s="46"/>
      <c r="AT1671" s="46"/>
      <c r="AU1671" s="46"/>
      <c r="AV1671" s="46"/>
      <c r="AW1671" s="46"/>
      <c r="AX1671" s="46"/>
      <c r="AY1671" s="46"/>
      <c r="AZ1671" s="46"/>
      <c r="BA1671" s="46"/>
      <c r="BB1671" s="46"/>
      <c r="BC1671" s="46"/>
      <c r="BD1671" s="46"/>
      <c r="BE1671" s="46"/>
      <c r="BF1671" s="46"/>
      <c r="BG1671" s="46"/>
      <c r="BH1671" s="46"/>
      <c r="BI1671" s="46"/>
      <c r="BJ1671" s="46"/>
    </row>
    <row r="1672" spans="2:62" ht="25.15" customHeight="1">
      <c r="B1672" s="46"/>
      <c r="C1672" s="336">
        <f t="shared" ref="C1672:BJ1672" si="485">C$1668</f>
        <v>2001</v>
      </c>
      <c r="D1672" s="336">
        <f t="shared" si="485"/>
        <v>2002</v>
      </c>
      <c r="E1672" s="336">
        <f t="shared" si="485"/>
        <v>2003</v>
      </c>
      <c r="F1672" s="336">
        <f t="shared" si="485"/>
        <v>2004</v>
      </c>
      <c r="G1672" s="336">
        <f t="shared" si="485"/>
        <v>2005</v>
      </c>
      <c r="H1672" s="336">
        <f t="shared" si="485"/>
        <v>2006</v>
      </c>
      <c r="I1672" s="336">
        <f t="shared" si="485"/>
        <v>2007</v>
      </c>
      <c r="J1672" s="336">
        <f t="shared" si="485"/>
        <v>2008</v>
      </c>
      <c r="K1672" s="336">
        <f t="shared" si="485"/>
        <v>2009</v>
      </c>
      <c r="L1672" s="336">
        <f t="shared" si="485"/>
        <v>2010</v>
      </c>
      <c r="M1672" s="336">
        <f t="shared" si="485"/>
        <v>2011</v>
      </c>
      <c r="N1672" s="336">
        <f t="shared" si="485"/>
        <v>2012</v>
      </c>
      <c r="O1672" s="336">
        <f t="shared" si="485"/>
        <v>2013</v>
      </c>
      <c r="P1672" s="336">
        <f t="shared" si="485"/>
        <v>2014</v>
      </c>
      <c r="Q1672" s="336">
        <f t="shared" si="485"/>
        <v>2015</v>
      </c>
      <c r="R1672" s="336">
        <f t="shared" si="485"/>
        <v>2016</v>
      </c>
      <c r="S1672" s="336">
        <f t="shared" si="485"/>
        <v>2017</v>
      </c>
      <c r="T1672" s="336">
        <f t="shared" si="485"/>
        <v>2018</v>
      </c>
      <c r="U1672" s="336">
        <f t="shared" si="485"/>
        <v>2019</v>
      </c>
      <c r="V1672" s="336">
        <f t="shared" si="485"/>
        <v>2020</v>
      </c>
      <c r="W1672" s="336">
        <f t="shared" si="485"/>
        <v>2021</v>
      </c>
      <c r="X1672" s="336">
        <f t="shared" si="485"/>
        <v>2022</v>
      </c>
      <c r="Y1672" s="336">
        <f t="shared" si="485"/>
        <v>2023</v>
      </c>
      <c r="Z1672" s="336">
        <f t="shared" si="485"/>
        <v>2024</v>
      </c>
      <c r="AA1672" s="336">
        <f t="shared" si="485"/>
        <v>2025</v>
      </c>
      <c r="AB1672" s="336">
        <f t="shared" si="485"/>
        <v>2026</v>
      </c>
      <c r="AC1672" s="336">
        <f t="shared" si="485"/>
        <v>2027</v>
      </c>
      <c r="AD1672" s="336">
        <f t="shared" si="485"/>
        <v>2028</v>
      </c>
      <c r="AE1672" s="336">
        <f t="shared" si="485"/>
        <v>2029</v>
      </c>
      <c r="AF1672" s="336">
        <f t="shared" si="485"/>
        <v>2030</v>
      </c>
      <c r="AG1672" s="336">
        <f t="shared" si="485"/>
        <v>2031</v>
      </c>
      <c r="AH1672" s="336">
        <f t="shared" si="485"/>
        <v>2032</v>
      </c>
      <c r="AI1672" s="336">
        <f t="shared" si="485"/>
        <v>2033</v>
      </c>
      <c r="AJ1672" s="336">
        <f t="shared" si="485"/>
        <v>2034</v>
      </c>
      <c r="AK1672" s="336">
        <f t="shared" si="485"/>
        <v>2035</v>
      </c>
      <c r="AL1672" s="336">
        <f t="shared" si="485"/>
        <v>2036</v>
      </c>
      <c r="AM1672" s="336">
        <f t="shared" si="485"/>
        <v>2037</v>
      </c>
      <c r="AN1672" s="336">
        <f t="shared" si="485"/>
        <v>2038</v>
      </c>
      <c r="AO1672" s="336">
        <f t="shared" si="485"/>
        <v>2039</v>
      </c>
      <c r="AP1672" s="336">
        <f t="shared" si="485"/>
        <v>2040</v>
      </c>
      <c r="AQ1672" s="336">
        <f t="shared" si="485"/>
        <v>2041</v>
      </c>
      <c r="AR1672" s="336">
        <f t="shared" si="485"/>
        <v>2042</v>
      </c>
      <c r="AS1672" s="336">
        <f t="shared" si="485"/>
        <v>2043</v>
      </c>
      <c r="AT1672" s="336">
        <f t="shared" si="485"/>
        <v>2044</v>
      </c>
      <c r="AU1672" s="336">
        <f t="shared" si="485"/>
        <v>2045</v>
      </c>
      <c r="AV1672" s="336">
        <f t="shared" si="485"/>
        <v>2046</v>
      </c>
      <c r="AW1672" s="336">
        <f t="shared" si="485"/>
        <v>2047</v>
      </c>
      <c r="AX1672" s="336">
        <f t="shared" si="485"/>
        <v>2048</v>
      </c>
      <c r="AY1672" s="336">
        <f t="shared" si="485"/>
        <v>2049</v>
      </c>
      <c r="AZ1672" s="336">
        <f t="shared" si="485"/>
        <v>2050</v>
      </c>
      <c r="BA1672" s="336">
        <f t="shared" si="485"/>
        <v>2051</v>
      </c>
      <c r="BB1672" s="336">
        <f t="shared" si="485"/>
        <v>2052</v>
      </c>
      <c r="BC1672" s="336">
        <f t="shared" si="485"/>
        <v>2053</v>
      </c>
      <c r="BD1672" s="336">
        <f t="shared" si="485"/>
        <v>2054</v>
      </c>
      <c r="BE1672" s="336">
        <f t="shared" si="485"/>
        <v>2055</v>
      </c>
      <c r="BF1672" s="336">
        <f t="shared" si="485"/>
        <v>2056</v>
      </c>
      <c r="BG1672" s="336">
        <f t="shared" si="485"/>
        <v>2057</v>
      </c>
      <c r="BH1672" s="336">
        <f t="shared" si="485"/>
        <v>2058</v>
      </c>
      <c r="BI1672" s="336">
        <f t="shared" si="485"/>
        <v>2059</v>
      </c>
      <c r="BJ1672" s="336">
        <f t="shared" si="485"/>
        <v>2060</v>
      </c>
    </row>
    <row r="1673" spans="2:62" s="10" customFormat="1" ht="25.15" customHeight="1">
      <c r="B1673" s="338" t="s">
        <v>82</v>
      </c>
      <c r="C1673" s="229"/>
      <c r="D1673" s="230">
        <f t="shared" ref="D1673:Z1673" si="486">(D1666-100)/D1670+100</f>
        <v>101.90117822520507</v>
      </c>
      <c r="E1673" s="231">
        <f t="shared" si="486"/>
        <v>103.50255691191026</v>
      </c>
      <c r="F1673" s="231">
        <f t="shared" si="486"/>
        <v>105.10224447133898</v>
      </c>
      <c r="G1673" s="231">
        <f t="shared" si="486"/>
        <v>103.30144429215008</v>
      </c>
      <c r="H1673" s="231">
        <f t="shared" si="486"/>
        <v>106.20513881785158</v>
      </c>
      <c r="I1673" s="231">
        <f t="shared" si="486"/>
        <v>106.80176620596291</v>
      </c>
      <c r="J1673" s="231">
        <f t="shared" si="486"/>
        <v>104.39765784995241</v>
      </c>
      <c r="K1673" s="231">
        <f t="shared" si="486"/>
        <v>102.59786099619308</v>
      </c>
      <c r="L1673" s="231">
        <f t="shared" si="486"/>
        <v>103.16988520603479</v>
      </c>
      <c r="M1673" s="231">
        <f t="shared" si="486"/>
        <v>105.29883103605754</v>
      </c>
      <c r="N1673" s="231">
        <f t="shared" si="486"/>
        <v>101.5001985295835</v>
      </c>
      <c r="O1673" s="231">
        <f t="shared" si="486"/>
        <v>100.70068371272636</v>
      </c>
      <c r="P1673" s="231">
        <f t="shared" si="486"/>
        <v>103.90173317116528</v>
      </c>
      <c r="Q1673" s="231">
        <f t="shared" si="486"/>
        <v>104.40473915893978</v>
      </c>
      <c r="R1673" s="231">
        <f t="shared" si="486"/>
        <v>103.0003278432597</v>
      </c>
      <c r="S1673" s="231">
        <f t="shared" si="486"/>
        <v>105.1999188210316</v>
      </c>
      <c r="T1673" s="231">
        <f t="shared" si="486"/>
        <v>106.2036317626936</v>
      </c>
      <c r="U1673" s="231">
        <f t="shared" si="486"/>
        <v>104.60341561019837</v>
      </c>
      <c r="V1673" s="231">
        <f t="shared" si="486"/>
        <v>97.984562309982508</v>
      </c>
      <c r="W1673" s="231">
        <f t="shared" si="486"/>
        <v>106.93292761101307</v>
      </c>
      <c r="X1673" s="231">
        <f t="shared" si="486"/>
        <v>105.3198436171931</v>
      </c>
      <c r="Y1673" s="231">
        <f t="shared" si="486"/>
        <v>100.200689755955</v>
      </c>
      <c r="Z1673" s="231">
        <f t="shared" si="486"/>
        <v>102.91140224758664</v>
      </c>
      <c r="AA1673" s="342"/>
      <c r="AB1673" s="342"/>
      <c r="AC1673" s="342"/>
      <c r="AD1673" s="342"/>
      <c r="AE1673" s="342"/>
      <c r="AF1673" s="342"/>
      <c r="AG1673" s="342"/>
      <c r="AH1673" s="342"/>
      <c r="AI1673" s="342"/>
      <c r="AJ1673" s="342"/>
      <c r="AK1673" s="342"/>
      <c r="AL1673" s="342"/>
      <c r="AM1673" s="342"/>
      <c r="AN1673" s="342"/>
      <c r="AO1673" s="342"/>
      <c r="AP1673" s="342"/>
      <c r="AQ1673" s="342"/>
      <c r="AR1673" s="342"/>
      <c r="AS1673" s="342"/>
      <c r="AT1673" s="342"/>
      <c r="AU1673" s="342"/>
      <c r="AV1673" s="342"/>
      <c r="AW1673" s="342"/>
      <c r="AX1673" s="342"/>
      <c r="AY1673" s="342"/>
      <c r="AZ1673" s="342"/>
      <c r="BA1673" s="342"/>
      <c r="BB1673" s="342"/>
      <c r="BC1673" s="342"/>
      <c r="BD1673" s="342"/>
      <c r="BE1673" s="342"/>
      <c r="BF1673" s="342"/>
      <c r="BG1673" s="342"/>
      <c r="BH1673" s="342"/>
      <c r="BI1673" s="342"/>
      <c r="BJ1673" s="342"/>
    </row>
    <row r="1674" spans="2:62" s="10" customFormat="1" ht="25.15" customHeight="1">
      <c r="B1674" s="232" t="s">
        <v>344</v>
      </c>
      <c r="C1674" s="343"/>
      <c r="D1674" s="343"/>
      <c r="E1674" s="343"/>
      <c r="F1674" s="343"/>
      <c r="G1674" s="343"/>
      <c r="H1674" s="343"/>
      <c r="I1674" s="343"/>
      <c r="J1674" s="343"/>
      <c r="K1674" s="343"/>
      <c r="L1674" s="343"/>
      <c r="M1674" s="343"/>
      <c r="N1674" s="343"/>
      <c r="O1674" s="343"/>
      <c r="P1674" s="343"/>
      <c r="Q1674" s="343"/>
      <c r="R1674" s="343"/>
      <c r="S1674" s="343"/>
      <c r="T1674" s="343"/>
      <c r="U1674" s="343"/>
      <c r="V1674" s="343"/>
      <c r="W1674" s="343"/>
      <c r="X1674" s="343"/>
      <c r="Y1674" s="343"/>
      <c r="Z1674" s="343"/>
      <c r="AA1674" s="343"/>
      <c r="AB1674" s="343"/>
      <c r="AC1674" s="343"/>
      <c r="AD1674" s="344"/>
      <c r="AE1674" s="46"/>
      <c r="AF1674" s="46"/>
      <c r="AG1674" s="46"/>
      <c r="AH1674" s="46"/>
      <c r="AI1674" s="46"/>
      <c r="AJ1674" s="46"/>
      <c r="AK1674" s="46"/>
      <c r="AL1674" s="46"/>
      <c r="AM1674" s="46"/>
      <c r="AN1674" s="46"/>
      <c r="AO1674" s="46"/>
      <c r="AP1674" s="46"/>
      <c r="AQ1674" s="46"/>
      <c r="AR1674" s="46"/>
      <c r="AS1674" s="46"/>
      <c r="AT1674" s="46"/>
      <c r="AU1674" s="46"/>
      <c r="AV1674" s="46"/>
      <c r="AW1674" s="46"/>
      <c r="AX1674" s="46"/>
      <c r="AY1674" s="46"/>
      <c r="AZ1674" s="46"/>
      <c r="BA1674" s="46"/>
      <c r="BB1674" s="46"/>
      <c r="BC1674" s="46"/>
      <c r="BD1674" s="46"/>
      <c r="BE1674" s="46"/>
      <c r="BF1674" s="46"/>
      <c r="BG1674" s="46"/>
      <c r="BH1674" s="46"/>
      <c r="BI1674" s="46"/>
      <c r="BJ1674" s="46"/>
    </row>
    <row r="1675" spans="2:62" ht="25.15" customHeight="1">
      <c r="B1675" s="46"/>
      <c r="C1675" s="336">
        <f t="shared" ref="C1675:BJ1675" si="487">C$1668</f>
        <v>2001</v>
      </c>
      <c r="D1675" s="336">
        <f t="shared" si="487"/>
        <v>2002</v>
      </c>
      <c r="E1675" s="336">
        <f t="shared" si="487"/>
        <v>2003</v>
      </c>
      <c r="F1675" s="336">
        <f t="shared" si="487"/>
        <v>2004</v>
      </c>
      <c r="G1675" s="336">
        <f t="shared" si="487"/>
        <v>2005</v>
      </c>
      <c r="H1675" s="336">
        <f t="shared" si="487"/>
        <v>2006</v>
      </c>
      <c r="I1675" s="336">
        <f t="shared" si="487"/>
        <v>2007</v>
      </c>
      <c r="J1675" s="336">
        <f t="shared" si="487"/>
        <v>2008</v>
      </c>
      <c r="K1675" s="336">
        <f t="shared" si="487"/>
        <v>2009</v>
      </c>
      <c r="L1675" s="336">
        <f t="shared" si="487"/>
        <v>2010</v>
      </c>
      <c r="M1675" s="336">
        <f t="shared" si="487"/>
        <v>2011</v>
      </c>
      <c r="N1675" s="336">
        <f t="shared" si="487"/>
        <v>2012</v>
      </c>
      <c r="O1675" s="336">
        <f t="shared" si="487"/>
        <v>2013</v>
      </c>
      <c r="P1675" s="336">
        <f t="shared" si="487"/>
        <v>2014</v>
      </c>
      <c r="Q1675" s="336">
        <f t="shared" si="487"/>
        <v>2015</v>
      </c>
      <c r="R1675" s="336">
        <f t="shared" si="487"/>
        <v>2016</v>
      </c>
      <c r="S1675" s="336">
        <f t="shared" si="487"/>
        <v>2017</v>
      </c>
      <c r="T1675" s="336">
        <f t="shared" si="487"/>
        <v>2018</v>
      </c>
      <c r="U1675" s="336">
        <f t="shared" si="487"/>
        <v>2019</v>
      </c>
      <c r="V1675" s="336">
        <f t="shared" si="487"/>
        <v>2020</v>
      </c>
      <c r="W1675" s="336">
        <f t="shared" si="487"/>
        <v>2021</v>
      </c>
      <c r="X1675" s="336">
        <f t="shared" si="487"/>
        <v>2022</v>
      </c>
      <c r="Y1675" s="336">
        <f t="shared" si="487"/>
        <v>2023</v>
      </c>
      <c r="Z1675" s="336">
        <f t="shared" si="487"/>
        <v>2024</v>
      </c>
      <c r="AA1675" s="336">
        <f t="shared" si="487"/>
        <v>2025</v>
      </c>
      <c r="AB1675" s="336">
        <f t="shared" si="487"/>
        <v>2026</v>
      </c>
      <c r="AC1675" s="336">
        <f t="shared" si="487"/>
        <v>2027</v>
      </c>
      <c r="AD1675" s="336">
        <f t="shared" si="487"/>
        <v>2028</v>
      </c>
      <c r="AE1675" s="336">
        <f t="shared" si="487"/>
        <v>2029</v>
      </c>
      <c r="AF1675" s="336">
        <f t="shared" si="487"/>
        <v>2030</v>
      </c>
      <c r="AG1675" s="336">
        <f t="shared" si="487"/>
        <v>2031</v>
      </c>
      <c r="AH1675" s="336">
        <f t="shared" si="487"/>
        <v>2032</v>
      </c>
      <c r="AI1675" s="336">
        <f t="shared" si="487"/>
        <v>2033</v>
      </c>
      <c r="AJ1675" s="336">
        <f t="shared" si="487"/>
        <v>2034</v>
      </c>
      <c r="AK1675" s="336">
        <f t="shared" si="487"/>
        <v>2035</v>
      </c>
      <c r="AL1675" s="336">
        <f t="shared" si="487"/>
        <v>2036</v>
      </c>
      <c r="AM1675" s="336">
        <f t="shared" si="487"/>
        <v>2037</v>
      </c>
      <c r="AN1675" s="336">
        <f t="shared" si="487"/>
        <v>2038</v>
      </c>
      <c r="AO1675" s="336">
        <f t="shared" si="487"/>
        <v>2039</v>
      </c>
      <c r="AP1675" s="336">
        <f t="shared" si="487"/>
        <v>2040</v>
      </c>
      <c r="AQ1675" s="336">
        <f t="shared" si="487"/>
        <v>2041</v>
      </c>
      <c r="AR1675" s="336">
        <f t="shared" si="487"/>
        <v>2042</v>
      </c>
      <c r="AS1675" s="336">
        <f t="shared" si="487"/>
        <v>2043</v>
      </c>
      <c r="AT1675" s="336">
        <f t="shared" si="487"/>
        <v>2044</v>
      </c>
      <c r="AU1675" s="336">
        <f t="shared" si="487"/>
        <v>2045</v>
      </c>
      <c r="AV1675" s="336">
        <f t="shared" si="487"/>
        <v>2046</v>
      </c>
      <c r="AW1675" s="336">
        <f t="shared" si="487"/>
        <v>2047</v>
      </c>
      <c r="AX1675" s="336">
        <f t="shared" si="487"/>
        <v>2048</v>
      </c>
      <c r="AY1675" s="336">
        <f t="shared" si="487"/>
        <v>2049</v>
      </c>
      <c r="AZ1675" s="336">
        <f t="shared" si="487"/>
        <v>2050</v>
      </c>
      <c r="BA1675" s="336">
        <f t="shared" si="487"/>
        <v>2051</v>
      </c>
      <c r="BB1675" s="336">
        <f t="shared" si="487"/>
        <v>2052</v>
      </c>
      <c r="BC1675" s="336">
        <f t="shared" si="487"/>
        <v>2053</v>
      </c>
      <c r="BD1675" s="336">
        <f t="shared" si="487"/>
        <v>2054</v>
      </c>
      <c r="BE1675" s="336">
        <f t="shared" si="487"/>
        <v>2055</v>
      </c>
      <c r="BF1675" s="336">
        <f t="shared" si="487"/>
        <v>2056</v>
      </c>
      <c r="BG1675" s="336">
        <f t="shared" si="487"/>
        <v>2057</v>
      </c>
      <c r="BH1675" s="336">
        <f t="shared" si="487"/>
        <v>2058</v>
      </c>
      <c r="BI1675" s="336">
        <f t="shared" si="487"/>
        <v>2059</v>
      </c>
      <c r="BJ1675" s="336">
        <f t="shared" si="487"/>
        <v>2060</v>
      </c>
    </row>
    <row r="1676" spans="2:62" s="10" customFormat="1" ht="25.15" customHeight="1">
      <c r="B1676" s="354" t="s">
        <v>95</v>
      </c>
      <c r="C1676" s="233"/>
      <c r="D1676" s="233"/>
      <c r="E1676" s="233"/>
      <c r="F1676" s="233"/>
      <c r="G1676" s="233"/>
      <c r="H1676" s="233"/>
      <c r="I1676" s="233"/>
      <c r="J1676" s="233"/>
      <c r="K1676" s="233"/>
      <c r="L1676" s="233"/>
      <c r="M1676" s="233"/>
      <c r="N1676" s="233"/>
      <c r="O1676" s="233"/>
      <c r="P1676" s="233"/>
      <c r="Q1676" s="233"/>
      <c r="R1676" s="233"/>
      <c r="S1676" s="233"/>
      <c r="T1676" s="233"/>
      <c r="U1676" s="233"/>
      <c r="V1676" s="233"/>
      <c r="W1676" s="233"/>
      <c r="X1676" s="334">
        <v>105.3</v>
      </c>
      <c r="Y1676" s="342">
        <v>100.2</v>
      </c>
      <c r="Z1676" s="342">
        <v>102.9</v>
      </c>
      <c r="AA1676" s="341">
        <v>103.7</v>
      </c>
      <c r="AB1676" s="341">
        <v>103.5</v>
      </c>
      <c r="AC1676" s="341">
        <v>103</v>
      </c>
      <c r="AD1676" s="341">
        <v>102.7</v>
      </c>
      <c r="AE1676" s="341">
        <v>102.6</v>
      </c>
      <c r="AF1676" s="341">
        <v>102.6</v>
      </c>
      <c r="AG1676" s="341">
        <v>102.4</v>
      </c>
      <c r="AH1676" s="341">
        <v>102.3</v>
      </c>
      <c r="AI1676" s="341">
        <v>102</v>
      </c>
      <c r="AJ1676" s="341">
        <v>101.9</v>
      </c>
      <c r="AK1676" s="341">
        <v>101.9</v>
      </c>
      <c r="AL1676" s="341">
        <v>101.8</v>
      </c>
      <c r="AM1676" s="341">
        <v>101.6</v>
      </c>
      <c r="AN1676" s="341">
        <v>101.5</v>
      </c>
      <c r="AO1676" s="341">
        <v>101.3</v>
      </c>
      <c r="AP1676" s="341">
        <v>101.1</v>
      </c>
      <c r="AQ1676" s="341">
        <v>100.9</v>
      </c>
      <c r="AR1676" s="341">
        <v>100.8</v>
      </c>
      <c r="AS1676" s="341">
        <v>100.6</v>
      </c>
      <c r="AT1676" s="341">
        <v>100.6</v>
      </c>
      <c r="AU1676" s="341">
        <v>100.6</v>
      </c>
      <c r="AV1676" s="341">
        <v>100.6</v>
      </c>
      <c r="AW1676" s="341">
        <v>100.7</v>
      </c>
      <c r="AX1676" s="341">
        <v>100.7</v>
      </c>
      <c r="AY1676" s="341">
        <v>100.6</v>
      </c>
      <c r="AZ1676" s="341">
        <v>100.6</v>
      </c>
      <c r="BA1676" s="341">
        <v>100.6</v>
      </c>
      <c r="BB1676" s="341">
        <v>100.6</v>
      </c>
      <c r="BC1676" s="341">
        <v>100.6</v>
      </c>
      <c r="BD1676" s="341">
        <v>100.7</v>
      </c>
      <c r="BE1676" s="341">
        <v>100.8</v>
      </c>
      <c r="BF1676" s="341">
        <v>100.8</v>
      </c>
      <c r="BG1676" s="341">
        <v>100.8</v>
      </c>
      <c r="BH1676" s="341">
        <v>100.9</v>
      </c>
      <c r="BI1676" s="341">
        <v>100.9</v>
      </c>
      <c r="BJ1676" s="341">
        <v>101</v>
      </c>
    </row>
    <row r="1677" spans="2:62" s="10" customFormat="1" ht="25.15" customHeight="1">
      <c r="B1677" s="232" t="s">
        <v>496</v>
      </c>
      <c r="C1677" s="355"/>
      <c r="D1677" s="355"/>
      <c r="E1677" s="355"/>
      <c r="F1677" s="355"/>
      <c r="G1677" s="355"/>
      <c r="H1677" s="355"/>
      <c r="I1677" s="355"/>
      <c r="J1677" s="355"/>
      <c r="K1677" s="355"/>
      <c r="L1677" s="355"/>
      <c r="M1677" s="355"/>
      <c r="N1677" s="355"/>
      <c r="O1677" s="355"/>
      <c r="P1677" s="355"/>
      <c r="Q1677" s="355"/>
      <c r="R1677" s="355"/>
      <c r="S1677" s="355"/>
      <c r="T1677" s="355"/>
      <c r="U1677" s="355"/>
      <c r="V1677" s="355"/>
      <c r="W1677" s="355"/>
      <c r="X1677" s="355"/>
      <c r="Y1677" s="355"/>
      <c r="Z1677" s="355"/>
      <c r="AA1677" s="355"/>
      <c r="AB1677" s="355"/>
      <c r="AC1677" s="355"/>
      <c r="AD1677" s="355"/>
      <c r="AE1677" s="355"/>
      <c r="AF1677" s="355"/>
      <c r="AG1677" s="355"/>
      <c r="AH1677" s="355"/>
      <c r="AI1677" s="355"/>
      <c r="AJ1677" s="355"/>
      <c r="AK1677" s="355"/>
      <c r="AL1677" s="355"/>
      <c r="AM1677" s="355"/>
      <c r="AN1677" s="355"/>
      <c r="AO1677" s="355"/>
      <c r="AP1677" s="355"/>
      <c r="AQ1677" s="355"/>
      <c r="AR1677" s="355"/>
      <c r="AS1677" s="355"/>
      <c r="AT1677" s="355"/>
      <c r="AU1677" s="355"/>
      <c r="AV1677" s="355"/>
      <c r="AW1677" s="355"/>
      <c r="AX1677" s="355"/>
      <c r="AY1677" s="355"/>
      <c r="AZ1677" s="355"/>
      <c r="BA1677" s="355"/>
      <c r="BB1677" s="355"/>
      <c r="BC1677" s="355"/>
      <c r="BD1677" s="355"/>
      <c r="BE1677" s="355"/>
      <c r="BF1677" s="355"/>
      <c r="BG1677" s="355"/>
      <c r="BH1677" s="355"/>
      <c r="BI1677" s="355"/>
      <c r="BJ1677" s="355"/>
    </row>
    <row r="1678" spans="2:62" ht="25.15" customHeight="1">
      <c r="B1678" s="46"/>
      <c r="C1678" s="336">
        <f t="shared" ref="C1678:BJ1678" si="488">C$1668</f>
        <v>2001</v>
      </c>
      <c r="D1678" s="336">
        <f t="shared" si="488"/>
        <v>2002</v>
      </c>
      <c r="E1678" s="336">
        <f t="shared" si="488"/>
        <v>2003</v>
      </c>
      <c r="F1678" s="336">
        <f t="shared" si="488"/>
        <v>2004</v>
      </c>
      <c r="G1678" s="336">
        <f t="shared" si="488"/>
        <v>2005</v>
      </c>
      <c r="H1678" s="336">
        <f t="shared" si="488"/>
        <v>2006</v>
      </c>
      <c r="I1678" s="336">
        <f t="shared" si="488"/>
        <v>2007</v>
      </c>
      <c r="J1678" s="336">
        <f t="shared" si="488"/>
        <v>2008</v>
      </c>
      <c r="K1678" s="336">
        <f t="shared" si="488"/>
        <v>2009</v>
      </c>
      <c r="L1678" s="336">
        <f t="shared" si="488"/>
        <v>2010</v>
      </c>
      <c r="M1678" s="336">
        <f t="shared" si="488"/>
        <v>2011</v>
      </c>
      <c r="N1678" s="336">
        <f t="shared" si="488"/>
        <v>2012</v>
      </c>
      <c r="O1678" s="336">
        <f t="shared" si="488"/>
        <v>2013</v>
      </c>
      <c r="P1678" s="336">
        <f t="shared" si="488"/>
        <v>2014</v>
      </c>
      <c r="Q1678" s="336">
        <f t="shared" si="488"/>
        <v>2015</v>
      </c>
      <c r="R1678" s="336">
        <f t="shared" si="488"/>
        <v>2016</v>
      </c>
      <c r="S1678" s="336">
        <f t="shared" si="488"/>
        <v>2017</v>
      </c>
      <c r="T1678" s="336">
        <f t="shared" si="488"/>
        <v>2018</v>
      </c>
      <c r="U1678" s="336">
        <f t="shared" si="488"/>
        <v>2019</v>
      </c>
      <c r="V1678" s="336">
        <f t="shared" si="488"/>
        <v>2020</v>
      </c>
      <c r="W1678" s="336">
        <f t="shared" si="488"/>
        <v>2021</v>
      </c>
      <c r="X1678" s="336">
        <f t="shared" si="488"/>
        <v>2022</v>
      </c>
      <c r="Y1678" s="336">
        <f t="shared" si="488"/>
        <v>2023</v>
      </c>
      <c r="Z1678" s="336">
        <f t="shared" si="488"/>
        <v>2024</v>
      </c>
      <c r="AA1678" s="336">
        <f t="shared" si="488"/>
        <v>2025</v>
      </c>
      <c r="AB1678" s="336">
        <f t="shared" si="488"/>
        <v>2026</v>
      </c>
      <c r="AC1678" s="336">
        <f t="shared" si="488"/>
        <v>2027</v>
      </c>
      <c r="AD1678" s="336">
        <f t="shared" si="488"/>
        <v>2028</v>
      </c>
      <c r="AE1678" s="336">
        <f t="shared" si="488"/>
        <v>2029</v>
      </c>
      <c r="AF1678" s="336">
        <f t="shared" si="488"/>
        <v>2030</v>
      </c>
      <c r="AG1678" s="336">
        <f t="shared" si="488"/>
        <v>2031</v>
      </c>
      <c r="AH1678" s="336">
        <f t="shared" si="488"/>
        <v>2032</v>
      </c>
      <c r="AI1678" s="336">
        <f t="shared" si="488"/>
        <v>2033</v>
      </c>
      <c r="AJ1678" s="336">
        <f t="shared" si="488"/>
        <v>2034</v>
      </c>
      <c r="AK1678" s="336">
        <f t="shared" si="488"/>
        <v>2035</v>
      </c>
      <c r="AL1678" s="336">
        <f t="shared" si="488"/>
        <v>2036</v>
      </c>
      <c r="AM1678" s="336">
        <f t="shared" si="488"/>
        <v>2037</v>
      </c>
      <c r="AN1678" s="336">
        <f t="shared" si="488"/>
        <v>2038</v>
      </c>
      <c r="AO1678" s="336">
        <f t="shared" si="488"/>
        <v>2039</v>
      </c>
      <c r="AP1678" s="336">
        <f t="shared" si="488"/>
        <v>2040</v>
      </c>
      <c r="AQ1678" s="336">
        <f t="shared" si="488"/>
        <v>2041</v>
      </c>
      <c r="AR1678" s="336">
        <f t="shared" si="488"/>
        <v>2042</v>
      </c>
      <c r="AS1678" s="336">
        <f t="shared" si="488"/>
        <v>2043</v>
      </c>
      <c r="AT1678" s="336">
        <f t="shared" si="488"/>
        <v>2044</v>
      </c>
      <c r="AU1678" s="336">
        <f t="shared" si="488"/>
        <v>2045</v>
      </c>
      <c r="AV1678" s="336">
        <f t="shared" si="488"/>
        <v>2046</v>
      </c>
      <c r="AW1678" s="336">
        <f t="shared" si="488"/>
        <v>2047</v>
      </c>
      <c r="AX1678" s="336">
        <f t="shared" si="488"/>
        <v>2048</v>
      </c>
      <c r="AY1678" s="336">
        <f t="shared" si="488"/>
        <v>2049</v>
      </c>
      <c r="AZ1678" s="336">
        <f t="shared" si="488"/>
        <v>2050</v>
      </c>
      <c r="BA1678" s="336">
        <f t="shared" si="488"/>
        <v>2051</v>
      </c>
      <c r="BB1678" s="336">
        <f t="shared" si="488"/>
        <v>2052</v>
      </c>
      <c r="BC1678" s="336">
        <f t="shared" si="488"/>
        <v>2053</v>
      </c>
      <c r="BD1678" s="336">
        <f t="shared" si="488"/>
        <v>2054</v>
      </c>
      <c r="BE1678" s="336">
        <f t="shared" si="488"/>
        <v>2055</v>
      </c>
      <c r="BF1678" s="336">
        <f t="shared" si="488"/>
        <v>2056</v>
      </c>
      <c r="BG1678" s="336">
        <f t="shared" si="488"/>
        <v>2057</v>
      </c>
      <c r="BH1678" s="336">
        <f t="shared" si="488"/>
        <v>2058</v>
      </c>
      <c r="BI1678" s="336">
        <f t="shared" si="488"/>
        <v>2059</v>
      </c>
      <c r="BJ1678" s="336">
        <f t="shared" si="488"/>
        <v>2060</v>
      </c>
    </row>
    <row r="1679" spans="2:62" s="10" customFormat="1" ht="25.15" customHeight="1">
      <c r="B1679" s="356" t="s">
        <v>85</v>
      </c>
      <c r="C1679" s="369"/>
      <c r="D1679" s="369"/>
      <c r="E1679" s="369"/>
      <c r="F1679" s="369"/>
      <c r="G1679" s="369"/>
      <c r="H1679" s="369"/>
      <c r="I1679" s="369"/>
      <c r="J1679" s="369"/>
      <c r="K1679" s="369"/>
      <c r="L1679" s="369"/>
      <c r="M1679" s="369"/>
      <c r="N1679" s="369"/>
      <c r="O1679" s="369"/>
      <c r="P1679" s="369"/>
      <c r="Q1679" s="369"/>
      <c r="R1679" s="369"/>
      <c r="S1679" s="369"/>
      <c r="T1679" s="369"/>
      <c r="U1679" s="369"/>
      <c r="V1679" s="369"/>
      <c r="W1679" s="369"/>
      <c r="X1679" s="292">
        <v>37766327</v>
      </c>
      <c r="Y1679" s="292">
        <v>37650773</v>
      </c>
      <c r="Z1679" s="292">
        <v>37532044</v>
      </c>
      <c r="AA1679" s="292">
        <v>37412189</v>
      </c>
      <c r="AB1679" s="292">
        <v>37288794</v>
      </c>
      <c r="AC1679" s="292">
        <v>37254771</v>
      </c>
      <c r="AD1679" s="292">
        <v>37252993</v>
      </c>
      <c r="AE1679" s="292">
        <v>37172231</v>
      </c>
      <c r="AF1679" s="292">
        <v>37049551</v>
      </c>
      <c r="AG1679" s="292">
        <v>36906903</v>
      </c>
      <c r="AH1679" s="292">
        <v>36750047</v>
      </c>
      <c r="AI1679" s="292">
        <v>36581214</v>
      </c>
      <c r="AJ1679" s="292">
        <v>36405733</v>
      </c>
      <c r="AK1679" s="292">
        <v>36223944</v>
      </c>
      <c r="AL1679" s="292">
        <v>36036856</v>
      </c>
      <c r="AM1679" s="292">
        <v>35847455</v>
      </c>
      <c r="AN1679" s="292">
        <v>35654059</v>
      </c>
      <c r="AO1679" s="292">
        <v>35457605</v>
      </c>
      <c r="AP1679" s="292">
        <v>35258862</v>
      </c>
      <c r="AQ1679" s="292">
        <v>35058188</v>
      </c>
      <c r="AR1679" s="292">
        <v>34855960</v>
      </c>
      <c r="AS1679" s="292">
        <v>34654531</v>
      </c>
      <c r="AT1679" s="292">
        <v>34451798</v>
      </c>
      <c r="AU1679" s="292">
        <v>34245295</v>
      </c>
      <c r="AV1679" s="292">
        <v>34037787</v>
      </c>
      <c r="AW1679" s="292">
        <v>33829362</v>
      </c>
      <c r="AX1679" s="292">
        <v>33619626</v>
      </c>
      <c r="AY1679" s="292">
        <v>33410504</v>
      </c>
      <c r="AZ1679" s="292">
        <v>33199662</v>
      </c>
      <c r="BA1679" s="335">
        <v>32986858</v>
      </c>
      <c r="BB1679" s="335">
        <v>32769153</v>
      </c>
      <c r="BC1679" s="335">
        <v>32549146</v>
      </c>
      <c r="BD1679" s="335">
        <v>32326537</v>
      </c>
      <c r="BE1679" s="335">
        <v>32100957</v>
      </c>
      <c r="BF1679" s="335">
        <v>31872540</v>
      </c>
      <c r="BG1679" s="335">
        <v>31641340</v>
      </c>
      <c r="BH1679" s="335">
        <v>31404722</v>
      </c>
      <c r="BI1679" s="335">
        <v>31165365</v>
      </c>
      <c r="BJ1679" s="335">
        <v>30925606</v>
      </c>
    </row>
    <row r="1680" spans="2:62" s="10" customFormat="1" ht="25.15" customHeight="1">
      <c r="B1680" s="356" t="s">
        <v>86</v>
      </c>
      <c r="C1680" s="234"/>
      <c r="D1680" s="234"/>
      <c r="E1680" s="234"/>
      <c r="F1680" s="234"/>
      <c r="G1680" s="234"/>
      <c r="H1680" s="234"/>
      <c r="I1680" s="234"/>
      <c r="J1680" s="234"/>
      <c r="K1680" s="234"/>
      <c r="L1680" s="234"/>
      <c r="M1680" s="234"/>
      <c r="N1680" s="234"/>
      <c r="O1680" s="234"/>
      <c r="P1680" s="234"/>
      <c r="Q1680" s="234"/>
      <c r="R1680" s="369"/>
      <c r="S1680" s="369"/>
      <c r="T1680" s="369"/>
      <c r="U1680" s="369"/>
      <c r="V1680" s="369"/>
      <c r="W1680" s="369"/>
      <c r="X1680" s="369"/>
      <c r="Y1680" s="236">
        <f>Y1679/X1679</f>
        <v>0.99694029022202768</v>
      </c>
      <c r="Z1680" s="236">
        <f>Z1679/Y1679</f>
        <v>0.99684657204780369</v>
      </c>
      <c r="AA1680" s="236">
        <f t="shared" ref="AA1680:BI1680" si="489">AA1679/Z1679</f>
        <v>0.99680659545214223</v>
      </c>
      <c r="AB1680" s="236">
        <f t="shared" si="489"/>
        <v>0.99670174338101414</v>
      </c>
      <c r="AC1680" s="236">
        <f t="shared" si="489"/>
        <v>0.99908758111082918</v>
      </c>
      <c r="AD1680" s="236">
        <f t="shared" si="489"/>
        <v>0.99995227456907465</v>
      </c>
      <c r="AE1680" s="236">
        <f t="shared" si="489"/>
        <v>0.99783206680869907</v>
      </c>
      <c r="AF1680" s="236">
        <f t="shared" si="489"/>
        <v>0.9966996869248983</v>
      </c>
      <c r="AG1680" s="236">
        <f t="shared" si="489"/>
        <v>0.99614980489237237</v>
      </c>
      <c r="AH1680" s="236">
        <f t="shared" si="489"/>
        <v>0.99574995496100016</v>
      </c>
      <c r="AI1680" s="236">
        <f t="shared" si="489"/>
        <v>0.99540591063733874</v>
      </c>
      <c r="AJ1680" s="236">
        <f t="shared" si="489"/>
        <v>0.99520297494774235</v>
      </c>
      <c r="AK1680" s="236">
        <f t="shared" si="489"/>
        <v>0.99500658316644797</v>
      </c>
      <c r="AL1680" s="236">
        <f t="shared" si="489"/>
        <v>0.99483523936543183</v>
      </c>
      <c r="AM1680" s="236">
        <f t="shared" si="489"/>
        <v>0.99474424183952115</v>
      </c>
      <c r="AN1680" s="236">
        <f t="shared" si="489"/>
        <v>0.99460502844623144</v>
      </c>
      <c r="AO1680" s="236">
        <f t="shared" si="489"/>
        <v>0.99448999621613909</v>
      </c>
      <c r="AP1680" s="236">
        <f t="shared" si="489"/>
        <v>0.99439491189548757</v>
      </c>
      <c r="AQ1680" s="236">
        <f t="shared" si="489"/>
        <v>0.99430855142176744</v>
      </c>
      <c r="AR1680" s="236">
        <f t="shared" si="489"/>
        <v>0.99423164711193857</v>
      </c>
      <c r="AS1680" s="236">
        <f t="shared" si="489"/>
        <v>0.99422110307677658</v>
      </c>
      <c r="AT1680" s="236">
        <f t="shared" si="489"/>
        <v>0.99414988475821531</v>
      </c>
      <c r="AU1680" s="236">
        <f t="shared" si="489"/>
        <v>0.99400603126722153</v>
      </c>
      <c r="AV1680" s="236">
        <f t="shared" si="489"/>
        <v>0.99394053986102326</v>
      </c>
      <c r="AW1680" s="236">
        <f t="shared" si="489"/>
        <v>0.99387665831506611</v>
      </c>
      <c r="AX1680" s="236">
        <f t="shared" si="489"/>
        <v>0.99380017867318926</v>
      </c>
      <c r="AY1680" s="236">
        <f t="shared" si="489"/>
        <v>0.9937797642365207</v>
      </c>
      <c r="AZ1680" s="236">
        <f t="shared" si="489"/>
        <v>0.99368934991223123</v>
      </c>
      <c r="BA1680" s="236">
        <f>BA1679/AZ1679</f>
        <v>0.99359017570721053</v>
      </c>
      <c r="BB1680" s="236">
        <f>BB1679/BA1679</f>
        <v>0.99340025048763358</v>
      </c>
      <c r="BC1680" s="236">
        <f t="shared" si="489"/>
        <v>0.99328615542794163</v>
      </c>
      <c r="BD1680" s="236">
        <f t="shared" si="489"/>
        <v>0.99316083438871172</v>
      </c>
      <c r="BE1680" s="236">
        <f t="shared" si="489"/>
        <v>0.99302183218697382</v>
      </c>
      <c r="BF1680" s="236">
        <f t="shared" si="489"/>
        <v>0.99288441774492886</v>
      </c>
      <c r="BG1680" s="236">
        <f t="shared" si="489"/>
        <v>0.99274610683679432</v>
      </c>
      <c r="BH1680" s="236">
        <f t="shared" si="489"/>
        <v>0.99252187170328432</v>
      </c>
      <c r="BI1680" s="236">
        <f t="shared" si="489"/>
        <v>0.99237831177107694</v>
      </c>
      <c r="BJ1680" s="236">
        <f>BJ1679/BI1679</f>
        <v>0.99230687655992478</v>
      </c>
    </row>
    <row r="1681" spans="2:62" s="10" customFormat="1" ht="25.15" customHeight="1">
      <c r="B1681" s="232" t="s">
        <v>491</v>
      </c>
      <c r="C1681" s="46"/>
      <c r="D1681" s="46"/>
      <c r="E1681" s="46"/>
      <c r="F1681" s="46"/>
      <c r="G1681" s="46"/>
      <c r="H1681" s="46"/>
      <c r="I1681" s="46"/>
      <c r="J1681" s="46"/>
      <c r="K1681" s="46"/>
      <c r="L1681" s="46"/>
      <c r="M1681" s="46"/>
      <c r="N1681" s="46"/>
      <c r="O1681" s="46"/>
      <c r="P1681" s="46"/>
      <c r="Q1681" s="46"/>
      <c r="R1681" s="357"/>
      <c r="S1681" s="357"/>
      <c r="T1681" s="357"/>
      <c r="U1681" s="357"/>
      <c r="V1681" s="357"/>
      <c r="W1681" s="357"/>
      <c r="X1681" s="357"/>
      <c r="Y1681" s="357"/>
      <c r="Z1681" s="357"/>
      <c r="AA1681" s="357"/>
      <c r="AB1681" s="357"/>
      <c r="AC1681" s="357"/>
      <c r="AD1681" s="357"/>
      <c r="AE1681" s="357"/>
      <c r="AF1681" s="357"/>
      <c r="AG1681" s="357"/>
      <c r="AH1681" s="357"/>
      <c r="AI1681" s="357"/>
      <c r="AJ1681" s="357"/>
      <c r="AK1681" s="357"/>
      <c r="AL1681" s="357"/>
      <c r="AM1681" s="357"/>
      <c r="AN1681" s="357"/>
      <c r="AO1681" s="357"/>
      <c r="AP1681" s="357"/>
      <c r="AQ1681" s="357"/>
      <c r="AR1681" s="357"/>
      <c r="AS1681" s="357"/>
      <c r="AT1681" s="357"/>
      <c r="AU1681" s="357"/>
      <c r="AV1681" s="357"/>
      <c r="AW1681" s="357"/>
      <c r="AX1681" s="357"/>
      <c r="AY1681" s="357"/>
      <c r="AZ1681" s="358">
        <f>(AZ1679/AP1679)^(1/($AZ$1672-$AP$1672))</f>
        <v>0.99400034953882099</v>
      </c>
      <c r="BA1681" s="377" t="s">
        <v>96</v>
      </c>
      <c r="BB1681" s="378"/>
      <c r="BC1681" s="378"/>
      <c r="BD1681" s="378"/>
      <c r="BE1681" s="378"/>
      <c r="BF1681" s="378"/>
      <c r="BG1681" s="378"/>
      <c r="BH1681" s="378"/>
      <c r="BI1681" s="359"/>
      <c r="BJ1681" s="359"/>
    </row>
    <row r="1682" spans="2:62" ht="25.15" customHeight="1">
      <c r="B1682" s="46"/>
      <c r="C1682" s="336">
        <f t="shared" ref="C1682:BJ1682" si="490">C$1668</f>
        <v>2001</v>
      </c>
      <c r="D1682" s="336">
        <f t="shared" si="490"/>
        <v>2002</v>
      </c>
      <c r="E1682" s="336">
        <f t="shared" si="490"/>
        <v>2003</v>
      </c>
      <c r="F1682" s="336">
        <f t="shared" si="490"/>
        <v>2004</v>
      </c>
      <c r="G1682" s="336">
        <f t="shared" si="490"/>
        <v>2005</v>
      </c>
      <c r="H1682" s="336">
        <f t="shared" si="490"/>
        <v>2006</v>
      </c>
      <c r="I1682" s="336">
        <f t="shared" si="490"/>
        <v>2007</v>
      </c>
      <c r="J1682" s="336">
        <f t="shared" si="490"/>
        <v>2008</v>
      </c>
      <c r="K1682" s="336">
        <f t="shared" si="490"/>
        <v>2009</v>
      </c>
      <c r="L1682" s="336">
        <f t="shared" si="490"/>
        <v>2010</v>
      </c>
      <c r="M1682" s="336">
        <f t="shared" si="490"/>
        <v>2011</v>
      </c>
      <c r="N1682" s="336">
        <f t="shared" si="490"/>
        <v>2012</v>
      </c>
      <c r="O1682" s="336">
        <f t="shared" si="490"/>
        <v>2013</v>
      </c>
      <c r="P1682" s="336">
        <f t="shared" si="490"/>
        <v>2014</v>
      </c>
      <c r="Q1682" s="336">
        <f t="shared" si="490"/>
        <v>2015</v>
      </c>
      <c r="R1682" s="336">
        <f t="shared" si="490"/>
        <v>2016</v>
      </c>
      <c r="S1682" s="336">
        <f t="shared" si="490"/>
        <v>2017</v>
      </c>
      <c r="T1682" s="336">
        <f t="shared" si="490"/>
        <v>2018</v>
      </c>
      <c r="U1682" s="336">
        <f t="shared" si="490"/>
        <v>2019</v>
      </c>
      <c r="V1682" s="336">
        <f t="shared" si="490"/>
        <v>2020</v>
      </c>
      <c r="W1682" s="336">
        <f t="shared" si="490"/>
        <v>2021</v>
      </c>
      <c r="X1682" s="336">
        <f t="shared" si="490"/>
        <v>2022</v>
      </c>
      <c r="Y1682" s="336">
        <f t="shared" si="490"/>
        <v>2023</v>
      </c>
      <c r="Z1682" s="336">
        <f t="shared" si="490"/>
        <v>2024</v>
      </c>
      <c r="AA1682" s="336">
        <f t="shared" si="490"/>
        <v>2025</v>
      </c>
      <c r="AB1682" s="336">
        <f t="shared" si="490"/>
        <v>2026</v>
      </c>
      <c r="AC1682" s="336">
        <f t="shared" si="490"/>
        <v>2027</v>
      </c>
      <c r="AD1682" s="336">
        <f t="shared" si="490"/>
        <v>2028</v>
      </c>
      <c r="AE1682" s="336">
        <f t="shared" si="490"/>
        <v>2029</v>
      </c>
      <c r="AF1682" s="336">
        <f t="shared" si="490"/>
        <v>2030</v>
      </c>
      <c r="AG1682" s="336">
        <f t="shared" si="490"/>
        <v>2031</v>
      </c>
      <c r="AH1682" s="336">
        <f t="shared" si="490"/>
        <v>2032</v>
      </c>
      <c r="AI1682" s="336">
        <f t="shared" si="490"/>
        <v>2033</v>
      </c>
      <c r="AJ1682" s="336">
        <f t="shared" si="490"/>
        <v>2034</v>
      </c>
      <c r="AK1682" s="336">
        <f t="shared" si="490"/>
        <v>2035</v>
      </c>
      <c r="AL1682" s="336">
        <f t="shared" si="490"/>
        <v>2036</v>
      </c>
      <c r="AM1682" s="336">
        <f t="shared" si="490"/>
        <v>2037</v>
      </c>
      <c r="AN1682" s="336">
        <f t="shared" si="490"/>
        <v>2038</v>
      </c>
      <c r="AO1682" s="336">
        <f t="shared" si="490"/>
        <v>2039</v>
      </c>
      <c r="AP1682" s="336">
        <f t="shared" si="490"/>
        <v>2040</v>
      </c>
      <c r="AQ1682" s="336">
        <f t="shared" si="490"/>
        <v>2041</v>
      </c>
      <c r="AR1682" s="336">
        <f t="shared" si="490"/>
        <v>2042</v>
      </c>
      <c r="AS1682" s="336">
        <f t="shared" si="490"/>
        <v>2043</v>
      </c>
      <c r="AT1682" s="336">
        <f t="shared" si="490"/>
        <v>2044</v>
      </c>
      <c r="AU1682" s="336">
        <f t="shared" si="490"/>
        <v>2045</v>
      </c>
      <c r="AV1682" s="336">
        <f t="shared" si="490"/>
        <v>2046</v>
      </c>
      <c r="AW1682" s="336">
        <f t="shared" si="490"/>
        <v>2047</v>
      </c>
      <c r="AX1682" s="336">
        <f t="shared" si="490"/>
        <v>2048</v>
      </c>
      <c r="AY1682" s="336">
        <f t="shared" si="490"/>
        <v>2049</v>
      </c>
      <c r="AZ1682" s="336">
        <f t="shared" si="490"/>
        <v>2050</v>
      </c>
      <c r="BA1682" s="336">
        <f t="shared" si="490"/>
        <v>2051</v>
      </c>
      <c r="BB1682" s="336">
        <f t="shared" si="490"/>
        <v>2052</v>
      </c>
      <c r="BC1682" s="336">
        <f t="shared" si="490"/>
        <v>2053</v>
      </c>
      <c r="BD1682" s="336">
        <f t="shared" si="490"/>
        <v>2054</v>
      </c>
      <c r="BE1682" s="336">
        <f t="shared" si="490"/>
        <v>2055</v>
      </c>
      <c r="BF1682" s="336">
        <f t="shared" si="490"/>
        <v>2056</v>
      </c>
      <c r="BG1682" s="336">
        <f t="shared" si="490"/>
        <v>2057</v>
      </c>
      <c r="BH1682" s="336">
        <f t="shared" si="490"/>
        <v>2058</v>
      </c>
      <c r="BI1682" s="336">
        <f t="shared" si="490"/>
        <v>2059</v>
      </c>
      <c r="BJ1682" s="336">
        <f t="shared" si="490"/>
        <v>2060</v>
      </c>
    </row>
    <row r="1683" spans="2:62" s="10" customFormat="1" ht="25.15" customHeight="1">
      <c r="B1683" s="345" t="s">
        <v>71</v>
      </c>
      <c r="C1683" s="234"/>
      <c r="D1683" s="234"/>
      <c r="E1683" s="234"/>
      <c r="F1683" s="234"/>
      <c r="G1683" s="234"/>
      <c r="H1683" s="234"/>
      <c r="I1683" s="234"/>
      <c r="J1683" s="234"/>
      <c r="K1683" s="234"/>
      <c r="L1683" s="234"/>
      <c r="M1683" s="234"/>
      <c r="N1683" s="234"/>
      <c r="O1683" s="234"/>
      <c r="P1683" s="234"/>
      <c r="Q1683" s="234"/>
      <c r="R1683" s="234"/>
      <c r="S1683" s="234"/>
      <c r="T1683" s="234"/>
      <c r="U1683" s="234"/>
      <c r="V1683" s="234"/>
      <c r="W1683" s="234"/>
      <c r="X1683" s="234"/>
      <c r="Y1683" s="236">
        <f>Y1676/100/Y1680</f>
        <v>1.0050752385349433</v>
      </c>
      <c r="Z1683" s="236">
        <f t="shared" ref="Z1683:BJ1683" si="491">Z1676/100/Z1680</f>
        <v>1.0322551422192727</v>
      </c>
      <c r="AA1683" s="236">
        <f t="shared" si="491"/>
        <v>1.04032216954747</v>
      </c>
      <c r="AB1683" s="236">
        <f t="shared" si="491"/>
        <v>1.0384249921035258</v>
      </c>
      <c r="AC1683" s="236">
        <f t="shared" si="491"/>
        <v>1.0309406497224207</v>
      </c>
      <c r="AD1683" s="236">
        <f t="shared" si="491"/>
        <v>1.0270490163568873</v>
      </c>
      <c r="AE1683" s="236">
        <f t="shared" si="491"/>
        <v>1.0282291320636634</v>
      </c>
      <c r="AF1683" s="236">
        <f t="shared" si="491"/>
        <v>1.0293973334791562</v>
      </c>
      <c r="AG1683" s="236">
        <f t="shared" si="491"/>
        <v>1.0279578382396377</v>
      </c>
      <c r="AH1683" s="236">
        <f t="shared" si="491"/>
        <v>1.0273663532729631</v>
      </c>
      <c r="AI1683" s="236">
        <f t="shared" si="491"/>
        <v>1.024707598277083</v>
      </c>
      <c r="AJ1683" s="236">
        <f t="shared" si="491"/>
        <v>1.0239117302211715</v>
      </c>
      <c r="AK1683" s="236">
        <f t="shared" si="491"/>
        <v>1.0241138272243355</v>
      </c>
      <c r="AL1683" s="236">
        <f t="shared" si="491"/>
        <v>1.0232850222006049</v>
      </c>
      <c r="AM1683" s="236">
        <f t="shared" si="491"/>
        <v>1.0213680635347755</v>
      </c>
      <c r="AN1683" s="236">
        <f t="shared" si="491"/>
        <v>1.0205055986753149</v>
      </c>
      <c r="AO1683" s="236">
        <f t="shared" si="491"/>
        <v>1.0186125590546795</v>
      </c>
      <c r="AP1683" s="236">
        <f t="shared" si="491"/>
        <v>1.0166986857091416</v>
      </c>
      <c r="AQ1683" s="236">
        <f t="shared" si="491"/>
        <v>1.0147755428204106</v>
      </c>
      <c r="AR1683" s="236">
        <f t="shared" si="491"/>
        <v>1.0138482343909048</v>
      </c>
      <c r="AS1683" s="236">
        <f t="shared" si="491"/>
        <v>1.0118473616047494</v>
      </c>
      <c r="AT1683" s="236">
        <f t="shared" si="491"/>
        <v>1.0119198477246383</v>
      </c>
      <c r="AU1683" s="236">
        <f t="shared" si="491"/>
        <v>1.0120662937200571</v>
      </c>
      <c r="AV1683" s="236">
        <f t="shared" si="491"/>
        <v>1.0121329794442864</v>
      </c>
      <c r="AW1683" s="236">
        <f t="shared" si="491"/>
        <v>1.0132041954855668</v>
      </c>
      <c r="AX1683" s="236">
        <f t="shared" si="491"/>
        <v>1.0132821683977093</v>
      </c>
      <c r="AY1683" s="236">
        <f t="shared" si="491"/>
        <v>1.012296724287667</v>
      </c>
      <c r="AZ1683" s="236">
        <f t="shared" si="491"/>
        <v>1.0123888316694307</v>
      </c>
      <c r="BA1683" s="236">
        <f t="shared" si="491"/>
        <v>1.0124898822434074</v>
      </c>
      <c r="BB1683" s="236">
        <f t="shared" si="491"/>
        <v>1.0126834571525238</v>
      </c>
      <c r="BC1683" s="236">
        <f t="shared" si="491"/>
        <v>1.0127997803076001</v>
      </c>
      <c r="BD1683" s="236">
        <f t="shared" si="491"/>
        <v>1.0139344657301215</v>
      </c>
      <c r="BE1683" s="236">
        <f t="shared" si="491"/>
        <v>1.01508342246619</v>
      </c>
      <c r="BF1683" s="236">
        <f t="shared" si="491"/>
        <v>1.0152239092334656</v>
      </c>
      <c r="BG1683" s="236">
        <f t="shared" si="491"/>
        <v>1.015365351783458</v>
      </c>
      <c r="BH1683" s="236">
        <f t="shared" si="491"/>
        <v>1.0166022822937266</v>
      </c>
      <c r="BI1683" s="236">
        <f t="shared" si="491"/>
        <v>1.0167493465261839</v>
      </c>
      <c r="BJ1683" s="236">
        <f t="shared" si="491"/>
        <v>1.0178302940935093</v>
      </c>
    </row>
    <row r="1684" spans="2:62" s="10" customFormat="1" ht="25.15" customHeight="1">
      <c r="B1684" s="232" t="s">
        <v>345</v>
      </c>
      <c r="C1684" s="46"/>
      <c r="D1684" s="46"/>
      <c r="E1684" s="46"/>
      <c r="F1684" s="46"/>
      <c r="G1684" s="46"/>
      <c r="H1684" s="46"/>
      <c r="I1684" s="46"/>
      <c r="J1684" s="46"/>
      <c r="K1684" s="46"/>
      <c r="L1684" s="46"/>
      <c r="M1684" s="46"/>
      <c r="N1684" s="46"/>
      <c r="O1684" s="46"/>
      <c r="P1684" s="46"/>
      <c r="Q1684" s="359"/>
      <c r="R1684" s="359"/>
      <c r="S1684" s="359"/>
      <c r="T1684" s="359"/>
      <c r="U1684" s="359"/>
      <c r="V1684" s="359"/>
      <c r="W1684" s="359"/>
      <c r="X1684" s="359"/>
      <c r="Y1684" s="359"/>
      <c r="Z1684" s="359"/>
      <c r="AA1684" s="359"/>
      <c r="AB1684" s="359"/>
      <c r="AC1684" s="359"/>
      <c r="AD1684" s="359"/>
      <c r="AE1684" s="359"/>
      <c r="AF1684" s="359"/>
      <c r="AG1684" s="359"/>
      <c r="AH1684" s="359"/>
      <c r="AI1684" s="359"/>
      <c r="AJ1684" s="359"/>
      <c r="AK1684" s="359"/>
      <c r="AL1684" s="359"/>
      <c r="AM1684" s="359"/>
      <c r="AN1684" s="359"/>
      <c r="AO1684" s="359"/>
      <c r="AP1684" s="359"/>
      <c r="AQ1684" s="359"/>
      <c r="AR1684" s="359"/>
      <c r="AS1684" s="359"/>
      <c r="AT1684" s="359"/>
      <c r="AU1684" s="359"/>
      <c r="AV1684" s="359"/>
      <c r="AW1684" s="359"/>
      <c r="AX1684" s="359"/>
      <c r="AY1684" s="359"/>
      <c r="AZ1684" s="359"/>
      <c r="BA1684" s="359"/>
      <c r="BB1684" s="359"/>
      <c r="BC1684" s="359"/>
      <c r="BD1684" s="359"/>
      <c r="BE1684" s="359"/>
      <c r="BF1684" s="359"/>
      <c r="BG1684" s="359"/>
      <c r="BH1684" s="359"/>
      <c r="BI1684" s="359"/>
      <c r="BJ1684" s="359"/>
    </row>
    <row r="1685" spans="2:62" ht="25.15" customHeight="1">
      <c r="B1685" s="46"/>
      <c r="C1685" s="336">
        <f t="shared" ref="C1685:BJ1685" si="492">C$1668</f>
        <v>2001</v>
      </c>
      <c r="D1685" s="336">
        <f t="shared" si="492"/>
        <v>2002</v>
      </c>
      <c r="E1685" s="336">
        <f t="shared" si="492"/>
        <v>2003</v>
      </c>
      <c r="F1685" s="336">
        <f t="shared" si="492"/>
        <v>2004</v>
      </c>
      <c r="G1685" s="336">
        <f t="shared" si="492"/>
        <v>2005</v>
      </c>
      <c r="H1685" s="336">
        <f t="shared" si="492"/>
        <v>2006</v>
      </c>
      <c r="I1685" s="336">
        <f t="shared" si="492"/>
        <v>2007</v>
      </c>
      <c r="J1685" s="336">
        <f t="shared" si="492"/>
        <v>2008</v>
      </c>
      <c r="K1685" s="336">
        <f t="shared" si="492"/>
        <v>2009</v>
      </c>
      <c r="L1685" s="336">
        <f t="shared" si="492"/>
        <v>2010</v>
      </c>
      <c r="M1685" s="336">
        <f t="shared" si="492"/>
        <v>2011</v>
      </c>
      <c r="N1685" s="336">
        <f t="shared" si="492"/>
        <v>2012</v>
      </c>
      <c r="O1685" s="336">
        <f t="shared" si="492"/>
        <v>2013</v>
      </c>
      <c r="P1685" s="336">
        <f t="shared" si="492"/>
        <v>2014</v>
      </c>
      <c r="Q1685" s="336">
        <f t="shared" si="492"/>
        <v>2015</v>
      </c>
      <c r="R1685" s="336">
        <f t="shared" si="492"/>
        <v>2016</v>
      </c>
      <c r="S1685" s="336">
        <f t="shared" si="492"/>
        <v>2017</v>
      </c>
      <c r="T1685" s="336">
        <f t="shared" si="492"/>
        <v>2018</v>
      </c>
      <c r="U1685" s="336">
        <f t="shared" si="492"/>
        <v>2019</v>
      </c>
      <c r="V1685" s="336">
        <f t="shared" si="492"/>
        <v>2020</v>
      </c>
      <c r="W1685" s="336">
        <f t="shared" si="492"/>
        <v>2021</v>
      </c>
      <c r="X1685" s="336">
        <f t="shared" si="492"/>
        <v>2022</v>
      </c>
      <c r="Y1685" s="336">
        <f t="shared" si="492"/>
        <v>2023</v>
      </c>
      <c r="Z1685" s="336">
        <f t="shared" si="492"/>
        <v>2024</v>
      </c>
      <c r="AA1685" s="336">
        <f t="shared" si="492"/>
        <v>2025</v>
      </c>
      <c r="AB1685" s="336">
        <f t="shared" si="492"/>
        <v>2026</v>
      </c>
      <c r="AC1685" s="336">
        <f t="shared" si="492"/>
        <v>2027</v>
      </c>
      <c r="AD1685" s="336">
        <f t="shared" si="492"/>
        <v>2028</v>
      </c>
      <c r="AE1685" s="336">
        <f t="shared" si="492"/>
        <v>2029</v>
      </c>
      <c r="AF1685" s="336">
        <f t="shared" si="492"/>
        <v>2030</v>
      </c>
      <c r="AG1685" s="336">
        <f t="shared" si="492"/>
        <v>2031</v>
      </c>
      <c r="AH1685" s="336">
        <f t="shared" si="492"/>
        <v>2032</v>
      </c>
      <c r="AI1685" s="336">
        <f t="shared" si="492"/>
        <v>2033</v>
      </c>
      <c r="AJ1685" s="336">
        <f t="shared" si="492"/>
        <v>2034</v>
      </c>
      <c r="AK1685" s="336">
        <f t="shared" si="492"/>
        <v>2035</v>
      </c>
      <c r="AL1685" s="336">
        <f t="shared" si="492"/>
        <v>2036</v>
      </c>
      <c r="AM1685" s="336">
        <f t="shared" si="492"/>
        <v>2037</v>
      </c>
      <c r="AN1685" s="336">
        <f t="shared" si="492"/>
        <v>2038</v>
      </c>
      <c r="AO1685" s="336">
        <f t="shared" si="492"/>
        <v>2039</v>
      </c>
      <c r="AP1685" s="336">
        <f t="shared" si="492"/>
        <v>2040</v>
      </c>
      <c r="AQ1685" s="336">
        <f t="shared" si="492"/>
        <v>2041</v>
      </c>
      <c r="AR1685" s="336">
        <f t="shared" si="492"/>
        <v>2042</v>
      </c>
      <c r="AS1685" s="336">
        <f t="shared" si="492"/>
        <v>2043</v>
      </c>
      <c r="AT1685" s="336">
        <f t="shared" si="492"/>
        <v>2044</v>
      </c>
      <c r="AU1685" s="336">
        <f t="shared" si="492"/>
        <v>2045</v>
      </c>
      <c r="AV1685" s="336">
        <f t="shared" si="492"/>
        <v>2046</v>
      </c>
      <c r="AW1685" s="336">
        <f t="shared" si="492"/>
        <v>2047</v>
      </c>
      <c r="AX1685" s="336">
        <f t="shared" si="492"/>
        <v>2048</v>
      </c>
      <c r="AY1685" s="336">
        <f t="shared" si="492"/>
        <v>2049</v>
      </c>
      <c r="AZ1685" s="336">
        <f t="shared" si="492"/>
        <v>2050</v>
      </c>
      <c r="BA1685" s="336">
        <f t="shared" si="492"/>
        <v>2051</v>
      </c>
      <c r="BB1685" s="336">
        <f t="shared" si="492"/>
        <v>2052</v>
      </c>
      <c r="BC1685" s="336">
        <f t="shared" si="492"/>
        <v>2053</v>
      </c>
      <c r="BD1685" s="336">
        <f t="shared" si="492"/>
        <v>2054</v>
      </c>
      <c r="BE1685" s="336">
        <f t="shared" si="492"/>
        <v>2055</v>
      </c>
      <c r="BF1685" s="336">
        <f t="shared" si="492"/>
        <v>2056</v>
      </c>
      <c r="BG1685" s="336">
        <f t="shared" si="492"/>
        <v>2057</v>
      </c>
      <c r="BH1685" s="336">
        <f t="shared" si="492"/>
        <v>2058</v>
      </c>
      <c r="BI1685" s="336">
        <f t="shared" si="492"/>
        <v>2059</v>
      </c>
      <c r="BJ1685" s="336">
        <f t="shared" si="492"/>
        <v>2060</v>
      </c>
    </row>
    <row r="1686" spans="2:62" s="10" customFormat="1" ht="25.15" customHeight="1">
      <c r="B1686" s="338" t="s">
        <v>84</v>
      </c>
      <c r="C1686" s="360">
        <v>3.6720999999999999</v>
      </c>
      <c r="D1686" s="360">
        <v>3.8574000000000002</v>
      </c>
      <c r="E1686" s="360">
        <v>4.3996000000000004</v>
      </c>
      <c r="F1686" s="360">
        <v>4.5267999999999997</v>
      </c>
      <c r="G1686" s="360">
        <v>4.0229999999999997</v>
      </c>
      <c r="H1686" s="360">
        <v>3.8959000000000001</v>
      </c>
      <c r="I1686" s="360">
        <v>3.7837000000000001</v>
      </c>
      <c r="J1686" s="360">
        <v>3.5121000000000002</v>
      </c>
      <c r="K1686" s="360">
        <v>4.3276000000000003</v>
      </c>
      <c r="L1686" s="360">
        <v>3.9946999999999999</v>
      </c>
      <c r="M1686" s="360">
        <v>4.1205999999999996</v>
      </c>
      <c r="N1686" s="360">
        <v>4.1847000000000003</v>
      </c>
      <c r="O1686" s="360">
        <v>4.1974999999999998</v>
      </c>
      <c r="P1686" s="360">
        <v>4.1843000000000004</v>
      </c>
      <c r="Q1686" s="360">
        <v>4.1840999999999999</v>
      </c>
      <c r="R1686" s="235">
        <v>4.3632</v>
      </c>
      <c r="S1686" s="360">
        <v>4.2569999999999997</v>
      </c>
      <c r="T1686" s="360">
        <v>4.2614999999999998</v>
      </c>
      <c r="U1686" s="360">
        <v>4.2976000000000001</v>
      </c>
      <c r="V1686" s="361"/>
      <c r="W1686" s="361"/>
      <c r="X1686" s="361"/>
      <c r="Y1686" s="361"/>
      <c r="Z1686" s="361"/>
      <c r="AA1686" s="361"/>
      <c r="AB1686" s="361"/>
      <c r="AC1686" s="361"/>
      <c r="AD1686" s="361"/>
      <c r="AE1686" s="361"/>
      <c r="AF1686" s="361"/>
      <c r="AG1686" s="361"/>
      <c r="AH1686" s="361"/>
      <c r="AI1686" s="361"/>
      <c r="AJ1686" s="361"/>
      <c r="AK1686" s="361"/>
      <c r="AL1686" s="361"/>
      <c r="AM1686" s="361"/>
      <c r="AN1686" s="361"/>
      <c r="AO1686" s="361"/>
      <c r="AP1686" s="361"/>
      <c r="AQ1686" s="361"/>
      <c r="AR1686" s="361"/>
      <c r="AS1686" s="361"/>
      <c r="AT1686" s="361"/>
      <c r="AU1686" s="361"/>
      <c r="AV1686" s="361"/>
      <c r="AW1686" s="361"/>
      <c r="AX1686" s="361"/>
      <c r="AY1686" s="361"/>
      <c r="AZ1686" s="361"/>
      <c r="BA1686" s="361"/>
      <c r="BB1686" s="361"/>
      <c r="BC1686" s="361"/>
      <c r="BD1686" s="361"/>
      <c r="BE1686" s="361"/>
      <c r="BF1686" s="361"/>
      <c r="BG1686" s="361"/>
      <c r="BH1686" s="361"/>
      <c r="BI1686" s="361"/>
      <c r="BJ1686" s="361"/>
    </row>
    <row r="1687" spans="2:62" s="10" customFormat="1" ht="25.15" customHeight="1">
      <c r="B1687" s="362" t="s">
        <v>72</v>
      </c>
      <c r="C1687" s="46"/>
      <c r="D1687" s="46"/>
      <c r="E1687" s="46"/>
      <c r="F1687" s="46"/>
      <c r="G1687" s="46"/>
      <c r="H1687" s="46"/>
      <c r="I1687" s="46"/>
      <c r="J1687" s="46"/>
      <c r="K1687" s="46"/>
      <c r="L1687" s="46"/>
      <c r="M1687" s="46"/>
      <c r="N1687" s="46"/>
      <c r="O1687" s="46"/>
      <c r="P1687" s="46"/>
      <c r="Q1687" s="46"/>
      <c r="R1687" s="46"/>
      <c r="S1687" s="46"/>
      <c r="T1687" s="46"/>
      <c r="U1687" s="46"/>
      <c r="V1687" s="46"/>
      <c r="W1687" s="46"/>
      <c r="X1687" s="46"/>
      <c r="Y1687" s="46"/>
      <c r="Z1687" s="46"/>
      <c r="AA1687" s="46"/>
      <c r="AB1687" s="46"/>
      <c r="AC1687" s="46"/>
      <c r="AD1687" s="344"/>
      <c r="AE1687" s="46"/>
      <c r="AF1687" s="46"/>
      <c r="AG1687" s="46"/>
      <c r="AH1687" s="46"/>
      <c r="AI1687" s="46"/>
      <c r="AJ1687" s="46"/>
      <c r="AK1687" s="46"/>
      <c r="AL1687" s="46"/>
      <c r="AM1687" s="46"/>
      <c r="AN1687" s="46"/>
      <c r="AO1687" s="46"/>
      <c r="AP1687" s="46"/>
      <c r="AQ1687" s="46"/>
      <c r="AR1687" s="46"/>
      <c r="AS1687" s="46"/>
      <c r="AT1687" s="46"/>
      <c r="AU1687" s="46"/>
      <c r="AV1687" s="46"/>
      <c r="AW1687" s="46"/>
      <c r="AX1687" s="46"/>
      <c r="AY1687" s="46"/>
      <c r="AZ1687" s="46"/>
      <c r="BA1687" s="46"/>
      <c r="BB1687" s="46"/>
      <c r="BC1687" s="46"/>
      <c r="BD1687" s="46"/>
      <c r="BE1687" s="46"/>
      <c r="BF1687" s="46"/>
      <c r="BG1687" s="46"/>
      <c r="BH1687" s="46"/>
      <c r="BI1687" s="46"/>
      <c r="BJ1687" s="46"/>
    </row>
    <row r="1688" spans="2:62" ht="25.15" customHeight="1">
      <c r="B1688" s="75"/>
      <c r="C1688" s="75"/>
      <c r="D1688" s="75"/>
      <c r="E1688" s="75"/>
      <c r="F1688" s="75"/>
      <c r="G1688" s="75"/>
      <c r="H1688" s="75"/>
      <c r="I1688" s="75"/>
      <c r="J1688" s="75"/>
      <c r="K1688" s="75"/>
      <c r="L1688" s="75"/>
      <c r="M1688" s="75"/>
      <c r="N1688" s="75"/>
      <c r="O1688" s="75"/>
      <c r="P1688" s="75"/>
      <c r="Q1688" s="75"/>
      <c r="R1688" s="75"/>
      <c r="S1688" s="75"/>
      <c r="T1688" s="75"/>
      <c r="U1688" s="75"/>
      <c r="V1688" s="75"/>
      <c r="W1688" s="75"/>
      <c r="X1688" s="75"/>
      <c r="Y1688" s="75"/>
      <c r="Z1688" s="75"/>
      <c r="AA1688" s="75"/>
      <c r="AB1688" s="75"/>
      <c r="AC1688" s="75"/>
      <c r="AD1688" s="75"/>
      <c r="AE1688" s="75"/>
      <c r="AF1688" s="75"/>
      <c r="AG1688" s="75"/>
      <c r="AH1688" s="75"/>
      <c r="AI1688" s="75"/>
      <c r="AJ1688" s="75"/>
      <c r="AK1688" s="75"/>
      <c r="AL1688" s="75"/>
      <c r="AM1688" s="75"/>
      <c r="AN1688" s="75"/>
      <c r="AO1688" s="75"/>
      <c r="AP1688" s="75"/>
      <c r="AQ1688" s="75"/>
      <c r="AR1688" s="75"/>
      <c r="AS1688" s="75"/>
      <c r="AT1688" s="75"/>
      <c r="AU1688" s="75"/>
      <c r="AV1688" s="75"/>
      <c r="AW1688" s="75"/>
      <c r="AX1688" s="75"/>
      <c r="AY1688" s="75"/>
      <c r="AZ1688" s="75"/>
      <c r="BA1688" s="75"/>
      <c r="BB1688" s="75"/>
      <c r="BC1688" s="75"/>
      <c r="BD1688" s="75"/>
      <c r="BE1688" s="75"/>
      <c r="BF1688" s="75"/>
      <c r="BG1688" s="75"/>
      <c r="BH1688" s="75"/>
      <c r="BI1688" s="75"/>
      <c r="BJ1688" s="75"/>
    </row>
    <row r="1689" spans="2:62" ht="25.15" customHeight="1">
      <c r="B1689" s="46"/>
      <c r="C1689" s="336">
        <f t="shared" ref="C1689:BJ1689" si="493">C$1668</f>
        <v>2001</v>
      </c>
      <c r="D1689" s="336">
        <f t="shared" si="493"/>
        <v>2002</v>
      </c>
      <c r="E1689" s="336">
        <f t="shared" si="493"/>
        <v>2003</v>
      </c>
      <c r="F1689" s="336">
        <f t="shared" si="493"/>
        <v>2004</v>
      </c>
      <c r="G1689" s="336">
        <f t="shared" si="493"/>
        <v>2005</v>
      </c>
      <c r="H1689" s="336">
        <f t="shared" si="493"/>
        <v>2006</v>
      </c>
      <c r="I1689" s="336">
        <f t="shared" si="493"/>
        <v>2007</v>
      </c>
      <c r="J1689" s="336">
        <f t="shared" si="493"/>
        <v>2008</v>
      </c>
      <c r="K1689" s="336">
        <f t="shared" si="493"/>
        <v>2009</v>
      </c>
      <c r="L1689" s="336">
        <f t="shared" si="493"/>
        <v>2010</v>
      </c>
      <c r="M1689" s="336">
        <f t="shared" si="493"/>
        <v>2011</v>
      </c>
      <c r="N1689" s="336">
        <f t="shared" si="493"/>
        <v>2012</v>
      </c>
      <c r="O1689" s="336">
        <f t="shared" si="493"/>
        <v>2013</v>
      </c>
      <c r="P1689" s="336">
        <f t="shared" si="493"/>
        <v>2014</v>
      </c>
      <c r="Q1689" s="336">
        <f t="shared" si="493"/>
        <v>2015</v>
      </c>
      <c r="R1689" s="336">
        <f t="shared" si="493"/>
        <v>2016</v>
      </c>
      <c r="S1689" s="336">
        <f t="shared" si="493"/>
        <v>2017</v>
      </c>
      <c r="T1689" s="336">
        <f t="shared" si="493"/>
        <v>2018</v>
      </c>
      <c r="U1689" s="336">
        <f t="shared" si="493"/>
        <v>2019</v>
      </c>
      <c r="V1689" s="336">
        <f t="shared" si="493"/>
        <v>2020</v>
      </c>
      <c r="W1689" s="336">
        <f t="shared" si="493"/>
        <v>2021</v>
      </c>
      <c r="X1689" s="336">
        <f t="shared" si="493"/>
        <v>2022</v>
      </c>
      <c r="Y1689" s="336">
        <f t="shared" si="493"/>
        <v>2023</v>
      </c>
      <c r="Z1689" s="336">
        <f t="shared" si="493"/>
        <v>2024</v>
      </c>
      <c r="AA1689" s="336">
        <f t="shared" si="493"/>
        <v>2025</v>
      </c>
      <c r="AB1689" s="336">
        <f t="shared" si="493"/>
        <v>2026</v>
      </c>
      <c r="AC1689" s="336">
        <f t="shared" si="493"/>
        <v>2027</v>
      </c>
      <c r="AD1689" s="336">
        <f t="shared" si="493"/>
        <v>2028</v>
      </c>
      <c r="AE1689" s="336">
        <f t="shared" si="493"/>
        <v>2029</v>
      </c>
      <c r="AF1689" s="336">
        <f t="shared" si="493"/>
        <v>2030</v>
      </c>
      <c r="AG1689" s="336">
        <f t="shared" si="493"/>
        <v>2031</v>
      </c>
      <c r="AH1689" s="336">
        <f t="shared" si="493"/>
        <v>2032</v>
      </c>
      <c r="AI1689" s="336">
        <f t="shared" si="493"/>
        <v>2033</v>
      </c>
      <c r="AJ1689" s="336">
        <f t="shared" si="493"/>
        <v>2034</v>
      </c>
      <c r="AK1689" s="336">
        <f t="shared" si="493"/>
        <v>2035</v>
      </c>
      <c r="AL1689" s="336">
        <f t="shared" si="493"/>
        <v>2036</v>
      </c>
      <c r="AM1689" s="336">
        <f t="shared" si="493"/>
        <v>2037</v>
      </c>
      <c r="AN1689" s="336">
        <f t="shared" si="493"/>
        <v>2038</v>
      </c>
      <c r="AO1689" s="336">
        <f t="shared" si="493"/>
        <v>2039</v>
      </c>
      <c r="AP1689" s="336">
        <f t="shared" si="493"/>
        <v>2040</v>
      </c>
      <c r="AQ1689" s="336">
        <f t="shared" si="493"/>
        <v>2041</v>
      </c>
      <c r="AR1689" s="336">
        <f t="shared" si="493"/>
        <v>2042</v>
      </c>
      <c r="AS1689" s="336">
        <f t="shared" si="493"/>
        <v>2043</v>
      </c>
      <c r="AT1689" s="336">
        <f t="shared" si="493"/>
        <v>2044</v>
      </c>
      <c r="AU1689" s="336">
        <f t="shared" si="493"/>
        <v>2045</v>
      </c>
      <c r="AV1689" s="336">
        <f t="shared" si="493"/>
        <v>2046</v>
      </c>
      <c r="AW1689" s="336">
        <f t="shared" si="493"/>
        <v>2047</v>
      </c>
      <c r="AX1689" s="336">
        <f t="shared" si="493"/>
        <v>2048</v>
      </c>
      <c r="AY1689" s="336">
        <f t="shared" si="493"/>
        <v>2049</v>
      </c>
      <c r="AZ1689" s="336">
        <f t="shared" si="493"/>
        <v>2050</v>
      </c>
      <c r="BA1689" s="336">
        <f t="shared" si="493"/>
        <v>2051</v>
      </c>
      <c r="BB1689" s="336">
        <f t="shared" si="493"/>
        <v>2052</v>
      </c>
      <c r="BC1689" s="336">
        <f t="shared" si="493"/>
        <v>2053</v>
      </c>
      <c r="BD1689" s="336">
        <f t="shared" si="493"/>
        <v>2054</v>
      </c>
      <c r="BE1689" s="336">
        <f t="shared" si="493"/>
        <v>2055</v>
      </c>
      <c r="BF1689" s="336">
        <f t="shared" si="493"/>
        <v>2056</v>
      </c>
      <c r="BG1689" s="336">
        <f t="shared" si="493"/>
        <v>2057</v>
      </c>
      <c r="BH1689" s="336">
        <f t="shared" si="493"/>
        <v>2058</v>
      </c>
      <c r="BI1689" s="336">
        <f t="shared" si="493"/>
        <v>2059</v>
      </c>
      <c r="BJ1689" s="336">
        <f t="shared" si="493"/>
        <v>2060</v>
      </c>
    </row>
    <row r="1690" spans="2:62" s="10" customFormat="1" ht="25.15" customHeight="1">
      <c r="B1690" s="363" t="s">
        <v>346</v>
      </c>
      <c r="C1690" s="364">
        <v>46.8</v>
      </c>
      <c r="D1690" s="364">
        <v>47.6</v>
      </c>
      <c r="E1690" s="364">
        <v>48.3</v>
      </c>
      <c r="F1690" s="364">
        <v>50.1</v>
      </c>
      <c r="G1690" s="364">
        <v>50.4</v>
      </c>
      <c r="H1690" s="364">
        <v>50.7</v>
      </c>
      <c r="I1690" s="364">
        <v>53.1</v>
      </c>
      <c r="J1690" s="364">
        <v>55.4</v>
      </c>
      <c r="K1690" s="364">
        <v>59.1</v>
      </c>
      <c r="L1690" s="365">
        <v>62.4</v>
      </c>
      <c r="M1690" s="364">
        <v>64.900000000000006</v>
      </c>
      <c r="N1690" s="364">
        <v>66.400000000000006</v>
      </c>
      <c r="O1690" s="364">
        <v>66.400000000000006</v>
      </c>
      <c r="P1690" s="364">
        <v>66.900000000000006</v>
      </c>
      <c r="Q1690" s="364">
        <v>68.400000000000006</v>
      </c>
      <c r="R1690" s="366">
        <v>68.2</v>
      </c>
      <c r="S1690" s="364">
        <v>68.900000000000006</v>
      </c>
      <c r="T1690" s="364">
        <v>70.3</v>
      </c>
      <c r="U1690" s="364">
        <v>72.2</v>
      </c>
      <c r="V1690" s="361"/>
      <c r="W1690" s="361"/>
      <c r="X1690" s="361"/>
      <c r="Y1690" s="361"/>
      <c r="Z1690" s="361"/>
      <c r="AA1690" s="361"/>
      <c r="AB1690" s="361"/>
      <c r="AC1690" s="361"/>
      <c r="AD1690" s="361"/>
      <c r="AE1690" s="361"/>
      <c r="AF1690" s="361"/>
      <c r="AG1690" s="361"/>
      <c r="AH1690" s="361"/>
      <c r="AI1690" s="361"/>
      <c r="AJ1690" s="361"/>
      <c r="AK1690" s="361"/>
      <c r="AL1690" s="361"/>
      <c r="AM1690" s="361"/>
      <c r="AN1690" s="361"/>
      <c r="AO1690" s="361"/>
      <c r="AP1690" s="361"/>
      <c r="AQ1690" s="361"/>
      <c r="AR1690" s="361"/>
      <c r="AS1690" s="361"/>
      <c r="AT1690" s="361"/>
      <c r="AU1690" s="361"/>
      <c r="AV1690" s="361"/>
      <c r="AW1690" s="361"/>
      <c r="AX1690" s="361"/>
      <c r="AY1690" s="361"/>
      <c r="AZ1690" s="361"/>
      <c r="BA1690" s="361"/>
      <c r="BB1690" s="361"/>
      <c r="BC1690" s="361"/>
      <c r="BD1690" s="361"/>
      <c r="BE1690" s="361"/>
      <c r="BF1690" s="361"/>
      <c r="BG1690" s="361"/>
      <c r="BH1690" s="361"/>
      <c r="BI1690" s="361"/>
      <c r="BJ1690" s="361"/>
    </row>
    <row r="1691" spans="2:62" s="10" customFormat="1" ht="25.15" customHeight="1">
      <c r="B1691" s="232" t="s">
        <v>347</v>
      </c>
      <c r="C1691" s="46"/>
      <c r="D1691" s="46"/>
      <c r="E1691" s="46"/>
      <c r="F1691" s="46"/>
      <c r="G1691" s="46"/>
      <c r="H1691" s="46"/>
      <c r="I1691" s="46"/>
      <c r="J1691" s="46"/>
      <c r="K1691" s="46"/>
      <c r="L1691" s="46"/>
      <c r="M1691" s="46"/>
      <c r="N1691" s="46"/>
      <c r="O1691" s="46"/>
      <c r="P1691" s="46"/>
      <c r="Q1691" s="46"/>
      <c r="R1691" s="46"/>
      <c r="S1691" s="46"/>
      <c r="T1691" s="46"/>
      <c r="U1691" s="46"/>
      <c r="V1691" s="46"/>
      <c r="W1691" s="46"/>
      <c r="X1691" s="46"/>
      <c r="Y1691" s="46"/>
      <c r="Z1691" s="46"/>
      <c r="AA1691" s="46"/>
      <c r="AB1691" s="46"/>
      <c r="AC1691" s="46"/>
      <c r="AD1691" s="344"/>
      <c r="AE1691" s="46"/>
      <c r="AF1691" s="46"/>
      <c r="AG1691" s="46"/>
      <c r="AH1691" s="46"/>
      <c r="AI1691" s="46"/>
      <c r="AJ1691" s="46"/>
      <c r="AK1691" s="46"/>
      <c r="AL1691" s="46"/>
      <c r="AM1691" s="46"/>
      <c r="AN1691" s="46"/>
      <c r="AO1691" s="46"/>
      <c r="AP1691" s="46"/>
      <c r="AQ1691" s="46"/>
      <c r="AR1691" s="46"/>
      <c r="AS1691" s="46"/>
      <c r="AT1691" s="46"/>
      <c r="AU1691" s="46"/>
      <c r="AV1691" s="46"/>
      <c r="AW1691" s="46"/>
      <c r="AX1691" s="46"/>
      <c r="AY1691" s="46"/>
      <c r="AZ1691" s="46"/>
      <c r="BA1691" s="46"/>
      <c r="BB1691" s="46"/>
      <c r="BC1691" s="46"/>
      <c r="BD1691" s="46"/>
      <c r="BE1691" s="46"/>
      <c r="BF1691" s="46"/>
      <c r="BG1691" s="46"/>
      <c r="BH1691" s="46"/>
      <c r="BI1691" s="46"/>
      <c r="BJ1691" s="46"/>
    </row>
    <row r="1692" spans="2:62" ht="25.15" customHeight="1">
      <c r="B1692" s="46"/>
      <c r="C1692" s="336">
        <f t="shared" ref="C1692:BJ1692" si="494">C$1668</f>
        <v>2001</v>
      </c>
      <c r="D1692" s="336">
        <f t="shared" si="494"/>
        <v>2002</v>
      </c>
      <c r="E1692" s="336">
        <f t="shared" si="494"/>
        <v>2003</v>
      </c>
      <c r="F1692" s="336">
        <f t="shared" si="494"/>
        <v>2004</v>
      </c>
      <c r="G1692" s="336">
        <f t="shared" si="494"/>
        <v>2005</v>
      </c>
      <c r="H1692" s="336">
        <f t="shared" si="494"/>
        <v>2006</v>
      </c>
      <c r="I1692" s="336">
        <f t="shared" si="494"/>
        <v>2007</v>
      </c>
      <c r="J1692" s="336">
        <f t="shared" si="494"/>
        <v>2008</v>
      </c>
      <c r="K1692" s="336">
        <f t="shared" si="494"/>
        <v>2009</v>
      </c>
      <c r="L1692" s="336">
        <f t="shared" si="494"/>
        <v>2010</v>
      </c>
      <c r="M1692" s="336">
        <f t="shared" si="494"/>
        <v>2011</v>
      </c>
      <c r="N1692" s="336">
        <f t="shared" si="494"/>
        <v>2012</v>
      </c>
      <c r="O1692" s="336">
        <f t="shared" si="494"/>
        <v>2013</v>
      </c>
      <c r="P1692" s="336">
        <f t="shared" si="494"/>
        <v>2014</v>
      </c>
      <c r="Q1692" s="336">
        <f t="shared" si="494"/>
        <v>2015</v>
      </c>
      <c r="R1692" s="336">
        <f t="shared" si="494"/>
        <v>2016</v>
      </c>
      <c r="S1692" s="336">
        <f t="shared" si="494"/>
        <v>2017</v>
      </c>
      <c r="T1692" s="336">
        <f t="shared" si="494"/>
        <v>2018</v>
      </c>
      <c r="U1692" s="336">
        <f t="shared" si="494"/>
        <v>2019</v>
      </c>
      <c r="V1692" s="336">
        <f t="shared" si="494"/>
        <v>2020</v>
      </c>
      <c r="W1692" s="336">
        <f t="shared" si="494"/>
        <v>2021</v>
      </c>
      <c r="X1692" s="336">
        <f t="shared" si="494"/>
        <v>2022</v>
      </c>
      <c r="Y1692" s="336">
        <f t="shared" si="494"/>
        <v>2023</v>
      </c>
      <c r="Z1692" s="336">
        <f t="shared" si="494"/>
        <v>2024</v>
      </c>
      <c r="AA1692" s="336">
        <f t="shared" si="494"/>
        <v>2025</v>
      </c>
      <c r="AB1692" s="336">
        <f t="shared" si="494"/>
        <v>2026</v>
      </c>
      <c r="AC1692" s="336">
        <f t="shared" si="494"/>
        <v>2027</v>
      </c>
      <c r="AD1692" s="336">
        <f t="shared" si="494"/>
        <v>2028</v>
      </c>
      <c r="AE1692" s="336">
        <f t="shared" si="494"/>
        <v>2029</v>
      </c>
      <c r="AF1692" s="336">
        <f t="shared" si="494"/>
        <v>2030</v>
      </c>
      <c r="AG1692" s="336">
        <f t="shared" si="494"/>
        <v>2031</v>
      </c>
      <c r="AH1692" s="336">
        <f t="shared" si="494"/>
        <v>2032</v>
      </c>
      <c r="AI1692" s="336">
        <f t="shared" si="494"/>
        <v>2033</v>
      </c>
      <c r="AJ1692" s="336">
        <f t="shared" si="494"/>
        <v>2034</v>
      </c>
      <c r="AK1692" s="336">
        <f t="shared" si="494"/>
        <v>2035</v>
      </c>
      <c r="AL1692" s="336">
        <f t="shared" si="494"/>
        <v>2036</v>
      </c>
      <c r="AM1692" s="336">
        <f t="shared" si="494"/>
        <v>2037</v>
      </c>
      <c r="AN1692" s="336">
        <f t="shared" si="494"/>
        <v>2038</v>
      </c>
      <c r="AO1692" s="336">
        <f t="shared" si="494"/>
        <v>2039</v>
      </c>
      <c r="AP1692" s="336">
        <f t="shared" si="494"/>
        <v>2040</v>
      </c>
      <c r="AQ1692" s="336">
        <f t="shared" si="494"/>
        <v>2041</v>
      </c>
      <c r="AR1692" s="336">
        <f t="shared" si="494"/>
        <v>2042</v>
      </c>
      <c r="AS1692" s="336">
        <f t="shared" si="494"/>
        <v>2043</v>
      </c>
      <c r="AT1692" s="336">
        <f t="shared" si="494"/>
        <v>2044</v>
      </c>
      <c r="AU1692" s="336">
        <f t="shared" si="494"/>
        <v>2045</v>
      </c>
      <c r="AV1692" s="336">
        <f t="shared" si="494"/>
        <v>2046</v>
      </c>
      <c r="AW1692" s="336">
        <f t="shared" si="494"/>
        <v>2047</v>
      </c>
      <c r="AX1692" s="336">
        <f t="shared" si="494"/>
        <v>2048</v>
      </c>
      <c r="AY1692" s="336">
        <f t="shared" si="494"/>
        <v>2049</v>
      </c>
      <c r="AZ1692" s="336">
        <f t="shared" si="494"/>
        <v>2050</v>
      </c>
      <c r="BA1692" s="336">
        <f t="shared" si="494"/>
        <v>2051</v>
      </c>
      <c r="BB1692" s="336">
        <f t="shared" si="494"/>
        <v>2052</v>
      </c>
      <c r="BC1692" s="336">
        <f t="shared" si="494"/>
        <v>2053</v>
      </c>
      <c r="BD1692" s="336">
        <f t="shared" si="494"/>
        <v>2054</v>
      </c>
      <c r="BE1692" s="336">
        <f t="shared" si="494"/>
        <v>2055</v>
      </c>
      <c r="BF1692" s="336">
        <f t="shared" si="494"/>
        <v>2056</v>
      </c>
      <c r="BG1692" s="336">
        <f t="shared" si="494"/>
        <v>2057</v>
      </c>
      <c r="BH1692" s="336">
        <f t="shared" si="494"/>
        <v>2058</v>
      </c>
      <c r="BI1692" s="336">
        <f t="shared" si="494"/>
        <v>2059</v>
      </c>
      <c r="BJ1692" s="336">
        <f t="shared" si="494"/>
        <v>2060</v>
      </c>
    </row>
    <row r="1693" spans="2:62" s="10" customFormat="1" ht="25.15" customHeight="1">
      <c r="B1693" s="367" t="s">
        <v>348</v>
      </c>
      <c r="C1693" s="339"/>
      <c r="D1693" s="339"/>
      <c r="E1693" s="339"/>
      <c r="F1693" s="339"/>
      <c r="G1693" s="339"/>
      <c r="H1693" s="340">
        <v>103.2</v>
      </c>
      <c r="I1693" s="340">
        <v>107.4</v>
      </c>
      <c r="J1693" s="340">
        <v>104.8</v>
      </c>
      <c r="K1693" s="340">
        <v>100.2</v>
      </c>
      <c r="L1693" s="340">
        <v>99.9</v>
      </c>
      <c r="M1693" s="340">
        <v>101</v>
      </c>
      <c r="N1693" s="340">
        <v>100.2</v>
      </c>
      <c r="O1693" s="340">
        <v>98.2</v>
      </c>
      <c r="P1693" s="340">
        <v>98.8</v>
      </c>
      <c r="Q1693" s="366">
        <v>99.5</v>
      </c>
      <c r="R1693" s="366">
        <v>99.6</v>
      </c>
      <c r="S1693" s="366">
        <v>100.6</v>
      </c>
      <c r="T1693" s="366">
        <v>102.7</v>
      </c>
      <c r="U1693" s="366">
        <v>103.5</v>
      </c>
      <c r="V1693" s="366">
        <v>102.6</v>
      </c>
      <c r="W1693" s="366">
        <v>104.2</v>
      </c>
      <c r="X1693" s="366">
        <v>112.7</v>
      </c>
      <c r="Y1693" s="366">
        <v>110.2</v>
      </c>
      <c r="Z1693" s="366">
        <v>106</v>
      </c>
      <c r="AA1693" s="368"/>
      <c r="AB1693" s="368"/>
      <c r="AC1693" s="368"/>
      <c r="AD1693" s="368"/>
      <c r="AE1693" s="368"/>
      <c r="AF1693" s="368"/>
      <c r="AG1693" s="368"/>
      <c r="AH1693" s="368"/>
      <c r="AI1693" s="368"/>
      <c r="AJ1693" s="368"/>
      <c r="AK1693" s="368"/>
      <c r="AL1693" s="368"/>
      <c r="AM1693" s="368"/>
      <c r="AN1693" s="368"/>
      <c r="AO1693" s="368"/>
      <c r="AP1693" s="368"/>
      <c r="AQ1693" s="368"/>
      <c r="AR1693" s="368"/>
      <c r="AS1693" s="368"/>
      <c r="AT1693" s="368"/>
      <c r="AU1693" s="368"/>
      <c r="AV1693" s="368"/>
      <c r="AW1693" s="368"/>
      <c r="AX1693" s="368"/>
      <c r="AY1693" s="368"/>
      <c r="AZ1693" s="368"/>
      <c r="BA1693" s="368"/>
      <c r="BB1693" s="368"/>
      <c r="BC1693" s="368"/>
      <c r="BD1693" s="368"/>
      <c r="BE1693" s="368"/>
      <c r="BF1693" s="368"/>
      <c r="BG1693" s="368"/>
      <c r="BH1693" s="368"/>
      <c r="BI1693" s="368"/>
      <c r="BJ1693" s="368"/>
    </row>
    <row r="1694" spans="2:62" s="10" customFormat="1" ht="25.15" customHeight="1">
      <c r="B1694" s="21" t="s">
        <v>493</v>
      </c>
      <c r="C1694" s="2"/>
      <c r="D1694" s="2"/>
      <c r="E1694" s="2"/>
      <c r="F1694" s="2"/>
      <c r="G1694" s="2"/>
      <c r="H1694" s="2"/>
      <c r="I1694" s="2"/>
      <c r="J1694" s="2"/>
      <c r="K1694" s="2"/>
      <c r="L1694" s="2"/>
      <c r="M1694" s="2"/>
      <c r="N1694" s="2"/>
      <c r="O1694" s="2"/>
      <c r="P1694" s="2"/>
      <c r="Q1694" s="2"/>
      <c r="R1694" s="2"/>
      <c r="S1694" s="2"/>
      <c r="T1694" s="2"/>
      <c r="U1694" s="2"/>
      <c r="V1694" s="2"/>
      <c r="W1694" s="2"/>
      <c r="X1694" s="2"/>
      <c r="Y1694" s="60"/>
      <c r="Z1694" s="60"/>
      <c r="AA1694" s="60"/>
      <c r="AB1694" s="60"/>
      <c r="AC1694" s="60"/>
      <c r="AD1694" s="76"/>
      <c r="AE1694" s="60"/>
      <c r="AF1694" s="60"/>
      <c r="AG1694" s="60"/>
      <c r="AH1694" s="60"/>
      <c r="AI1694" s="60"/>
      <c r="AJ1694" s="60"/>
      <c r="AK1694" s="60"/>
      <c r="AL1694" s="60"/>
      <c r="AM1694" s="60"/>
      <c r="AN1694" s="60"/>
      <c r="AO1694" s="60"/>
      <c r="AP1694" s="60"/>
      <c r="AQ1694" s="60"/>
      <c r="AR1694" s="60"/>
      <c r="AS1694" s="60"/>
      <c r="AT1694" s="60"/>
      <c r="AU1694" s="60"/>
      <c r="AV1694" s="60"/>
      <c r="AW1694" s="60"/>
      <c r="AX1694" s="60"/>
      <c r="AY1694" s="60"/>
      <c r="AZ1694" s="60"/>
      <c r="BA1694" s="60"/>
      <c r="BB1694" s="60"/>
      <c r="BC1694" s="60"/>
      <c r="BD1694" s="60"/>
      <c r="BE1694" s="60"/>
      <c r="BF1694" s="60"/>
      <c r="BG1694" s="60"/>
      <c r="BH1694" s="60"/>
      <c r="BI1694" s="60"/>
      <c r="BJ1694" s="60"/>
    </row>
    <row r="1695" spans="2:62" ht="25.15" customHeight="1">
      <c r="B1695" s="88"/>
      <c r="C1695" s="60"/>
      <c r="D1695" s="60"/>
      <c r="E1695" s="60"/>
      <c r="F1695" s="60"/>
      <c r="G1695" s="60"/>
      <c r="H1695" s="60"/>
      <c r="I1695" s="60"/>
      <c r="J1695" s="60"/>
      <c r="K1695" s="60"/>
      <c r="L1695" s="60"/>
      <c r="M1695" s="60"/>
      <c r="N1695" s="60"/>
      <c r="O1695" s="60"/>
      <c r="P1695" s="60"/>
      <c r="Q1695" s="88"/>
      <c r="R1695" s="60"/>
      <c r="S1695" s="60"/>
      <c r="T1695" s="60"/>
      <c r="U1695" s="60"/>
      <c r="V1695" s="60"/>
      <c r="W1695" s="60"/>
      <c r="X1695" s="60"/>
      <c r="Y1695" s="60"/>
      <c r="Z1695" s="60"/>
      <c r="AA1695" s="60"/>
      <c r="AB1695" s="60"/>
      <c r="AC1695" s="60"/>
      <c r="AD1695" s="60"/>
      <c r="AE1695" s="60"/>
      <c r="AF1695" s="60"/>
      <c r="AG1695" s="60"/>
      <c r="AH1695" s="60"/>
      <c r="AI1695" s="60"/>
      <c r="AJ1695" s="60"/>
      <c r="AK1695" s="60"/>
      <c r="AL1695" s="60"/>
      <c r="AM1695" s="60"/>
      <c r="AN1695" s="60"/>
      <c r="AO1695" s="60"/>
      <c r="AP1695" s="60"/>
      <c r="AQ1695" s="60"/>
      <c r="AR1695" s="60"/>
      <c r="AS1695" s="60"/>
      <c r="AT1695" s="60"/>
      <c r="AU1695" s="60"/>
      <c r="AV1695" s="60"/>
      <c r="AW1695" s="60"/>
      <c r="AX1695" s="64"/>
      <c r="AY1695" s="64"/>
      <c r="AZ1695" s="64"/>
      <c r="BA1695" s="64"/>
      <c r="BB1695" s="64"/>
      <c r="BC1695" s="64"/>
      <c r="BD1695" s="64"/>
      <c r="BE1695" s="64"/>
      <c r="BF1695" s="64"/>
      <c r="BG1695" s="64"/>
      <c r="BH1695" s="64"/>
      <c r="BI1695" s="64"/>
      <c r="BJ1695" s="64"/>
    </row>
    <row r="1696" spans="2:62" ht="25.15" customHeight="1">
      <c r="B1696" s="46"/>
      <c r="C1696" s="46"/>
      <c r="D1696" s="46"/>
      <c r="E1696" s="46"/>
      <c r="F1696" s="46"/>
      <c r="G1696" s="46"/>
      <c r="H1696" s="46"/>
      <c r="I1696" s="46"/>
      <c r="J1696" s="46"/>
      <c r="K1696" s="46"/>
      <c r="L1696" s="46"/>
      <c r="M1696" s="46"/>
      <c r="N1696" s="46"/>
      <c r="O1696" s="46"/>
      <c r="P1696" s="46"/>
      <c r="Q1696" s="46"/>
      <c r="R1696" s="46"/>
      <c r="S1696" s="46"/>
      <c r="T1696" s="46"/>
      <c r="U1696" s="46"/>
      <c r="V1696" s="46"/>
      <c r="W1696" s="46"/>
      <c r="X1696" s="46"/>
      <c r="Y1696" s="46"/>
      <c r="Z1696" s="46"/>
      <c r="AA1696" s="46"/>
      <c r="AB1696" s="46"/>
      <c r="AC1696" s="46"/>
      <c r="AD1696" s="46"/>
      <c r="AE1696" s="46"/>
      <c r="AF1696" s="46"/>
      <c r="AG1696" s="46"/>
      <c r="AH1696" s="46"/>
      <c r="AI1696" s="46"/>
      <c r="AJ1696" s="46"/>
      <c r="AK1696" s="46"/>
      <c r="AL1696" s="46"/>
      <c r="AM1696" s="46"/>
      <c r="AN1696" s="46"/>
      <c r="AO1696" s="46"/>
      <c r="AP1696" s="46"/>
      <c r="AQ1696" s="46"/>
      <c r="AR1696" s="46"/>
      <c r="AS1696" s="46"/>
      <c r="AT1696" s="46"/>
      <c r="AU1696" s="75"/>
      <c r="AV1696" s="75"/>
      <c r="AW1696" s="75"/>
      <c r="AX1696" s="75"/>
      <c r="AY1696" s="75"/>
      <c r="AZ1696" s="75"/>
      <c r="BA1696" s="75"/>
      <c r="BB1696" s="75"/>
      <c r="BC1696" s="75"/>
      <c r="BD1696" s="75"/>
      <c r="BE1696" s="75"/>
      <c r="BF1696" s="75"/>
      <c r="BG1696" s="75"/>
      <c r="BH1696" s="75"/>
      <c r="BI1696" s="75"/>
      <c r="BJ1696" s="75"/>
    </row>
    <row r="1697" spans="2:62" ht="25.15" customHeight="1">
      <c r="B1697" s="64"/>
      <c r="C1697" s="385" t="s">
        <v>349</v>
      </c>
      <c r="D1697" s="386"/>
      <c r="E1697" s="85" t="s">
        <v>350</v>
      </c>
      <c r="F1697" s="85" t="s">
        <v>351</v>
      </c>
      <c r="G1697" s="238"/>
      <c r="H1697" s="60"/>
      <c r="I1697" s="46"/>
      <c r="J1697" s="60"/>
      <c r="K1697" s="60"/>
      <c r="L1697" s="60"/>
      <c r="M1697" s="60"/>
      <c r="N1697" s="60"/>
      <c r="O1697" s="60"/>
      <c r="P1697" s="60"/>
      <c r="Q1697" s="60"/>
      <c r="R1697" s="60"/>
      <c r="S1697" s="60"/>
      <c r="T1697" s="60"/>
      <c r="U1697" s="60"/>
      <c r="V1697" s="60"/>
      <c r="W1697" s="60"/>
      <c r="X1697" s="60"/>
      <c r="Y1697" s="60"/>
      <c r="Z1697" s="60"/>
      <c r="AA1697" s="60"/>
      <c r="AB1697" s="60"/>
      <c r="AC1697" s="60"/>
      <c r="AD1697" s="60"/>
      <c r="AE1697" s="60"/>
      <c r="AF1697" s="60"/>
      <c r="AG1697" s="60"/>
      <c r="AH1697" s="60"/>
      <c r="AI1697" s="60"/>
      <c r="AJ1697" s="60"/>
      <c r="AK1697" s="60"/>
      <c r="AL1697" s="60"/>
      <c r="AM1697" s="60"/>
      <c r="AN1697" s="60"/>
      <c r="AO1697" s="60"/>
      <c r="AP1697" s="60"/>
      <c r="AQ1697" s="60"/>
      <c r="AR1697" s="60"/>
      <c r="AS1697" s="60"/>
      <c r="AT1697" s="60"/>
      <c r="AU1697" s="64"/>
      <c r="AV1697" s="64"/>
      <c r="AW1697" s="64"/>
      <c r="AX1697" s="64"/>
      <c r="AY1697" s="64"/>
      <c r="AZ1697" s="64"/>
      <c r="BA1697" s="64"/>
      <c r="BB1697" s="64"/>
      <c r="BC1697" s="64"/>
      <c r="BD1697" s="64"/>
      <c r="BE1697" s="64"/>
      <c r="BF1697" s="64"/>
      <c r="BG1697" s="64"/>
      <c r="BH1697" s="64"/>
      <c r="BI1697" s="64"/>
      <c r="BJ1697" s="64"/>
    </row>
    <row r="1698" spans="2:62" ht="42.75" customHeight="1">
      <c r="B1698" s="64"/>
      <c r="C1698" s="91" t="s">
        <v>70</v>
      </c>
      <c r="D1698" s="85" t="s">
        <v>352</v>
      </c>
      <c r="E1698" s="85" t="s">
        <v>352</v>
      </c>
      <c r="F1698" s="91" t="s">
        <v>69</v>
      </c>
      <c r="G1698" s="85" t="s">
        <v>353</v>
      </c>
      <c r="H1698" s="85" t="s">
        <v>354</v>
      </c>
      <c r="I1698" s="85" t="s">
        <v>355</v>
      </c>
      <c r="J1698" s="60"/>
      <c r="K1698" s="60"/>
      <c r="L1698" s="60"/>
      <c r="M1698" s="60"/>
      <c r="N1698" s="60"/>
      <c r="O1698" s="60"/>
      <c r="P1698" s="60"/>
      <c r="Q1698" s="60"/>
      <c r="R1698" s="60"/>
      <c r="S1698" s="60"/>
      <c r="T1698" s="60"/>
      <c r="U1698" s="60"/>
      <c r="V1698" s="60"/>
      <c r="W1698" s="60"/>
      <c r="X1698" s="60"/>
      <c r="Y1698" s="60"/>
      <c r="Z1698" s="60"/>
      <c r="AA1698" s="60"/>
      <c r="AB1698" s="60"/>
      <c r="AC1698" s="60"/>
      <c r="AD1698" s="60"/>
      <c r="AE1698" s="60"/>
      <c r="AF1698" s="60"/>
      <c r="AG1698" s="60"/>
      <c r="AH1698" s="60"/>
      <c r="AI1698" s="60"/>
      <c r="AJ1698" s="60"/>
      <c r="AK1698" s="60"/>
      <c r="AL1698" s="60"/>
      <c r="AM1698" s="60"/>
      <c r="AN1698" s="60"/>
      <c r="AO1698" s="60"/>
      <c r="AP1698" s="60"/>
      <c r="AQ1698" s="60"/>
      <c r="AR1698" s="60"/>
      <c r="AS1698" s="60"/>
      <c r="AT1698" s="60"/>
      <c r="AU1698" s="64"/>
      <c r="AV1698" s="64"/>
      <c r="AW1698" s="64"/>
      <c r="AX1698" s="64"/>
      <c r="AY1698" s="64"/>
      <c r="AZ1698" s="64"/>
      <c r="BA1698" s="64"/>
      <c r="BB1698" s="64"/>
      <c r="BC1698" s="64"/>
      <c r="BD1698" s="64"/>
      <c r="BE1698" s="64"/>
      <c r="BF1698" s="64"/>
      <c r="BG1698" s="64"/>
      <c r="BH1698" s="64"/>
      <c r="BI1698" s="64"/>
      <c r="BJ1698" s="64"/>
    </row>
    <row r="1699" spans="2:62" ht="25.15" customHeight="1">
      <c r="B1699" s="239">
        <v>2001</v>
      </c>
      <c r="C1699" s="61">
        <v>0.5</v>
      </c>
      <c r="D1699" s="240"/>
      <c r="E1699" s="240"/>
      <c r="F1699" s="333">
        <f>0.8</f>
        <v>0.8</v>
      </c>
      <c r="G1699" s="240"/>
      <c r="H1699" s="240"/>
      <c r="I1699" s="240"/>
      <c r="J1699" s="60"/>
      <c r="K1699" s="60"/>
      <c r="L1699" s="60"/>
      <c r="M1699" s="60"/>
      <c r="N1699" s="60"/>
      <c r="O1699" s="60"/>
      <c r="P1699" s="60"/>
      <c r="Q1699" s="60"/>
      <c r="R1699" s="60"/>
      <c r="S1699" s="60"/>
      <c r="T1699" s="60"/>
      <c r="U1699" s="60"/>
      <c r="V1699" s="60"/>
      <c r="W1699" s="60"/>
      <c r="X1699" s="60"/>
      <c r="Y1699" s="60"/>
      <c r="Z1699" s="60"/>
      <c r="AA1699" s="60"/>
      <c r="AB1699" s="60"/>
      <c r="AC1699" s="60"/>
      <c r="AD1699" s="60"/>
      <c r="AE1699" s="60"/>
      <c r="AF1699" s="60"/>
      <c r="AG1699" s="60"/>
      <c r="AH1699" s="60"/>
      <c r="AI1699" s="60"/>
      <c r="AJ1699" s="60"/>
      <c r="AK1699" s="60"/>
      <c r="AL1699" s="60"/>
      <c r="AM1699" s="60"/>
      <c r="AN1699" s="60"/>
      <c r="AO1699" s="60"/>
      <c r="AP1699" s="60"/>
      <c r="AQ1699" s="60"/>
      <c r="AR1699" s="60"/>
      <c r="AS1699" s="60"/>
      <c r="AT1699" s="60"/>
      <c r="AU1699" s="64"/>
      <c r="AV1699" s="64"/>
      <c r="AW1699" s="64"/>
      <c r="AX1699" s="64"/>
      <c r="AY1699" s="64"/>
      <c r="AZ1699" s="64"/>
      <c r="BA1699" s="64"/>
      <c r="BB1699" s="64"/>
      <c r="BC1699" s="64"/>
      <c r="BD1699" s="64"/>
      <c r="BE1699" s="64"/>
      <c r="BF1699" s="64"/>
      <c r="BG1699" s="64"/>
      <c r="BH1699" s="64"/>
      <c r="BI1699" s="64"/>
      <c r="BJ1699" s="64"/>
    </row>
    <row r="1700" spans="2:62" ht="25.15" customHeight="1">
      <c r="B1700" s="239">
        <f t="shared" ref="B1700:B1758" si="495">B1699+1</f>
        <v>2002</v>
      </c>
      <c r="C1700" s="387"/>
      <c r="D1700" s="240"/>
      <c r="E1700" s="240"/>
      <c r="F1700" s="389"/>
      <c r="G1700" s="241"/>
      <c r="H1700" s="240"/>
      <c r="I1700" s="240"/>
      <c r="J1700" s="60"/>
      <c r="K1700" s="60"/>
      <c r="L1700" s="60"/>
      <c r="M1700" s="60"/>
      <c r="N1700" s="60"/>
      <c r="O1700" s="60"/>
      <c r="P1700" s="60"/>
      <c r="Q1700" s="60"/>
      <c r="R1700" s="60"/>
      <c r="S1700" s="60"/>
      <c r="T1700" s="60"/>
      <c r="U1700" s="60"/>
      <c r="V1700" s="60"/>
      <c r="W1700" s="60"/>
      <c r="X1700" s="60"/>
      <c r="Y1700" s="60"/>
      <c r="Z1700" s="60"/>
      <c r="AA1700" s="60"/>
      <c r="AB1700" s="60"/>
      <c r="AC1700" s="60"/>
      <c r="AD1700" s="60"/>
      <c r="AE1700" s="60"/>
      <c r="AF1700" s="60"/>
      <c r="AG1700" s="60"/>
      <c r="AH1700" s="60"/>
      <c r="AI1700" s="60"/>
      <c r="AJ1700" s="60"/>
      <c r="AK1700" s="60"/>
      <c r="AL1700" s="60"/>
      <c r="AM1700" s="60"/>
      <c r="AN1700" s="60"/>
      <c r="AO1700" s="60"/>
      <c r="AP1700" s="60"/>
      <c r="AQ1700" s="60"/>
      <c r="AR1700" s="60"/>
      <c r="AS1700" s="60"/>
      <c r="AT1700" s="60"/>
      <c r="AU1700" s="64"/>
      <c r="AV1700" s="64"/>
      <c r="AW1700" s="64"/>
      <c r="AX1700" s="64"/>
      <c r="AY1700" s="64"/>
      <c r="AZ1700" s="64"/>
      <c r="BA1700" s="64"/>
      <c r="BB1700" s="64"/>
      <c r="BC1700" s="64"/>
      <c r="BD1700" s="64"/>
      <c r="BE1700" s="64"/>
      <c r="BF1700" s="64"/>
      <c r="BG1700" s="64"/>
      <c r="BH1700" s="64"/>
      <c r="BI1700" s="64"/>
      <c r="BJ1700" s="64"/>
    </row>
    <row r="1701" spans="2:62" ht="25.15" customHeight="1">
      <c r="B1701" s="239">
        <f t="shared" si="495"/>
        <v>2003</v>
      </c>
      <c r="C1701" s="387"/>
      <c r="D1701" s="62">
        <f>($C$1699*($E$1673/100-1)+1)*$E$1663/100</f>
        <v>1.0256528868360277</v>
      </c>
      <c r="E1701" s="227">
        <f>$E$1663/100</f>
        <v>1.008</v>
      </c>
      <c r="F1701" s="389"/>
      <c r="G1701" s="62">
        <f>($F$1699*($E$1673/100-1)+1)*$E$1663/100</f>
        <v>1.0362446189376444</v>
      </c>
      <c r="H1701" s="240"/>
      <c r="I1701" s="240"/>
      <c r="J1701" s="60"/>
      <c r="K1701" s="60"/>
      <c r="L1701" s="60"/>
      <c r="M1701" s="60"/>
      <c r="N1701" s="60"/>
      <c r="O1701" s="60"/>
      <c r="P1701" s="60"/>
      <c r="Q1701" s="60"/>
      <c r="R1701" s="60"/>
      <c r="S1701" s="60"/>
      <c r="T1701" s="60"/>
      <c r="U1701" s="60"/>
      <c r="V1701" s="60"/>
      <c r="W1701" s="60"/>
      <c r="X1701" s="60"/>
      <c r="Y1701" s="60"/>
      <c r="Z1701" s="60"/>
      <c r="AA1701" s="60"/>
      <c r="AB1701" s="60"/>
      <c r="AC1701" s="60"/>
      <c r="AD1701" s="60"/>
      <c r="AE1701" s="60"/>
      <c r="AF1701" s="60"/>
      <c r="AG1701" s="60"/>
      <c r="AH1701" s="60"/>
      <c r="AI1701" s="60"/>
      <c r="AJ1701" s="60"/>
      <c r="AK1701" s="60"/>
      <c r="AL1701" s="60"/>
      <c r="AM1701" s="60"/>
      <c r="AN1701" s="60"/>
      <c r="AO1701" s="60"/>
      <c r="AP1701" s="60"/>
      <c r="AQ1701" s="60"/>
      <c r="AR1701" s="60"/>
      <c r="AS1701" s="60"/>
      <c r="AT1701" s="60"/>
      <c r="AU1701" s="64"/>
      <c r="AV1701" s="64"/>
      <c r="AW1701" s="64"/>
      <c r="AX1701" s="64"/>
      <c r="AY1701" s="64"/>
      <c r="AZ1701" s="64"/>
      <c r="BA1701" s="64"/>
      <c r="BB1701" s="64"/>
      <c r="BC1701" s="64"/>
      <c r="BD1701" s="64"/>
      <c r="BE1701" s="64"/>
      <c r="BF1701" s="64"/>
      <c r="BG1701" s="64"/>
      <c r="BH1701" s="64"/>
      <c r="BI1701" s="64"/>
      <c r="BJ1701" s="64"/>
    </row>
    <row r="1702" spans="2:62" ht="25.15" customHeight="1">
      <c r="B1702" s="239">
        <f t="shared" si="495"/>
        <v>2004</v>
      </c>
      <c r="C1702" s="387"/>
      <c r="D1702" s="62">
        <f>($C$1699*($F$1673/100-1)+1)*$F$1663/100</f>
        <v>1.0614041151391793</v>
      </c>
      <c r="E1702" s="227">
        <f>$F$1663/100</f>
        <v>1.0349999999999999</v>
      </c>
      <c r="F1702" s="389"/>
      <c r="G1702" s="62">
        <f>($F$1699*($F$1673/100-1)+1)*$F$1663/100</f>
        <v>1.0772465842226868</v>
      </c>
      <c r="H1702" s="240"/>
      <c r="I1702" s="240"/>
      <c r="J1702" s="60"/>
      <c r="K1702" s="60"/>
      <c r="L1702" s="60"/>
      <c r="M1702" s="60"/>
      <c r="N1702" s="60"/>
      <c r="O1702" s="60"/>
      <c r="P1702" s="60"/>
      <c r="Q1702" s="60"/>
      <c r="R1702" s="60"/>
      <c r="S1702" s="60"/>
      <c r="T1702" s="60"/>
      <c r="U1702" s="60"/>
      <c r="V1702" s="60"/>
      <c r="W1702" s="60"/>
      <c r="X1702" s="60"/>
      <c r="Y1702" s="60"/>
      <c r="Z1702" s="60"/>
      <c r="AA1702" s="60"/>
      <c r="AB1702" s="60"/>
      <c r="AC1702" s="60"/>
      <c r="AD1702" s="60"/>
      <c r="AE1702" s="60"/>
      <c r="AF1702" s="60"/>
      <c r="AG1702" s="60"/>
      <c r="AH1702" s="60"/>
      <c r="AI1702" s="60"/>
      <c r="AJ1702" s="60"/>
      <c r="AK1702" s="60"/>
      <c r="AL1702" s="60"/>
      <c r="AM1702" s="60"/>
      <c r="AN1702" s="60"/>
      <c r="AO1702" s="60"/>
      <c r="AP1702" s="60"/>
      <c r="AQ1702" s="60"/>
      <c r="AR1702" s="60"/>
      <c r="AS1702" s="60"/>
      <c r="AT1702" s="60"/>
      <c r="AU1702" s="64"/>
      <c r="AV1702" s="64"/>
      <c r="AW1702" s="64"/>
      <c r="AX1702" s="64"/>
      <c r="AY1702" s="64"/>
      <c r="AZ1702" s="64"/>
      <c r="BA1702" s="64"/>
      <c r="BB1702" s="64"/>
      <c r="BC1702" s="64"/>
      <c r="BD1702" s="64"/>
      <c r="BE1702" s="64"/>
      <c r="BF1702" s="64"/>
      <c r="BG1702" s="64"/>
      <c r="BH1702" s="64"/>
      <c r="BI1702" s="64"/>
      <c r="BJ1702" s="64"/>
    </row>
    <row r="1703" spans="2:62" ht="25.15" customHeight="1">
      <c r="B1703" s="239">
        <f t="shared" si="495"/>
        <v>2005</v>
      </c>
      <c r="C1703" s="387"/>
      <c r="D1703" s="62">
        <f>($C$1699*($G$1673/100-1)+1)*$G$1663/100</f>
        <v>1.0378538731114262</v>
      </c>
      <c r="E1703" s="227">
        <f>$G$1663/100</f>
        <v>1.0209999999999999</v>
      </c>
      <c r="F1703" s="389"/>
      <c r="G1703" s="62">
        <f>($F$1699*($G$1673/100-1)+1)*$G$1663/100</f>
        <v>1.0479661969782819</v>
      </c>
      <c r="H1703" s="240"/>
      <c r="I1703" s="240"/>
      <c r="J1703" s="60"/>
      <c r="K1703" s="60"/>
      <c r="L1703" s="60"/>
      <c r="M1703" s="60"/>
      <c r="N1703" s="60"/>
      <c r="O1703" s="60"/>
      <c r="P1703" s="60"/>
      <c r="Q1703" s="60"/>
      <c r="R1703" s="60"/>
      <c r="S1703" s="60"/>
      <c r="T1703" s="60"/>
      <c r="U1703" s="60"/>
      <c r="V1703" s="60"/>
      <c r="W1703" s="60"/>
      <c r="X1703" s="60"/>
      <c r="Y1703" s="60"/>
      <c r="Z1703" s="60"/>
      <c r="AA1703" s="60"/>
      <c r="AB1703" s="60"/>
      <c r="AC1703" s="60"/>
      <c r="AD1703" s="60"/>
      <c r="AE1703" s="60"/>
      <c r="AF1703" s="60"/>
      <c r="AG1703" s="60"/>
      <c r="AH1703" s="60"/>
      <c r="AI1703" s="60"/>
      <c r="AJ1703" s="60"/>
      <c r="AK1703" s="60"/>
      <c r="AL1703" s="60"/>
      <c r="AM1703" s="60"/>
      <c r="AN1703" s="60"/>
      <c r="AO1703" s="60"/>
      <c r="AP1703" s="60"/>
      <c r="AQ1703" s="60"/>
      <c r="AR1703" s="60"/>
      <c r="AS1703" s="60"/>
      <c r="AT1703" s="60"/>
      <c r="AU1703" s="64"/>
      <c r="AV1703" s="64"/>
      <c r="AW1703" s="64"/>
      <c r="AX1703" s="64"/>
      <c r="AY1703" s="64"/>
      <c r="AZ1703" s="64"/>
      <c r="BA1703" s="64"/>
      <c r="BB1703" s="64"/>
      <c r="BC1703" s="64"/>
      <c r="BD1703" s="64"/>
      <c r="BE1703" s="64"/>
      <c r="BF1703" s="64"/>
      <c r="BG1703" s="64"/>
      <c r="BH1703" s="64"/>
      <c r="BI1703" s="64"/>
      <c r="BJ1703" s="64"/>
    </row>
    <row r="1704" spans="2:62" ht="25.15" customHeight="1">
      <c r="B1704" s="239">
        <f t="shared" si="495"/>
        <v>2006</v>
      </c>
      <c r="C1704" s="387"/>
      <c r="D1704" s="62">
        <f>($C$1699*($H$1673/100-1)+1)*$H$1663/100</f>
        <v>1.0413359510301505</v>
      </c>
      <c r="E1704" s="227">
        <f>$H$1663/100</f>
        <v>1.01</v>
      </c>
      <c r="F1704" s="389"/>
      <c r="G1704" s="62">
        <f>($F$1699*($H$1673/100-1)+1)*$H$1663/100</f>
        <v>1.0601375216482409</v>
      </c>
      <c r="H1704" s="240"/>
      <c r="I1704" s="240"/>
      <c r="J1704" s="60"/>
      <c r="K1704" s="60"/>
      <c r="L1704" s="65"/>
      <c r="M1704" s="60"/>
      <c r="N1704" s="60"/>
      <c r="O1704" s="60"/>
      <c r="P1704" s="60"/>
      <c r="Q1704" s="60"/>
      <c r="R1704" s="60"/>
      <c r="S1704" s="60"/>
      <c r="T1704" s="60"/>
      <c r="U1704" s="60"/>
      <c r="V1704" s="60"/>
      <c r="W1704" s="60"/>
      <c r="X1704" s="60"/>
      <c r="Y1704" s="60"/>
      <c r="Z1704" s="60"/>
      <c r="AA1704" s="60"/>
      <c r="AB1704" s="60"/>
      <c r="AC1704" s="60"/>
      <c r="AD1704" s="60"/>
      <c r="AE1704" s="60"/>
      <c r="AF1704" s="60"/>
      <c r="AG1704" s="60"/>
      <c r="AH1704" s="60"/>
      <c r="AI1704" s="60"/>
      <c r="AJ1704" s="60"/>
      <c r="AK1704" s="60"/>
      <c r="AL1704" s="60"/>
      <c r="AM1704" s="60"/>
      <c r="AN1704" s="60"/>
      <c r="AO1704" s="60"/>
      <c r="AP1704" s="60"/>
      <c r="AQ1704" s="60"/>
      <c r="AR1704" s="60"/>
      <c r="AS1704" s="60"/>
      <c r="AT1704" s="60"/>
      <c r="AU1704" s="64"/>
      <c r="AV1704" s="64"/>
      <c r="AW1704" s="64"/>
      <c r="AX1704" s="64"/>
      <c r="AY1704" s="64"/>
      <c r="AZ1704" s="64"/>
      <c r="BA1704" s="64"/>
      <c r="BB1704" s="64"/>
      <c r="BC1704" s="64"/>
      <c r="BD1704" s="64"/>
      <c r="BE1704" s="64"/>
      <c r="BF1704" s="64"/>
      <c r="BG1704" s="64"/>
      <c r="BH1704" s="64"/>
      <c r="BI1704" s="64"/>
      <c r="BJ1704" s="64"/>
    </row>
    <row r="1705" spans="2:62" ht="25.15" customHeight="1">
      <c r="B1705" s="239">
        <f t="shared" si="495"/>
        <v>2007</v>
      </c>
      <c r="C1705" s="387"/>
      <c r="D1705" s="62">
        <f>($C$1699*($I$1673/100-1)+1)*$I$1663/100</f>
        <v>1.0598590518055599</v>
      </c>
      <c r="E1705" s="227">
        <f>$I$1663/100</f>
        <v>1.0249999999999999</v>
      </c>
      <c r="F1705" s="389"/>
      <c r="G1705" s="62">
        <f>($F$1699*($I$1673/100-1)+1)*$I$1663/100</f>
        <v>1.0807744828888959</v>
      </c>
      <c r="H1705" s="240"/>
      <c r="I1705" s="240"/>
      <c r="J1705" s="60"/>
      <c r="K1705" s="60"/>
      <c r="L1705" s="60"/>
      <c r="M1705" s="60"/>
      <c r="N1705" s="60"/>
      <c r="O1705" s="60"/>
      <c r="P1705" s="60"/>
      <c r="Q1705" s="60"/>
      <c r="R1705" s="60"/>
      <c r="S1705" s="60"/>
      <c r="T1705" s="60"/>
      <c r="U1705" s="60"/>
      <c r="V1705" s="60"/>
      <c r="W1705" s="60"/>
      <c r="X1705" s="60"/>
      <c r="Y1705" s="60"/>
      <c r="Z1705" s="60"/>
      <c r="AA1705" s="60"/>
      <c r="AB1705" s="60"/>
      <c r="AC1705" s="60"/>
      <c r="AD1705" s="60"/>
      <c r="AE1705" s="60"/>
      <c r="AF1705" s="60"/>
      <c r="AG1705" s="60"/>
      <c r="AH1705" s="60"/>
      <c r="AI1705" s="60"/>
      <c r="AJ1705" s="60"/>
      <c r="AK1705" s="60"/>
      <c r="AL1705" s="60"/>
      <c r="AM1705" s="60"/>
      <c r="AN1705" s="60"/>
      <c r="AO1705" s="60"/>
      <c r="AP1705" s="60"/>
      <c r="AQ1705" s="60"/>
      <c r="AR1705" s="60"/>
      <c r="AS1705" s="60"/>
      <c r="AT1705" s="60"/>
      <c r="AU1705" s="64"/>
      <c r="AV1705" s="64"/>
      <c r="AW1705" s="64"/>
      <c r="AX1705" s="64"/>
      <c r="AY1705" s="64"/>
      <c r="AZ1705" s="64"/>
      <c r="BA1705" s="64"/>
      <c r="BB1705" s="64"/>
      <c r="BC1705" s="64"/>
      <c r="BD1705" s="64"/>
      <c r="BE1705" s="64"/>
      <c r="BF1705" s="64"/>
      <c r="BG1705" s="64"/>
      <c r="BH1705" s="64"/>
      <c r="BI1705" s="64"/>
      <c r="BJ1705" s="64"/>
    </row>
    <row r="1706" spans="2:62" ht="25.15" customHeight="1">
      <c r="B1706" s="239">
        <f t="shared" si="495"/>
        <v>2008</v>
      </c>
      <c r="C1706" s="387"/>
      <c r="D1706" s="62">
        <f>($C$1699*($J$1673/100-1)+1)*$J$1663/100</f>
        <v>1.064911797398252</v>
      </c>
      <c r="E1706" s="227">
        <f>$J$1663/100</f>
        <v>1.042</v>
      </c>
      <c r="F1706" s="389"/>
      <c r="G1706" s="62">
        <f>($F$1699*($J$1673/100-1)+1)*$J$1663/100</f>
        <v>1.0786588758372033</v>
      </c>
      <c r="H1706" s="240"/>
      <c r="I1706" s="240"/>
      <c r="J1706" s="60"/>
      <c r="K1706" s="60"/>
      <c r="L1706" s="60"/>
      <c r="M1706" s="60"/>
      <c r="N1706" s="60"/>
      <c r="O1706" s="60"/>
      <c r="P1706" s="60"/>
      <c r="Q1706" s="60"/>
      <c r="R1706" s="60"/>
      <c r="S1706" s="60"/>
      <c r="T1706" s="60"/>
      <c r="U1706" s="60"/>
      <c r="V1706" s="60"/>
      <c r="W1706" s="60"/>
      <c r="X1706" s="60"/>
      <c r="Y1706" s="60"/>
      <c r="Z1706" s="60"/>
      <c r="AA1706" s="60"/>
      <c r="AB1706" s="60"/>
      <c r="AC1706" s="60"/>
      <c r="AD1706" s="60"/>
      <c r="AE1706" s="60"/>
      <c r="AF1706" s="60"/>
      <c r="AG1706" s="60"/>
      <c r="AH1706" s="60"/>
      <c r="AI1706" s="60"/>
      <c r="AJ1706" s="60"/>
      <c r="AK1706" s="60"/>
      <c r="AL1706" s="60"/>
      <c r="AM1706" s="60"/>
      <c r="AN1706" s="60"/>
      <c r="AO1706" s="60"/>
      <c r="AP1706" s="60"/>
      <c r="AQ1706" s="60"/>
      <c r="AR1706" s="60"/>
      <c r="AS1706" s="60"/>
      <c r="AT1706" s="60"/>
      <c r="AU1706" s="64"/>
      <c r="AV1706" s="64"/>
      <c r="AW1706" s="64"/>
      <c r="AX1706" s="64"/>
      <c r="AY1706" s="64"/>
      <c r="AZ1706" s="64"/>
      <c r="BA1706" s="64"/>
      <c r="BB1706" s="64"/>
      <c r="BC1706" s="64"/>
      <c r="BD1706" s="64"/>
      <c r="BE1706" s="64"/>
      <c r="BF1706" s="64"/>
      <c r="BG1706" s="64"/>
      <c r="BH1706" s="64"/>
      <c r="BI1706" s="64"/>
      <c r="BJ1706" s="64"/>
    </row>
    <row r="1707" spans="2:62" ht="25.15" customHeight="1">
      <c r="B1707" s="239">
        <f t="shared" si="495"/>
        <v>2009</v>
      </c>
      <c r="C1707" s="387"/>
      <c r="D1707" s="62">
        <f>($C$1699*($K$1673/100-1)+1)*$K$1663/100</f>
        <v>1.0484439306552993</v>
      </c>
      <c r="E1707" s="227">
        <f>$K$1663/100</f>
        <v>1.0349999999999999</v>
      </c>
      <c r="F1707" s="389"/>
      <c r="G1707" s="62">
        <f>($F$1699*($K$1673/100-1)+1)*$K$1663/100</f>
        <v>1.0565102890484788</v>
      </c>
      <c r="H1707" s="240"/>
      <c r="I1707" s="240"/>
    </row>
    <row r="1708" spans="2:62" ht="25.15" customHeight="1">
      <c r="B1708" s="239">
        <f t="shared" si="495"/>
        <v>2010</v>
      </c>
      <c r="C1708" s="387"/>
      <c r="D1708" s="62">
        <f>($C$1699*($L$1673/100-1)+1)*$L$1663/100</f>
        <v>1.0422615111069584</v>
      </c>
      <c r="E1708" s="227">
        <f>$L$1663/100</f>
        <v>1.026</v>
      </c>
      <c r="F1708" s="389"/>
      <c r="G1708" s="62">
        <f>($F$1699*($L$1673/100-1)+1)*$L$1663/100</f>
        <v>1.0520184177711334</v>
      </c>
      <c r="H1708" s="240"/>
      <c r="I1708" s="240"/>
    </row>
    <row r="1709" spans="2:62" ht="25.15" customHeight="1">
      <c r="B1709" s="239">
        <f t="shared" si="495"/>
        <v>2011</v>
      </c>
      <c r="C1709" s="387"/>
      <c r="D1709" s="62">
        <f>($C$1699*($M$1673/100-1)+1)*$M$1663/100</f>
        <v>1.0706334038530401</v>
      </c>
      <c r="E1709" s="227">
        <f>$M$1663/100</f>
        <v>1.0429999999999999</v>
      </c>
      <c r="F1709" s="389"/>
      <c r="G1709" s="62">
        <f>($F$1699*($M$1673/100-1)+1)*$M$1663/100</f>
        <v>1.0872134461648639</v>
      </c>
      <c r="H1709" s="240"/>
      <c r="I1709" s="240"/>
    </row>
    <row r="1710" spans="2:62" ht="25.15" customHeight="1">
      <c r="B1710" s="239">
        <f t="shared" si="495"/>
        <v>2012</v>
      </c>
      <c r="C1710" s="387"/>
      <c r="D1710" s="62">
        <f>($C$1699*($N$1673/100-1)+1)*$N$1663/100</f>
        <v>1.0447785293758904</v>
      </c>
      <c r="E1710" s="227">
        <f>$N$1663/100</f>
        <v>1.0369999999999999</v>
      </c>
      <c r="F1710" s="389"/>
      <c r="G1710" s="62">
        <f>($F$1699*($N$1673/100-1)+1)*$N$1663/100</f>
        <v>1.0494456470014246</v>
      </c>
      <c r="H1710" s="240"/>
      <c r="I1710" s="240"/>
    </row>
    <row r="1711" spans="2:62" ht="25.15" customHeight="1">
      <c r="B1711" s="239">
        <f t="shared" si="495"/>
        <v>2013</v>
      </c>
      <c r="C1711" s="387"/>
      <c r="D1711" s="62">
        <f>($C$1699*($O$1673/100-1)+1)*$O$1663/100</f>
        <v>1.0125349493307045</v>
      </c>
      <c r="E1711" s="227">
        <f>$O$1663/100</f>
        <v>1.0090000000000001</v>
      </c>
      <c r="F1711" s="389"/>
      <c r="G1711" s="62">
        <f>($F$1699*($O$1673/100-1)+1)*$O$1663/100</f>
        <v>1.0146559189291273</v>
      </c>
      <c r="H1711" s="240"/>
      <c r="I1711" s="62">
        <v>1</v>
      </c>
    </row>
    <row r="1712" spans="2:62" ht="25.15" customHeight="1">
      <c r="B1712" s="239">
        <f t="shared" si="495"/>
        <v>2014</v>
      </c>
      <c r="C1712" s="387"/>
      <c r="D1712" s="62">
        <f>($C$1699*($P$1673/100-1)+1)*$P$1663/100</f>
        <v>1.0195086658558263</v>
      </c>
      <c r="E1712" s="227">
        <f>$P$1663/100</f>
        <v>1</v>
      </c>
      <c r="F1712" s="389"/>
      <c r="G1712" s="62">
        <f>($F$1699*($P$1673/100-1)+1)*$P$1663/100</f>
        <v>1.0312138653693221</v>
      </c>
      <c r="H1712" s="240"/>
      <c r="I1712" s="62">
        <f>$P$1693/100</f>
        <v>0.98799999999999999</v>
      </c>
    </row>
    <row r="1713" spans="2:9" ht="25.15" customHeight="1">
      <c r="B1713" s="239">
        <f t="shared" si="495"/>
        <v>2015</v>
      </c>
      <c r="C1713" s="387"/>
      <c r="D1713" s="62">
        <f>($C$1699*($Q$1673/100-1)+1)*$Q$1663/100</f>
        <v>1.0128254825325465</v>
      </c>
      <c r="E1713" s="227">
        <f>$Q$1663/100</f>
        <v>0.99099999999999999</v>
      </c>
      <c r="F1713" s="389"/>
      <c r="G1713" s="62">
        <f>($F$1699*($Q$1673/100-1)+1)*$Q$1663/100</f>
        <v>1.0259207720520744</v>
      </c>
      <c r="H1713" s="240"/>
      <c r="I1713" s="62">
        <f>$Q$1693/100</f>
        <v>0.995</v>
      </c>
    </row>
    <row r="1714" spans="2:9" ht="25.15" customHeight="1">
      <c r="B1714" s="239">
        <f t="shared" si="495"/>
        <v>2016</v>
      </c>
      <c r="C1714" s="387"/>
      <c r="D1714" s="62">
        <f>($C$1699*($R$1673/100-1)+1)*$R$1663/100</f>
        <v>1.0089116293810008</v>
      </c>
      <c r="E1714" s="227">
        <f>$R$1663/100</f>
        <v>0.99400000000000011</v>
      </c>
      <c r="F1714" s="389"/>
      <c r="G1714" s="62">
        <f>($F$1699*($R$1673/100-1)+1)*$R$1663/100</f>
        <v>1.0178586070096012</v>
      </c>
      <c r="H1714" s="227">
        <v>1</v>
      </c>
      <c r="I1714" s="62">
        <f>$R$1693/100</f>
        <v>0.996</v>
      </c>
    </row>
    <row r="1715" spans="2:9" ht="25.15" customHeight="1">
      <c r="B1715" s="239">
        <f t="shared" si="495"/>
        <v>2017</v>
      </c>
      <c r="C1715" s="387"/>
      <c r="D1715" s="62">
        <f>($C$1699*($S$1673/100-1)+1)*$S$1663/100</f>
        <v>1.0465195859872614</v>
      </c>
      <c r="E1715" s="227">
        <f>$S$1663/100</f>
        <v>1.02</v>
      </c>
      <c r="F1715" s="389"/>
      <c r="G1715" s="62">
        <f>($F$1699*($S$1673/100-1)+1)*$S$1663/100</f>
        <v>1.0624313375796179</v>
      </c>
      <c r="H1715" s="227">
        <f t="shared" ref="H1715:H1758" si="496">H1714*G1715</f>
        <v>1.0624313375796179</v>
      </c>
      <c r="I1715" s="62">
        <f>$S$1693/100</f>
        <v>1.006</v>
      </c>
    </row>
    <row r="1716" spans="2:9" ht="25.15" customHeight="1">
      <c r="B1716" s="239">
        <f t="shared" si="495"/>
        <v>2018</v>
      </c>
      <c r="C1716" s="387"/>
      <c r="D1716" s="62">
        <f>($C$1699*($T$1673/100-1)+1)*$T$1663/100</f>
        <v>1.0475144493544837</v>
      </c>
      <c r="E1716" s="227">
        <f>$T$1663/100</f>
        <v>1.016</v>
      </c>
      <c r="F1716" s="389"/>
      <c r="G1716" s="62">
        <f>($F$1699*($T$1673/100-1)+1)*$T$1663/100</f>
        <v>1.0664231189671738</v>
      </c>
      <c r="H1716" s="227">
        <f t="shared" si="496"/>
        <v>1.1330013407101225</v>
      </c>
      <c r="I1716" s="62">
        <f>$T$1693/100</f>
        <v>1.0270000000000001</v>
      </c>
    </row>
    <row r="1717" spans="2:9" ht="25.15" customHeight="1">
      <c r="B1717" s="239">
        <f t="shared" si="495"/>
        <v>2019</v>
      </c>
      <c r="C1717" s="387"/>
      <c r="D1717" s="62">
        <f>($C$1699*($U$1673/100-1)+1)*$U$1663/100</f>
        <v>1.0465464708461645</v>
      </c>
      <c r="E1717" s="227">
        <f>$U$1663/100</f>
        <v>1.0229999999999999</v>
      </c>
      <c r="F1717" s="389"/>
      <c r="G1717" s="62">
        <f>($F$1699*($U$1673/100-1)+1)*$U$1663/100</f>
        <v>1.0606743533538634</v>
      </c>
      <c r="H1717" s="227">
        <f t="shared" si="496"/>
        <v>1.2017454644067693</v>
      </c>
      <c r="I1717" s="62">
        <f>$U$1693/100</f>
        <v>1.0349999999999999</v>
      </c>
    </row>
    <row r="1718" spans="2:9" ht="25.15" customHeight="1">
      <c r="B1718" s="239">
        <f t="shared" si="495"/>
        <v>2020</v>
      </c>
      <c r="C1718" s="388"/>
      <c r="D1718" s="62">
        <f>($C$1699*($V$1673/100-1)+1)*$V$1663/100</f>
        <v>1.0235801871426096</v>
      </c>
      <c r="E1718" s="227">
        <f>$V$1663/100</f>
        <v>1.034</v>
      </c>
      <c r="F1718" s="389"/>
      <c r="G1718" s="62">
        <f>($F$1699*($V$1673/100-1)+1)*$V$1663/100</f>
        <v>1.0173282994281754</v>
      </c>
      <c r="H1718" s="227">
        <f t="shared" si="496"/>
        <v>1.2225696696504615</v>
      </c>
      <c r="I1718" s="62">
        <f>$V$1693/100</f>
        <v>1.026</v>
      </c>
    </row>
    <row r="1719" spans="2:9" ht="25.15" customHeight="1">
      <c r="B1719" s="239">
        <f t="shared" si="495"/>
        <v>2021</v>
      </c>
      <c r="C1719" s="387"/>
      <c r="D1719" s="62">
        <f>($C$1699*($W$1673/100-1)+1)*$W$1663/100</f>
        <v>1.0874325345958737</v>
      </c>
      <c r="E1719" s="227">
        <f>$W$1663/100</f>
        <v>1.0509999999999999</v>
      </c>
      <c r="F1719" s="389"/>
      <c r="G1719" s="62">
        <f>($F$1699*($W$1673/100-1)+1)*$W$1663/100</f>
        <v>1.1092920553533978</v>
      </c>
      <c r="H1719" s="227">
        <f t="shared" si="496"/>
        <v>1.3561868216592852</v>
      </c>
      <c r="I1719" s="62">
        <f>$W$1693/100</f>
        <v>1.042</v>
      </c>
    </row>
    <row r="1720" spans="2:9" ht="25.15" customHeight="1">
      <c r="B1720" s="239">
        <f t="shared" si="495"/>
        <v>2022</v>
      </c>
      <c r="C1720" s="387"/>
      <c r="D1720" s="62">
        <f>($C$1699*($X$1673/100-1)+1)*$X$1663/100</f>
        <v>1.1744295054903446</v>
      </c>
      <c r="E1720" s="227">
        <f>$X$1663/100</f>
        <v>1.1440000000000001</v>
      </c>
      <c r="F1720" s="389"/>
      <c r="G1720" s="62">
        <f>($F$1699*($X$1673/100-1)+1)*$X$1663/100</f>
        <v>1.1926872087845515</v>
      </c>
      <c r="H1720" s="227">
        <f t="shared" si="496"/>
        <v>1.6175066749152052</v>
      </c>
      <c r="I1720" s="62">
        <f>$X$1693/100</f>
        <v>1.127</v>
      </c>
    </row>
    <row r="1721" spans="2:9" ht="25.15" customHeight="1">
      <c r="B1721" s="239">
        <f t="shared" si="495"/>
        <v>2023</v>
      </c>
      <c r="C1721" s="387"/>
      <c r="D1721" s="62">
        <f>($C$1699*($Y$1673/100-1)+1)*$Y$1663/100</f>
        <v>1.1151178419406693</v>
      </c>
      <c r="E1721" s="227">
        <f>$Y$1663/100</f>
        <v>1.1140000000000001</v>
      </c>
      <c r="F1721" s="389"/>
      <c r="G1721" s="62">
        <f>($F$1699*($Y$1673/100-1)+1)*$Y$1663/100</f>
        <v>1.115788547105071</v>
      </c>
      <c r="H1721" s="227">
        <f t="shared" si="496"/>
        <v>1.8047954227363912</v>
      </c>
      <c r="I1721" s="62">
        <f>$Y$1693/100</f>
        <v>1.1020000000000001</v>
      </c>
    </row>
    <row r="1722" spans="2:9" ht="25.15" customHeight="1">
      <c r="B1722" s="239">
        <f t="shared" si="495"/>
        <v>2024</v>
      </c>
      <c r="C1722" s="387"/>
      <c r="D1722" s="62">
        <f>($C$1699*($Z$1673/100-1)+1)*$Z$1663/100</f>
        <v>1.0510810636424988</v>
      </c>
      <c r="E1722" s="227">
        <f>$Z$1663/100</f>
        <v>1.036</v>
      </c>
      <c r="F1722" s="389"/>
      <c r="G1722" s="227">
        <f>($F$1699*($Z$1673/100-1)+1)*$Z$1663/100</f>
        <v>1.0601297018279978</v>
      </c>
      <c r="H1722" s="227">
        <f t="shared" si="496"/>
        <v>1.9133172333660655</v>
      </c>
      <c r="I1722" s="62">
        <f>$Z$1693/100</f>
        <v>1.06</v>
      </c>
    </row>
    <row r="1723" spans="2:9" ht="25.15" customHeight="1">
      <c r="B1723" s="242">
        <f t="shared" si="495"/>
        <v>2025</v>
      </c>
      <c r="C1723" s="387"/>
      <c r="D1723" s="243">
        <f>$C$1699*($AA$1683-1)+1</f>
        <v>1.020161084773735</v>
      </c>
      <c r="E1723" s="243">
        <v>1</v>
      </c>
      <c r="F1723" s="389"/>
      <c r="G1723" s="243">
        <f>$F$1699*($AA$1683-1)+1</f>
        <v>1.0322577356379761</v>
      </c>
      <c r="H1723" s="243">
        <f t="shared" si="496"/>
        <v>1.9750365148715718</v>
      </c>
      <c r="I1723" s="244">
        <v>1</v>
      </c>
    </row>
    <row r="1724" spans="2:9" ht="25.15" customHeight="1">
      <c r="B1724" s="239">
        <f t="shared" si="495"/>
        <v>2026</v>
      </c>
      <c r="C1724" s="387"/>
      <c r="D1724" s="227">
        <f>$C$1699*($AB$1683-1)+1</f>
        <v>1.0192124960517628</v>
      </c>
      <c r="E1724" s="227">
        <v>1</v>
      </c>
      <c r="F1724" s="389"/>
      <c r="G1724" s="227">
        <f>$F$1699*($AB$1683-1)+1</f>
        <v>1.0307399936828205</v>
      </c>
      <c r="H1724" s="227">
        <f t="shared" si="496"/>
        <v>2.0357491248620638</v>
      </c>
      <c r="I1724" s="62">
        <v>1</v>
      </c>
    </row>
    <row r="1725" spans="2:9" ht="25.15" customHeight="1">
      <c r="B1725" s="239">
        <f t="shared" si="495"/>
        <v>2027</v>
      </c>
      <c r="C1725" s="387"/>
      <c r="D1725" s="227">
        <f>$C$1699*($AC$1683-1)+1</f>
        <v>1.0154703248612105</v>
      </c>
      <c r="E1725" s="227">
        <v>1</v>
      </c>
      <c r="F1725" s="389"/>
      <c r="G1725" s="227">
        <f>$F$1699*($AC$1683-1)+1</f>
        <v>1.0247525197779366</v>
      </c>
      <c r="H1725" s="227">
        <f t="shared" si="496"/>
        <v>2.086139045338129</v>
      </c>
      <c r="I1725" s="62">
        <v>1</v>
      </c>
    </row>
    <row r="1726" spans="2:9" ht="25.15" customHeight="1">
      <c r="B1726" s="239">
        <f t="shared" si="495"/>
        <v>2028</v>
      </c>
      <c r="C1726" s="387"/>
      <c r="D1726" s="227">
        <f>$C$1699*($AD$1683-1)+1</f>
        <v>1.0135245081784436</v>
      </c>
      <c r="E1726" s="227">
        <v>1</v>
      </c>
      <c r="F1726" s="389"/>
      <c r="G1726" s="227">
        <f>$F$1699*($AD$1683-1)+1</f>
        <v>1.0216392130855099</v>
      </c>
      <c r="H1726" s="227">
        <f t="shared" si="496"/>
        <v>2.1312814526662027</v>
      </c>
      <c r="I1726" s="62">
        <v>1</v>
      </c>
    </row>
    <row r="1727" spans="2:9" ht="25.15" customHeight="1">
      <c r="B1727" s="239">
        <f t="shared" si="495"/>
        <v>2029</v>
      </c>
      <c r="C1727" s="387"/>
      <c r="D1727" s="227">
        <f>$C$1699*($AE$1683-1)+1</f>
        <v>1.0141145660318318</v>
      </c>
      <c r="E1727" s="227">
        <v>1</v>
      </c>
      <c r="F1727" s="389"/>
      <c r="G1727" s="227">
        <f>$F$1699*($AE$1683-1)+1</f>
        <v>1.0225833056509308</v>
      </c>
      <c r="H1727" s="227">
        <f t="shared" si="496"/>
        <v>2.1794128331399234</v>
      </c>
      <c r="I1727" s="62">
        <v>1</v>
      </c>
    </row>
    <row r="1728" spans="2:9" ht="25.15" customHeight="1">
      <c r="B1728" s="239">
        <f t="shared" si="495"/>
        <v>2030</v>
      </c>
      <c r="C1728" s="387"/>
      <c r="D1728" s="227">
        <f>$C$1699*($AF$1683-1)+1</f>
        <v>1.0146986667395781</v>
      </c>
      <c r="E1728" s="227">
        <v>1</v>
      </c>
      <c r="F1728" s="389"/>
      <c r="G1728" s="227">
        <f>$F$1699*($AF$1683-1)+1</f>
        <v>1.0235178667833249</v>
      </c>
      <c r="H1728" s="227">
        <f t="shared" si="496"/>
        <v>2.230667973815577</v>
      </c>
      <c r="I1728" s="62">
        <v>1</v>
      </c>
    </row>
    <row r="1729" spans="2:9" ht="25.15" customHeight="1">
      <c r="B1729" s="239">
        <f t="shared" si="495"/>
        <v>2031</v>
      </c>
      <c r="C1729" s="387"/>
      <c r="D1729" s="227">
        <f>$C$1699*($AG$1683-1)+1</f>
        <v>1.0139789191198187</v>
      </c>
      <c r="E1729" s="227">
        <v>1</v>
      </c>
      <c r="F1729" s="389"/>
      <c r="G1729" s="227">
        <f>$F$1699*($AG$1683-1)+1</f>
        <v>1.0223662705917103</v>
      </c>
      <c r="H1729" s="227">
        <f t="shared" si="496"/>
        <v>2.2805596973181981</v>
      </c>
      <c r="I1729" s="62">
        <v>1</v>
      </c>
    </row>
    <row r="1730" spans="2:9" ht="25.15" customHeight="1">
      <c r="B1730" s="239">
        <f t="shared" si="495"/>
        <v>2032</v>
      </c>
      <c r="C1730" s="387"/>
      <c r="D1730" s="227">
        <f>$C$1699*($AH$1683-1)+1</f>
        <v>1.0136831766364816</v>
      </c>
      <c r="E1730" s="227">
        <v>1</v>
      </c>
      <c r="F1730" s="389"/>
      <c r="G1730" s="227">
        <f>$F$1699*($AH$1683-1)+1</f>
        <v>1.0218930826183705</v>
      </c>
      <c r="H1730" s="227">
        <f t="shared" si="496"/>
        <v>2.3304881791877117</v>
      </c>
      <c r="I1730" s="62">
        <v>1</v>
      </c>
    </row>
    <row r="1731" spans="2:9" ht="25.15" customHeight="1">
      <c r="B1731" s="239">
        <f t="shared" si="495"/>
        <v>2033</v>
      </c>
      <c r="C1731" s="387"/>
      <c r="D1731" s="227">
        <f>$C$1699*($AI$1683-1)+1</f>
        <v>1.0123537991385416</v>
      </c>
      <c r="E1731" s="227">
        <v>1</v>
      </c>
      <c r="F1731" s="389"/>
      <c r="G1731" s="227">
        <f>$F$1699*($AI$1683-1)+1</f>
        <v>1.0197660786216665</v>
      </c>
      <c r="H1731" s="227">
        <f t="shared" si="496"/>
        <v>2.3765527917644005</v>
      </c>
      <c r="I1731" s="62">
        <v>1</v>
      </c>
    </row>
    <row r="1732" spans="2:9" ht="25.15" customHeight="1">
      <c r="B1732" s="239">
        <f t="shared" si="495"/>
        <v>2034</v>
      </c>
      <c r="C1732" s="387"/>
      <c r="D1732" s="227">
        <f>$C$1699*($AJ$1683-1)+1</f>
        <v>1.0119558651105858</v>
      </c>
      <c r="E1732" s="227">
        <v>1</v>
      </c>
      <c r="F1732" s="389"/>
      <c r="G1732" s="227">
        <f>$F$1699*($AJ$1683-1)+1</f>
        <v>1.0191293841769373</v>
      </c>
      <c r="H1732" s="227">
        <f t="shared" si="496"/>
        <v>2.4220147831348346</v>
      </c>
      <c r="I1732" s="62">
        <v>1</v>
      </c>
    </row>
    <row r="1733" spans="2:9" ht="25.15" customHeight="1">
      <c r="B1733" s="239">
        <f t="shared" si="495"/>
        <v>2035</v>
      </c>
      <c r="C1733" s="387"/>
      <c r="D1733" s="227">
        <f>$C$1699*($AK$1683-1)+1</f>
        <v>1.0120569136121678</v>
      </c>
      <c r="E1733" s="227">
        <v>1</v>
      </c>
      <c r="F1733" s="389"/>
      <c r="G1733" s="227">
        <f>$F$1699*($AK$1683-1)+1</f>
        <v>1.0192910617794684</v>
      </c>
      <c r="H1733" s="227">
        <f t="shared" si="496"/>
        <v>2.4687380199470743</v>
      </c>
      <c r="I1733" s="62">
        <v>1</v>
      </c>
    </row>
    <row r="1734" spans="2:9" ht="25.15" customHeight="1">
      <c r="B1734" s="239">
        <f t="shared" si="495"/>
        <v>2036</v>
      </c>
      <c r="C1734" s="387"/>
      <c r="D1734" s="227">
        <f>$C$1699*($AL$1683-1)+1</f>
        <v>1.0116425111003025</v>
      </c>
      <c r="E1734" s="227">
        <v>1</v>
      </c>
      <c r="F1734" s="389"/>
      <c r="G1734" s="227">
        <f>$F$1699*($AL$1683-1)+1</f>
        <v>1.0186280177604838</v>
      </c>
      <c r="H1734" s="227">
        <f t="shared" si="496"/>
        <v>2.51472571562863</v>
      </c>
      <c r="I1734" s="62">
        <v>1</v>
      </c>
    </row>
    <row r="1735" spans="2:9" ht="25.15" customHeight="1">
      <c r="B1735" s="239">
        <f t="shared" si="495"/>
        <v>2037</v>
      </c>
      <c r="C1735" s="387"/>
      <c r="D1735" s="227">
        <f>$C$1699*($AM$1683-1)+1</f>
        <v>1.0106840317673877</v>
      </c>
      <c r="E1735" s="227">
        <v>1</v>
      </c>
      <c r="F1735" s="389"/>
      <c r="G1735" s="227">
        <f>$F$1699*($AM$1683-1)+1</f>
        <v>1.0170944508278204</v>
      </c>
      <c r="H1735" s="227">
        <f t="shared" si="496"/>
        <v>2.557713570719899</v>
      </c>
      <c r="I1735" s="62">
        <v>1</v>
      </c>
    </row>
    <row r="1736" spans="2:9" ht="25.15" customHeight="1">
      <c r="B1736" s="239">
        <f t="shared" si="495"/>
        <v>2038</v>
      </c>
      <c r="C1736" s="387"/>
      <c r="D1736" s="227">
        <f>$C$1699*($AN$1683-1)+1</f>
        <v>1.0102527993376573</v>
      </c>
      <c r="E1736" s="227">
        <v>1</v>
      </c>
      <c r="F1736" s="389"/>
      <c r="G1736" s="227">
        <f>$F$1699*($AN$1683-1)+1</f>
        <v>1.016404478940252</v>
      </c>
      <c r="H1736" s="227">
        <f t="shared" si="496"/>
        <v>2.5996715291259704</v>
      </c>
      <c r="I1736" s="62">
        <v>1</v>
      </c>
    </row>
    <row r="1737" spans="2:9" ht="25.15" customHeight="1">
      <c r="B1737" s="239">
        <f t="shared" si="495"/>
        <v>2039</v>
      </c>
      <c r="C1737" s="387"/>
      <c r="D1737" s="227">
        <f>$C$1699*($AO$1683-1)+1</f>
        <v>1.0093062795273398</v>
      </c>
      <c r="E1737" s="227">
        <v>1</v>
      </c>
      <c r="F1737" s="389"/>
      <c r="G1737" s="227">
        <f>$F$1699*($AO$1683-1)+1</f>
        <v>1.0148900472437437</v>
      </c>
      <c r="H1737" s="227">
        <f t="shared" si="496"/>
        <v>2.6383807610128716</v>
      </c>
      <c r="I1737" s="62">
        <v>1</v>
      </c>
    </row>
    <row r="1738" spans="2:9" ht="25.15" customHeight="1">
      <c r="B1738" s="239">
        <f t="shared" si="495"/>
        <v>2040</v>
      </c>
      <c r="C1738" s="387"/>
      <c r="D1738" s="227">
        <f>$C$1699*($AP$1683-1)+1</f>
        <v>1.0083493428545709</v>
      </c>
      <c r="E1738" s="227">
        <v>1</v>
      </c>
      <c r="F1738" s="389"/>
      <c r="G1738" s="227">
        <f>$F$1699*($AP$1683-1)+1</f>
        <v>1.0133589485673133</v>
      </c>
      <c r="H1738" s="227">
        <f t="shared" si="496"/>
        <v>2.6736267539002316</v>
      </c>
      <c r="I1738" s="62">
        <v>1</v>
      </c>
    </row>
    <row r="1739" spans="2:9" ht="25.15" customHeight="1">
      <c r="B1739" s="239">
        <f t="shared" si="495"/>
        <v>2041</v>
      </c>
      <c r="C1739" s="387"/>
      <c r="D1739" s="227">
        <f>$C$1699*($AQ$1683-1)+1</f>
        <v>1.0073877714102053</v>
      </c>
      <c r="E1739" s="227">
        <v>1</v>
      </c>
      <c r="F1739" s="389"/>
      <c r="G1739" s="227">
        <f>$F$1699*($AQ$1683-1)+1</f>
        <v>1.0118204342563284</v>
      </c>
      <c r="H1739" s="227">
        <f t="shared" si="496"/>
        <v>2.70523018317067</v>
      </c>
      <c r="I1739" s="62">
        <v>1</v>
      </c>
    </row>
    <row r="1740" spans="2:9" ht="25.15" customHeight="1">
      <c r="B1740" s="239">
        <f t="shared" si="495"/>
        <v>2042</v>
      </c>
      <c r="C1740" s="387"/>
      <c r="D1740" s="227">
        <f>$C$1699*($AR$1683-1)+1</f>
        <v>1.0069241171954524</v>
      </c>
      <c r="E1740" s="227">
        <v>1</v>
      </c>
      <c r="F1740" s="389"/>
      <c r="G1740" s="227">
        <f>$F$1699*($AR$1683-1)+1</f>
        <v>1.0110785875127237</v>
      </c>
      <c r="H1740" s="227">
        <f t="shared" si="496"/>
        <v>2.7352003124969877</v>
      </c>
      <c r="I1740" s="62">
        <v>1</v>
      </c>
    </row>
    <row r="1741" spans="2:9" ht="25.15" customHeight="1">
      <c r="B1741" s="239">
        <f t="shared" si="495"/>
        <v>2043</v>
      </c>
      <c r="C1741" s="387"/>
      <c r="D1741" s="227">
        <f>$C$1699*($AS$1683-1)+1</f>
        <v>1.0059236808023746</v>
      </c>
      <c r="E1741" s="227">
        <v>1</v>
      </c>
      <c r="F1741" s="389"/>
      <c r="G1741" s="227">
        <f>$F$1699*($AS$1683-1)+1</f>
        <v>1.0094778892837994</v>
      </c>
      <c r="H1741" s="227">
        <f t="shared" si="496"/>
        <v>2.7611242382278478</v>
      </c>
      <c r="I1741" s="62">
        <v>1</v>
      </c>
    </row>
    <row r="1742" spans="2:9" ht="25.15" customHeight="1">
      <c r="B1742" s="239">
        <f t="shared" si="495"/>
        <v>2044</v>
      </c>
      <c r="C1742" s="387"/>
      <c r="D1742" s="227">
        <f>$C$1699*($AT$1683-1)+1</f>
        <v>1.0059599238623191</v>
      </c>
      <c r="E1742" s="227">
        <v>1</v>
      </c>
      <c r="F1742" s="389"/>
      <c r="G1742" s="227">
        <f>$F$1699*($AT$1683-1)+1</f>
        <v>1.0095358781797106</v>
      </c>
      <c r="H1742" s="227">
        <f t="shared" si="496"/>
        <v>2.7874539826026346</v>
      </c>
      <c r="I1742" s="62">
        <v>1</v>
      </c>
    </row>
    <row r="1743" spans="2:9" ht="25.15" customHeight="1">
      <c r="B1743" s="239">
        <f t="shared" si="495"/>
        <v>2045</v>
      </c>
      <c r="C1743" s="387"/>
      <c r="D1743" s="227">
        <f>$C$1699*($AU$1683-1)+1</f>
        <v>1.0060331468600285</v>
      </c>
      <c r="E1743" s="227">
        <v>1</v>
      </c>
      <c r="F1743" s="389"/>
      <c r="G1743" s="227">
        <f>$F$1699*($AU$1683-1)+1</f>
        <v>1.0096530349760457</v>
      </c>
      <c r="H1743" s="227">
        <f t="shared" si="496"/>
        <v>2.8143613733908159</v>
      </c>
      <c r="I1743" s="62">
        <v>1</v>
      </c>
    </row>
    <row r="1744" spans="2:9" ht="25.15" customHeight="1">
      <c r="B1744" s="239">
        <f t="shared" si="495"/>
        <v>2046</v>
      </c>
      <c r="C1744" s="387"/>
      <c r="D1744" s="227">
        <f>$C$1699*($AV$1683-1)+1</f>
        <v>1.0060664897221432</v>
      </c>
      <c r="E1744" s="227">
        <v>1</v>
      </c>
      <c r="F1744" s="389"/>
      <c r="G1744" s="227">
        <f>$F$1699*($AV$1683-1)+1</f>
        <v>1.0097063835554292</v>
      </c>
      <c r="H1744" s="227">
        <f t="shared" si="496"/>
        <v>2.8416786443445314</v>
      </c>
      <c r="I1744" s="62">
        <v>1</v>
      </c>
    </row>
    <row r="1745" spans="2:9" ht="25.15" customHeight="1">
      <c r="B1745" s="239">
        <f t="shared" si="495"/>
        <v>2047</v>
      </c>
      <c r="C1745" s="387"/>
      <c r="D1745" s="227">
        <f>$C$1699*($AW$1683-1)+1</f>
        <v>1.0066020977427834</v>
      </c>
      <c r="E1745" s="227">
        <v>1</v>
      </c>
      <c r="F1745" s="389"/>
      <c r="G1745" s="227">
        <f>$F$1699*($AW$1683-1)+1</f>
        <v>1.0105633563884535</v>
      </c>
      <c r="H1745" s="227">
        <f t="shared" si="496"/>
        <v>2.8716963086062002</v>
      </c>
      <c r="I1745" s="62">
        <v>1</v>
      </c>
    </row>
    <row r="1746" spans="2:9" ht="25.15" customHeight="1">
      <c r="B1746" s="239">
        <f t="shared" si="495"/>
        <v>2048</v>
      </c>
      <c r="C1746" s="387"/>
      <c r="D1746" s="227">
        <f>$C$1699*($AX$1683-1)+1</f>
        <v>1.0066410841988547</v>
      </c>
      <c r="E1746" s="227">
        <v>1</v>
      </c>
      <c r="F1746" s="389"/>
      <c r="G1746" s="227">
        <f>$F$1699*($AX$1683-1)+1</f>
        <v>1.0106257347181675</v>
      </c>
      <c r="H1746" s="227">
        <f t="shared" si="496"/>
        <v>2.9022101917725904</v>
      </c>
      <c r="I1746" s="62">
        <v>1</v>
      </c>
    </row>
    <row r="1747" spans="2:9" ht="25.15" customHeight="1">
      <c r="B1747" s="239">
        <f t="shared" si="495"/>
        <v>2049</v>
      </c>
      <c r="C1747" s="387"/>
      <c r="D1747" s="227">
        <f>$C$1699*($AY$1683-1)+1</f>
        <v>1.0061483621438336</v>
      </c>
      <c r="E1747" s="227">
        <v>1</v>
      </c>
      <c r="F1747" s="389"/>
      <c r="G1747" s="227">
        <f>$F$1699*($AY$1683-1)+1</f>
        <v>1.0098373794301336</v>
      </c>
      <c r="H1747" s="227">
        <f t="shared" si="496"/>
        <v>2.9307603346150581</v>
      </c>
      <c r="I1747" s="62">
        <v>1</v>
      </c>
    </row>
    <row r="1748" spans="2:9" ht="25.15" customHeight="1">
      <c r="B1748" s="239">
        <f t="shared" si="495"/>
        <v>2050</v>
      </c>
      <c r="C1748" s="387"/>
      <c r="D1748" s="227">
        <f>$C$1699*($AZ$1683-1)+1</f>
        <v>1.0061944158347154</v>
      </c>
      <c r="E1748" s="227">
        <v>1</v>
      </c>
      <c r="F1748" s="389"/>
      <c r="G1748" s="227">
        <f>$F$1699*($AZ$1683-1)+1</f>
        <v>1.0099110653355445</v>
      </c>
      <c r="H1748" s="227">
        <f t="shared" si="496"/>
        <v>2.9598072917742502</v>
      </c>
      <c r="I1748" s="62">
        <v>1</v>
      </c>
    </row>
    <row r="1749" spans="2:9" ht="25.15" customHeight="1">
      <c r="B1749" s="239">
        <f t="shared" si="495"/>
        <v>2051</v>
      </c>
      <c r="C1749" s="387"/>
      <c r="D1749" s="227">
        <f>$C$1699*($BA$1683-1)+1</f>
        <v>1.0062449411217038</v>
      </c>
      <c r="E1749" s="227">
        <v>1</v>
      </c>
      <c r="F1749" s="389"/>
      <c r="G1749" s="227">
        <f>$F$1699*($BA$1683-1)+1</f>
        <v>1.009991905794726</v>
      </c>
      <c r="H1749" s="227">
        <f t="shared" si="496"/>
        <v>2.9893814074042013</v>
      </c>
      <c r="I1749" s="62">
        <v>1</v>
      </c>
    </row>
    <row r="1750" spans="2:9" ht="25.15" customHeight="1">
      <c r="B1750" s="239">
        <f t="shared" si="495"/>
        <v>2052</v>
      </c>
      <c r="C1750" s="387"/>
      <c r="D1750" s="227">
        <f>$C$1699*($BB$1683-1)+1</f>
        <v>1.0063417285762619</v>
      </c>
      <c r="E1750" s="227">
        <v>1</v>
      </c>
      <c r="F1750" s="389"/>
      <c r="G1750" s="227">
        <f>$F$1699*($BB$1683-1)+1</f>
        <v>1.0101467657220191</v>
      </c>
      <c r="H1750" s="227">
        <f t="shared" si="496"/>
        <v>3.0197139601988914</v>
      </c>
      <c r="I1750" s="62">
        <v>1</v>
      </c>
    </row>
    <row r="1751" spans="2:9" ht="25.15" customHeight="1">
      <c r="B1751" s="239">
        <f t="shared" si="495"/>
        <v>2053</v>
      </c>
      <c r="C1751" s="387"/>
      <c r="D1751" s="227">
        <f>$C$1699*($BC$1683-1)+1</f>
        <v>1.0063998901538</v>
      </c>
      <c r="E1751" s="227">
        <v>1</v>
      </c>
      <c r="F1751" s="389"/>
      <c r="G1751" s="227">
        <f>$F$1699*($BC$1683-1)+1</f>
        <v>1.0102398242460802</v>
      </c>
      <c r="H1751" s="227">
        <f t="shared" si="496"/>
        <v>3.0506353004247626</v>
      </c>
      <c r="I1751" s="62">
        <v>1</v>
      </c>
    </row>
    <row r="1752" spans="2:9" ht="25.15" customHeight="1">
      <c r="B1752" s="239">
        <f t="shared" si="495"/>
        <v>2054</v>
      </c>
      <c r="C1752" s="387"/>
      <c r="D1752" s="227">
        <f>$C$1699*($BD$1683-1)+1</f>
        <v>1.0069672328650607</v>
      </c>
      <c r="E1752" s="227">
        <v>1</v>
      </c>
      <c r="F1752" s="389"/>
      <c r="G1752" s="227">
        <f>$F$1699*($BD$1683-1)+1</f>
        <v>1.0111475725840973</v>
      </c>
      <c r="H1752" s="227">
        <f t="shared" si="496"/>
        <v>3.0846424788638571</v>
      </c>
      <c r="I1752" s="62">
        <v>1</v>
      </c>
    </row>
    <row r="1753" spans="2:9" ht="25.15" customHeight="1">
      <c r="B1753" s="239">
        <f t="shared" si="495"/>
        <v>2055</v>
      </c>
      <c r="C1753" s="387"/>
      <c r="D1753" s="227">
        <f>$C$1699*($BE$1683-1)+1</f>
        <v>1.0075417112330949</v>
      </c>
      <c r="E1753" s="227">
        <v>1</v>
      </c>
      <c r="F1753" s="389"/>
      <c r="G1753" s="227">
        <f>$F$1699*($BE$1683-1)+1</f>
        <v>1.012066737972952</v>
      </c>
      <c r="H1753" s="227">
        <f t="shared" si="496"/>
        <v>3.1218640513965443</v>
      </c>
      <c r="I1753" s="62">
        <v>1</v>
      </c>
    </row>
    <row r="1754" spans="2:9" ht="25.15" customHeight="1">
      <c r="B1754" s="239">
        <f t="shared" si="495"/>
        <v>2056</v>
      </c>
      <c r="C1754" s="387"/>
      <c r="D1754" s="227">
        <f>$C$1699*($BF$1683-1)+1</f>
        <v>1.0076119546167328</v>
      </c>
      <c r="E1754" s="227">
        <v>1</v>
      </c>
      <c r="F1754" s="389"/>
      <c r="G1754" s="227">
        <f>$F$1699*($BF$1683-1)+1</f>
        <v>1.0121791273867724</v>
      </c>
      <c r="H1754" s="227">
        <f t="shared" si="496"/>
        <v>3.1598856313626884</v>
      </c>
      <c r="I1754" s="62">
        <v>1</v>
      </c>
    </row>
    <row r="1755" spans="2:9" ht="25.15" customHeight="1">
      <c r="B1755" s="239">
        <f t="shared" si="495"/>
        <v>2057</v>
      </c>
      <c r="C1755" s="387"/>
      <c r="D1755" s="227">
        <f>$C$1699*($BG$1683-1)+1</f>
        <v>1.007682675891729</v>
      </c>
      <c r="E1755" s="227">
        <v>1</v>
      </c>
      <c r="F1755" s="389"/>
      <c r="G1755" s="227">
        <f>$F$1699*($BG$1683-1)+1</f>
        <v>1.0122922814267663</v>
      </c>
      <c r="H1755" s="227">
        <f t="shared" si="496"/>
        <v>3.1987278348197936</v>
      </c>
      <c r="I1755" s="62">
        <v>1</v>
      </c>
    </row>
    <row r="1756" spans="2:9" ht="25.15" customHeight="1">
      <c r="B1756" s="239">
        <f t="shared" si="495"/>
        <v>2058</v>
      </c>
      <c r="C1756" s="387"/>
      <c r="D1756" s="227">
        <f>$C$1699*($BH$1683-1)+1</f>
        <v>1.0083011411468634</v>
      </c>
      <c r="E1756" s="227">
        <v>1</v>
      </c>
      <c r="F1756" s="389"/>
      <c r="G1756" s="227">
        <f>$F$1699*($BH$1683-1)+1</f>
        <v>1.0132818258349814</v>
      </c>
      <c r="H1756" s="227">
        <f t="shared" si="496"/>
        <v>3.2412127808153772</v>
      </c>
      <c r="I1756" s="62">
        <v>1</v>
      </c>
    </row>
    <row r="1757" spans="2:9" ht="25.15" customHeight="1">
      <c r="B1757" s="239">
        <f t="shared" si="495"/>
        <v>2059</v>
      </c>
      <c r="C1757" s="387"/>
      <c r="D1757" s="227">
        <f>$C$1699*($BI$1683-1)+1</f>
        <v>1.0083746732630918</v>
      </c>
      <c r="E1757" s="227">
        <v>1</v>
      </c>
      <c r="F1757" s="389"/>
      <c r="G1757" s="227">
        <f>$F$1699*($BI$1683-1)+1</f>
        <v>1.0133994772209471</v>
      </c>
      <c r="H1757" s="227">
        <f t="shared" si="496"/>
        <v>3.2846433376401558</v>
      </c>
      <c r="I1757" s="62">
        <v>1</v>
      </c>
    </row>
    <row r="1758" spans="2:9" ht="25.15" customHeight="1">
      <c r="B1758" s="239">
        <f t="shared" si="495"/>
        <v>2060</v>
      </c>
      <c r="C1758" s="387"/>
      <c r="D1758" s="227">
        <f>$C$1699*($BJ$1683-1)+1</f>
        <v>1.0089151470467548</v>
      </c>
      <c r="E1758" s="227">
        <v>1</v>
      </c>
      <c r="F1758" s="389"/>
      <c r="G1758" s="227">
        <f>$F$1699*($BJ$1683-1)+1</f>
        <v>1.0142642352748075</v>
      </c>
      <c r="H1758" s="227">
        <f t="shared" si="496"/>
        <v>3.3314962630020837</v>
      </c>
      <c r="I1758" s="62">
        <v>1</v>
      </c>
    </row>
    <row r="1759" spans="2:9" ht="25.15" customHeight="1">
      <c r="B1759" s="78"/>
      <c r="C1759" s="60"/>
      <c r="D1759" s="60"/>
      <c r="E1759" s="60"/>
      <c r="F1759" s="60"/>
      <c r="G1759" s="95"/>
      <c r="H1759" s="60"/>
      <c r="I1759" s="245"/>
    </row>
    <row r="1760" spans="2:9" ht="25.15" customHeight="1">
      <c r="B1760" s="46"/>
      <c r="C1760" s="46"/>
      <c r="D1760" s="46"/>
      <c r="E1760" s="46"/>
      <c r="F1760" s="46"/>
      <c r="G1760" s="46"/>
      <c r="H1760" s="46"/>
      <c r="I1760" s="46"/>
    </row>
    <row r="1761" spans="1:9" ht="25.15" customHeight="1">
      <c r="A1761" s="272" t="s">
        <v>382</v>
      </c>
      <c r="B1761" s="379" t="s">
        <v>374</v>
      </c>
      <c r="C1761" s="379"/>
      <c r="D1761" s="379"/>
      <c r="E1761" s="379"/>
      <c r="F1761" s="379"/>
      <c r="G1761" s="379"/>
      <c r="H1761" s="379"/>
    </row>
    <row r="1762" spans="1:9" ht="25.15" customHeight="1"/>
    <row r="1763" spans="1:9" ht="25.15" customHeight="1">
      <c r="B1763" s="380" t="s">
        <v>356</v>
      </c>
      <c r="C1763" s="380"/>
      <c r="D1763" s="380"/>
      <c r="F1763" s="380" t="s">
        <v>73</v>
      </c>
      <c r="G1763" s="380"/>
      <c r="H1763" s="380"/>
    </row>
    <row r="1764" spans="1:9" ht="25.15" customHeight="1">
      <c r="B1764" s="90" t="s">
        <v>16</v>
      </c>
      <c r="C1764" s="45" t="s">
        <v>53</v>
      </c>
      <c r="D1764" s="45" t="s">
        <v>18</v>
      </c>
      <c r="F1764" s="90" t="s">
        <v>16</v>
      </c>
      <c r="G1764" s="45" t="s">
        <v>53</v>
      </c>
      <c r="H1764" s="45" t="s">
        <v>18</v>
      </c>
    </row>
    <row r="1765" spans="1:9" ht="25.15" customHeight="1">
      <c r="B1765" s="29">
        <v>0</v>
      </c>
      <c r="C1765" s="30">
        <f>$C$3</f>
        <v>2025</v>
      </c>
      <c r="D1765" s="31">
        <f t="shared" ref="D1765:D1813" si="497">1/(1+$D$1814)^$B1765</f>
        <v>1</v>
      </c>
      <c r="F1765" s="29">
        <v>0</v>
      </c>
      <c r="G1765" s="30">
        <f>$C$3</f>
        <v>2025</v>
      </c>
      <c r="H1765" s="31">
        <f t="shared" ref="H1765:H1813" si="498">1/(1+$H$1814)^$F1765</f>
        <v>1</v>
      </c>
      <c r="I1765" s="28"/>
    </row>
    <row r="1766" spans="1:9" ht="25.15" customHeight="1">
      <c r="B1766" s="29">
        <f t="shared" ref="B1766:C1781" si="499">B1765+1</f>
        <v>1</v>
      </c>
      <c r="C1766" s="30">
        <f t="shared" si="499"/>
        <v>2026</v>
      </c>
      <c r="D1766" s="31">
        <f t="shared" si="497"/>
        <v>0.970873786407767</v>
      </c>
      <c r="F1766" s="29">
        <f t="shared" ref="F1766:G1781" si="500">F1765+1</f>
        <v>1</v>
      </c>
      <c r="G1766" s="30">
        <f t="shared" si="500"/>
        <v>2026</v>
      </c>
      <c r="H1766" s="31">
        <f t="shared" si="498"/>
        <v>0.96153846153846145</v>
      </c>
    </row>
    <row r="1767" spans="1:9" ht="25.15" customHeight="1">
      <c r="B1767" s="29">
        <f t="shared" si="499"/>
        <v>2</v>
      </c>
      <c r="C1767" s="30">
        <f t="shared" si="499"/>
        <v>2027</v>
      </c>
      <c r="D1767" s="31">
        <f t="shared" si="497"/>
        <v>0.94259590913375435</v>
      </c>
      <c r="F1767" s="29">
        <f t="shared" si="500"/>
        <v>2</v>
      </c>
      <c r="G1767" s="30">
        <f t="shared" si="500"/>
        <v>2027</v>
      </c>
      <c r="H1767" s="31">
        <f t="shared" si="498"/>
        <v>0.92455621301775137</v>
      </c>
    </row>
    <row r="1768" spans="1:9" ht="25.15" customHeight="1">
      <c r="B1768" s="29">
        <f t="shared" si="499"/>
        <v>3</v>
      </c>
      <c r="C1768" s="30">
        <f t="shared" si="499"/>
        <v>2028</v>
      </c>
      <c r="D1768" s="31">
        <f t="shared" si="497"/>
        <v>0.91514165935315961</v>
      </c>
      <c r="F1768" s="29">
        <f t="shared" si="500"/>
        <v>3</v>
      </c>
      <c r="G1768" s="30">
        <f t="shared" si="500"/>
        <v>2028</v>
      </c>
      <c r="H1768" s="31">
        <f t="shared" si="498"/>
        <v>0.88899635867091487</v>
      </c>
    </row>
    <row r="1769" spans="1:9" ht="25.15" customHeight="1">
      <c r="B1769" s="29">
        <f t="shared" si="499"/>
        <v>4</v>
      </c>
      <c r="C1769" s="30">
        <f t="shared" si="499"/>
        <v>2029</v>
      </c>
      <c r="D1769" s="31">
        <f t="shared" si="497"/>
        <v>0.888487047915689</v>
      </c>
      <c r="F1769" s="29">
        <f t="shared" si="500"/>
        <v>4</v>
      </c>
      <c r="G1769" s="30">
        <f t="shared" si="500"/>
        <v>2029</v>
      </c>
      <c r="H1769" s="31">
        <f t="shared" si="498"/>
        <v>0.85480419102972571</v>
      </c>
    </row>
    <row r="1770" spans="1:9" ht="25.15" customHeight="1">
      <c r="B1770" s="29">
        <f t="shared" si="499"/>
        <v>5</v>
      </c>
      <c r="C1770" s="30">
        <f t="shared" si="499"/>
        <v>2030</v>
      </c>
      <c r="D1770" s="31">
        <f t="shared" si="497"/>
        <v>0.86260878438416411</v>
      </c>
      <c r="F1770" s="29">
        <f t="shared" si="500"/>
        <v>5</v>
      </c>
      <c r="G1770" s="30">
        <f t="shared" si="500"/>
        <v>2030</v>
      </c>
      <c r="H1770" s="31">
        <f t="shared" si="498"/>
        <v>0.82192710675935154</v>
      </c>
    </row>
    <row r="1771" spans="1:9" ht="25.15" customHeight="1">
      <c r="B1771" s="29">
        <f t="shared" si="499"/>
        <v>6</v>
      </c>
      <c r="C1771" s="30">
        <f t="shared" si="499"/>
        <v>2031</v>
      </c>
      <c r="D1771" s="31">
        <f t="shared" si="497"/>
        <v>0.83748425668365445</v>
      </c>
      <c r="F1771" s="29">
        <f t="shared" si="500"/>
        <v>6</v>
      </c>
      <c r="G1771" s="30">
        <f t="shared" si="500"/>
        <v>2031</v>
      </c>
      <c r="H1771" s="31">
        <f t="shared" si="498"/>
        <v>0.79031452573014571</v>
      </c>
    </row>
    <row r="1772" spans="1:9" ht="25.15" customHeight="1">
      <c r="B1772" s="29">
        <f t="shared" si="499"/>
        <v>7</v>
      </c>
      <c r="C1772" s="30">
        <f t="shared" si="499"/>
        <v>2032</v>
      </c>
      <c r="D1772" s="31">
        <f t="shared" si="497"/>
        <v>0.81309151134335378</v>
      </c>
      <c r="F1772" s="29">
        <f t="shared" si="500"/>
        <v>7</v>
      </c>
      <c r="G1772" s="30">
        <f t="shared" si="500"/>
        <v>2032</v>
      </c>
      <c r="H1772" s="31">
        <f t="shared" si="498"/>
        <v>0.75991781320206331</v>
      </c>
    </row>
    <row r="1773" spans="1:9" ht="25.15" customHeight="1">
      <c r="B1773" s="29">
        <f t="shared" si="499"/>
        <v>8</v>
      </c>
      <c r="C1773" s="30">
        <f t="shared" si="499"/>
        <v>2033</v>
      </c>
      <c r="D1773" s="31">
        <f t="shared" si="497"/>
        <v>0.78940923431393573</v>
      </c>
      <c r="F1773" s="29">
        <f t="shared" si="500"/>
        <v>8</v>
      </c>
      <c r="G1773" s="30">
        <f t="shared" si="500"/>
        <v>2033</v>
      </c>
      <c r="H1773" s="31">
        <f t="shared" si="498"/>
        <v>0.73069020500198378</v>
      </c>
    </row>
    <row r="1774" spans="1:9" ht="25.15" customHeight="1">
      <c r="B1774" s="29">
        <f t="shared" si="499"/>
        <v>9</v>
      </c>
      <c r="C1774" s="30">
        <f t="shared" si="499"/>
        <v>2034</v>
      </c>
      <c r="D1774" s="31">
        <f t="shared" si="497"/>
        <v>0.76641673234362695</v>
      </c>
      <c r="F1774" s="29">
        <f t="shared" si="500"/>
        <v>9</v>
      </c>
      <c r="G1774" s="30">
        <f t="shared" si="500"/>
        <v>2034</v>
      </c>
      <c r="H1774" s="31">
        <f t="shared" si="498"/>
        <v>0.70258673557883045</v>
      </c>
    </row>
    <row r="1775" spans="1:9" ht="25.15" customHeight="1">
      <c r="B1775" s="29">
        <f t="shared" si="499"/>
        <v>10</v>
      </c>
      <c r="C1775" s="30">
        <f t="shared" si="499"/>
        <v>2035</v>
      </c>
      <c r="D1775" s="31">
        <f t="shared" si="497"/>
        <v>0.74409391489672516</v>
      </c>
      <c r="F1775" s="29">
        <f t="shared" si="500"/>
        <v>10</v>
      </c>
      <c r="G1775" s="30">
        <f t="shared" si="500"/>
        <v>2035</v>
      </c>
      <c r="H1775" s="31">
        <f t="shared" si="498"/>
        <v>0.67556416882579851</v>
      </c>
    </row>
    <row r="1776" spans="1:9" ht="25.15" customHeight="1">
      <c r="B1776" s="29">
        <f t="shared" si="499"/>
        <v>11</v>
      </c>
      <c r="C1776" s="30">
        <f t="shared" si="499"/>
        <v>2036</v>
      </c>
      <c r="D1776" s="31">
        <f t="shared" si="497"/>
        <v>0.72242127659876232</v>
      </c>
      <c r="F1776" s="29">
        <f t="shared" si="500"/>
        <v>11</v>
      </c>
      <c r="G1776" s="30">
        <f t="shared" si="500"/>
        <v>2036</v>
      </c>
      <c r="H1776" s="31">
        <f t="shared" si="498"/>
        <v>0.6495809315632679</v>
      </c>
    </row>
    <row r="1777" spans="2:8" ht="25.15" customHeight="1">
      <c r="B1777" s="29">
        <f t="shared" si="499"/>
        <v>12</v>
      </c>
      <c r="C1777" s="30">
        <f t="shared" si="499"/>
        <v>2037</v>
      </c>
      <c r="D1777" s="31">
        <f t="shared" si="497"/>
        <v>0.70137988019297326</v>
      </c>
      <c r="F1777" s="29">
        <f t="shared" si="500"/>
        <v>12</v>
      </c>
      <c r="G1777" s="30">
        <f t="shared" si="500"/>
        <v>2037</v>
      </c>
      <c r="H1777" s="31">
        <f t="shared" si="498"/>
        <v>0.62459704958006512</v>
      </c>
    </row>
    <row r="1778" spans="2:8" ht="25.15" customHeight="1">
      <c r="B1778" s="29">
        <f t="shared" si="499"/>
        <v>13</v>
      </c>
      <c r="C1778" s="30">
        <f t="shared" si="499"/>
        <v>2038</v>
      </c>
      <c r="D1778" s="31">
        <f t="shared" si="497"/>
        <v>0.68095133999317792</v>
      </c>
      <c r="F1778" s="29">
        <f t="shared" si="500"/>
        <v>13</v>
      </c>
      <c r="G1778" s="30">
        <f t="shared" si="500"/>
        <v>2038</v>
      </c>
      <c r="H1778" s="31">
        <f t="shared" si="498"/>
        <v>0.600574086134678</v>
      </c>
    </row>
    <row r="1779" spans="2:8" ht="25.15" customHeight="1">
      <c r="B1779" s="29">
        <f t="shared" si="499"/>
        <v>14</v>
      </c>
      <c r="C1779" s="30">
        <f t="shared" si="499"/>
        <v>2039</v>
      </c>
      <c r="D1779" s="31">
        <f t="shared" si="497"/>
        <v>0.66111780581861923</v>
      </c>
      <c r="F1779" s="29">
        <f t="shared" si="500"/>
        <v>14</v>
      </c>
      <c r="G1779" s="30">
        <f t="shared" si="500"/>
        <v>2039</v>
      </c>
      <c r="H1779" s="31">
        <f t="shared" si="498"/>
        <v>0.57747508282180582</v>
      </c>
    </row>
    <row r="1780" spans="2:8" ht="25.15" customHeight="1">
      <c r="B1780" s="29">
        <f t="shared" si="499"/>
        <v>15</v>
      </c>
      <c r="C1780" s="30">
        <f t="shared" si="499"/>
        <v>2040</v>
      </c>
      <c r="D1780" s="31">
        <f t="shared" si="497"/>
        <v>0.64186194739671765</v>
      </c>
      <c r="F1780" s="29">
        <f t="shared" si="500"/>
        <v>15</v>
      </c>
      <c r="G1780" s="30">
        <f t="shared" si="500"/>
        <v>2040</v>
      </c>
      <c r="H1780" s="31">
        <f t="shared" si="498"/>
        <v>0.55526450271327477</v>
      </c>
    </row>
    <row r="1781" spans="2:8" ht="25.15" customHeight="1">
      <c r="B1781" s="29">
        <f t="shared" si="499"/>
        <v>16</v>
      </c>
      <c r="C1781" s="30">
        <f t="shared" si="499"/>
        <v>2041</v>
      </c>
      <c r="D1781" s="31">
        <f t="shared" si="497"/>
        <v>0.62316693922011435</v>
      </c>
      <c r="F1781" s="29">
        <f t="shared" si="500"/>
        <v>16</v>
      </c>
      <c r="G1781" s="30">
        <f t="shared" si="500"/>
        <v>2041</v>
      </c>
      <c r="H1781" s="31">
        <f t="shared" si="498"/>
        <v>0.53390817568584104</v>
      </c>
    </row>
    <row r="1782" spans="2:8" ht="25.15" customHeight="1">
      <c r="B1782" s="29">
        <f t="shared" ref="B1782:C1797" si="501">B1781+1</f>
        <v>17</v>
      </c>
      <c r="C1782" s="30">
        <f t="shared" si="501"/>
        <v>2042</v>
      </c>
      <c r="D1782" s="31">
        <f t="shared" si="497"/>
        <v>0.60501644584477121</v>
      </c>
      <c r="F1782" s="29">
        <f t="shared" ref="F1782:G1797" si="502">F1781+1</f>
        <v>17</v>
      </c>
      <c r="G1782" s="30">
        <f t="shared" si="502"/>
        <v>2042</v>
      </c>
      <c r="H1782" s="31">
        <f t="shared" si="498"/>
        <v>0.51337324585177024</v>
      </c>
    </row>
    <row r="1783" spans="2:8" ht="25.15" customHeight="1">
      <c r="B1783" s="29">
        <f t="shared" si="501"/>
        <v>18</v>
      </c>
      <c r="C1783" s="30">
        <f t="shared" si="501"/>
        <v>2043</v>
      </c>
      <c r="D1783" s="31">
        <f t="shared" si="497"/>
        <v>0.5873946076162827</v>
      </c>
      <c r="F1783" s="29">
        <f t="shared" si="502"/>
        <v>18</v>
      </c>
      <c r="G1783" s="30">
        <f t="shared" si="502"/>
        <v>2043</v>
      </c>
      <c r="H1783" s="31">
        <f t="shared" si="498"/>
        <v>0.49362812101131748</v>
      </c>
    </row>
    <row r="1784" spans="2:8" ht="25.15" customHeight="1">
      <c r="B1784" s="29">
        <f t="shared" si="501"/>
        <v>19</v>
      </c>
      <c r="C1784" s="30">
        <f t="shared" si="501"/>
        <v>2044</v>
      </c>
      <c r="D1784" s="31">
        <f t="shared" si="497"/>
        <v>0.57028602681192497</v>
      </c>
      <c r="F1784" s="29">
        <f t="shared" si="502"/>
        <v>19</v>
      </c>
      <c r="G1784" s="30">
        <f t="shared" si="502"/>
        <v>2044</v>
      </c>
      <c r="H1784" s="31">
        <f t="shared" si="498"/>
        <v>0.47464242404934376</v>
      </c>
    </row>
    <row r="1785" spans="2:8" ht="25.15" customHeight="1">
      <c r="B1785" s="29">
        <f t="shared" si="501"/>
        <v>20</v>
      </c>
      <c r="C1785" s="30">
        <f t="shared" si="501"/>
        <v>2045</v>
      </c>
      <c r="D1785" s="31">
        <f t="shared" si="497"/>
        <v>0.55367575418633497</v>
      </c>
      <c r="F1785" s="29">
        <f t="shared" si="502"/>
        <v>20</v>
      </c>
      <c r="G1785" s="30">
        <f t="shared" si="502"/>
        <v>2045</v>
      </c>
      <c r="H1785" s="31">
        <f t="shared" si="498"/>
        <v>0.45638694620129205</v>
      </c>
    </row>
    <row r="1786" spans="2:8" ht="25.15" customHeight="1">
      <c r="B1786" s="29">
        <f t="shared" si="501"/>
        <v>21</v>
      </c>
      <c r="C1786" s="30">
        <f t="shared" si="501"/>
        <v>2046</v>
      </c>
      <c r="D1786" s="31">
        <f t="shared" si="497"/>
        <v>0.5375492759090631</v>
      </c>
      <c r="F1786" s="29">
        <f t="shared" si="502"/>
        <v>21</v>
      </c>
      <c r="G1786" s="30">
        <f t="shared" si="502"/>
        <v>2046</v>
      </c>
      <c r="H1786" s="31">
        <f t="shared" si="498"/>
        <v>0.43883360211662686</v>
      </c>
    </row>
    <row r="1787" spans="2:8" ht="25.15" customHeight="1">
      <c r="B1787" s="29">
        <f t="shared" si="501"/>
        <v>22</v>
      </c>
      <c r="C1787" s="30">
        <f t="shared" si="501"/>
        <v>2047</v>
      </c>
      <c r="D1787" s="31">
        <f t="shared" si="497"/>
        <v>0.52189250088258554</v>
      </c>
      <c r="F1787" s="29">
        <f t="shared" si="502"/>
        <v>22</v>
      </c>
      <c r="G1787" s="30">
        <f t="shared" si="502"/>
        <v>2047</v>
      </c>
      <c r="H1787" s="31">
        <f t="shared" si="498"/>
        <v>0.42195538665060278</v>
      </c>
    </row>
    <row r="1788" spans="2:8" ht="25.15" customHeight="1">
      <c r="B1788" s="29">
        <f t="shared" si="501"/>
        <v>23</v>
      </c>
      <c r="C1788" s="30">
        <f t="shared" si="501"/>
        <v>2048</v>
      </c>
      <c r="D1788" s="31">
        <f t="shared" si="497"/>
        <v>0.50669174842969467</v>
      </c>
      <c r="F1788" s="29">
        <f t="shared" si="502"/>
        <v>23</v>
      </c>
      <c r="G1788" s="30">
        <f t="shared" si="502"/>
        <v>2048</v>
      </c>
      <c r="H1788" s="31">
        <f t="shared" si="498"/>
        <v>0.40572633331788732</v>
      </c>
    </row>
    <row r="1789" spans="2:8" ht="25.15" customHeight="1">
      <c r="B1789" s="29">
        <f t="shared" si="501"/>
        <v>24</v>
      </c>
      <c r="C1789" s="30">
        <f t="shared" si="501"/>
        <v>2049</v>
      </c>
      <c r="D1789" s="31">
        <f t="shared" si="497"/>
        <v>0.49193373633950943</v>
      </c>
      <c r="F1789" s="29">
        <f t="shared" si="502"/>
        <v>24</v>
      </c>
      <c r="G1789" s="30">
        <f t="shared" si="502"/>
        <v>2049</v>
      </c>
      <c r="H1789" s="31">
        <f t="shared" si="498"/>
        <v>0.39012147434412242</v>
      </c>
    </row>
    <row r="1790" spans="2:8" ht="25.15" customHeight="1">
      <c r="B1790" s="29">
        <f t="shared" si="501"/>
        <v>25</v>
      </c>
      <c r="C1790" s="30">
        <f t="shared" si="501"/>
        <v>2050</v>
      </c>
      <c r="D1790" s="31">
        <f t="shared" si="497"/>
        <v>0.47760556926165965</v>
      </c>
      <c r="F1790" s="29">
        <f t="shared" si="502"/>
        <v>25</v>
      </c>
      <c r="G1790" s="30">
        <f t="shared" si="502"/>
        <v>2050</v>
      </c>
      <c r="H1790" s="31">
        <f t="shared" si="498"/>
        <v>0.37511680225396377</v>
      </c>
    </row>
    <row r="1791" spans="2:8" ht="25.15" customHeight="1">
      <c r="B1791" s="29">
        <f t="shared" si="501"/>
        <v>26</v>
      </c>
      <c r="C1791" s="30">
        <f t="shared" si="501"/>
        <v>2051</v>
      </c>
      <c r="D1791" s="31">
        <f t="shared" si="497"/>
        <v>0.46369472743850448</v>
      </c>
      <c r="F1791" s="29">
        <f t="shared" si="502"/>
        <v>26</v>
      </c>
      <c r="G1791" s="30">
        <f t="shared" si="502"/>
        <v>2051</v>
      </c>
      <c r="H1791" s="31">
        <f t="shared" si="498"/>
        <v>0.36068923293650368</v>
      </c>
    </row>
    <row r="1792" spans="2:8" ht="25.15" customHeight="1">
      <c r="B1792" s="29">
        <f t="shared" si="501"/>
        <v>27</v>
      </c>
      <c r="C1792" s="30">
        <f t="shared" si="501"/>
        <v>2052</v>
      </c>
      <c r="D1792" s="31">
        <f t="shared" si="497"/>
        <v>0.45018905576553836</v>
      </c>
      <c r="F1792" s="29">
        <f t="shared" si="502"/>
        <v>27</v>
      </c>
      <c r="G1792" s="30">
        <f t="shared" si="502"/>
        <v>2052</v>
      </c>
      <c r="H1792" s="31">
        <f t="shared" si="498"/>
        <v>0.3468165701312535</v>
      </c>
    </row>
    <row r="1793" spans="2:8" ht="25.15" customHeight="1">
      <c r="B1793" s="29">
        <f t="shared" si="501"/>
        <v>28</v>
      </c>
      <c r="C1793" s="30">
        <f t="shared" si="501"/>
        <v>2053</v>
      </c>
      <c r="D1793" s="31">
        <f t="shared" si="497"/>
        <v>0.4370767531704256</v>
      </c>
      <c r="F1793" s="29">
        <f t="shared" si="502"/>
        <v>28</v>
      </c>
      <c r="G1793" s="30">
        <f t="shared" si="502"/>
        <v>2053</v>
      </c>
      <c r="H1793" s="31">
        <f t="shared" si="498"/>
        <v>0.3334774712800514</v>
      </c>
    </row>
    <row r="1794" spans="2:8" ht="25.15" customHeight="1">
      <c r="B1794" s="29">
        <f t="shared" si="501"/>
        <v>29</v>
      </c>
      <c r="C1794" s="30">
        <f t="shared" si="501"/>
        <v>2054</v>
      </c>
      <c r="D1794" s="31">
        <f t="shared" si="497"/>
        <v>0.42434636230138412</v>
      </c>
      <c r="F1794" s="29">
        <f t="shared" si="502"/>
        <v>29</v>
      </c>
      <c r="G1794" s="30">
        <f t="shared" si="502"/>
        <v>2054</v>
      </c>
      <c r="H1794" s="31">
        <f t="shared" si="498"/>
        <v>0.32065141469235708</v>
      </c>
    </row>
    <row r="1795" spans="2:8" ht="25.15" customHeight="1">
      <c r="B1795" s="29">
        <f t="shared" si="501"/>
        <v>30</v>
      </c>
      <c r="C1795" s="30">
        <f t="shared" si="501"/>
        <v>2055</v>
      </c>
      <c r="D1795" s="31">
        <f t="shared" si="497"/>
        <v>0.41198675951590691</v>
      </c>
      <c r="F1795" s="29">
        <f t="shared" si="502"/>
        <v>30</v>
      </c>
      <c r="G1795" s="30">
        <f t="shared" si="502"/>
        <v>2055</v>
      </c>
      <c r="H1795" s="31">
        <f t="shared" si="498"/>
        <v>0.30831866797342034</v>
      </c>
    </row>
    <row r="1796" spans="2:8" ht="25.15" customHeight="1">
      <c r="B1796" s="29">
        <f t="shared" si="501"/>
        <v>31</v>
      </c>
      <c r="C1796" s="30">
        <f t="shared" si="501"/>
        <v>2056</v>
      </c>
      <c r="D1796" s="31">
        <f t="shared" si="497"/>
        <v>0.39998714516107459</v>
      </c>
      <c r="F1796" s="29">
        <f t="shared" si="502"/>
        <v>31</v>
      </c>
      <c r="G1796" s="30">
        <f t="shared" si="502"/>
        <v>2056</v>
      </c>
      <c r="H1796" s="31">
        <f t="shared" si="498"/>
        <v>0.29646025766675027</v>
      </c>
    </row>
    <row r="1797" spans="2:8" ht="25.15" customHeight="1">
      <c r="B1797" s="29">
        <f t="shared" si="501"/>
        <v>32</v>
      </c>
      <c r="C1797" s="30">
        <f t="shared" si="501"/>
        <v>2057</v>
      </c>
      <c r="D1797" s="31">
        <f t="shared" si="497"/>
        <v>0.38833703413696569</v>
      </c>
      <c r="F1797" s="29">
        <f t="shared" si="502"/>
        <v>32</v>
      </c>
      <c r="G1797" s="30">
        <f t="shared" si="502"/>
        <v>2057</v>
      </c>
      <c r="H1797" s="31">
        <f t="shared" si="498"/>
        <v>0.28505794006418295</v>
      </c>
    </row>
    <row r="1798" spans="2:8" ht="25.15" customHeight="1">
      <c r="B1798" s="29">
        <f t="shared" ref="B1798:C1813" si="503">B1797+1</f>
        <v>33</v>
      </c>
      <c r="C1798" s="30">
        <f t="shared" si="503"/>
        <v>2058</v>
      </c>
      <c r="D1798" s="31">
        <f t="shared" si="497"/>
        <v>0.37702624673491814</v>
      </c>
      <c r="F1798" s="29">
        <f t="shared" ref="F1798:G1813" si="504">F1797+1</f>
        <v>33</v>
      </c>
      <c r="G1798" s="30">
        <f t="shared" si="504"/>
        <v>2058</v>
      </c>
      <c r="H1798" s="31">
        <f t="shared" si="498"/>
        <v>0.27409417313863743</v>
      </c>
    </row>
    <row r="1799" spans="2:8" ht="25.15" customHeight="1">
      <c r="B1799" s="29">
        <f t="shared" si="503"/>
        <v>34</v>
      </c>
      <c r="C1799" s="30">
        <f t="shared" si="503"/>
        <v>2059</v>
      </c>
      <c r="D1799" s="31">
        <f t="shared" si="497"/>
        <v>0.36604489974263904</v>
      </c>
      <c r="F1799" s="29">
        <f t="shared" si="504"/>
        <v>34</v>
      </c>
      <c r="G1799" s="30">
        <f t="shared" si="504"/>
        <v>2059</v>
      </c>
      <c r="H1799" s="31">
        <f t="shared" si="498"/>
        <v>0.26355208955638215</v>
      </c>
    </row>
    <row r="1800" spans="2:8" ht="25.15" customHeight="1">
      <c r="B1800" s="29">
        <f t="shared" si="503"/>
        <v>35</v>
      </c>
      <c r="C1800" s="30">
        <f t="shared" si="503"/>
        <v>2060</v>
      </c>
      <c r="D1800" s="31">
        <f t="shared" si="497"/>
        <v>0.35538339780838735</v>
      </c>
      <c r="F1800" s="29">
        <f t="shared" si="504"/>
        <v>35</v>
      </c>
      <c r="G1800" s="30">
        <f t="shared" si="504"/>
        <v>2060</v>
      </c>
      <c r="H1800" s="31">
        <f t="shared" si="498"/>
        <v>0.25341547072729048</v>
      </c>
    </row>
    <row r="1801" spans="2:8" ht="25.15" customHeight="1">
      <c r="B1801" s="29">
        <f t="shared" si="503"/>
        <v>36</v>
      </c>
      <c r="C1801" s="30">
        <f t="shared" si="503"/>
        <v>2061</v>
      </c>
      <c r="D1801" s="31">
        <f t="shared" si="497"/>
        <v>0.34503242505668674</v>
      </c>
      <c r="F1801" s="29">
        <f t="shared" si="504"/>
        <v>36</v>
      </c>
      <c r="G1801" s="30">
        <f t="shared" si="504"/>
        <v>2061</v>
      </c>
      <c r="H1801" s="31">
        <f t="shared" si="498"/>
        <v>0.24366872185316396</v>
      </c>
    </row>
    <row r="1802" spans="2:8" ht="25.15" customHeight="1">
      <c r="B1802" s="29">
        <f t="shared" si="503"/>
        <v>37</v>
      </c>
      <c r="C1802" s="30">
        <f t="shared" si="503"/>
        <v>2062</v>
      </c>
      <c r="D1802" s="31">
        <f t="shared" si="497"/>
        <v>0.33498293694823961</v>
      </c>
      <c r="F1802" s="29">
        <f t="shared" si="504"/>
        <v>37</v>
      </c>
      <c r="G1802" s="30">
        <f t="shared" si="504"/>
        <v>2062</v>
      </c>
      <c r="H1802" s="31">
        <f t="shared" si="498"/>
        <v>0.23429684793573452</v>
      </c>
    </row>
    <row r="1803" spans="2:8" ht="25.15" customHeight="1">
      <c r="B1803" s="29">
        <f t="shared" si="503"/>
        <v>38</v>
      </c>
      <c r="C1803" s="30">
        <f t="shared" si="503"/>
        <v>2063</v>
      </c>
      <c r="D1803" s="31">
        <f t="shared" si="497"/>
        <v>0.3252261523769317</v>
      </c>
      <c r="F1803" s="29">
        <f t="shared" si="504"/>
        <v>38</v>
      </c>
      <c r="G1803" s="30">
        <f t="shared" si="504"/>
        <v>2063</v>
      </c>
      <c r="H1803" s="31">
        <f t="shared" si="498"/>
        <v>0.22528543070743706</v>
      </c>
    </row>
    <row r="1804" spans="2:8" ht="25.15" customHeight="1">
      <c r="B1804" s="29">
        <f t="shared" si="503"/>
        <v>39</v>
      </c>
      <c r="C1804" s="30">
        <f t="shared" si="503"/>
        <v>2064</v>
      </c>
      <c r="D1804" s="31">
        <f t="shared" si="497"/>
        <v>0.31575354599702099</v>
      </c>
      <c r="F1804" s="29">
        <f t="shared" si="504"/>
        <v>39</v>
      </c>
      <c r="G1804" s="30">
        <f t="shared" si="504"/>
        <v>2064</v>
      </c>
      <c r="H1804" s="31">
        <f t="shared" si="498"/>
        <v>0.21662060644945874</v>
      </c>
    </row>
    <row r="1805" spans="2:8" ht="25.15" customHeight="1">
      <c r="B1805" s="29">
        <f t="shared" si="503"/>
        <v>40</v>
      </c>
      <c r="C1805" s="30">
        <f t="shared" si="503"/>
        <v>2065</v>
      </c>
      <c r="D1805" s="31">
        <f t="shared" si="497"/>
        <v>0.30655684077380685</v>
      </c>
      <c r="F1805" s="29">
        <f t="shared" si="504"/>
        <v>40</v>
      </c>
      <c r="G1805" s="30">
        <f t="shared" si="504"/>
        <v>2065</v>
      </c>
      <c r="H1805" s="31">
        <f t="shared" si="498"/>
        <v>0.20828904466294101</v>
      </c>
    </row>
    <row r="1806" spans="2:8" ht="25.15" customHeight="1">
      <c r="B1806" s="29">
        <f t="shared" si="503"/>
        <v>41</v>
      </c>
      <c r="C1806" s="30">
        <f t="shared" si="503"/>
        <v>2066</v>
      </c>
      <c r="D1806" s="31">
        <f t="shared" si="497"/>
        <v>0.29762800075126877</v>
      </c>
      <c r="F1806" s="29">
        <f t="shared" si="504"/>
        <v>41</v>
      </c>
      <c r="G1806" s="30">
        <f t="shared" si="504"/>
        <v>2066</v>
      </c>
      <c r="H1806" s="31">
        <f t="shared" si="498"/>
        <v>0.20027792756052021</v>
      </c>
    </row>
    <row r="1807" spans="2:8" ht="25.15" customHeight="1">
      <c r="B1807" s="29">
        <f t="shared" si="503"/>
        <v>42</v>
      </c>
      <c r="C1807" s="30">
        <f t="shared" si="503"/>
        <v>2067</v>
      </c>
      <c r="D1807" s="31">
        <f t="shared" si="497"/>
        <v>0.28895922403035801</v>
      </c>
      <c r="F1807" s="29">
        <f t="shared" si="504"/>
        <v>42</v>
      </c>
      <c r="G1807" s="30">
        <f t="shared" si="504"/>
        <v>2067</v>
      </c>
      <c r="H1807" s="31">
        <f t="shared" si="498"/>
        <v>0.19257493034665407</v>
      </c>
    </row>
    <row r="1808" spans="2:8" ht="25.15" customHeight="1">
      <c r="B1808" s="29">
        <f t="shared" si="503"/>
        <v>43</v>
      </c>
      <c r="C1808" s="30">
        <f t="shared" si="503"/>
        <v>2068</v>
      </c>
      <c r="D1808" s="31">
        <f t="shared" si="497"/>
        <v>0.28054293595180391</v>
      </c>
      <c r="F1808" s="29">
        <f t="shared" si="504"/>
        <v>43</v>
      </c>
      <c r="G1808" s="30">
        <f t="shared" si="504"/>
        <v>2068</v>
      </c>
      <c r="H1808" s="31">
        <f t="shared" si="498"/>
        <v>0.18516820225639813</v>
      </c>
    </row>
    <row r="1809" spans="2:8" ht="25.15" customHeight="1">
      <c r="B1809" s="29">
        <f t="shared" si="503"/>
        <v>44</v>
      </c>
      <c r="C1809" s="30">
        <f t="shared" si="503"/>
        <v>2069</v>
      </c>
      <c r="D1809" s="31">
        <f t="shared" si="497"/>
        <v>0.27237178247747956</v>
      </c>
      <c r="F1809" s="29">
        <f t="shared" si="504"/>
        <v>44</v>
      </c>
      <c r="G1809" s="30">
        <f t="shared" si="504"/>
        <v>2069</v>
      </c>
      <c r="H1809" s="31">
        <f t="shared" si="498"/>
        <v>0.17804634832345972</v>
      </c>
    </row>
    <row r="1810" spans="2:8" ht="25.15" customHeight="1">
      <c r="B1810" s="29">
        <f t="shared" si="503"/>
        <v>45</v>
      </c>
      <c r="C1810" s="30">
        <f t="shared" si="503"/>
        <v>2070</v>
      </c>
      <c r="D1810" s="31">
        <f t="shared" si="497"/>
        <v>0.26443862376454325</v>
      </c>
      <c r="F1810" s="29">
        <f t="shared" si="504"/>
        <v>45</v>
      </c>
      <c r="G1810" s="30">
        <f t="shared" si="504"/>
        <v>2070</v>
      </c>
      <c r="H1810" s="31">
        <f t="shared" si="498"/>
        <v>0.17119841184948048</v>
      </c>
    </row>
    <row r="1811" spans="2:8" ht="25.15" customHeight="1">
      <c r="B1811" s="29">
        <f t="shared" si="503"/>
        <v>46</v>
      </c>
      <c r="C1811" s="30">
        <f t="shared" si="503"/>
        <v>2071</v>
      </c>
      <c r="D1811" s="31">
        <f t="shared" si="497"/>
        <v>0.25673652792674101</v>
      </c>
      <c r="F1811" s="29">
        <f t="shared" si="504"/>
        <v>46</v>
      </c>
      <c r="G1811" s="30">
        <f t="shared" si="504"/>
        <v>2071</v>
      </c>
      <c r="H1811" s="31">
        <f t="shared" si="498"/>
        <v>0.1646138575475774</v>
      </c>
    </row>
    <row r="1812" spans="2:8" ht="25.15" customHeight="1">
      <c r="B1812" s="29">
        <f t="shared" si="503"/>
        <v>47</v>
      </c>
      <c r="C1812" s="30">
        <f t="shared" si="503"/>
        <v>2072</v>
      </c>
      <c r="D1812" s="31">
        <f t="shared" si="497"/>
        <v>0.24925876497741845</v>
      </c>
      <c r="F1812" s="29">
        <f t="shared" si="504"/>
        <v>47</v>
      </c>
      <c r="G1812" s="30">
        <f t="shared" si="504"/>
        <v>2072</v>
      </c>
      <c r="H1812" s="31">
        <f t="shared" si="498"/>
        <v>0.15828255533420904</v>
      </c>
    </row>
    <row r="1813" spans="2:8" ht="25.15" customHeight="1">
      <c r="B1813" s="29">
        <f t="shared" si="503"/>
        <v>48</v>
      </c>
      <c r="C1813" s="30">
        <f t="shared" si="503"/>
        <v>2073</v>
      </c>
      <c r="D1813" s="31">
        <f t="shared" si="497"/>
        <v>0.24199880094894996</v>
      </c>
      <c r="F1813" s="29">
        <f t="shared" si="504"/>
        <v>48</v>
      </c>
      <c r="G1813" s="30">
        <f t="shared" si="504"/>
        <v>2073</v>
      </c>
      <c r="H1813" s="31">
        <f t="shared" si="498"/>
        <v>0.15219476474443175</v>
      </c>
    </row>
    <row r="1814" spans="2:8" ht="25.15" customHeight="1">
      <c r="B1814" s="381" t="s">
        <v>357</v>
      </c>
      <c r="C1814" s="381"/>
      <c r="D1814" s="246">
        <f>3%</f>
        <v>0.03</v>
      </c>
      <c r="F1814" s="381" t="s">
        <v>358</v>
      </c>
      <c r="G1814" s="381"/>
      <c r="H1814" s="246">
        <f>4%</f>
        <v>0.04</v>
      </c>
    </row>
    <row r="1815" spans="2:8" ht="25.15" customHeight="1">
      <c r="B1815" s="78" t="s">
        <v>359</v>
      </c>
      <c r="C1815" s="49"/>
      <c r="D1815" s="49"/>
      <c r="E1815" s="49"/>
      <c r="F1815" s="78" t="s">
        <v>359</v>
      </c>
    </row>
  </sheetData>
  <mergeCells count="274">
    <mergeCell ref="B1:H1"/>
    <mergeCell ref="C4:I4"/>
    <mergeCell ref="C5:I5"/>
    <mergeCell ref="B8:D8"/>
    <mergeCell ref="B9:D9"/>
    <mergeCell ref="A21:A75"/>
    <mergeCell ref="B21:L21"/>
    <mergeCell ref="B22:B24"/>
    <mergeCell ref="C22:C23"/>
    <mergeCell ref="D22:D23"/>
    <mergeCell ref="E22:L22"/>
    <mergeCell ref="B68:L68"/>
    <mergeCell ref="B10:D10"/>
    <mergeCell ref="B11:D11"/>
    <mergeCell ref="B12:D12"/>
    <mergeCell ref="B13:D13"/>
    <mergeCell ref="B14:D14"/>
    <mergeCell ref="B15:D15"/>
    <mergeCell ref="B69:B71"/>
    <mergeCell ref="C69:C70"/>
    <mergeCell ref="D69:D70"/>
    <mergeCell ref="E69:L69"/>
    <mergeCell ref="B115:K115"/>
    <mergeCell ref="B116:K116"/>
    <mergeCell ref="B16:D16"/>
    <mergeCell ref="B18:H18"/>
    <mergeCell ref="B20:D20"/>
    <mergeCell ref="J170:L170"/>
    <mergeCell ref="B192:D192"/>
    <mergeCell ref="E192:G195"/>
    <mergeCell ref="B117:K117"/>
    <mergeCell ref="A120:A161"/>
    <mergeCell ref="B162:G162"/>
    <mergeCell ref="B167:H167"/>
    <mergeCell ref="B168:D168"/>
    <mergeCell ref="F168:H168"/>
    <mergeCell ref="J168:L168"/>
    <mergeCell ref="B196:D196"/>
    <mergeCell ref="E196:F196"/>
    <mergeCell ref="B197:D197"/>
    <mergeCell ref="D206:G208"/>
    <mergeCell ref="B216:G216"/>
    <mergeCell ref="F228:G229"/>
    <mergeCell ref="B169:D169"/>
    <mergeCell ref="F169:H169"/>
    <mergeCell ref="B170:D170"/>
    <mergeCell ref="F170:H170"/>
    <mergeCell ref="B262:D262"/>
    <mergeCell ref="F262:H262"/>
    <mergeCell ref="J262:L262"/>
    <mergeCell ref="B271:L272"/>
    <mergeCell ref="B305:B306"/>
    <mergeCell ref="B311:D311"/>
    <mergeCell ref="F311:H311"/>
    <mergeCell ref="I311:I314"/>
    <mergeCell ref="B231:E231"/>
    <mergeCell ref="B232:G232"/>
    <mergeCell ref="F239:I240"/>
    <mergeCell ref="B244:D244"/>
    <mergeCell ref="F244:H244"/>
    <mergeCell ref="J244:L244"/>
    <mergeCell ref="B369:B370"/>
    <mergeCell ref="C369:C370"/>
    <mergeCell ref="D369:I369"/>
    <mergeCell ref="K369:K370"/>
    <mergeCell ref="L369:Y369"/>
    <mergeCell ref="B415:I415"/>
    <mergeCell ref="L415:Y415"/>
    <mergeCell ref="A321:A600"/>
    <mergeCell ref="B321:I321"/>
    <mergeCell ref="L321:Y321"/>
    <mergeCell ref="B322:B323"/>
    <mergeCell ref="C322:C323"/>
    <mergeCell ref="D322:I322"/>
    <mergeCell ref="K322:K323"/>
    <mergeCell ref="L322:Y322"/>
    <mergeCell ref="B368:I368"/>
    <mergeCell ref="L368:Y368"/>
    <mergeCell ref="B462:I462"/>
    <mergeCell ref="L462:Y462"/>
    <mergeCell ref="B463:B464"/>
    <mergeCell ref="C463:C464"/>
    <mergeCell ref="D463:I463"/>
    <mergeCell ref="K463:K464"/>
    <mergeCell ref="L463:Y463"/>
    <mergeCell ref="B416:B417"/>
    <mergeCell ref="C416:C417"/>
    <mergeCell ref="D416:I416"/>
    <mergeCell ref="K416:K417"/>
    <mergeCell ref="L416:Y416"/>
    <mergeCell ref="B556:I556"/>
    <mergeCell ref="L556:Y556"/>
    <mergeCell ref="B557:B558"/>
    <mergeCell ref="C557:C558"/>
    <mergeCell ref="D557:I557"/>
    <mergeCell ref="K557:K558"/>
    <mergeCell ref="L557:Y557"/>
    <mergeCell ref="B509:I509"/>
    <mergeCell ref="L509:Y509"/>
    <mergeCell ref="B510:B511"/>
    <mergeCell ref="C510:C511"/>
    <mergeCell ref="D510:I510"/>
    <mergeCell ref="K510:K511"/>
    <mergeCell ref="L510:Y510"/>
    <mergeCell ref="G620:J620"/>
    <mergeCell ref="B621:B622"/>
    <mergeCell ref="C621:E621"/>
    <mergeCell ref="G621:G622"/>
    <mergeCell ref="H621:J621"/>
    <mergeCell ref="B627:E627"/>
    <mergeCell ref="A606:A631"/>
    <mergeCell ref="B607:B608"/>
    <mergeCell ref="C607:D607"/>
    <mergeCell ref="B614:C614"/>
    <mergeCell ref="B615:C615"/>
    <mergeCell ref="B620:E620"/>
    <mergeCell ref="B628:B629"/>
    <mergeCell ref="C628:E628"/>
    <mergeCell ref="B640:G640"/>
    <mergeCell ref="A642:A684"/>
    <mergeCell ref="B686:H686"/>
    <mergeCell ref="A688:A733"/>
    <mergeCell ref="B688:H688"/>
    <mergeCell ref="B690:K690"/>
    <mergeCell ref="B699:K699"/>
    <mergeCell ref="B703:K703"/>
    <mergeCell ref="B707:K707"/>
    <mergeCell ref="B712:H712"/>
    <mergeCell ref="A738:A780"/>
    <mergeCell ref="B783:H783"/>
    <mergeCell ref="B785:G785"/>
    <mergeCell ref="B791:G791"/>
    <mergeCell ref="B793:G793"/>
    <mergeCell ref="B798:D798"/>
    <mergeCell ref="B714:H714"/>
    <mergeCell ref="B723:H723"/>
    <mergeCell ref="J723:N723"/>
    <mergeCell ref="B727:H727"/>
    <mergeCell ref="B731:H731"/>
    <mergeCell ref="B736:D736"/>
    <mergeCell ref="A810:A853"/>
    <mergeCell ref="B857:H857"/>
    <mergeCell ref="B859:D859"/>
    <mergeCell ref="B867:D867"/>
    <mergeCell ref="F867:H867"/>
    <mergeCell ref="B873:H873"/>
    <mergeCell ref="B799:C799"/>
    <mergeCell ref="B800:C800"/>
    <mergeCell ref="B801:C801"/>
    <mergeCell ref="B802:C802"/>
    <mergeCell ref="B803:C803"/>
    <mergeCell ref="B804:C804"/>
    <mergeCell ref="B922:S922"/>
    <mergeCell ref="D924:G924"/>
    <mergeCell ref="H924:J924"/>
    <mergeCell ref="L924:O924"/>
    <mergeCell ref="P924:S924"/>
    <mergeCell ref="B970:S970"/>
    <mergeCell ref="B875:S875"/>
    <mergeCell ref="U876:W876"/>
    <mergeCell ref="X876:Y876"/>
    <mergeCell ref="D877:G877"/>
    <mergeCell ref="H877:K877"/>
    <mergeCell ref="L877:O877"/>
    <mergeCell ref="P877:S877"/>
    <mergeCell ref="D972:G972"/>
    <mergeCell ref="H972:K972"/>
    <mergeCell ref="L972:O972"/>
    <mergeCell ref="P972:S972"/>
    <mergeCell ref="B1018:K1018"/>
    <mergeCell ref="A1020:A1156"/>
    <mergeCell ref="D1021:G1021"/>
    <mergeCell ref="H1021:K1021"/>
    <mergeCell ref="D1067:G1067"/>
    <mergeCell ref="H1067:K1067"/>
    <mergeCell ref="B1175:D1175"/>
    <mergeCell ref="F1175:H1175"/>
    <mergeCell ref="B1176:D1176"/>
    <mergeCell ref="F1176:H1176"/>
    <mergeCell ref="J1176:L1176"/>
    <mergeCell ref="C1200:E1200"/>
    <mergeCell ref="G1200:I1200"/>
    <mergeCell ref="D1113:G1113"/>
    <mergeCell ref="H1113:K1113"/>
    <mergeCell ref="B1158:H1158"/>
    <mergeCell ref="B1160:I1160"/>
    <mergeCell ref="B1172:H1172"/>
    <mergeCell ref="B1174:D1174"/>
    <mergeCell ref="F1174:H1174"/>
    <mergeCell ref="J1174:L1174"/>
    <mergeCell ref="B1230:D1230"/>
    <mergeCell ref="F1230:H1230"/>
    <mergeCell ref="B1249:B1250"/>
    <mergeCell ref="C1249:C1250"/>
    <mergeCell ref="D1249:AS1249"/>
    <mergeCell ref="B1254:B1255"/>
    <mergeCell ref="G1204:I1204"/>
    <mergeCell ref="B1221:B1222"/>
    <mergeCell ref="B1228:D1228"/>
    <mergeCell ref="F1228:H1228"/>
    <mergeCell ref="B1229:D1229"/>
    <mergeCell ref="F1229:H1229"/>
    <mergeCell ref="B1259:AR1259"/>
    <mergeCell ref="A1262:A1584"/>
    <mergeCell ref="B1262:I1262"/>
    <mergeCell ref="N1262:AA1262"/>
    <mergeCell ref="B1263:B1264"/>
    <mergeCell ref="C1263:C1264"/>
    <mergeCell ref="D1263:I1263"/>
    <mergeCell ref="M1263:M1264"/>
    <mergeCell ref="N1263:AA1263"/>
    <mergeCell ref="B1309:I1309"/>
    <mergeCell ref="B1356:I1356"/>
    <mergeCell ref="N1356:AA1356"/>
    <mergeCell ref="B1357:B1358"/>
    <mergeCell ref="C1357:C1358"/>
    <mergeCell ref="D1357:I1357"/>
    <mergeCell ref="M1357:M1358"/>
    <mergeCell ref="B1450:I1450"/>
    <mergeCell ref="N1450:AA1450"/>
    <mergeCell ref="B1451:B1452"/>
    <mergeCell ref="C1451:C1452"/>
    <mergeCell ref="D1451:I1451"/>
    <mergeCell ref="M1451:M1452"/>
    <mergeCell ref="N1451:AA1451"/>
    <mergeCell ref="K1309:K1311"/>
    <mergeCell ref="N1309:AA1309"/>
    <mergeCell ref="B1310:B1311"/>
    <mergeCell ref="C1310:C1311"/>
    <mergeCell ref="D1310:I1310"/>
    <mergeCell ref="M1310:M1311"/>
    <mergeCell ref="N1310:AA1310"/>
    <mergeCell ref="B1403:I1403"/>
    <mergeCell ref="K1403:K1405"/>
    <mergeCell ref="N1403:AA1403"/>
    <mergeCell ref="B1404:B1405"/>
    <mergeCell ref="C1404:C1405"/>
    <mergeCell ref="D1404:I1404"/>
    <mergeCell ref="M1404:M1405"/>
    <mergeCell ref="N1404:AA1404"/>
    <mergeCell ref="N1357:AA1357"/>
    <mergeCell ref="M1543:O1543"/>
    <mergeCell ref="P1543:Q1543"/>
    <mergeCell ref="D1545:D1584"/>
    <mergeCell ref="G1545:G1584"/>
    <mergeCell ref="J1545:J1584"/>
    <mergeCell ref="B1497:I1497"/>
    <mergeCell ref="K1497:K1499"/>
    <mergeCell ref="N1497:AA1497"/>
    <mergeCell ref="B1498:B1499"/>
    <mergeCell ref="C1498:C1499"/>
    <mergeCell ref="D1498:I1498"/>
    <mergeCell ref="M1498:M1499"/>
    <mergeCell ref="N1498:AA1498"/>
    <mergeCell ref="B1586:H1586"/>
    <mergeCell ref="B1588:J1588"/>
    <mergeCell ref="B1589:B1590"/>
    <mergeCell ref="B1594:B1595"/>
    <mergeCell ref="B1602:D1602"/>
    <mergeCell ref="B1608:I1608"/>
    <mergeCell ref="C1543:D1543"/>
    <mergeCell ref="F1543:G1543"/>
    <mergeCell ref="I1543:J1543"/>
    <mergeCell ref="BA1681:BH1681"/>
    <mergeCell ref="B1761:H1761"/>
    <mergeCell ref="B1763:D1763"/>
    <mergeCell ref="F1763:H1763"/>
    <mergeCell ref="B1814:C1814"/>
    <mergeCell ref="F1814:G1814"/>
    <mergeCell ref="A1610:A1653"/>
    <mergeCell ref="B1610:D1610"/>
    <mergeCell ref="C1697:D1697"/>
    <mergeCell ref="C1700:C1758"/>
    <mergeCell ref="F1700:F1758"/>
  </mergeCells>
  <conditionalFormatting sqref="C172:C185">
    <cfRule type="colorScale" priority="30">
      <colorScale>
        <cfvo type="min"/>
        <cfvo type="percentile" val="50"/>
        <cfvo type="max"/>
        <color rgb="FF63BE7B"/>
        <color rgb="FFFFEB84"/>
        <color rgb="FFF8696B"/>
      </colorScale>
    </cfRule>
  </conditionalFormatting>
  <conditionalFormatting sqref="C246:C259">
    <cfRule type="colorScale" priority="25">
      <colorScale>
        <cfvo type="min"/>
        <cfvo type="percentile" val="50"/>
        <cfvo type="max"/>
        <color rgb="FF63BE7B"/>
        <color rgb="FFFFEB84"/>
        <color rgb="FFF8696B"/>
      </colorScale>
    </cfRule>
  </conditionalFormatting>
  <conditionalFormatting sqref="C1176:C1189">
    <cfRule type="colorScale" priority="20">
      <colorScale>
        <cfvo type="min"/>
        <cfvo type="percentile" val="50"/>
        <cfvo type="max"/>
        <color rgb="FF63BE7B"/>
        <color rgb="FFFFEB84"/>
        <color rgb="FFF8696B"/>
      </colorScale>
    </cfRule>
  </conditionalFormatting>
  <conditionalFormatting sqref="C1178:C1191">
    <cfRule type="colorScale" priority="8">
      <colorScale>
        <cfvo type="min"/>
        <cfvo type="percentile" val="50"/>
        <cfvo type="max"/>
        <color rgb="FF63BE7B"/>
        <color rgb="FFFFEB84"/>
        <color rgb="FFF8696B"/>
      </colorScale>
    </cfRule>
  </conditionalFormatting>
  <conditionalFormatting sqref="C1230:C1243">
    <cfRule type="colorScale" priority="12">
      <colorScale>
        <cfvo type="min"/>
        <cfvo type="percentile" val="50"/>
        <cfvo type="max"/>
        <color rgb="FF63BE7B"/>
        <color rgb="FFFFEB84"/>
        <color rgb="FFF8696B"/>
      </colorScale>
    </cfRule>
  </conditionalFormatting>
  <conditionalFormatting sqref="C1232:C1245">
    <cfRule type="colorScale" priority="4">
      <colorScale>
        <cfvo type="min"/>
        <cfvo type="percentile" val="50"/>
        <cfvo type="max"/>
        <color rgb="FF63BE7B"/>
        <color rgb="FFFFEB84"/>
        <color rgb="FFF8696B"/>
      </colorScale>
    </cfRule>
  </conditionalFormatting>
  <conditionalFormatting sqref="C1176:D1189">
    <cfRule type="colorScale" priority="21">
      <colorScale>
        <cfvo type="min"/>
        <cfvo type="percentile" val="50"/>
        <cfvo type="max"/>
        <color rgb="FF63BE7B"/>
        <color rgb="FFFFEB84"/>
        <color rgb="FFF8696B"/>
      </colorScale>
    </cfRule>
  </conditionalFormatting>
  <conditionalFormatting sqref="C1230:D1243">
    <cfRule type="colorScale" priority="14">
      <colorScale>
        <cfvo type="min"/>
        <cfvo type="percentile" val="50"/>
        <cfvo type="max"/>
        <color rgb="FF63BE7B"/>
        <color rgb="FFFFEB84"/>
        <color rgb="FFF8696B"/>
      </colorScale>
    </cfRule>
    <cfRule type="colorScale" priority="15">
      <colorScale>
        <cfvo type="min"/>
        <cfvo type="percentile" val="50"/>
        <cfvo type="max"/>
        <color rgb="FF63BE7B"/>
        <color rgb="FFFFEB84"/>
        <color rgb="FFF8696B"/>
      </colorScale>
    </cfRule>
  </conditionalFormatting>
  <conditionalFormatting sqref="D172:D185">
    <cfRule type="colorScale" priority="29">
      <colorScale>
        <cfvo type="min"/>
        <cfvo type="percentile" val="50"/>
        <cfvo type="max"/>
        <color rgb="FF63BE7B"/>
        <color rgb="FFFFEB84"/>
        <color rgb="FFF8696B"/>
      </colorScale>
    </cfRule>
  </conditionalFormatting>
  <conditionalFormatting sqref="D246:D259">
    <cfRule type="colorScale" priority="24">
      <colorScale>
        <cfvo type="min"/>
        <cfvo type="percentile" val="50"/>
        <cfvo type="max"/>
        <color rgb="FF63BE7B"/>
        <color rgb="FFFFEB84"/>
        <color rgb="FFF8696B"/>
      </colorScale>
    </cfRule>
  </conditionalFormatting>
  <conditionalFormatting sqref="D1176:D1189">
    <cfRule type="colorScale" priority="19">
      <colorScale>
        <cfvo type="min"/>
        <cfvo type="percentile" val="50"/>
        <cfvo type="max"/>
        <color rgb="FF63BE7B"/>
        <color rgb="FFFFEB84"/>
        <color rgb="FFF8696B"/>
      </colorScale>
    </cfRule>
  </conditionalFormatting>
  <conditionalFormatting sqref="D1178:D1191">
    <cfRule type="colorScale" priority="7">
      <colorScale>
        <cfvo type="min"/>
        <cfvo type="percentile" val="50"/>
        <cfvo type="max"/>
        <color rgb="FF63BE7B"/>
        <color rgb="FFFFEB84"/>
        <color rgb="FFF8696B"/>
      </colorScale>
    </cfRule>
  </conditionalFormatting>
  <conditionalFormatting sqref="D1230:D1243">
    <cfRule type="colorScale" priority="11">
      <colorScale>
        <cfvo type="min"/>
        <cfvo type="percentile" val="50"/>
        <cfvo type="max"/>
        <color rgb="FF63BE7B"/>
        <color rgb="FFFFEB84"/>
        <color rgb="FFF8696B"/>
      </colorScale>
    </cfRule>
  </conditionalFormatting>
  <conditionalFormatting sqref="D1232:D1245">
    <cfRule type="colorScale" priority="3">
      <colorScale>
        <cfvo type="min"/>
        <cfvo type="percentile" val="50"/>
        <cfvo type="max"/>
        <color rgb="FF63BE7B"/>
        <color rgb="FFFFEB84"/>
        <color rgb="FFF8696B"/>
      </colorScale>
    </cfRule>
  </conditionalFormatting>
  <conditionalFormatting sqref="G172:G185">
    <cfRule type="colorScale" priority="28">
      <colorScale>
        <cfvo type="min"/>
        <cfvo type="percentile" val="50"/>
        <cfvo type="max"/>
        <color rgb="FF63BE7B"/>
        <color rgb="FFFFEB84"/>
        <color rgb="FFF8696B"/>
      </colorScale>
    </cfRule>
  </conditionalFormatting>
  <conditionalFormatting sqref="G246:G259">
    <cfRule type="colorScale" priority="23">
      <colorScale>
        <cfvo type="min"/>
        <cfvo type="percentile" val="50"/>
        <cfvo type="max"/>
        <color rgb="FF63BE7B"/>
        <color rgb="FFFFEB84"/>
        <color rgb="FFF8696B"/>
      </colorScale>
    </cfRule>
  </conditionalFormatting>
  <conditionalFormatting sqref="G1176:G1189">
    <cfRule type="colorScale" priority="18">
      <colorScale>
        <cfvo type="min"/>
        <cfvo type="percentile" val="50"/>
        <cfvo type="max"/>
        <color rgb="FF63BE7B"/>
        <color rgb="FFFFEB84"/>
        <color rgb="FFF8696B"/>
      </colorScale>
    </cfRule>
  </conditionalFormatting>
  <conditionalFormatting sqref="G1178:G1191">
    <cfRule type="colorScale" priority="6">
      <colorScale>
        <cfvo type="min"/>
        <cfvo type="percentile" val="50"/>
        <cfvo type="max"/>
        <color rgb="FF63BE7B"/>
        <color rgb="FFFFEB84"/>
        <color rgb="FFF8696B"/>
      </colorScale>
    </cfRule>
  </conditionalFormatting>
  <conditionalFormatting sqref="G1230:G1243">
    <cfRule type="colorScale" priority="10">
      <colorScale>
        <cfvo type="min"/>
        <cfvo type="percentile" val="50"/>
        <cfvo type="max"/>
        <color rgb="FF63BE7B"/>
        <color rgb="FFFFEB84"/>
        <color rgb="FFF8696B"/>
      </colorScale>
    </cfRule>
  </conditionalFormatting>
  <conditionalFormatting sqref="G1232:G1245">
    <cfRule type="colorScale" priority="2">
      <colorScale>
        <cfvo type="min"/>
        <cfvo type="percentile" val="50"/>
        <cfvo type="max"/>
        <color rgb="FF63BE7B"/>
        <color rgb="FFFFEB84"/>
        <color rgb="FFF8696B"/>
      </colorScale>
    </cfRule>
  </conditionalFormatting>
  <conditionalFormatting sqref="G1176:H1189">
    <cfRule type="colorScale" priority="26">
      <colorScale>
        <cfvo type="min"/>
        <cfvo type="percentile" val="50"/>
        <cfvo type="max"/>
        <color rgb="FF63BE7B"/>
        <color rgb="FFFFEB84"/>
        <color rgb="FFF8696B"/>
      </colorScale>
    </cfRule>
  </conditionalFormatting>
  <conditionalFormatting sqref="G1230:H1243">
    <cfRule type="colorScale" priority="13">
      <colorScale>
        <cfvo type="min"/>
        <cfvo type="percentile" val="50"/>
        <cfvo type="max"/>
        <color rgb="FF63BE7B"/>
        <color rgb="FFFFEB84"/>
        <color rgb="FFF8696B"/>
      </colorScale>
    </cfRule>
    <cfRule type="colorScale" priority="16">
      <colorScale>
        <cfvo type="min"/>
        <cfvo type="percentile" val="50"/>
        <cfvo type="max"/>
        <color rgb="FF63BE7B"/>
        <color rgb="FFFFEB84"/>
        <color rgb="FFF8696B"/>
      </colorScale>
    </cfRule>
  </conditionalFormatting>
  <conditionalFormatting sqref="H172:H185">
    <cfRule type="colorScale" priority="27">
      <colorScale>
        <cfvo type="min"/>
        <cfvo type="percentile" val="50"/>
        <cfvo type="max"/>
        <color rgb="FF63BE7B"/>
        <color rgb="FFFFEB84"/>
        <color rgb="FFF8696B"/>
      </colorScale>
    </cfRule>
  </conditionalFormatting>
  <conditionalFormatting sqref="H246:H259">
    <cfRule type="colorScale" priority="22">
      <colorScale>
        <cfvo type="min"/>
        <cfvo type="percentile" val="50"/>
        <cfvo type="max"/>
        <color rgb="FF63BE7B"/>
        <color rgb="FFFFEB84"/>
        <color rgb="FFF8696B"/>
      </colorScale>
    </cfRule>
  </conditionalFormatting>
  <conditionalFormatting sqref="H1176:H1189">
    <cfRule type="colorScale" priority="17">
      <colorScale>
        <cfvo type="min"/>
        <cfvo type="percentile" val="50"/>
        <cfvo type="max"/>
        <color rgb="FF63BE7B"/>
        <color rgb="FFFFEB84"/>
        <color rgb="FFF8696B"/>
      </colorScale>
    </cfRule>
  </conditionalFormatting>
  <conditionalFormatting sqref="H1178:H1191">
    <cfRule type="colorScale" priority="5">
      <colorScale>
        <cfvo type="min"/>
        <cfvo type="percentile" val="50"/>
        <cfvo type="max"/>
        <color rgb="FF63BE7B"/>
        <color rgb="FFFFEB84"/>
        <color rgb="FFF8696B"/>
      </colorScale>
    </cfRule>
  </conditionalFormatting>
  <conditionalFormatting sqref="H1230:H1243">
    <cfRule type="colorScale" priority="9">
      <colorScale>
        <cfvo type="min"/>
        <cfvo type="percentile" val="50"/>
        <cfvo type="max"/>
        <color rgb="FF63BE7B"/>
        <color rgb="FFFFEB84"/>
        <color rgb="FFF8696B"/>
      </colorScale>
    </cfRule>
  </conditionalFormatting>
  <conditionalFormatting sqref="H1232:H1245">
    <cfRule type="colorScale" priority="1">
      <colorScale>
        <cfvo type="min"/>
        <cfvo type="percentile" val="50"/>
        <cfvo type="max"/>
        <color rgb="FF63BE7B"/>
        <color rgb="FFFFEB84"/>
        <color rgb="FFF8696B"/>
      </colorScale>
    </cfRule>
  </conditionalFormatting>
  <hyperlinks>
    <hyperlink ref="B9" location="'I.Założenia, koszty jednostkowe'!B144" display="2. KOSZTY JEDNOSTKOWE EKSPLOATACJI POJAZDÓW" xr:uid="{DBE5A1C2-8F31-4F31-9554-8F3A893EEDC5}"/>
    <hyperlink ref="B11" location="'I.Założenia, koszty jednostkowe'!B665" display="4. KOSZTY JEDNOSTKOWE WYPADKÓW I ZDARZEŃ DROGOWYCH" xr:uid="{DD89B45E-C504-42E5-A81E-22F5BB9DAAE9}"/>
    <hyperlink ref="B15" location="'I.Założenia, koszty jednostkowe'!B1625" display="8. Wskaźniki makroekonomiczne" xr:uid="{4971CCEA-9DA5-431B-88B9-9FCDA8233CE0}"/>
    <hyperlink ref="B8:D8" location="'Koszty jednostkowe (RB2025)'!B18" display="1. JEDNOSTKOWE KOSZTY UTRZYMANIA INFRASTRUKTURY DROGOWEJ ORAZ ESPO" xr:uid="{99CC1F2B-FF51-496B-BC7B-7D93E4BDA65F}"/>
    <hyperlink ref="B9:D9" location="'Koszty jednostkowe (RB2025)'!B164" display="2. KOSZTY JEDNOSTKOWE EKSPLOATACJI POJAZDÓW" xr:uid="{BE787613-6063-4D11-AF4B-A7A7178E9806}"/>
    <hyperlink ref="B10:D10" location="'Koszty jednostkowe (RB2025)'!B604" display="3. KOSZTY JEDNOSTKOWE CZASU" xr:uid="{2D6485FF-1A74-4070-94BB-D83BF395D428}"/>
    <hyperlink ref="B11:D11" location="'Koszty jednostkowe (RB2025)'!B686" display="4. KOSZTY JEDNOSTKOWE WYPADKÓW I ZDARZEŃ DROGOWYCH" xr:uid="{E5CC86CA-56F5-40DB-8F1D-4653E5B93D4B}"/>
    <hyperlink ref="B12:D12" location="'Koszty jednostkowe (RB2025)'!B857" display="5. KOSZTY JEDNOSTKOWE ZANIECZYSZCZENIA POWIETRZA" xr:uid="{F4C624C1-2D6B-4324-A93D-1D93AD1E0673}"/>
    <hyperlink ref="B13:D13" location="'Koszty jednostkowe (RB2025)'!B1158" display="6. KOSZTY JEDNOSTKOWE KLIMATU" xr:uid="{D37655FA-65F9-418F-95A0-CEEABBF5A6C2}"/>
    <hyperlink ref="B14:D14" location="'Koszty jednostkowe (RB2025)'!B1586" display="7. KOSZTY JEDNOSTKOWE HAŁASU" xr:uid="{124F7321-9FD4-407E-A9BA-3015A34B76CB}"/>
    <hyperlink ref="B15:D15" location="'Koszty jednostkowe (RB2025)'!B1657" display="8. WSKAŹNIKI MAKROEKONOMICZNE" xr:uid="{BBE713B5-6064-4F81-AF2A-E6FAE295D5FA}"/>
    <hyperlink ref="B16:D16" location="'Koszty jednostkowe (RB2025)'!B1761" display="9. WSPÓLCZYNNIKI DYSKONTA DLA ANALIZY EKONOMICZNEJ I FINANSOWEJ" xr:uid="{966FC789-D375-400D-A8FC-58837E61C7B5}"/>
    <hyperlink ref="A18" location="'Koszty jednostkowe (RB2025)'!B7" display="Powrót do spisu treści" xr:uid="{F34AB971-DF57-4417-AF78-96A3B8E4ED57}"/>
    <hyperlink ref="A164" location="'Koszty jednostkowe (RB2025)'!B7" display="Powrót do spisu treści" xr:uid="{AA658EC2-D75A-4069-B137-F81B1D032374}"/>
    <hyperlink ref="A604" location="'Koszty jednostkowe (RB2025)'!B7" display="Powrót do spisu treści" xr:uid="{2AA29A30-2BD1-40A2-8617-A020EAA0BAC6}"/>
    <hyperlink ref="A686" location="'Koszty jednostkowe (RB2025)'!B7" display="Powrót do spisu treści" xr:uid="{EDC782C5-4177-4330-9976-89700E8AE405}"/>
    <hyperlink ref="A857" location="'Koszty jednostkowe (RB2025)'!B7" display="Powrót do spisu treści" xr:uid="{71B2270D-DA33-498C-8474-BD3AC5BFBFC4}"/>
    <hyperlink ref="A1158" location="'Koszty jednostkowe (RB2025)'!B7" display="Powrót do spisu treści" xr:uid="{80B85EA2-19A7-48BE-AFC4-5334BFD41567}"/>
    <hyperlink ref="A1657" location="'Koszty jednostkowe (RB2025)'!B7" display="Powrót do spisu treści" xr:uid="{BCFE6698-1321-4600-83D6-52829D9B0F6E}"/>
    <hyperlink ref="A1761" location="'Koszty jednostkowe (RB2025)'!B7" display="Powrót do spisu treści" xr:uid="{A0C3AFCF-46C6-48C1-BE3E-A2857F964144}"/>
    <hyperlink ref="A783" location="'Koszty jednostkowe (RB2025)'!B7" display="Powrót do spisu treści" xr:uid="{373D8007-299A-42C7-87C5-92DD8943F12D}"/>
    <hyperlink ref="A640" location="'Koszty jednostkowe (RB2025)'!B7" display="Powrót do spisu treści" xr:uid="{AE5E76B6-C691-4816-887F-FE0E41367C4B}"/>
    <hyperlink ref="A318" location="'Koszty jednostkowe (RB2025)'!B7" display="Powrót do spisu treści" xr:uid="{0DCBAEEE-F36E-4BA0-B161-6DB6B482B978}"/>
    <hyperlink ref="A1259" location="'Koszty jednostkowe (RB2025)'!B7" display="Powrót do spisu treści" xr:uid="{4D919135-68A2-4FD1-922E-2769A00884F1}"/>
    <hyperlink ref="A1608" location="'Koszty jednostkowe (RB2025)'!B7" display="Powrót do spisu treści" xr:uid="{5FD27E99-F4C6-4B74-834E-62A274E54471}"/>
    <hyperlink ref="A1586" location="'Koszty jednostkowe (RB2025)'!B7" display="Powrót do spisu treści" xr:uid="{109B7DB9-2EDA-4216-909D-D36B785D7192}"/>
    <hyperlink ref="C5" r:id="rId1" xr:uid="{FA2C3889-147B-48AB-9820-4F2CB1FC5B71}"/>
    <hyperlink ref="C4" r:id="rId2" xr:uid="{8378C3E0-7E99-483C-A3C0-0C7C1D61599C}"/>
  </hyperlinks>
  <pageMargins left="0.7" right="0.7" top="0.75" bottom="0.75" header="0.3" footer="0.3"/>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lement zawartości obrazu" ma:contentTypeID="0x0101009148F5A04DDD49CBA7127AADA5FB792B00AADE34325A8B49CDA8BB4DB53328F2140001DD44BF3DD5E244B92E0E7EF843431A" ma:contentTypeVersion="1" ma:contentTypeDescription="Przekazywanie obrazu." ma:contentTypeScope="" ma:versionID="867d5e7caeeac80f851f54eeec96f8df">
  <xsd:schema xmlns:xsd="http://www.w3.org/2001/XMLSchema" xmlns:xs="http://www.w3.org/2001/XMLSchema" xmlns:p="http://schemas.microsoft.com/office/2006/metadata/properties" xmlns:ns1="http://schemas.microsoft.com/sharepoint/v3" xmlns:ns2="36C6BB41-E551-4D3E-B40C-7D69383E5B43" xmlns:ns3="http://schemas.microsoft.com/sharepoint/v3/fields" targetNamespace="http://schemas.microsoft.com/office/2006/metadata/properties" ma:root="true" ma:fieldsID="de3e3635a7db8e21328f138f8241d09e" ns1:_="" ns2:_="" ns3:_="">
    <xsd:import namespace="http://schemas.microsoft.com/sharepoint/v3"/>
    <xsd:import namespace="36C6BB41-E551-4D3E-B40C-7D69383E5B43"/>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Ścieżka adresu URL" ma:hidden="true" ma:list="Docs" ma:internalName="FileRef" ma:readOnly="true" ma:showField="FullUrl">
      <xsd:simpleType>
        <xsd:restriction base="dms:Lookup"/>
      </xsd:simpleType>
    </xsd:element>
    <xsd:element name="File_x0020_Type" ma:index="9" nillable="true" ma:displayName="Typ plików" ma:hidden="true" ma:internalName="File_x0020_Type" ma:readOnly="true">
      <xsd:simpleType>
        <xsd:restriction base="dms:Text"/>
      </xsd:simpleType>
    </xsd:element>
    <xsd:element name="HTML_x0020_File_x0020_Type" ma:index="10" nillable="true" ma:displayName="Typ pliku HTML" ma:hidden="true" ma:internalName="HTML_x0020_File_x0020_Type" ma:readOnly="true">
      <xsd:simpleType>
        <xsd:restriction base="dms:Text"/>
      </xsd:simpleType>
    </xsd:element>
    <xsd:element name="FSObjType" ma:index="11" nillable="true" ma:displayName="Typ elementu" ma:hidden="true" ma:list="Docs" ma:internalName="FSObjType" ma:readOnly="true" ma:showField="FSType">
      <xsd:simpleType>
        <xsd:restriction base="dms:Lookup"/>
      </xsd:simpleType>
    </xsd:element>
    <xsd:element name="PublishingStartDate" ma:index="27" nillable="true" ma:displayName="Planowana data rozpoczęcia" ma:description="" ma:hidden="true" ma:internalName="PublishingStartDate">
      <xsd:simpleType>
        <xsd:restriction base="dms:Unknown"/>
      </xsd:simpleType>
    </xsd:element>
    <xsd:element name="PublishingExpirationDate" ma:index="28" nillable="true" ma:displayName="Planowana data zakończenia"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C6BB41-E551-4D3E-B40C-7D69383E5B43" elementFormDefault="qualified">
    <xsd:import namespace="http://schemas.microsoft.com/office/2006/documentManagement/types"/>
    <xsd:import namespace="http://schemas.microsoft.com/office/infopath/2007/PartnerControls"/>
    <xsd:element name="ThumbnailExists" ma:index="18" nillable="true" ma:displayName="Istnieje miniatura" ma:default="FALSE" ma:hidden="true" ma:internalName="ThumbnailExists" ma:readOnly="true">
      <xsd:simpleType>
        <xsd:restriction base="dms:Boolean"/>
      </xsd:simpleType>
    </xsd:element>
    <xsd:element name="PreviewExists" ma:index="19" nillable="true" ma:displayName="Istnieje podgląd" ma:default="FALSE" ma:hidden="true" ma:internalName="PreviewExists" ma:readOnly="true">
      <xsd:simpleType>
        <xsd:restriction base="dms:Boolean"/>
      </xsd:simpleType>
    </xsd:element>
    <xsd:element name="ImageWidth" ma:index="20" nillable="true" ma:displayName="Szerokość" ma:internalName="ImageWidth" ma:readOnly="true">
      <xsd:simpleType>
        <xsd:restriction base="dms:Unknown"/>
      </xsd:simpleType>
    </xsd:element>
    <xsd:element name="ImageHeight" ma:index="22" nillable="true" ma:displayName="Wysokość" ma:internalName="ImageHeight" ma:readOnly="true">
      <xsd:simpleType>
        <xsd:restriction base="dms:Unknown"/>
      </xsd:simpleType>
    </xsd:element>
    <xsd:element name="ImageCreateDate" ma:index="25" nillable="true" ma:displayName="Data zrobienia zdjęcia"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Prawa autorskie"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or"/>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ma:index="23" ma:displayName="Komentarze"/>
        <xsd:element name="keywords" minOccurs="0" maxOccurs="1" type="xsd:string" ma:index="14" ma:displayName="Słowa kluczowe"/>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wic_System_Copyright xmlns="http://schemas.microsoft.com/sharepoint/v3/fields" xsi:nil="true"/>
    <ImageCreateDate xmlns="36C6BB41-E551-4D3E-B40C-7D69383E5B43" xsi:nil="true"/>
  </documentManagement>
</p:properties>
</file>

<file path=customXml/itemProps1.xml><?xml version="1.0" encoding="utf-8"?>
<ds:datastoreItem xmlns:ds="http://schemas.openxmlformats.org/officeDocument/2006/customXml" ds:itemID="{629CB1AB-772E-4AFD-999E-1EDF3F098243}">
  <ds:schemaRefs>
    <ds:schemaRef ds:uri="http://schemas.microsoft.com/sharepoint/v3/contenttype/forms"/>
  </ds:schemaRefs>
</ds:datastoreItem>
</file>

<file path=customXml/itemProps2.xml><?xml version="1.0" encoding="utf-8"?>
<ds:datastoreItem xmlns:ds="http://schemas.openxmlformats.org/officeDocument/2006/customXml" ds:itemID="{2FD9508C-6E98-411E-9E2C-C6B04CE0F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C6BB41-E551-4D3E-B40C-7D69383E5B4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D522C3-BE84-496B-9E1B-17414D703748}">
  <ds:schemaRefs>
    <ds:schemaRef ds:uri="http://schemas.openxmlformats.org/package/2006/metadata/core-properties"/>
    <ds:schemaRef ds:uri="http://schemas.microsoft.com/office/2006/documentManagement/types"/>
    <ds:schemaRef ds:uri="http://schemas.microsoft.com/sharepoint/v3"/>
    <ds:schemaRef ds:uri="36C6BB41-E551-4D3E-B40C-7D69383E5B43"/>
    <ds:schemaRef ds:uri="http://schemas.microsoft.com/office/infopath/2007/PartnerControls"/>
    <ds:schemaRef ds:uri="http://schemas.microsoft.com/sharepoint/v3/fields"/>
    <ds:schemaRef ds:uri="http://purl.org/dc/elements/1.1/"/>
    <ds:schemaRef ds:uri="http://www.w3.org/XML/1998/namespace"/>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Koszty jednostkowe (RB2025)</vt:lpstr>
    </vt:vector>
  </TitlesOfParts>
  <Company>GDDKiA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DPalonek@gddkia.gov.pl</dc:creator>
  <cp:keywords/>
  <dc:description/>
  <cp:lastModifiedBy>Ostaszewska Justyna</cp:lastModifiedBy>
  <cp:lastPrinted>2022-05-12T08:38:29Z</cp:lastPrinted>
  <dcterms:created xsi:type="dcterms:W3CDTF">2009-09-15T11:50:17Z</dcterms:created>
  <dcterms:modified xsi:type="dcterms:W3CDTF">2025-07-28T09:18:55Z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0x0101009148F5A04DDD49CBA7127AADA5FB792B00AADE34325A8B49CDA8BB4DB53328F2140001DD44BF3DD5E244B92E0E7EF843431A</vt:lpwstr>
  </property>
</Properties>
</file>