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rafal.otys\Desktop\"/>
    </mc:Choice>
  </mc:AlternateContent>
  <xr:revisionPtr revIDLastSave="0" documentId="13_ncr:1_{0C18C402-FB68-4B1C-AAA1-0081D4FA7ACC}" xr6:coauthVersionLast="36" xr6:coauthVersionMax="36" xr10:uidLastSave="{00000000-0000-0000-0000-000000000000}"/>
  <bookViews>
    <workbookView xWindow="0" yWindow="0" windowWidth="28800" windowHeight="11832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</workbook>
</file>

<file path=xl/calcChain.xml><?xml version="1.0" encoding="utf-8"?>
<calcChain xmlns="http://schemas.openxmlformats.org/spreadsheetml/2006/main">
  <c r="K179" i="1" l="1"/>
  <c r="K190" i="1"/>
  <c r="H190" i="1"/>
  <c r="T128" i="1" l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S128" i="1"/>
  <c r="T129" i="1" l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L115" i="1"/>
  <c r="L116" i="1"/>
  <c r="L117" i="1"/>
  <c r="L118" i="1"/>
  <c r="L119" i="1"/>
  <c r="L120" i="1"/>
  <c r="L121" i="1"/>
  <c r="L122" i="1"/>
  <c r="L123" i="1"/>
  <c r="L125" i="1"/>
  <c r="L126" i="1"/>
  <c r="L127" i="1"/>
  <c r="L128" i="1"/>
  <c r="U115" i="1" l="1"/>
  <c r="U128" i="1"/>
  <c r="U120" i="1"/>
  <c r="U116" i="1"/>
  <c r="U124" i="1"/>
  <c r="U127" i="1"/>
  <c r="U123" i="1"/>
  <c r="U119" i="1"/>
  <c r="V115" i="1"/>
  <c r="U118" i="1"/>
  <c r="U126" i="1"/>
  <c r="U122" i="1"/>
  <c r="U125" i="1"/>
  <c r="U121" i="1"/>
  <c r="U117" i="1"/>
  <c r="J398" i="1"/>
  <c r="V121" i="1" l="1"/>
  <c r="V118" i="1"/>
  <c r="V127" i="1"/>
  <c r="V128" i="1"/>
  <c r="V125" i="1"/>
  <c r="V124" i="1"/>
  <c r="V122" i="1"/>
  <c r="V119" i="1"/>
  <c r="V116" i="1"/>
  <c r="V117" i="1"/>
  <c r="V126" i="1"/>
  <c r="V123" i="1"/>
  <c r="V120" i="1"/>
  <c r="V399" i="1"/>
  <c r="S399" i="1"/>
  <c r="P399" i="1"/>
  <c r="M399" i="1"/>
  <c r="J399" i="1"/>
  <c r="O251" i="1" l="1"/>
  <c r="S251" i="1" s="1"/>
  <c r="I249" i="1" l="1"/>
  <c r="M249" i="1" s="1"/>
  <c r="O248" i="1"/>
  <c r="S248" i="1" s="1"/>
  <c r="T334" i="1" l="1"/>
  <c r="T335" i="1"/>
  <c r="T336" i="1"/>
  <c r="T337" i="1"/>
  <c r="T338" i="1"/>
  <c r="T333" i="1"/>
  <c r="R334" i="1"/>
  <c r="R335" i="1"/>
  <c r="R336" i="1"/>
  <c r="R337" i="1"/>
  <c r="R338" i="1"/>
  <c r="R333" i="1"/>
  <c r="P334" i="1"/>
  <c r="P335" i="1"/>
  <c r="P336" i="1"/>
  <c r="P337" i="1"/>
  <c r="P338" i="1"/>
  <c r="P333" i="1"/>
  <c r="M334" i="1"/>
  <c r="M335" i="1"/>
  <c r="M336" i="1"/>
  <c r="M337" i="1"/>
  <c r="M338" i="1"/>
  <c r="M333" i="1"/>
  <c r="H334" i="1"/>
  <c r="H335" i="1"/>
  <c r="H336" i="1"/>
  <c r="H337" i="1"/>
  <c r="H338" i="1"/>
  <c r="F334" i="1"/>
  <c r="F335" i="1"/>
  <c r="F336" i="1"/>
  <c r="F337" i="1"/>
  <c r="F338" i="1"/>
  <c r="D334" i="1"/>
  <c r="D335" i="1"/>
  <c r="D336" i="1"/>
  <c r="D337" i="1"/>
  <c r="D338" i="1"/>
  <c r="A334" i="1"/>
  <c r="A335" i="1"/>
  <c r="A336" i="1"/>
  <c r="A337" i="1"/>
  <c r="A338" i="1"/>
  <c r="R339" i="1" l="1"/>
  <c r="T339" i="1"/>
  <c r="P339" i="1"/>
  <c r="G226" i="1"/>
  <c r="G217" i="1"/>
  <c r="M56" i="1"/>
  <c r="L112" i="1"/>
  <c r="M22" i="1"/>
  <c r="G354" i="1"/>
  <c r="G245" i="1"/>
  <c r="G366" i="1"/>
  <c r="M330" i="1"/>
  <c r="A330" i="1"/>
  <c r="G277" i="1"/>
  <c r="E9" i="1"/>
  <c r="P230" i="1"/>
  <c r="M230" i="1"/>
  <c r="J230" i="1"/>
  <c r="G230" i="1"/>
  <c r="P229" i="1"/>
  <c r="M229" i="1"/>
  <c r="J229" i="1"/>
  <c r="G229" i="1"/>
  <c r="P228" i="1"/>
  <c r="M228" i="1"/>
  <c r="J228" i="1"/>
  <c r="G228" i="1"/>
  <c r="P221" i="1"/>
  <c r="M221" i="1"/>
  <c r="J221" i="1"/>
  <c r="G221" i="1"/>
  <c r="J220" i="1"/>
  <c r="M220" i="1"/>
  <c r="P220" i="1"/>
  <c r="G220" i="1"/>
  <c r="P219" i="1"/>
  <c r="M219" i="1"/>
  <c r="M222" i="1" s="1"/>
  <c r="J219" i="1"/>
  <c r="G219" i="1"/>
  <c r="Q156" i="1"/>
  <c r="N156" i="1"/>
  <c r="L156" i="1"/>
  <c r="Q87" i="1"/>
  <c r="O87" i="1"/>
  <c r="Q86" i="1"/>
  <c r="O86" i="1"/>
  <c r="Q85" i="1"/>
  <c r="O85" i="1"/>
  <c r="Q84" i="1"/>
  <c r="O84" i="1"/>
  <c r="Q60" i="1"/>
  <c r="O60" i="1"/>
  <c r="M60" i="1"/>
  <c r="Q59" i="1"/>
  <c r="O59" i="1"/>
  <c r="M59" i="1"/>
  <c r="Q58" i="1"/>
  <c r="O58" i="1"/>
  <c r="M58" i="1"/>
  <c r="Q26" i="1"/>
  <c r="O26" i="1"/>
  <c r="M26" i="1"/>
  <c r="Q25" i="1"/>
  <c r="O25" i="1"/>
  <c r="M25" i="1"/>
  <c r="Q24" i="1"/>
  <c r="O24" i="1"/>
  <c r="M24" i="1"/>
  <c r="Q51" i="1"/>
  <c r="O51" i="1"/>
  <c r="Q50" i="1"/>
  <c r="O50" i="1"/>
  <c r="Q49" i="1"/>
  <c r="O49" i="1"/>
  <c r="Q48" i="1"/>
  <c r="O48" i="1"/>
  <c r="V398" i="1"/>
  <c r="S398" i="1"/>
  <c r="P398" i="1"/>
  <c r="M398" i="1"/>
  <c r="V397" i="1"/>
  <c r="S397" i="1"/>
  <c r="P397" i="1"/>
  <c r="M397" i="1"/>
  <c r="J397" i="1"/>
  <c r="V396" i="1"/>
  <c r="S396" i="1"/>
  <c r="P396" i="1"/>
  <c r="M396" i="1"/>
  <c r="J396" i="1"/>
  <c r="V395" i="1"/>
  <c r="S395" i="1"/>
  <c r="P395" i="1"/>
  <c r="M395" i="1"/>
  <c r="J395" i="1"/>
  <c r="V394" i="1"/>
  <c r="S394" i="1"/>
  <c r="P394" i="1"/>
  <c r="M394" i="1"/>
  <c r="J394" i="1"/>
  <c r="S369" i="1"/>
  <c r="S370" i="1"/>
  <c r="S371" i="1"/>
  <c r="S372" i="1"/>
  <c r="S373" i="1"/>
  <c r="S368" i="1"/>
  <c r="P369" i="1"/>
  <c r="P370" i="1"/>
  <c r="P371" i="1"/>
  <c r="P372" i="1"/>
  <c r="P373" i="1"/>
  <c r="P368" i="1"/>
  <c r="M369" i="1"/>
  <c r="M370" i="1"/>
  <c r="M371" i="1"/>
  <c r="M372" i="1"/>
  <c r="M373" i="1"/>
  <c r="M368" i="1"/>
  <c r="J369" i="1"/>
  <c r="J370" i="1"/>
  <c r="J371" i="1"/>
  <c r="J372" i="1"/>
  <c r="J373" i="1"/>
  <c r="J368" i="1"/>
  <c r="G369" i="1"/>
  <c r="G370" i="1"/>
  <c r="G371" i="1"/>
  <c r="G372" i="1"/>
  <c r="G373" i="1"/>
  <c r="G368" i="1"/>
  <c r="C369" i="1"/>
  <c r="C370" i="1"/>
  <c r="C371" i="1"/>
  <c r="C372" i="1"/>
  <c r="C373" i="1"/>
  <c r="C368" i="1"/>
  <c r="S357" i="1"/>
  <c r="S358" i="1"/>
  <c r="S359" i="1"/>
  <c r="S360" i="1"/>
  <c r="S361" i="1"/>
  <c r="S356" i="1"/>
  <c r="P357" i="1"/>
  <c r="P358" i="1"/>
  <c r="P359" i="1"/>
  <c r="P360" i="1"/>
  <c r="P361" i="1"/>
  <c r="P356" i="1"/>
  <c r="M357" i="1"/>
  <c r="M358" i="1"/>
  <c r="M359" i="1"/>
  <c r="M360" i="1"/>
  <c r="M361" i="1"/>
  <c r="M356" i="1"/>
  <c r="J357" i="1"/>
  <c r="J358" i="1"/>
  <c r="J359" i="1"/>
  <c r="J360" i="1"/>
  <c r="J361" i="1"/>
  <c r="J356" i="1"/>
  <c r="G357" i="1"/>
  <c r="G358" i="1"/>
  <c r="G359" i="1"/>
  <c r="G360" i="1"/>
  <c r="G361" i="1"/>
  <c r="G356" i="1"/>
  <c r="C357" i="1"/>
  <c r="C358" i="1"/>
  <c r="C359" i="1"/>
  <c r="C360" i="1"/>
  <c r="C361" i="1"/>
  <c r="C356" i="1"/>
  <c r="H333" i="1"/>
  <c r="F333" i="1"/>
  <c r="D333" i="1"/>
  <c r="A333" i="1"/>
  <c r="Q281" i="1"/>
  <c r="U281" i="1" s="1"/>
  <c r="Q282" i="1"/>
  <c r="U282" i="1" s="1"/>
  <c r="Q283" i="1"/>
  <c r="U283" i="1" s="1"/>
  <c r="Q284" i="1"/>
  <c r="U284" i="1" s="1"/>
  <c r="Q285" i="1"/>
  <c r="U285" i="1" s="1"/>
  <c r="Q280" i="1"/>
  <c r="U280" i="1" s="1"/>
  <c r="O281" i="1"/>
  <c r="S281" i="1" s="1"/>
  <c r="O282" i="1"/>
  <c r="S282" i="1" s="1"/>
  <c r="O283" i="1"/>
  <c r="S283" i="1" s="1"/>
  <c r="O284" i="1"/>
  <c r="S284" i="1" s="1"/>
  <c r="O285" i="1"/>
  <c r="S285" i="1" s="1"/>
  <c r="O280" i="1"/>
  <c r="S280" i="1" s="1"/>
  <c r="I281" i="1"/>
  <c r="M281" i="1" s="1"/>
  <c r="I282" i="1"/>
  <c r="M282" i="1" s="1"/>
  <c r="I283" i="1"/>
  <c r="M283" i="1" s="1"/>
  <c r="I284" i="1"/>
  <c r="M284" i="1" s="1"/>
  <c r="I285" i="1"/>
  <c r="M285" i="1" s="1"/>
  <c r="I280" i="1"/>
  <c r="M280" i="1" s="1"/>
  <c r="G280" i="1"/>
  <c r="K280" i="1" s="1"/>
  <c r="G281" i="1"/>
  <c r="K281" i="1" s="1"/>
  <c r="G282" i="1"/>
  <c r="K282" i="1" s="1"/>
  <c r="G283" i="1"/>
  <c r="K283" i="1" s="1"/>
  <c r="G284" i="1"/>
  <c r="K284" i="1" s="1"/>
  <c r="G285" i="1"/>
  <c r="K285" i="1" s="1"/>
  <c r="C281" i="1"/>
  <c r="C282" i="1"/>
  <c r="C283" i="1"/>
  <c r="C284" i="1"/>
  <c r="C285" i="1"/>
  <c r="C280" i="1"/>
  <c r="Q249" i="1"/>
  <c r="U249" i="1" s="1"/>
  <c r="Q250" i="1"/>
  <c r="U250" i="1" s="1"/>
  <c r="Q251" i="1"/>
  <c r="U251" i="1" s="1"/>
  <c r="Q252" i="1"/>
  <c r="U252" i="1" s="1"/>
  <c r="Q253" i="1"/>
  <c r="U253" i="1" s="1"/>
  <c r="Q248" i="1"/>
  <c r="U248" i="1" s="1"/>
  <c r="O249" i="1"/>
  <c r="S249" i="1" s="1"/>
  <c r="O250" i="1"/>
  <c r="S250" i="1" s="1"/>
  <c r="O252" i="1"/>
  <c r="S252" i="1" s="1"/>
  <c r="O253" i="1"/>
  <c r="S253" i="1" s="1"/>
  <c r="C249" i="1"/>
  <c r="C250" i="1"/>
  <c r="C251" i="1"/>
  <c r="C252" i="1"/>
  <c r="C253" i="1"/>
  <c r="I250" i="1"/>
  <c r="M250" i="1" s="1"/>
  <c r="I251" i="1"/>
  <c r="M251" i="1" s="1"/>
  <c r="I252" i="1"/>
  <c r="M252" i="1" s="1"/>
  <c r="I253" i="1"/>
  <c r="M253" i="1" s="1"/>
  <c r="I248" i="1"/>
  <c r="M248" i="1" s="1"/>
  <c r="G249" i="1"/>
  <c r="K249" i="1" s="1"/>
  <c r="G250" i="1"/>
  <c r="K250" i="1" s="1"/>
  <c r="G251" i="1"/>
  <c r="K251" i="1" s="1"/>
  <c r="G252" i="1"/>
  <c r="K252" i="1" s="1"/>
  <c r="G253" i="1"/>
  <c r="K253" i="1" s="1"/>
  <c r="G248" i="1"/>
  <c r="C248" i="1"/>
  <c r="K248" i="1" l="1"/>
  <c r="M61" i="1"/>
  <c r="Q61" i="1"/>
  <c r="G231" i="1"/>
  <c r="J231" i="1"/>
  <c r="M231" i="1"/>
  <c r="P231" i="1"/>
  <c r="M254" i="1"/>
  <c r="K61" i="1"/>
  <c r="J400" i="1"/>
  <c r="V400" i="1"/>
  <c r="S400" i="1"/>
  <c r="P400" i="1"/>
  <c r="M400" i="1"/>
  <c r="O61" i="1"/>
  <c r="G222" i="1"/>
  <c r="J222" i="1"/>
  <c r="Q88" i="1"/>
  <c r="S374" i="1"/>
  <c r="P222" i="1"/>
  <c r="G362" i="1"/>
  <c r="M362" i="1"/>
  <c r="S362" i="1"/>
  <c r="F339" i="1"/>
  <c r="O88" i="1"/>
  <c r="J374" i="1"/>
  <c r="P374" i="1"/>
  <c r="G374" i="1"/>
  <c r="M374" i="1"/>
  <c r="P362" i="1"/>
  <c r="J362" i="1"/>
  <c r="D339" i="1"/>
  <c r="H339" i="1"/>
  <c r="S129" i="1"/>
  <c r="R129" i="1"/>
  <c r="Q129" i="1"/>
  <c r="P129" i="1"/>
  <c r="O129" i="1"/>
  <c r="N129" i="1"/>
  <c r="L129" i="1"/>
  <c r="Q52" i="1"/>
  <c r="O52" i="1"/>
  <c r="Q27" i="1"/>
  <c r="O27" i="1"/>
  <c r="M27" i="1"/>
  <c r="K27" i="1"/>
  <c r="Q286" i="1"/>
  <c r="O286" i="1"/>
  <c r="M286" i="1"/>
  <c r="K286" i="1"/>
  <c r="I286" i="1"/>
  <c r="G286" i="1"/>
  <c r="Q254" i="1"/>
  <c r="O254" i="1"/>
  <c r="I254" i="1"/>
  <c r="G254" i="1"/>
  <c r="S254" i="1" l="1"/>
  <c r="U254" i="1"/>
  <c r="S286" i="1"/>
  <c r="U286" i="1"/>
  <c r="K254" i="1"/>
  <c r="U129" i="1"/>
  <c r="V12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5" savePassword="1" deleted="1" background="1" saveData="1" credentials="none">
    <dbPr connection="" command=""/>
  </connection>
  <connection id="2" xr16:uid="{00000000-0015-0000-FFFF-FFFF01000000}" keepAlive="1" name="SP_Meldunek_sekcja_I_tab_1" type="5" refreshedVersion="5" savePassword="1" deleted="1" background="1" saveData="1" credentials="none">
    <dbPr connection="" command=""/>
  </connection>
  <connection id="3" xr16:uid="{00000000-0015-0000-FFFF-FFFF02000000}" keepAlive="1" name="SP_Meldunek_sekcja_I_tab_2" type="5" refreshedVersion="5" savePassword="1" deleted="1" background="1" saveData="1" credentials="none">
    <dbPr connection="" command=""/>
  </connection>
  <connection id="4" xr16:uid="{00000000-0015-0000-FFFF-FFFF03000000}" keepAlive="1" name="SP_Meldunek_sekcja_II_tab_1" type="5" refreshedVersion="5" savePassword="1" deleted="1" background="1" saveData="1" credentials="none">
    <dbPr connection="" command=""/>
  </connection>
  <connection id="5" xr16:uid="{00000000-0015-0000-FFFF-FFFF04000000}" keepAlive="1" name="SP_Meldunek_sekcja_II_tab_2" type="5" refreshedVersion="5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5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5" savePassword="1" deleted="1" background="1" saveData="1" credentials="none">
    <dbPr connection="" command=""/>
  </connection>
  <connection id="8" xr16:uid="{00000000-0015-0000-FFFF-FFFF07000000}" keepAlive="1" name="SP_Meldunek_sekcja_IV" type="5" refreshedVersion="5" savePassword="1" deleted="1" background="1" saveData="1" credentials="none">
    <dbPr connection="" command=""/>
  </connection>
  <connection id="9" xr16:uid="{00000000-0015-0000-FFFF-FFFF08000000}" keepAlive="1" name="SP_Meldunek_sekcja_IX_tab_1" type="5" refreshedVersion="5" savePassword="1" deleted="1" background="1" saveData="1" credentials="none">
    <dbPr connection="" command=""/>
  </connection>
  <connection id="10" xr16:uid="{00000000-0015-0000-FFFF-FFFF09000000}" keepAlive="1" name="SP_Meldunek_sekcja_IX_tab_2" type="5" refreshedVersion="5" savePassword="1" deleted="1" background="1" saveData="1" credentials="none">
    <dbPr connection="" command=""/>
  </connection>
  <connection id="11" xr16:uid="{00000000-0015-0000-FFFF-FFFF0A000000}" keepAlive="1" name="SP_Meldunek_sekcja_V_tab_1" type="5" refreshedVersion="5" savePassword="1" deleted="1" background="1" saveData="1" credentials="none">
    <dbPr connection="" command=""/>
  </connection>
  <connection id="12" xr16:uid="{00000000-0015-0000-FFFF-FFFF0B000000}" keepAlive="1" name="SP_Meldunek_sekcja_V_tab_2" type="5" refreshedVersion="5" savePassword="1" deleted="1" background="1" saveData="1" credentials="none">
    <dbPr connection="" command=""/>
  </connection>
  <connection id="13" xr16:uid="{00000000-0015-0000-FFFF-FFFF0C000000}" keepAlive="1" name="SP_Meldunek_sekcja_V_tab_3" type="5" refreshedVersion="5" savePassword="1" deleted="1" background="1" saveData="1" credentials="none">
    <dbPr connection="" command=""/>
  </connection>
  <connection id="14" xr16:uid="{00000000-0015-0000-FFFF-FFFF0D000000}" keepAlive="1" name="SP_Meldunek_sekcja_V_tab_4" type="5" refreshedVersion="5" savePassword="1" deleted="1" background="1" saveData="1" credentials="none">
    <dbPr connection="" command=""/>
  </connection>
  <connection id="15" xr16:uid="{00000000-0015-0000-FFFF-FFFF0E000000}" keepAlive="1" name="SP_Meldunek_sekcja_VI_tab_1" type="5" refreshedVersion="5" savePassword="1" deleted="1" background="1" saveData="1" credentials="none">
    <dbPr connection="" command=""/>
  </connection>
  <connection id="16" xr16:uid="{00000000-0015-0000-FFFF-FFFF0F000000}" keepAlive="1" name="SP_Meldunek_sekcja_VI_tab_2" type="5" refreshedVersion="5" savePassword="1" deleted="1" background="1" saveData="1" credentials="none">
    <dbPr connection="" command="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<sst xmlns="http://schemas.openxmlformats.org/spreadsheetml/2006/main" count="1001" uniqueCount="179">
  <si>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</si>
  <si>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</si>
  <si>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</si>
  <si>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</si>
  <si>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</si>
  <si>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</si>
  <si>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</si>
  <si>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</si>
  <si>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</si>
  <si>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</si>
  <si>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</si>
  <si>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</si>
  <si>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</si>
  <si>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</si>
  <si>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</si>
  <si>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</si>
  <si>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</si>
  <si>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</si>
  <si>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</si>
  <si>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</si>
  <si>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</si>
  <si>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</si>
  <si>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</si>
  <si>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</si>
  <si>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</si>
  <si>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</si>
  <si>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</si>
  <si>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</si>
  <si>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</si>
  <si>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</si>
  <si>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</si>
  <si>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</si>
  <si>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</si>
  <si>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</si>
  <si>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</si>
  <si>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</si>
  <si>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</si>
  <si>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</si>
  <si>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</si>
  <si>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</si>
  <si>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</si>
  <si>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</si>
  <si>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</si>
  <si>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</si>
  <si>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</si>
  <si>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</si>
  <si>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</si>
  <si>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</si>
  <si>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</si>
  <si>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</si>
  <si>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</si>
  <si>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</si>
  <si>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</si>
  <si>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</si>
  <si>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</si>
  <si>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</si>
  <si>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</si>
  <si>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</si>
  <si>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</si>
  <si>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</si>
  <si>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</si>
  <si>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</si>
  <si>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</si>
  <si>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</si>
  <si>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</si>
  <si>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</si>
  <si>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</si>
  <si>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</si>
  <si>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</si>
  <si>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</si>
  <si>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</si>
  <si>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</si>
  <si>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</si>
  <si>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</si>
  <si>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</si>
  <si>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</si>
  <si>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</si>
  <si>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</si>
  <si>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</si>
  <si>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</si>
  <si>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</si>
  <si>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</si>
  <si>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</si>
  <si>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</si>
  <si>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</si>
  <si>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</si>
  <si>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</si>
  <si>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</si>
  <si>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</si>
  <si>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</si>
  <si>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</si>
  <si>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</si>
  <si>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</si>
  <si>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</si>
  <si>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</si>
  <si>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</si>
  <si>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</si>
  <si>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</si>
  <si>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</si>
  <si>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</si>
  <si>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</si>
  <si>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</si>
  <si>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</si>
  <si>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</si>
  <si>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</si>
  <si>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</si>
  <si>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</si>
  <si>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</si>
  <si>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</si>
  <si>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</si>
  <si>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</si>
  <si>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</si>
  <si>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</si>
  <si>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</si>
  <si>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</si>
  <si>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</si>
  <si>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</si>
  <si>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</si>
  <si>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</si>
  <si>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</si>
  <si>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</si>
  <si>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</si>
  <si>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</si>
  <si>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</si>
  <si>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</si>
  <si>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</si>
  <si>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</si>
  <si>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</si>
  <si>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</si>
  <si>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</si>
  <si>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</si>
  <si>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</si>
  <si>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</si>
  <si>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</si>
  <si>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</si>
  <si>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</si>
  <si>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</si>
  <si>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</si>
  <si>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</si>
  <si>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</si>
  <si>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</si>
  <si>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</si>
  <si>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</si>
  <si>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</si>
  <si>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</si>
  <si>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</si>
  <si>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</si>
  <si>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</si>
  <si>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01.08.2025</t>
  </si>
  <si>
    <t>31.08.2025</t>
  </si>
  <si>
    <t>01.01.2025</t>
  </si>
  <si>
    <t>BIAŁORUŚ</t>
  </si>
  <si>
    <t>AFGANISTAN</t>
  </si>
  <si>
    <t>NORWEGIA</t>
  </si>
  <si>
    <t>NIDERLANDY</t>
  </si>
  <si>
    <t>LITWA</t>
  </si>
  <si>
    <t>HISZPANIA</t>
  </si>
  <si>
    <t>ŁOTWA</t>
  </si>
  <si>
    <t>SOMALIA</t>
  </si>
  <si>
    <t>ETIOPIA</t>
  </si>
  <si>
    <t>25.08.2025 - 31.08.2025</t>
  </si>
  <si>
    <t>18.08.2025 - 24.08.2025</t>
  </si>
  <si>
    <t>11.08.2025 - 17.08.2025</t>
  </si>
  <si>
    <t>04.08.2025 - 10.08.2025</t>
  </si>
  <si>
    <t>28.07.2025 - 03.08.2025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</si>
  <si>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</si>
  <si>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</si>
  <si>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</si>
  <si>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 xml:space="preserve">Warszawa, </t>
  </si>
  <si>
    <r>
      <rPr>
        <b/>
        <sz val="10"/>
        <color theme="1"/>
        <rFont val="Roboto"/>
        <charset val="238"/>
      </rPr>
      <t>W sierpniu 2025 r.</t>
    </r>
    <r>
      <rPr>
        <sz val="10"/>
        <color theme="1"/>
        <rFont val="Roboto"/>
        <charset val="238"/>
      </rPr>
      <t xml:space="preserve"> wpłynęło ponad </t>
    </r>
    <r>
      <rPr>
        <b/>
        <sz val="10"/>
        <color theme="1"/>
        <rFont val="Roboto"/>
        <charset val="238"/>
      </rPr>
      <t>78 tys. wniosków</t>
    </r>
    <r>
      <rPr>
        <sz val="10"/>
        <color theme="1"/>
        <rFont val="Roboto"/>
        <charset val="238"/>
      </rPr>
      <t xml:space="preserve"> w sprawie przeprowadzenia konsultacji wizowych, w tym ponad 67,7 tys. od innych państw obszaru Schengen. W tym czasie wydano ponad 79,3 tys. decyzji, w tym ponad 69,2 tys. na podstawie wniosków innych państw.</t>
    </r>
  </si>
  <si>
    <r>
      <rPr>
        <b/>
        <sz val="10"/>
        <color theme="1"/>
        <rFont val="Roboto"/>
        <charset val="238"/>
      </rPr>
      <t>W sierpniu 2025 r.</t>
    </r>
    <r>
      <rPr>
        <sz val="10"/>
        <color theme="1"/>
        <rFont val="Roboto"/>
        <charset val="238"/>
      </rPr>
      <t xml:space="preserve"> wydano </t>
    </r>
    <r>
      <rPr>
        <b/>
        <sz val="10"/>
        <color theme="1"/>
        <rFont val="Roboto"/>
        <charset val="238"/>
      </rPr>
      <t>152 zezwolenia</t>
    </r>
    <r>
      <rPr>
        <sz val="10"/>
        <color theme="1"/>
        <rFont val="Roboto"/>
        <charset val="238"/>
      </rPr>
      <t xml:space="preserve"> dotyczących Małego Ruchu Granicznego. Nie odnotowano żadnej odmowy wydania. Natomiast </t>
    </r>
    <r>
      <rPr>
        <b/>
        <sz val="10"/>
        <color theme="1"/>
        <rFont val="Roboto"/>
        <charset val="238"/>
      </rPr>
      <t>od początku 2025 r</t>
    </r>
    <r>
      <rPr>
        <sz val="10"/>
        <color theme="1"/>
        <rFont val="Roboto"/>
        <charset val="238"/>
      </rPr>
      <t xml:space="preserve">. wydano łącznie ponad </t>
    </r>
    <r>
      <rPr>
        <b/>
        <sz val="10"/>
        <color theme="1"/>
        <rFont val="Roboto"/>
        <charset val="238"/>
      </rPr>
      <t>1,8 tys. zezwoleń</t>
    </r>
    <r>
      <rPr>
        <sz val="10"/>
        <color theme="1"/>
        <rFont val="Roboto"/>
        <charset val="238"/>
      </rPr>
      <t xml:space="preserve"> - przez placówki we Lwowie i Łucku. Odnotowano także 2 odmowy wydania oraz 3 cofnięcia zezwoleń - wszystkie 
w placówce we Lwowie.</t>
    </r>
  </si>
  <si>
    <r>
      <rPr>
        <b/>
        <sz val="10"/>
        <rFont val="Roboto"/>
        <charset val="238"/>
      </rPr>
      <t>Od początku 2025 r</t>
    </r>
    <r>
      <rPr>
        <sz val="10"/>
        <rFont val="Roboto"/>
        <charset val="238"/>
      </rPr>
      <t xml:space="preserve">. - w ramach procedur dublińskich - wnioskami IN objętych było </t>
    </r>
    <r>
      <rPr>
        <b/>
        <sz val="10"/>
        <rFont val="Roboto"/>
        <charset val="238"/>
      </rPr>
      <t>1 462</t>
    </r>
    <r>
      <rPr>
        <sz val="10"/>
        <rFont val="Roboto"/>
        <charset val="238"/>
      </rPr>
      <t xml:space="preserve"> cudzoziemców. Z kolei Polska wystąpiła z takim wnioskiem do innych krajów europejskich (OUT) w przypadku </t>
    </r>
    <r>
      <rPr>
        <b/>
        <sz val="10"/>
        <rFont val="Roboto"/>
        <charset val="238"/>
      </rPr>
      <t>230</t>
    </r>
    <r>
      <rPr>
        <sz val="10"/>
        <rFont val="Roboto"/>
        <charset val="238"/>
      </rPr>
      <t xml:space="preserve"> osób, z czego 81% wniosków IN oraz 80% wniosków OUT zostało rozpatrzonych pozytywnie. 48% wniosków IN dotyczyło współpracy z Niemcami, 19% - z Francją, 8% z Belgią, 4% z Norwegią i 3% z Niderlandami. Procedury OUT kierowane były głównie do Niemiec (33%), Litwy (12%) i Francji (9%). W podziale na obywatelstwo cudzoziemców, wnioski IN dotyczyły najczęściej ob. Rosji (12%), Ukrainy (9%) oraz Afganistanu i Somalii (po 8%), natomiast wnioski OUT - obywateli  Ukrainy (22%) i Białorusi (17%). 
</t>
    </r>
    <r>
      <rPr>
        <b/>
        <sz val="10"/>
        <rFont val="Roboto"/>
        <charset val="238"/>
      </rPr>
      <t xml:space="preserve">W sierpniu br. </t>
    </r>
    <r>
      <rPr>
        <sz val="10"/>
        <rFont val="Roboto"/>
        <charset val="238"/>
      </rPr>
      <t>wnioski IN dotyczyły najczęściej obywateli Ukrainy (16%), Rosji (11%) i Somalii (10%), natomiast wnioski OUT obywateli Somalii (26%), Ukrainy (15%) oraz Białorusi (12%).</t>
    </r>
  </si>
  <si>
    <r>
      <t xml:space="preserve">Według stanu na </t>
    </r>
    <r>
      <rPr>
        <b/>
        <sz val="10"/>
        <color theme="1"/>
        <rFont val="Roboto"/>
        <charset val="238"/>
      </rPr>
      <t>1 września br.</t>
    </r>
    <r>
      <rPr>
        <sz val="10"/>
        <color theme="1"/>
        <rFont val="Roboto"/>
        <charset val="238"/>
      </rPr>
      <t xml:space="preserve"> pod opieką Szefa UdSC znajdowało się</t>
    </r>
    <r>
      <rPr>
        <b/>
        <sz val="10"/>
        <color theme="1"/>
        <rFont val="Roboto"/>
        <charset val="238"/>
      </rPr>
      <t xml:space="preserve"> 6 679 os</t>
    </r>
    <r>
      <rPr>
        <sz val="10"/>
        <color theme="1"/>
        <rFont val="Roboto"/>
        <charset val="238"/>
      </rPr>
      <t xml:space="preserve">., z czego 706 zamieszkiwało w jednym z dziewięciu ośrodków dla cudzoziemców,          a pozostałe 5 972 osób pobierało świadczenie pieniężne na samodzielne funkcjonowanie poza ośrodkiem. W ośrodkach najliczniej przebywali Rosjanie (36%), Tadżycy (11%), Ukraińcy (7%) i Białorusini (4%). Natomiast wśród osób poza ośrodkiem najwięcej jest obywateli Ukrainy (45%), Białorusi (25%), Rosji (11%), Tadżykistanu (4%)      i Etiopii (1%). </t>
    </r>
  </si>
  <si>
    <r>
      <rPr>
        <b/>
        <sz val="10"/>
        <color theme="1"/>
        <rFont val="Roboto"/>
        <charset val="238"/>
      </rPr>
      <t xml:space="preserve">W sierpniu 2025 r. </t>
    </r>
    <r>
      <rPr>
        <sz val="10"/>
        <color theme="1"/>
        <rFont val="Roboto"/>
        <charset val="238"/>
      </rPr>
      <t>cudzoziemcy złożyli blisko</t>
    </r>
    <r>
      <rPr>
        <b/>
        <sz val="10"/>
        <color theme="1"/>
        <rFont val="Roboto"/>
        <charset val="238"/>
      </rPr>
      <t xml:space="preserve"> 36 tys. wniosków</t>
    </r>
    <r>
      <rPr>
        <sz val="10"/>
        <color theme="1"/>
        <rFont val="Roboto"/>
        <charset val="238"/>
      </rPr>
      <t xml:space="preserve"> w sprawach o udzielenie zezwoleń na pobyt. Najwięcej osób (90%) zainteresowanych było zezwoleniem na pobyt czasowy (32,4 tys.), o pobyt stały ubiegało się 4% (1,3 tys.), a na pobyt rezydenta długoterminowego UE 6% (2,2 tys. wniosków). Dominującym państwem pochodzenia wśród wnioskodawców była Ukraina (21 tys. wniosków). 
Bardzo liczne wnioski składali również: Białorusini (3,5 tys. wniosków), Kolumbijczycy i Gruzini </t>
    </r>
    <r>
      <rPr>
        <sz val="10"/>
        <rFont val="Roboto"/>
        <charset val="238"/>
      </rPr>
      <t>(po 1,4 tys.)</t>
    </r>
    <r>
      <rPr>
        <sz val="10"/>
        <color theme="1"/>
        <rFont val="Roboto"/>
        <charset val="238"/>
      </rPr>
      <t xml:space="preserve"> oraz Hindusi (1,3 tys.)
45% wnioskodawców to osoby w wieku 35-64 (16 tys.), a kolejne 42% (15 tys.) to 18-34 latkowie. Wśród osób małoletnich liczną grupę stanowią dzieci 
z przedziału wiekowego 0-13 (3,5 tys.). Pod względem płci dominują mężczyźni (62%). Zwyczajowo wnioskodawcy koncentrowali się w województwach 
z dużymi ośrodkami miejskimi. Najwięcej cu</t>
    </r>
    <r>
      <rPr>
        <sz val="10"/>
        <rFont val="Roboto"/>
        <charset val="238"/>
      </rPr>
      <t>dzoziemców złożyło swoje wnioski  w Mazowieckim Urzędzie Wojewódzkim (9 tys.), Wielkopolskim UW (4,8 tys.), Dolnośląskim UW (4,1 tys.), Małopolskim UW (3,7 tys.)</t>
    </r>
    <r>
      <rPr>
        <sz val="10"/>
        <color theme="1"/>
        <rFont val="Roboto"/>
        <charset val="238"/>
      </rPr>
      <t xml:space="preserve"> oraz Śląskim UW (2,8 tys.). 
W tym samym czasie urzędy wojewódzkie wydały ponad 29,2 tys. decyzji, z czego 87% stanowiły zgody na pobyt, dalsze 9% odmowy, a 4% umorzenia postępowania. Spośród blisko 25,6 tys. decyzji pozytywnych 92% dotyczyło pobytu czasowego (23,4 tys.), 5% - pobytu rezydenta długoterminowego UE (1,3 tys.) i 3% - pobytu stałego (0,9 tys.).                                                                                                  
</t>
    </r>
    <r>
      <rPr>
        <b/>
        <sz val="10"/>
        <color theme="1"/>
        <rFont val="Roboto"/>
        <charset val="238"/>
      </rPr>
      <t xml:space="preserve"> Od stycznia 2025 r.</t>
    </r>
    <r>
      <rPr>
        <sz val="10"/>
        <color theme="1"/>
        <rFont val="Roboto"/>
        <charset val="238"/>
      </rPr>
      <t xml:space="preserve"> cudzoziemcy złożyli blisko </t>
    </r>
    <r>
      <rPr>
        <b/>
        <sz val="10"/>
        <color theme="1"/>
        <rFont val="Roboto"/>
        <charset val="238"/>
      </rPr>
      <t>358 tys. wniosków</t>
    </r>
    <r>
      <rPr>
        <sz val="10"/>
        <color theme="1"/>
        <rFont val="Roboto"/>
        <charset val="238"/>
      </rPr>
      <t xml:space="preserve"> w sprawach o udzielenie zezwolenia na pobyt, w tym ponad 323,5 tys. wniosków dotyczyło zezwolenia na pobyt czasowy, 20,6 tys. - pobyt rezydenta długoterminowego UE i 13,7  tys. - zezwolenia na pobyt stały. 
W tym samym czasie wydano 276,3  tys. decyzji, 89% z nich (247 tys.) dotyczyło zezwolenia na pobyt czasowy. Udzielono </t>
    </r>
    <r>
      <rPr>
        <sz val="10"/>
        <rFont val="Roboto"/>
        <charset val="238"/>
      </rPr>
      <t xml:space="preserve">245 tys. </t>
    </r>
    <r>
      <rPr>
        <sz val="10"/>
        <color theme="1"/>
        <rFont val="Roboto"/>
        <charset val="238"/>
      </rPr>
      <t>zezwoleń, w tym 221,4 tys. na pobyt czasowy, 12,6 tys. na pobyt rezydenta długoterminowego UE i 10,7 tys. na pobyt stały. Średni czas trwania postępowania u wojewodów wyniósł 332 dni.</t>
    </r>
  </si>
  <si>
    <r>
      <rPr>
        <sz val="10"/>
        <rFont val="Roboto"/>
        <charset val="238"/>
      </rPr>
      <t>Sytuację migracyjną w Polsce determinują konsenkwencje wojny w Ukrainie. Według stanu na</t>
    </r>
    <r>
      <rPr>
        <b/>
        <sz val="10"/>
        <rFont val="Roboto"/>
        <charset val="238"/>
      </rPr>
      <t xml:space="preserve"> 1 września</t>
    </r>
    <r>
      <rPr>
        <sz val="10"/>
        <rFont val="Roboto"/>
        <charset val="238"/>
      </rPr>
      <t xml:space="preserve"> 2025 r. z ochrony czasowej w Polsce korzystało blisko </t>
    </r>
    <r>
      <rPr>
        <b/>
        <sz val="10"/>
        <rFont val="Roboto"/>
        <charset val="238"/>
      </rPr>
      <t>996 tys</t>
    </r>
    <r>
      <rPr>
        <sz val="10"/>
        <rFont val="Roboto"/>
        <charset val="238"/>
      </rPr>
      <t xml:space="preserve">. cudzoziemców, w tym ponad 992 tys. obywateli Ukrainy.                                                                                                                                                                                                    Liczba ważnych dokumentów uprawniających do pobytu na terytorium RP przekracza 2 mln. Dominują obywatele Ukrainy (1,6 mln). Poza tym licznie reprezentowani są    w Polsce: Białorusini (146 tys.), Hindusi (26 tys.), Gruzini (25 tys.), Rosjanie (21 tys.), Turcy i Wietnamczycy (po 15 tys.), Niemcy (14 tys.),  Uzbecy  (12 tys.) oraz  Mołdawianie i Filipińczycy (po 9 tys.).                </t>
    </r>
    <r>
      <rPr>
        <sz val="10"/>
        <color theme="1"/>
        <rFont val="Roboto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Od maja br. liczba decyzji negatywnych wydawanych w postępowaniach o udzielenie ochrony miedzynarodowej wobec obywateli Ukrainy jest wyższa niż w I kw. 2025 </t>
    </r>
  </si>
  <si>
    <r>
      <rPr>
        <b/>
        <sz val="10"/>
        <rFont val="Roboto"/>
        <charset val="238"/>
      </rPr>
      <t>W sierpniu br.</t>
    </r>
    <r>
      <rPr>
        <sz val="10"/>
        <rFont val="Roboto"/>
        <charset val="238"/>
      </rPr>
      <t xml:space="preserve"> Szef UdSC zrealizował blisko </t>
    </r>
    <r>
      <rPr>
        <b/>
        <sz val="10"/>
        <rFont val="Roboto"/>
        <charset val="238"/>
      </rPr>
      <t>2,5 tys. spraw</t>
    </r>
    <r>
      <rPr>
        <sz val="10"/>
        <rFont val="Roboto"/>
        <charset val="238"/>
      </rPr>
      <t xml:space="preserve"> dotyczących Wykazu, spośród których do najliczniejszych zaliczały się wpisy SIS (42%),  wpisy do Wykazu (22%) i alerty pobytowe (20%).</t>
    </r>
  </si>
  <si>
    <r>
      <t xml:space="preserve">Najwięcej odwołań od decyzji wydanych w I instancji odnosiło się do postępowań o udzielenie zezwolenia na pobyt czasowy (13,4 tys.). 
</t>
    </r>
    <r>
      <rPr>
        <b/>
        <sz val="10"/>
        <color theme="1"/>
        <rFont val="Roboto"/>
        <charset val="238"/>
      </rPr>
      <t>Od początku 2025 r</t>
    </r>
    <r>
      <rPr>
        <sz val="10"/>
        <color theme="1"/>
        <rFont val="Roboto"/>
        <charset val="238"/>
      </rPr>
      <t xml:space="preserve">. złożono ponad </t>
    </r>
    <r>
      <rPr>
        <b/>
        <sz val="10"/>
        <color theme="1"/>
        <rFont val="Roboto"/>
        <charset val="238"/>
      </rPr>
      <t>15 tys. odwołań</t>
    </r>
    <r>
      <rPr>
        <sz val="10"/>
        <color theme="1"/>
        <rFont val="Roboto"/>
        <charset val="238"/>
      </rPr>
      <t>. Szef UdSC wydał w sumie 15,4 tys. decyzji w drugiej instancji, z czego 3,1 tys. (20%) spraw zakończyło się utrzymaniem decyzji, 6,6 tys. (43%) decyzją pozytywną, 2,6 tys. (17%) uchyleniem decyzji i przekazaniem do ponownego rozpoznania, a 224 (1%) uchyleniem decyzji i umorzeniem postępowania. W przypadku odwołań dotyczących postępowań o udzielenie zezwolenia na pobyt czasowy, spośród 13,3tys. decyzji 
w 2,3 tys. przypadkach (17%) utrzymano decyzję, w 41% (6,2 tys.) przypadkach zapadła decyzja pozytywna, a w 15% (2,2 tys.) spraw zdecydowano 
o uchyleniu decyzji i przekazaniu sprawy do ponownego rozpoznania.</t>
    </r>
  </si>
  <si>
    <r>
      <rPr>
        <b/>
        <sz val="10"/>
        <rFont val="Roboto"/>
        <charset val="238"/>
      </rPr>
      <t>W sierpniu 2025 r</t>
    </r>
    <r>
      <rPr>
        <sz val="10"/>
        <rFont val="Roboto"/>
        <charset val="238"/>
      </rPr>
      <t xml:space="preserve">. Szef UdSC wydał 744 decyzje w sprawach o udzielenie ochrony międzynarodowej, w tym 96 pozytywnych: 31 - statusów uchodźcy, 65 - ochron uzupełniających. Poza tym 380 negatywnych i 268 umorzeń. Status uchodźcy nadano głównie obywatelom Białorusi (10), Rosji (9) i Afganistanu (5). Ochronę uzupełniającą udzielano najczęściej obywatelom Białorusi (49), ale także Somalii (5) oraz Erytrei, Jemenu i Sudanu (po 2).   Decyzję negatywną otrzymało 380 cudzoziemców - głównie z Ukrainy (262) i Rosji (60). Postępowania 268 osób (w tym 129 obywateli Ukrainy, 15 Białorusi, 14 Rosji i 10 Erytrei ) zostały umorzone.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Roboto"/>
        <charset val="238"/>
      </rPr>
      <t>Od początku roku</t>
    </r>
    <r>
      <rPr>
        <sz val="10"/>
        <rFont val="Roboto"/>
        <charset val="238"/>
      </rPr>
      <t xml:space="preserve"> wydano ponad</t>
    </r>
    <r>
      <rPr>
        <b/>
        <sz val="10"/>
        <rFont val="Roboto"/>
        <charset val="238"/>
      </rPr>
      <t xml:space="preserve"> 7 tys. decyzj</t>
    </r>
    <r>
      <rPr>
        <sz val="10"/>
        <rFont val="Roboto"/>
        <charset val="238"/>
      </rPr>
      <t>i, w tym ponad 3 tys. pozytywnych: 254 - statusy uchodźcy, 2 770 - ochron uzupełniających. Poza tym 1 952 negatywne        i 2 080 umorzeń. Status uchodźcy nadano głównie obywatelom Białorusi (124), Rosji (50), Afganistanu (16), Iranu (10)oraz Ukrainy (6). Ochronę uzupełniającą udzielano najczęściej obywatelom Ukrainy (1 506) i Białorusi (1 058), ale także  Etiopii (68), Rosji (21) oraz Somalii i Sudanu (po 16). Decyzję negatywną otrzymało 1 952 cudzoziemców - głównie z  Ukrainy (1 191), Rosji (255), Białorusi (86), Tadżykistanu (44) i Gruzji (42). Postępowania 2 080 osób (w tym 572  obywateli Ukrainy, 149 - Etiopii, 121 - Rosji, 119 Białorusi i 105 Somalii) - zostały umorzone. Wskaźnik uznawalności w 2025 r. wynosi 61%. Średni czas trwania postępowania wynosi 173 dni.</t>
    </r>
  </si>
  <si>
    <r>
      <rPr>
        <b/>
        <sz val="10"/>
        <rFont val="Roboto"/>
        <charset val="238"/>
      </rPr>
      <t>W sierpniu br.</t>
    </r>
    <r>
      <rPr>
        <sz val="10"/>
        <rFont val="Roboto"/>
        <charset val="238"/>
      </rPr>
      <t xml:space="preserve"> cudzoziemcy złożyli 600 wniosków o udzielenie ochrony międzynarodowej na terytorium RP, które dotyczyły 788 osób, co oznacza  spadek 
o 41% (-558 osób) w porównaniu z tym samym okresem w 2024 r. Najliczniej o ochronę ubiegali się obywatele Ukrainy (295), Białorusi (233), Rosji (35), Afganistanu (25), Tadżykistanu (20). Obywatele tych pięciu państw pochodzenia złożyli w sumie 73% wniosków o ochronę.                                                                                                          Najwięcej potencjalnych uchodźców zarejestrowały Placówki Straży Granicznej: Warszawa – 300 (38%), Lesznowola - 76 (10%)i Łódź - 52 (7%). W sierpniu 2025 r. dominowały wnioski pierwsze (541, które dotyczyły 670 osób). Wnioski kolejne (59) dotyczyły 118 osób. Najwięcej wniosków złożyli mężczyźni (532) - 67%, głównie w przedziale wiekowym 18-34. Natomiast kobiety stanowią mniej liczną grupę (263) - 33%, w przypadku kobiet również dominował przedział wiekowy 18-34  Liczba dzieci (16% wszystkich wniosków) obydwu płci w wieku do lat 13 wynosiła - 83, a w wieku 14-17 - 46.                                                                                 
</t>
    </r>
    <r>
      <rPr>
        <b/>
        <sz val="10"/>
        <rFont val="Roboto"/>
        <charset val="238"/>
      </rPr>
      <t>Od początku roku</t>
    </r>
    <r>
      <rPr>
        <sz val="10"/>
        <rFont val="Roboto"/>
        <charset val="238"/>
      </rPr>
      <t xml:space="preserve"> wniosek o udzielenie ochrony międzynarodowej na terytorium RP złożyło </t>
    </r>
    <r>
      <rPr>
        <b/>
        <sz val="10"/>
        <rFont val="Roboto"/>
        <charset val="238"/>
      </rPr>
      <t>10,3 tys. osób</t>
    </r>
    <r>
      <rPr>
        <sz val="10"/>
        <rFont val="Roboto"/>
        <charset val="238"/>
      </rPr>
      <t>. Wśród wnioskodawców dominowali Ukraińcy 
(5,8 tys.), Białorusini (2,1 tys.) i Rosjanie (0,5 tys.). Ukraińcy stanowili 57% wszystkich osób ubiegających się o ochronę międzynarodową.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</si>
</sst>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b/>
      <sz val="10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315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9" fontId="21" fillId="0" borderId="0" xfId="46" applyFont="1" applyProtection="1">
      <protection locked="0"/>
    </xf>
    <xf numFmtId="3" fontId="21" fillId="0" borderId="0" xfId="0" applyNumberFormat="1" applyFont="1" applyProtection="1">
      <protection locked="0"/>
    </xf>
    <xf numFmtId="9" fontId="40" fillId="0" borderId="0" xfId="46" applyFont="1" applyProtection="1">
      <protection locked="0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1" fillId="0" borderId="0" xfId="0" applyFont="1" applyProtection="1">
      <protection locked="0"/>
    </xf>
    <xf numFmtId="0" fontId="30" fillId="33" borderId="0" xfId="0" applyFont="1" applyFill="1" applyAlignment="1" applyProtection="1">
      <alignment horizontal="left" vertical="top" wrapText="1"/>
      <protection locked="0"/>
    </xf>
    <xf numFmtId="0" fontId="37" fillId="33" borderId="0" xfId="0" applyFont="1" applyFill="1" applyAlignment="1" applyProtection="1">
      <alignment horizontal="left" vertical="top"/>
      <protection locked="0"/>
    </xf>
    <xf numFmtId="0" fontId="37" fillId="33" borderId="0" xfId="0" applyFont="1" applyFill="1" applyAlignment="1" applyProtection="1">
      <alignment horizontal="left" vertical="top" wrapText="1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</cellXfs>
  <cellStyles count="47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Procentowy" xfId="46" builtinId="5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D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tygodniowy'!$C$280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tygodniowy'!$G$278:$J$279,'Meldunek tygodniowy'!$K$278:$N$279,'Meldunek tygodniowy'!$O$278:$R$279)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tygodniowy'!$G$280:$R$280</c:f>
              <c:numCache>
                <c:formatCode>General</c:formatCode>
                <c:ptCount val="12"/>
                <c:pt idx="0">
                  <c:v>4085</c:v>
                </c:pt>
                <c:pt idx="2">
                  <c:v>5196</c:v>
                </c:pt>
                <c:pt idx="4">
                  <c:v>67</c:v>
                </c:pt>
                <c:pt idx="6">
                  <c:v>591</c:v>
                </c:pt>
                <c:pt idx="8">
                  <c:v>13</c:v>
                </c:pt>
                <c:pt idx="1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tygodniowy'!$C$281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tygodniowy'!$G$278:$J$279,'Meldunek tygodniowy'!$K$278:$N$279,'Meldunek tygodniowy'!$O$278:$R$279)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tygodniowy'!$G$281:$R$281</c:f>
              <c:numCache>
                <c:formatCode>General</c:formatCode>
                <c:ptCount val="12"/>
                <c:pt idx="0">
                  <c:v>1386</c:v>
                </c:pt>
                <c:pt idx="2">
                  <c:v>1855</c:v>
                </c:pt>
                <c:pt idx="4">
                  <c:v>34</c:v>
                </c:pt>
                <c:pt idx="6">
                  <c:v>190</c:v>
                </c:pt>
                <c:pt idx="8">
                  <c:v>10</c:v>
                </c:pt>
                <c:pt idx="1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tygodniowy'!$C$282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tygodniowy'!$G$278:$J$279,'Meldunek tygodniowy'!$K$278:$N$279,'Meldunek tygodniowy'!$O$278:$R$279)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tygodniowy'!$G$282:$R$282</c:f>
              <c:numCache>
                <c:formatCode>General</c:formatCode>
                <c:ptCount val="12"/>
                <c:pt idx="0">
                  <c:v>172</c:v>
                </c:pt>
                <c:pt idx="2">
                  <c:v>220</c:v>
                </c:pt>
                <c:pt idx="4">
                  <c:v>115</c:v>
                </c:pt>
                <c:pt idx="6">
                  <c:v>233</c:v>
                </c:pt>
                <c:pt idx="8">
                  <c:v>8</c:v>
                </c:pt>
                <c:pt idx="1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tygodniowy'!$C$283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tygodniowy'!$G$278:$J$279,'Meldunek tygodniowy'!$K$278:$N$279,'Meldunek tygodniowy'!$O$278:$R$279)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tygodniowy'!$G$283:$R$283</c:f>
              <c:numCache>
                <c:formatCode>General</c:formatCode>
                <c:ptCount val="12"/>
                <c:pt idx="0">
                  <c:v>55</c:v>
                </c:pt>
                <c:pt idx="2">
                  <c:v>118</c:v>
                </c:pt>
                <c:pt idx="4">
                  <c:v>12</c:v>
                </c:pt>
                <c:pt idx="6">
                  <c:v>37</c:v>
                </c:pt>
                <c:pt idx="8">
                  <c:v>16</c:v>
                </c:pt>
                <c:pt idx="1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tygodniowy'!$C$284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tygodniowy'!$G$284:$R$284</c:f>
              <c:numCache>
                <c:formatCode>General</c:formatCode>
                <c:ptCount val="12"/>
                <c:pt idx="0">
                  <c:v>147</c:v>
                </c:pt>
                <c:pt idx="2">
                  <c:v>164</c:v>
                </c:pt>
                <c:pt idx="4">
                  <c:v>3</c:v>
                </c:pt>
                <c:pt idx="6">
                  <c:v>6</c:v>
                </c:pt>
                <c:pt idx="8">
                  <c:v>7</c:v>
                </c:pt>
                <c:pt idx="1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tygodniowy'!$C$285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tygodniowy'!$G$278:$J$279,'Meldunek tygodniowy'!$K$278:$N$279,'Meldunek tygodniowy'!$O$278:$R$279)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tygodniowy'!$G$285:$R$285</c:f>
              <c:numCache>
                <c:formatCode>General</c:formatCode>
                <c:ptCount val="12"/>
                <c:pt idx="0">
                  <c:v>1059</c:v>
                </c:pt>
                <c:pt idx="2">
                  <c:v>1132</c:v>
                </c:pt>
                <c:pt idx="4">
                  <c:v>148</c:v>
                </c:pt>
                <c:pt idx="6">
                  <c:v>256</c:v>
                </c:pt>
                <c:pt idx="8">
                  <c:v>153</c:v>
                </c:pt>
                <c:pt idx="10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99619368"/>
        <c:axId val="399618192"/>
        <c:axId val="0"/>
      </c:bar3DChart>
      <c:catAx>
        <c:axId val="399619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399618192"/>
        <c:crosses val="autoZero"/>
        <c:auto val="1"/>
        <c:lblAlgn val="ctr"/>
        <c:lblOffset val="100"/>
        <c:noMultiLvlLbl val="0"/>
      </c:catAx>
      <c:valAx>
        <c:axId val="3996181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996193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tygodniowy'!$B$395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tygodniowy'!$J$394,'Meldunek tygodniowy'!$M$394,'Meldunek tygodniowy'!$P$394,'Meldunek tygodniowy'!$S$394,'Meldunek tygodniowy'!$V$394)</c:f>
              <c:strCache>
                <c:ptCount val="5"/>
                <c:pt idx="0">
                  <c:v>28.07.2025 - 03.08.2025</c:v>
                </c:pt>
                <c:pt idx="1">
                  <c:v>04.08.2025 - 10.08.2025</c:v>
                </c:pt>
                <c:pt idx="2">
                  <c:v>11.08.2025 - 17.08.2025</c:v>
                </c:pt>
                <c:pt idx="3">
                  <c:v>18.08.2025 - 24.08.2025</c:v>
                </c:pt>
                <c:pt idx="4">
                  <c:v>25.08.2025 - 31.08.2025</c:v>
                </c:pt>
              </c:strCache>
            </c:strRef>
          </c:cat>
          <c:val>
            <c:numRef>
              <c:f>('Meldunek tygodniowy'!$J$395,'Meldunek tygodniowy'!$M$395,'Meldunek tygodniowy'!$P$395,'Meldunek tygodniowy'!$S$395,'Meldunek tygodniowy'!$V$395)</c:f>
              <c:numCache>
                <c:formatCode>#,##0</c:formatCode>
                <c:ptCount val="5"/>
                <c:pt idx="0">
                  <c:v>700</c:v>
                </c:pt>
                <c:pt idx="1">
                  <c:v>692</c:v>
                </c:pt>
                <c:pt idx="2">
                  <c:v>708</c:v>
                </c:pt>
                <c:pt idx="3">
                  <c:v>709</c:v>
                </c:pt>
                <c:pt idx="4">
                  <c:v>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tygodniowy'!$B$396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tygodniowy'!$J$394,'Meldunek tygodniowy'!$M$394,'Meldunek tygodniowy'!$P$394,'Meldunek tygodniowy'!$S$394,'Meldunek tygodniowy'!$V$394)</c:f>
              <c:strCache>
                <c:ptCount val="5"/>
                <c:pt idx="0">
                  <c:v>28.07.2025 - 03.08.2025</c:v>
                </c:pt>
                <c:pt idx="1">
                  <c:v>04.08.2025 - 10.08.2025</c:v>
                </c:pt>
                <c:pt idx="2">
                  <c:v>11.08.2025 - 17.08.2025</c:v>
                </c:pt>
                <c:pt idx="3">
                  <c:v>18.08.2025 - 24.08.2025</c:v>
                </c:pt>
                <c:pt idx="4">
                  <c:v>25.08.2025 - 31.08.2025</c:v>
                </c:pt>
              </c:strCache>
            </c:strRef>
          </c:cat>
          <c:val>
            <c:numRef>
              <c:f>('Meldunek tygodniowy'!$J$396,'Meldunek tygodniowy'!$M$396,'Meldunek tygodniowy'!$P$396,'Meldunek tygodniowy'!$S$396,'Meldunek tygodniowy'!$V$396)</c:f>
              <c:numCache>
                <c:formatCode>#,##0</c:formatCode>
                <c:ptCount val="5"/>
                <c:pt idx="0">
                  <c:v>5878</c:v>
                </c:pt>
                <c:pt idx="1">
                  <c:v>5926</c:v>
                </c:pt>
                <c:pt idx="2">
                  <c:v>5958</c:v>
                </c:pt>
                <c:pt idx="3">
                  <c:v>5973</c:v>
                </c:pt>
                <c:pt idx="4">
                  <c:v>5972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tygodniowy'!$B$399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tygodniowy'!$J$394,'Meldunek tygodniowy'!$M$394,'Meldunek tygodniowy'!$P$394,'Meldunek tygodniowy'!$S$394,'Meldunek tygodniowy'!$V$394)</c:f>
              <c:strCache>
                <c:ptCount val="5"/>
                <c:pt idx="0">
                  <c:v>28.07.2025 - 03.08.2025</c:v>
                </c:pt>
                <c:pt idx="1">
                  <c:v>04.08.2025 - 10.08.2025</c:v>
                </c:pt>
                <c:pt idx="2">
                  <c:v>11.08.2025 - 17.08.2025</c:v>
                </c:pt>
                <c:pt idx="3">
                  <c:v>18.08.2025 - 24.08.2025</c:v>
                </c:pt>
                <c:pt idx="4">
                  <c:v>25.08.2025 - 31.08.2025</c:v>
                </c:pt>
              </c:strCache>
            </c:strRef>
          </c:cat>
          <c:val>
            <c:numRef>
              <c:f>('Meldunek tygodniowy'!$J$399,'Meldunek tygodniowy'!$M$399,'Meldunek tygodniowy'!$P$399,'Meldunek tygodniowy'!$S$399,'Meldunek tygodniowy'!$V$399)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399615056"/>
        <c:axId val="399621328"/>
        <c:axId val="0"/>
      </c:bar3DChart>
      <c:catAx>
        <c:axId val="399615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99621328"/>
        <c:crosses val="autoZero"/>
        <c:auto val="1"/>
        <c:lblAlgn val="ctr"/>
        <c:lblOffset val="100"/>
        <c:noMultiLvlLbl val="0"/>
      </c:catAx>
      <c:valAx>
        <c:axId val="39962132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399615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tygodniowy'!$C$114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13368</c:v>
                </c:pt>
                <c:pt idx="2">
                  <c:v>2287</c:v>
                </c:pt>
                <c:pt idx="3">
                  <c:v>6243</c:v>
                </c:pt>
                <c:pt idx="4">
                  <c:v>2228</c:v>
                </c:pt>
                <c:pt idx="5">
                  <c:v>143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tygodniowy'!$C$115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773</c:v>
                </c:pt>
                <c:pt idx="2">
                  <c:v>476</c:v>
                </c:pt>
                <c:pt idx="3">
                  <c:v>292</c:v>
                </c:pt>
                <c:pt idx="4">
                  <c:v>122</c:v>
                </c:pt>
                <c:pt idx="5">
                  <c:v>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tygodniowy'!$C$116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903</c:v>
                </c:pt>
                <c:pt idx="2">
                  <c:v>282</c:v>
                </c:pt>
                <c:pt idx="3">
                  <c:v>96</c:v>
                </c:pt>
                <c:pt idx="4">
                  <c:v>199</c:v>
                </c:pt>
                <c:pt idx="5">
                  <c:v>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tygodniowy'!$C$117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16</c:v>
                </c:pt>
                <c:pt idx="2">
                  <c:v>12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tygodniowy'!$C$118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6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tygodniowy'!$C$119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5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tygodniowy'!$C$120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tygodniowy'!$C$121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tygodniowy'!$C$122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tygodniowy'!$C$123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tygodniowy'!$L$123:$U$123</c:f>
              <c:numCache>
                <c:formatCode>#,##0</c:formatCode>
                <c:ptCount val="10"/>
                <c:pt idx="0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tygodniowy'!$C$124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tygodniowy'!$L$124:$U$124</c:f>
              <c:numCache>
                <c:formatCode>#,##0</c:formatCode>
                <c:ptCount val="10"/>
                <c:pt idx="0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tygodniowy'!$C$125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tygodniowy'!$L$125:$U$125</c:f>
              <c:numCache>
                <c:formatCode>#,##0</c:formatCode>
                <c:ptCount val="10"/>
                <c:pt idx="0">
                  <c:v>23</c:v>
                </c:pt>
                <c:pt idx="2">
                  <c:v>12</c:v>
                </c:pt>
                <c:pt idx="3">
                  <c:v>0</c:v>
                </c:pt>
                <c:pt idx="4">
                  <c:v>1</c:v>
                </c:pt>
                <c:pt idx="5">
                  <c:v>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tygodniowy'!$C$126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tygodniowy'!$L$126:$U$126</c:f>
              <c:numCache>
                <c:formatCode>#,##0</c:formatCode>
                <c:ptCount val="10"/>
                <c:pt idx="0">
                  <c:v>92</c:v>
                </c:pt>
                <c:pt idx="2">
                  <c:v>48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tygodniowy'!$C$127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tygodniowy'!$L$127:$U$127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tygodniowy'!$C$128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tygodniowy'!$L$128:$U$128</c:f>
              <c:numCache>
                <c:formatCode>#,##0</c:formatCode>
                <c:ptCount val="10"/>
                <c:pt idx="0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99618584"/>
        <c:axId val="399614272"/>
        <c:axId val="0"/>
      </c:bar3DChart>
      <c:catAx>
        <c:axId val="39961858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99614272"/>
        <c:crosses val="autoZero"/>
        <c:auto val="1"/>
        <c:lblAlgn val="ctr"/>
        <c:lblOffset val="100"/>
        <c:noMultiLvlLbl val="0"/>
      </c:catAx>
      <c:valAx>
        <c:axId val="3996142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99618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tygodniowy'!$C$248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tygodniowy'!$G$246:$J$247,'Meldunek tygodniowy'!$K$246:$N$247,'Meldunek tygodniowy'!$O$246:$R$247)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tygodniowy'!$G$248:$R$248</c:f>
              <c:numCache>
                <c:formatCode>General</c:formatCode>
                <c:ptCount val="12"/>
                <c:pt idx="0">
                  <c:v>194</c:v>
                </c:pt>
                <c:pt idx="2">
                  <c:v>254</c:v>
                </c:pt>
                <c:pt idx="4">
                  <c:v>10</c:v>
                </c:pt>
                <c:pt idx="6">
                  <c:v>34</c:v>
                </c:pt>
                <c:pt idx="8">
                  <c:v>6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tygodniowy'!$C$249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tygodniowy'!$G$246:$J$247,'Meldunek tygodniowy'!$K$246:$N$247,'Meldunek tygodniowy'!$O$246:$R$247)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tygodniowy'!$G$249:$R$249</c:f>
              <c:numCache>
                <c:formatCode>General</c:formatCode>
                <c:ptCount val="12"/>
                <c:pt idx="0">
                  <c:v>161</c:v>
                </c:pt>
                <c:pt idx="2">
                  <c:v>209</c:v>
                </c:pt>
                <c:pt idx="4">
                  <c:v>5</c:v>
                </c:pt>
                <c:pt idx="6">
                  <c:v>21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tygodniowy'!$C$250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tygodniowy'!$G$246:$J$247,'Meldunek tygodniowy'!$K$246:$N$247,'Meldunek tygodniowy'!$O$246:$R$247)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tygodniowy'!$G$250:$R$250</c:f>
              <c:numCache>
                <c:formatCode>General</c:formatCode>
                <c:ptCount val="12"/>
                <c:pt idx="0">
                  <c:v>15</c:v>
                </c:pt>
                <c:pt idx="2">
                  <c:v>21</c:v>
                </c:pt>
                <c:pt idx="4">
                  <c:v>5</c:v>
                </c:pt>
                <c:pt idx="6">
                  <c:v>13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tygodniowy'!$C$251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tygodniowy'!$G$246:$J$247,'Meldunek tygodniowy'!$K$246:$N$247,'Meldunek tygodniowy'!$O$246:$R$247)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tygodniowy'!$G$251:$R$251</c:f>
              <c:numCache>
                <c:formatCode>General</c:formatCode>
                <c:ptCount val="12"/>
                <c:pt idx="0">
                  <c:v>25</c:v>
                </c:pt>
                <c:pt idx="2">
                  <c:v>25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tygodniowy'!$C$252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tygodniowy'!$G$252:$R$252</c:f>
              <c:numCache>
                <c:formatCode>General</c:formatCode>
                <c:ptCount val="12"/>
                <c:pt idx="0">
                  <c:v>7</c:v>
                </c:pt>
                <c:pt idx="2">
                  <c:v>13</c:v>
                </c:pt>
                <c:pt idx="4">
                  <c:v>2</c:v>
                </c:pt>
                <c:pt idx="6">
                  <c:v>6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tygodniowy'!$C$253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tygodniowy'!$G$246:$J$247,'Meldunek tygodniowy'!$K$246:$N$247,'Meldunek tygodniowy'!$O$246:$R$247)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tygodniowy'!$G$253:$R$253</c:f>
              <c:numCache>
                <c:formatCode>General</c:formatCode>
                <c:ptCount val="12"/>
                <c:pt idx="0">
                  <c:v>139</c:v>
                </c:pt>
                <c:pt idx="2">
                  <c:v>148</c:v>
                </c:pt>
                <c:pt idx="4">
                  <c:v>19</c:v>
                </c:pt>
                <c:pt idx="6">
                  <c:v>25</c:v>
                </c:pt>
                <c:pt idx="8">
                  <c:v>7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99614664"/>
        <c:axId val="399615448"/>
        <c:axId val="0"/>
      </c:bar3DChart>
      <c:catAx>
        <c:axId val="399614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99615448"/>
        <c:crosses val="autoZero"/>
        <c:auto val="1"/>
        <c:lblAlgn val="ctr"/>
        <c:lblOffset val="100"/>
        <c:noMultiLvlLbl val="0"/>
      </c:catAx>
      <c:valAx>
        <c:axId val="399615448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996146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01.08.2025 - 31.08.2025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32392</c:v>
                </c:pt>
                <c:pt idx="1">
                  <c:v>23380</c:v>
                </c:pt>
                <c:pt idx="2">
                  <c:v>1957</c:v>
                </c:pt>
                <c:pt idx="3">
                  <c:v>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01.08.2025 - 31.08.2025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1335</c:v>
                </c:pt>
                <c:pt idx="1">
                  <c:v>886</c:v>
                </c:pt>
                <c:pt idx="2">
                  <c:v>204</c:v>
                </c:pt>
                <c:pt idx="3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01.08.2025 - 31.08.2025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2195</c:v>
                </c:pt>
                <c:pt idx="1">
                  <c:v>1281</c:v>
                </c:pt>
                <c:pt idx="2">
                  <c:v>233</c:v>
                </c:pt>
                <c:pt idx="3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9615840"/>
        <c:axId val="399620544"/>
        <c:axId val="0"/>
      </c:bar3DChart>
      <c:catAx>
        <c:axId val="399615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99620544"/>
        <c:crosses val="autoZero"/>
        <c:auto val="1"/>
        <c:lblAlgn val="ctr"/>
        <c:lblOffset val="100"/>
        <c:noMultiLvlLbl val="0"/>
      </c:catAx>
      <c:valAx>
        <c:axId val="3996205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99615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tygodniowy'!$D$187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tygodniowy'!$H$186:$K$186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tygodniowy'!$H$187:$K$187</c:f>
              <c:numCache>
                <c:formatCode>#,##0</c:formatCode>
                <c:ptCount val="4"/>
                <c:pt idx="0">
                  <c:v>67640</c:v>
                </c:pt>
                <c:pt idx="3">
                  <c:v>69203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tygodniowy'!$D$188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tygodniowy'!$H$186:$K$186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tygodniowy'!$H$188:$K$188</c:f>
              <c:numCache>
                <c:formatCode>#,##0</c:formatCode>
                <c:ptCount val="4"/>
                <c:pt idx="0">
                  <c:v>5052</c:v>
                </c:pt>
                <c:pt idx="3">
                  <c:v>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tygodniowy'!$D$189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tygodniowy'!$H$186:$K$186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tygodniowy'!$H$189:$K$189</c:f>
              <c:numCache>
                <c:formatCode>#,##0</c:formatCode>
                <c:ptCount val="4"/>
                <c:pt idx="0">
                  <c:v>5398</c:v>
                </c:pt>
                <c:pt idx="3">
                  <c:v>5089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9617016"/>
        <c:axId val="399617408"/>
        <c:axId val="442161584"/>
      </c:bar3DChart>
      <c:catAx>
        <c:axId val="399617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99617408"/>
        <c:crosses val="autoZero"/>
        <c:auto val="1"/>
        <c:lblAlgn val="ctr"/>
        <c:lblOffset val="100"/>
        <c:noMultiLvlLbl val="0"/>
      </c:catAx>
      <c:valAx>
        <c:axId val="39961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99617016"/>
        <c:crosses val="autoZero"/>
        <c:crossBetween val="between"/>
      </c:valAx>
      <c:serAx>
        <c:axId val="4421615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99617408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01.01.2025 - 31.08.2025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323497</c:v>
                </c:pt>
                <c:pt idx="1">
                  <c:v>221422</c:v>
                </c:pt>
                <c:pt idx="2">
                  <c:v>17876</c:v>
                </c:pt>
                <c:pt idx="3">
                  <c:v>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01.01.2025 - 31.08.2025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13690</c:v>
                </c:pt>
                <c:pt idx="1">
                  <c:v>10659</c:v>
                </c:pt>
                <c:pt idx="2">
                  <c:v>1830</c:v>
                </c:pt>
                <c:pt idx="3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01.01.2025 - 31.08.2025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20540</c:v>
                </c:pt>
                <c:pt idx="1">
                  <c:v>12571</c:v>
                </c:pt>
                <c:pt idx="2">
                  <c:v>1957</c:v>
                </c:pt>
                <c:pt idx="3">
                  <c:v>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1177912"/>
        <c:axId val="591171640"/>
        <c:axId val="0"/>
      </c:bar3DChart>
      <c:catAx>
        <c:axId val="591177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1171640"/>
        <c:crosses val="autoZero"/>
        <c:auto val="1"/>
        <c:lblAlgn val="ctr"/>
        <c:lblOffset val="100"/>
        <c:noMultiLvlLbl val="0"/>
      </c:catAx>
      <c:valAx>
        <c:axId val="5911716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91177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289</xdr:row>
      <xdr:rowOff>52389</xdr:rowOff>
    </xdr:from>
    <xdr:to>
      <xdr:col>24</xdr:col>
      <xdr:colOff>19051</xdr:colOff>
      <xdr:row>310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406</xdr:row>
      <xdr:rowOff>65086</xdr:rowOff>
    </xdr:from>
    <xdr:to>
      <xdr:col>23</xdr:col>
      <xdr:colOff>9525</xdr:colOff>
      <xdr:row>420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130</xdr:row>
      <xdr:rowOff>69397</xdr:rowOff>
    </xdr:from>
    <xdr:to>
      <xdr:col>23</xdr:col>
      <xdr:colOff>1</xdr:colOff>
      <xdr:row>152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254</xdr:row>
      <xdr:rowOff>142193</xdr:rowOff>
    </xdr:from>
    <xdr:to>
      <xdr:col>23</xdr:col>
      <xdr:colOff>238126</xdr:colOff>
      <xdr:row>273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329566</xdr:colOff>
      <xdr:row>28</xdr:row>
      <xdr:rowOff>93346</xdr:rowOff>
    </xdr:from>
    <xdr:to>
      <xdr:col>23</xdr:col>
      <xdr:colOff>291465</xdr:colOff>
      <xdr:row>43</xdr:row>
      <xdr:rowOff>81916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191</xdr:row>
      <xdr:rowOff>1</xdr:rowOff>
    </xdr:from>
    <xdr:to>
      <xdr:col>21</xdr:col>
      <xdr:colOff>238125</xdr:colOff>
      <xdr:row>206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347</xdr:row>
      <xdr:rowOff>0</xdr:rowOff>
    </xdr:from>
    <xdr:to>
      <xdr:col>20</xdr:col>
      <xdr:colOff>234084</xdr:colOff>
      <xdr:row>347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282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312</xdr:row>
      <xdr:rowOff>31751</xdr:rowOff>
    </xdr:from>
    <xdr:to>
      <xdr:col>25</xdr:col>
      <xdr:colOff>21167</xdr:colOff>
      <xdr:row>321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340</xdr:row>
      <xdr:rowOff>0</xdr:rowOff>
    </xdr:from>
    <xdr:to>
      <xdr:col>25</xdr:col>
      <xdr:colOff>10584</xdr:colOff>
      <xdr:row>347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375</xdr:row>
      <xdr:rowOff>160019</xdr:rowOff>
    </xdr:from>
    <xdr:to>
      <xdr:col>25</xdr:col>
      <xdr:colOff>10584</xdr:colOff>
      <xdr:row>386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79468979"/>
          <a:ext cx="8895504" cy="19981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424</xdr:row>
      <xdr:rowOff>0</xdr:rowOff>
    </xdr:from>
    <xdr:to>
      <xdr:col>25</xdr:col>
      <xdr:colOff>10584</xdr:colOff>
      <xdr:row>428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190499</xdr:rowOff>
    </xdr:from>
    <xdr:to>
      <xdr:col>25</xdr:col>
      <xdr:colOff>10584</xdr:colOff>
      <xdr:row>105</xdr:row>
      <xdr:rowOff>10582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157</xdr:row>
      <xdr:rowOff>0</xdr:rowOff>
    </xdr:from>
    <xdr:to>
      <xdr:col>25</xdr:col>
      <xdr:colOff>10584</xdr:colOff>
      <xdr:row>162</xdr:row>
      <xdr:rowOff>179916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180</xdr:row>
      <xdr:rowOff>0</xdr:rowOff>
    </xdr:from>
    <xdr:to>
      <xdr:col>25</xdr:col>
      <xdr:colOff>10584</xdr:colOff>
      <xdr:row>182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208</xdr:row>
      <xdr:rowOff>0</xdr:rowOff>
    </xdr:from>
    <xdr:to>
      <xdr:col>25</xdr:col>
      <xdr:colOff>10584</xdr:colOff>
      <xdr:row>211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233</xdr:row>
      <xdr:rowOff>45720</xdr:rowOff>
    </xdr:from>
    <xdr:to>
      <xdr:col>25</xdr:col>
      <xdr:colOff>10584</xdr:colOff>
      <xdr:row>237</xdr:row>
      <xdr:rowOff>56304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50010060"/>
          <a:ext cx="8842164" cy="165650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431</xdr:row>
      <xdr:rowOff>190499</xdr:rowOff>
    </xdr:from>
    <xdr:to>
      <xdr:col>25</xdr:col>
      <xdr:colOff>10584</xdr:colOff>
      <xdr:row>439</xdr:row>
      <xdr:rowOff>21166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L451"/>
  <sheetViews>
    <sheetView showGridLines="0" tabSelected="1" topLeftCell="A310" zoomScaleNormal="100" zoomScalePageLayoutView="70" workbookViewId="0">
      <selection activeCell="A313" sqref="A313:Y321"/>
    </sheetView>
  </sheetViews>
  <sheetFormatPr defaultColWidth="4.109375" defaultRowHeight="14.4" x14ac:dyDescent="0.3"/>
  <cols>
    <col min="1" max="13" width="5" style="3" customWidth="1"/>
    <col min="14" max="17" width="5.44140625" style="3" bestFit="1" customWidth="1"/>
    <col min="18" max="18" width="5" style="3" customWidth="1"/>
    <col min="19" max="19" width="11.33203125" style="3" bestFit="1" customWidth="1"/>
    <col min="20" max="20" width="7" style="3" bestFit="1" customWidth="1"/>
    <col min="21" max="21" width="6.5546875" style="3" bestFit="1" customWidth="1"/>
    <col min="22" max="22" width="5.6640625" style="3" bestFit="1" customWidth="1"/>
    <col min="23" max="23" width="5" style="3" customWidth="1"/>
    <col min="24" max="24" width="4.6640625" style="3" bestFit="1" customWidth="1"/>
    <col min="25" max="25" width="4.6640625" style="6" bestFit="1" customWidth="1"/>
    <col min="26" max="26" width="5.44140625" style="3" bestFit="1" customWidth="1"/>
    <col min="27" max="27" width="3.5546875" style="3" bestFit="1" customWidth="1"/>
    <col min="28" max="28" width="4.33203125" style="3" bestFit="1" customWidth="1"/>
    <col min="29" max="29" width="5.6640625" style="3" bestFit="1" customWidth="1"/>
    <col min="30" max="30" width="3.5546875" style="3" bestFit="1" customWidth="1"/>
    <col min="31" max="31" width="4.6640625" style="3" bestFit="1" customWidth="1"/>
    <col min="32" max="32" width="5.6640625" style="3" bestFit="1" customWidth="1"/>
    <col min="33" max="33" width="4.6640625" style="3" bestFit="1" customWidth="1"/>
    <col min="34" max="38" width="3.5546875" style="3" bestFit="1" customWidth="1"/>
    <col min="39" max="16384" width="4.109375" style="3"/>
  </cols>
  <sheetData>
    <row r="1" spans="1:29" x14ac:dyDescent="0.3">
      <c r="T1" s="52"/>
      <c r="U1" s="53"/>
      <c r="V1" s="53"/>
      <c r="W1" s="53"/>
      <c r="X1" s="53"/>
      <c r="Y1" s="53"/>
      <c r="Z1" s="53"/>
      <c r="AA1" s="53"/>
      <c r="AB1" s="53"/>
      <c r="AC1" s="53"/>
    </row>
    <row r="2" spans="1:29" x14ac:dyDescent="0.3">
      <c r="Q2" s="5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spans="1:29" x14ac:dyDescent="0.3">
      <c r="T3" s="53"/>
      <c r="U3" s="53"/>
      <c r="V3" s="53"/>
      <c r="W3" s="53"/>
      <c r="X3" s="53"/>
      <c r="Y3" s="53"/>
      <c r="Z3" s="53"/>
      <c r="AA3" s="53"/>
      <c r="AB3" s="53"/>
      <c r="AC3" s="53"/>
    </row>
    <row r="4" spans="1:29" x14ac:dyDescent="0.3">
      <c r="T4" s="53"/>
      <c r="U4" s="53"/>
      <c r="V4" s="53"/>
      <c r="W4" s="53"/>
      <c r="X4" s="53"/>
      <c r="Y4" s="53"/>
      <c r="Z4" s="53"/>
      <c r="AA4" s="53"/>
      <c r="AB4" s="53"/>
      <c r="AC4" s="53"/>
    </row>
    <row r="5" spans="1:29" x14ac:dyDescent="0.3">
      <c r="E5" s="86" t="s">
        <v>66</v>
      </c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T5" s="53"/>
      <c r="U5" s="53"/>
      <c r="V5" s="53"/>
      <c r="W5" s="53"/>
      <c r="X5" s="53"/>
      <c r="Y5" s="53"/>
      <c r="Z5" s="53"/>
      <c r="AA5" s="53"/>
      <c r="AB5" s="53"/>
      <c r="AC5" s="53"/>
    </row>
    <row r="6" spans="1:29" x14ac:dyDescent="0.3"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T6" s="53"/>
      <c r="U6" s="53"/>
      <c r="V6" s="53"/>
      <c r="W6" s="53"/>
      <c r="X6" s="53"/>
      <c r="Y6" s="53"/>
      <c r="Z6" s="53"/>
      <c r="AA6" s="53"/>
      <c r="AB6" s="53"/>
      <c r="AC6" s="53"/>
    </row>
    <row r="7" spans="1:29" x14ac:dyDescent="0.3"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T7" s="53"/>
      <c r="U7" s="53"/>
      <c r="V7" s="53"/>
      <c r="W7" s="53"/>
      <c r="X7" s="53"/>
      <c r="Y7" s="53"/>
      <c r="Z7" s="53"/>
      <c r="AA7" s="53"/>
      <c r="AB7" s="53"/>
      <c r="AC7" s="53"/>
    </row>
    <row r="8" spans="1:29" x14ac:dyDescent="0.3"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T8" s="53"/>
      <c r="U8" s="53"/>
      <c r="V8" s="53"/>
      <c r="W8" s="53"/>
      <c r="X8" s="53"/>
      <c r="Y8" s="53"/>
      <c r="Z8" s="53"/>
      <c r="AA8" s="53"/>
      <c r="AB8" s="53"/>
      <c r="AC8" s="53"/>
    </row>
    <row r="9" spans="1:29" ht="19.2" x14ac:dyDescent="0.35">
      <c r="E9" s="87" t="str">
        <f>CONCATENATE("w okresie ",Arkusz18!A2," - ",Arkusz18!B2," r.")</f>
        <v>w okresie 01.08.2025 - 31.08.2025 r.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T9" s="53"/>
      <c r="U9" s="53"/>
      <c r="V9" s="53"/>
      <c r="W9" s="53"/>
      <c r="X9" s="53"/>
      <c r="Y9" s="53"/>
      <c r="Z9" s="53"/>
      <c r="AA9" s="53"/>
      <c r="AB9" s="53"/>
      <c r="AC9" s="53"/>
    </row>
    <row r="10" spans="1:29" x14ac:dyDescent="0.3">
      <c r="T10" s="53"/>
      <c r="U10" s="53"/>
      <c r="V10" s="53"/>
      <c r="W10" s="53"/>
      <c r="X10" s="53"/>
      <c r="Y10" s="53"/>
      <c r="Z10" s="53"/>
      <c r="AA10" s="53"/>
      <c r="AB10" s="53"/>
      <c r="AC10" s="53"/>
    </row>
    <row r="11" spans="1:29" x14ac:dyDescent="0.3">
      <c r="T11" s="53"/>
      <c r="U11" s="53"/>
      <c r="V11" s="53"/>
      <c r="W11" s="53"/>
      <c r="X11" s="53"/>
      <c r="Y11" s="53"/>
      <c r="Z11" s="53"/>
      <c r="AA11" s="53"/>
      <c r="AB11" s="53"/>
      <c r="AC11" s="53"/>
    </row>
    <row r="12" spans="1:29" x14ac:dyDescent="0.3">
      <c r="T12" s="53"/>
      <c r="U12" s="53"/>
      <c r="V12" s="53"/>
      <c r="W12" s="53"/>
      <c r="X12" s="53"/>
      <c r="Y12" s="53"/>
      <c r="Z12" s="53"/>
      <c r="AA12" s="53"/>
      <c r="AB12" s="53"/>
      <c r="AC12" s="53"/>
    </row>
    <row r="13" spans="1:29" x14ac:dyDescent="0.3">
      <c r="T13" s="53"/>
      <c r="U13" s="53"/>
      <c r="V13" s="53"/>
      <c r="W13" s="53"/>
      <c r="X13" s="53"/>
      <c r="Y13" s="53"/>
      <c r="Z13" s="53"/>
      <c r="AA13" s="53"/>
      <c r="AB13" s="53"/>
      <c r="AC13" s="53"/>
    </row>
    <row r="14" spans="1:29" x14ac:dyDescent="0.3">
      <c r="T14" s="53"/>
      <c r="U14" s="53"/>
      <c r="V14" s="53"/>
      <c r="W14" s="53"/>
      <c r="X14" s="53"/>
      <c r="Y14" s="53"/>
      <c r="Z14" s="53"/>
      <c r="AA14" s="53"/>
      <c r="AB14" s="53"/>
      <c r="AC14" s="53"/>
    </row>
    <row r="15" spans="1:29" ht="18" x14ac:dyDescent="0.3">
      <c r="A15" s="8" t="s">
        <v>70</v>
      </c>
      <c r="T15" s="53"/>
      <c r="U15" s="53"/>
      <c r="V15" s="53"/>
      <c r="W15" s="53"/>
      <c r="X15" s="53"/>
      <c r="Y15" s="53"/>
      <c r="Z15" s="53"/>
      <c r="AA15" s="53"/>
      <c r="AB15" s="53"/>
      <c r="AC15" s="53"/>
    </row>
    <row r="16" spans="1:29" ht="18" x14ac:dyDescent="0.3">
      <c r="A16" s="8"/>
    </row>
    <row r="18" spans="1:26" x14ac:dyDescent="0.3">
      <c r="A18" s="68" t="s">
        <v>139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spans="1:26" x14ac:dyDescent="0.3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spans="1:26" x14ac:dyDescent="0.3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spans="1:26" ht="15" thickBot="1" x14ac:dyDescent="0.3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3">
      <c r="G22" s="169" t="s">
        <v>2</v>
      </c>
      <c r="H22" s="90"/>
      <c r="I22" s="90"/>
      <c r="J22" s="90"/>
      <c r="K22" s="90" t="s">
        <v>3</v>
      </c>
      <c r="L22" s="90"/>
      <c r="M22" s="162" t="str">
        <f>CONCATENATE("decyzje ",Arkusz18!A2," - ",Arkusz18!B2," r.")</f>
        <v>decyzje 01.08.2025 - 31.08.2025 r.</v>
      </c>
      <c r="N22" s="162"/>
      <c r="O22" s="162"/>
      <c r="P22" s="162"/>
      <c r="Q22" s="162"/>
      <c r="R22" s="163"/>
    </row>
    <row r="23" spans="1:26" ht="60" customHeight="1" x14ac:dyDescent="0.3">
      <c r="G23" s="170"/>
      <c r="H23" s="91"/>
      <c r="I23" s="91"/>
      <c r="J23" s="91"/>
      <c r="K23" s="91"/>
      <c r="L23" s="91"/>
      <c r="M23" s="88" t="s">
        <v>25</v>
      </c>
      <c r="N23" s="88"/>
      <c r="O23" s="88" t="s">
        <v>26</v>
      </c>
      <c r="P23" s="88"/>
      <c r="Q23" s="88" t="s">
        <v>27</v>
      </c>
      <c r="R23" s="89"/>
    </row>
    <row r="24" spans="1:26" x14ac:dyDescent="0.3">
      <c r="G24" s="167" t="s">
        <v>34</v>
      </c>
      <c r="H24" s="168"/>
      <c r="I24" s="168"/>
      <c r="J24" s="168"/>
      <c r="K24" s="69">
        <v>32392</v>
      </c>
      <c r="L24" s="69"/>
      <c r="M24" s="65">
        <f>Arkusz9!B3</f>
        <v>23380</v>
      </c>
      <c r="N24" s="65"/>
      <c r="O24" s="65">
        <f>Arkusz9!B2</f>
        <v>1957</v>
      </c>
      <c r="P24" s="65"/>
      <c r="Q24" s="65">
        <f>Arkusz9!B4</f>
        <v>993</v>
      </c>
      <c r="R24" s="83"/>
      <c r="S24" s="55"/>
      <c r="T24" s="56"/>
      <c r="U24" s="55"/>
    </row>
    <row r="25" spans="1:26" x14ac:dyDescent="0.3">
      <c r="G25" s="165" t="s">
        <v>35</v>
      </c>
      <c r="H25" s="166"/>
      <c r="I25" s="166"/>
      <c r="J25" s="166"/>
      <c r="K25" s="164">
        <v>1335</v>
      </c>
      <c r="L25" s="164"/>
      <c r="M25" s="84">
        <f>Arkusz9!B11</f>
        <v>886</v>
      </c>
      <c r="N25" s="84"/>
      <c r="O25" s="84">
        <f>Arkusz9!B10</f>
        <v>204</v>
      </c>
      <c r="P25" s="84"/>
      <c r="Q25" s="84">
        <f>Arkusz9!B12</f>
        <v>113</v>
      </c>
      <c r="R25" s="85"/>
      <c r="S25" s="55"/>
      <c r="U25" s="55"/>
    </row>
    <row r="26" spans="1:26" ht="15" thickBot="1" x14ac:dyDescent="0.35">
      <c r="G26" s="171" t="s">
        <v>24</v>
      </c>
      <c r="H26" s="172"/>
      <c r="I26" s="172"/>
      <c r="J26" s="172"/>
      <c r="K26" s="173">
        <v>2195</v>
      </c>
      <c r="L26" s="173"/>
      <c r="M26" s="92">
        <f>Arkusz9!B7</f>
        <v>1281</v>
      </c>
      <c r="N26" s="92"/>
      <c r="O26" s="92">
        <f>Arkusz9!B6</f>
        <v>233</v>
      </c>
      <c r="P26" s="92"/>
      <c r="Q26" s="92">
        <f>Arkusz9!B8</f>
        <v>155</v>
      </c>
      <c r="R26" s="174"/>
      <c r="S26" s="55"/>
      <c r="U26" s="55"/>
    </row>
    <row r="27" spans="1:26" ht="15" thickBot="1" x14ac:dyDescent="0.35">
      <c r="G27" s="93" t="s">
        <v>72</v>
      </c>
      <c r="H27" s="94"/>
      <c r="I27" s="94"/>
      <c r="J27" s="94"/>
      <c r="K27" s="95">
        <f>SUM(K24:K26)</f>
        <v>35922</v>
      </c>
      <c r="L27" s="95"/>
      <c r="M27" s="95">
        <f>SUM(M24:M26)</f>
        <v>25547</v>
      </c>
      <c r="N27" s="95"/>
      <c r="O27" s="95">
        <f>SUM(O24:O26)</f>
        <v>2394</v>
      </c>
      <c r="P27" s="95"/>
      <c r="Q27" s="95">
        <f>SUM(Q24:Q26)</f>
        <v>1261</v>
      </c>
      <c r="R27" s="96"/>
    </row>
    <row r="28" spans="1:26" x14ac:dyDescent="0.3">
      <c r="N28" s="55"/>
      <c r="O28" s="55"/>
      <c r="P28" s="55"/>
      <c r="Q28" s="55"/>
      <c r="R28" s="55"/>
      <c r="S28" s="55"/>
    </row>
    <row r="31" spans="1:26" x14ac:dyDescent="0.3">
      <c r="V31" s="11"/>
      <c r="W31" s="11"/>
      <c r="Z31" s="11"/>
    </row>
    <row r="37" spans="7:26" x14ac:dyDescent="0.3">
      <c r="V37" s="24"/>
      <c r="W37" s="24"/>
      <c r="X37" s="24"/>
      <c r="Y37" s="26"/>
      <c r="Z37" s="24"/>
    </row>
    <row r="38" spans="7:26" x14ac:dyDescent="0.3">
      <c r="V38" s="24"/>
      <c r="W38" s="24"/>
      <c r="X38" s="24"/>
      <c r="Y38" s="26"/>
      <c r="Z38" s="24"/>
    </row>
    <row r="39" spans="7:26" x14ac:dyDescent="0.3">
      <c r="V39" s="24"/>
      <c r="W39" s="24"/>
      <c r="X39" s="24"/>
      <c r="Y39" s="26"/>
      <c r="Z39" s="24"/>
    </row>
    <row r="40" spans="7:26" x14ac:dyDescent="0.3">
      <c r="V40" s="24"/>
      <c r="W40" s="24"/>
      <c r="X40" s="24"/>
      <c r="Y40" s="26"/>
      <c r="Z40" s="24"/>
    </row>
    <row r="41" spans="7:26" x14ac:dyDescent="0.3">
      <c r="V41" s="24"/>
      <c r="W41" s="24"/>
      <c r="X41" s="24"/>
      <c r="Y41" s="26"/>
      <c r="Z41" s="24"/>
    </row>
    <row r="42" spans="7:26" x14ac:dyDescent="0.3">
      <c r="V42" s="24"/>
      <c r="W42" s="24"/>
      <c r="X42" s="24"/>
      <c r="Y42" s="26"/>
      <c r="Z42" s="24"/>
    </row>
    <row r="43" spans="7:26" x14ac:dyDescent="0.3">
      <c r="V43" s="24"/>
      <c r="W43" s="24"/>
      <c r="X43" s="24"/>
      <c r="Y43" s="26"/>
      <c r="Z43" s="24"/>
    </row>
    <row r="44" spans="7:26" x14ac:dyDescent="0.3">
      <c r="V44" s="24"/>
      <c r="W44" s="24"/>
      <c r="X44" s="24"/>
      <c r="Y44" s="26"/>
      <c r="Z44" s="24"/>
    </row>
    <row r="45" spans="7:26" ht="15" thickBot="1" x14ac:dyDescent="0.35">
      <c r="V45" s="24"/>
      <c r="W45" s="24"/>
      <c r="X45" s="24"/>
      <c r="Y45" s="26"/>
      <c r="Z45" s="24"/>
    </row>
    <row r="46" spans="7:26" ht="63.75" customHeight="1" x14ac:dyDescent="0.3">
      <c r="G46" s="302" t="s">
        <v>2</v>
      </c>
      <c r="H46" s="303"/>
      <c r="I46" s="303"/>
      <c r="J46" s="303"/>
      <c r="K46" s="303"/>
      <c r="L46" s="303"/>
      <c r="M46" s="303"/>
      <c r="N46" s="303"/>
      <c r="O46" s="306" t="s">
        <v>3</v>
      </c>
      <c r="P46" s="306"/>
      <c r="Q46" s="294" t="s">
        <v>77</v>
      </c>
      <c r="R46" s="295"/>
      <c r="U46" s="24"/>
      <c r="V46" s="24"/>
      <c r="W46" s="24"/>
      <c r="X46" s="24"/>
      <c r="Y46" s="26"/>
    </row>
    <row r="47" spans="7:26" x14ac:dyDescent="0.3">
      <c r="G47" s="304"/>
      <c r="H47" s="305"/>
      <c r="I47" s="305"/>
      <c r="J47" s="305"/>
      <c r="K47" s="305"/>
      <c r="L47" s="305"/>
      <c r="M47" s="305"/>
      <c r="N47" s="305"/>
      <c r="O47" s="307"/>
      <c r="P47" s="307"/>
      <c r="Q47" s="296"/>
      <c r="R47" s="297"/>
      <c r="U47" s="24"/>
      <c r="V47" s="24"/>
      <c r="W47" s="24"/>
      <c r="X47" s="24"/>
      <c r="Y47" s="26"/>
    </row>
    <row r="48" spans="7:26" x14ac:dyDescent="0.3">
      <c r="G48" s="251" t="s">
        <v>73</v>
      </c>
      <c r="H48" s="252"/>
      <c r="I48" s="252"/>
      <c r="J48" s="252"/>
      <c r="K48" s="252"/>
      <c r="L48" s="252"/>
      <c r="M48" s="252"/>
      <c r="N48" s="252"/>
      <c r="O48" s="292">
        <f>Arkusz10!A2</f>
        <v>447</v>
      </c>
      <c r="P48" s="292"/>
      <c r="Q48" s="298">
        <f>Arkusz10!A3</f>
        <v>294</v>
      </c>
      <c r="R48" s="299"/>
      <c r="U48" s="24"/>
      <c r="V48" s="24"/>
      <c r="W48" s="24"/>
      <c r="X48" s="24"/>
      <c r="Y48" s="26"/>
    </row>
    <row r="49" spans="7:26" x14ac:dyDescent="0.3">
      <c r="G49" s="290" t="s">
        <v>74</v>
      </c>
      <c r="H49" s="291"/>
      <c r="I49" s="291"/>
      <c r="J49" s="291"/>
      <c r="K49" s="291"/>
      <c r="L49" s="291"/>
      <c r="M49" s="291"/>
      <c r="N49" s="291"/>
      <c r="O49" s="293">
        <f>Arkusz10!A4</f>
        <v>51</v>
      </c>
      <c r="P49" s="293"/>
      <c r="Q49" s="300">
        <f>Arkusz10!A5</f>
        <v>38</v>
      </c>
      <c r="R49" s="301"/>
      <c r="U49" s="24"/>
      <c r="V49" s="24"/>
      <c r="W49" s="24"/>
      <c r="X49" s="24"/>
      <c r="Y49" s="26"/>
    </row>
    <row r="50" spans="7:26" x14ac:dyDescent="0.3">
      <c r="G50" s="251" t="s">
        <v>75</v>
      </c>
      <c r="H50" s="252"/>
      <c r="I50" s="252"/>
      <c r="J50" s="252"/>
      <c r="K50" s="252"/>
      <c r="L50" s="252"/>
      <c r="M50" s="252"/>
      <c r="N50" s="252"/>
      <c r="O50" s="292">
        <f>Arkusz10!A6</f>
        <v>0</v>
      </c>
      <c r="P50" s="292"/>
      <c r="Q50" s="298">
        <f>Arkusz10!A7</f>
        <v>1</v>
      </c>
      <c r="R50" s="299"/>
      <c r="U50" s="24"/>
      <c r="V50" s="24"/>
      <c r="W50" s="24"/>
      <c r="X50" s="24"/>
      <c r="Y50" s="26"/>
    </row>
    <row r="51" spans="7:26" ht="15" thickBot="1" x14ac:dyDescent="0.35">
      <c r="G51" s="228" t="s">
        <v>76</v>
      </c>
      <c r="H51" s="229"/>
      <c r="I51" s="229"/>
      <c r="J51" s="229"/>
      <c r="K51" s="229"/>
      <c r="L51" s="229"/>
      <c r="M51" s="229"/>
      <c r="N51" s="229"/>
      <c r="O51" s="230">
        <f>Arkusz10!A8</f>
        <v>4</v>
      </c>
      <c r="P51" s="230"/>
      <c r="Q51" s="309">
        <f>Arkusz10!A9</f>
        <v>5</v>
      </c>
      <c r="R51" s="310"/>
      <c r="U51" s="24"/>
      <c r="V51" s="24"/>
      <c r="W51" s="24"/>
      <c r="X51" s="24"/>
      <c r="Y51" s="26"/>
    </row>
    <row r="52" spans="7:26" ht="15" thickBot="1" x14ac:dyDescent="0.35">
      <c r="G52" s="226" t="s">
        <v>72</v>
      </c>
      <c r="H52" s="227"/>
      <c r="I52" s="227"/>
      <c r="J52" s="227"/>
      <c r="K52" s="227"/>
      <c r="L52" s="227"/>
      <c r="M52" s="227"/>
      <c r="N52" s="227"/>
      <c r="O52" s="289">
        <f>SUM(O48:O51)</f>
        <v>502</v>
      </c>
      <c r="P52" s="289"/>
      <c r="Q52" s="311">
        <f>SUM(Q48:Q51)</f>
        <v>338</v>
      </c>
      <c r="R52" s="312"/>
      <c r="U52" s="24"/>
      <c r="V52" s="24"/>
      <c r="W52" s="24"/>
      <c r="X52" s="24"/>
      <c r="Y52" s="26"/>
    </row>
    <row r="53" spans="7:26" x14ac:dyDescent="0.3">
      <c r="V53" s="24"/>
      <c r="W53" s="24"/>
      <c r="X53" s="24"/>
      <c r="Y53" s="26"/>
      <c r="Z53" s="24"/>
    </row>
    <row r="54" spans="7:26" x14ac:dyDescent="0.3">
      <c r="V54" s="24"/>
      <c r="W54" s="24"/>
      <c r="X54" s="24"/>
      <c r="Y54" s="26"/>
      <c r="Z54" s="24"/>
    </row>
    <row r="55" spans="7:26" ht="15" thickBot="1" x14ac:dyDescent="0.35">
      <c r="V55" s="24"/>
      <c r="W55" s="24"/>
      <c r="X55" s="24"/>
      <c r="Y55" s="26"/>
      <c r="Z55" s="24"/>
    </row>
    <row r="56" spans="7:26" ht="33" customHeight="1" x14ac:dyDescent="0.3">
      <c r="G56" s="169" t="s">
        <v>2</v>
      </c>
      <c r="H56" s="90"/>
      <c r="I56" s="90"/>
      <c r="J56" s="90"/>
      <c r="K56" s="90" t="s">
        <v>3</v>
      </c>
      <c r="L56" s="90"/>
      <c r="M56" s="162" t="str">
        <f>CONCATENATE("decyzje ",Arkusz18!C2," - ",Arkusz18!B2," r.")</f>
        <v>decyzje 01.01.2025 - 31.08.2025 r.</v>
      </c>
      <c r="N56" s="162"/>
      <c r="O56" s="162"/>
      <c r="P56" s="162"/>
      <c r="Q56" s="162"/>
      <c r="R56" s="163"/>
      <c r="V56" s="24"/>
      <c r="W56" s="24"/>
      <c r="X56" s="24"/>
      <c r="Y56" s="26"/>
      <c r="Z56" s="24"/>
    </row>
    <row r="57" spans="7:26" ht="63.75" customHeight="1" x14ac:dyDescent="0.3">
      <c r="G57" s="170"/>
      <c r="H57" s="91"/>
      <c r="I57" s="91"/>
      <c r="J57" s="91"/>
      <c r="K57" s="91"/>
      <c r="L57" s="91"/>
      <c r="M57" s="88" t="s">
        <v>25</v>
      </c>
      <c r="N57" s="88"/>
      <c r="O57" s="88" t="s">
        <v>26</v>
      </c>
      <c r="P57" s="88"/>
      <c r="Q57" s="88" t="s">
        <v>27</v>
      </c>
      <c r="R57" s="89"/>
      <c r="V57" s="24"/>
      <c r="W57" s="24"/>
      <c r="X57" s="24"/>
      <c r="Y57" s="26"/>
      <c r="Z57" s="24"/>
    </row>
    <row r="58" spans="7:26" x14ac:dyDescent="0.3">
      <c r="G58" s="167" t="s">
        <v>34</v>
      </c>
      <c r="H58" s="168"/>
      <c r="I58" s="168"/>
      <c r="J58" s="168"/>
      <c r="K58" s="69">
        <v>323497</v>
      </c>
      <c r="L58" s="69"/>
      <c r="M58" s="65">
        <f>Arkusz11!B3</f>
        <v>221422</v>
      </c>
      <c r="N58" s="65"/>
      <c r="O58" s="65">
        <f>Arkusz11!B2</f>
        <v>17876</v>
      </c>
      <c r="P58" s="65"/>
      <c r="Q58" s="65">
        <f>Arkusz11!B4</f>
        <v>7747</v>
      </c>
      <c r="R58" s="83"/>
      <c r="S58" s="55"/>
      <c r="T58" s="55"/>
      <c r="V58" s="24"/>
      <c r="W58" s="24"/>
      <c r="X58" s="24"/>
      <c r="Y58" s="26"/>
      <c r="Z58" s="24"/>
    </row>
    <row r="59" spans="7:26" x14ac:dyDescent="0.3">
      <c r="G59" s="165" t="s">
        <v>35</v>
      </c>
      <c r="H59" s="166"/>
      <c r="I59" s="166"/>
      <c r="J59" s="166"/>
      <c r="K59" s="164">
        <v>13690</v>
      </c>
      <c r="L59" s="164"/>
      <c r="M59" s="84">
        <f>Arkusz11!B11</f>
        <v>10659</v>
      </c>
      <c r="N59" s="84"/>
      <c r="O59" s="84">
        <f>Arkusz11!B10</f>
        <v>1830</v>
      </c>
      <c r="P59" s="84"/>
      <c r="Q59" s="84">
        <f>Arkusz11!B12</f>
        <v>809</v>
      </c>
      <c r="R59" s="85"/>
      <c r="S59" s="55"/>
      <c r="T59" s="55"/>
      <c r="V59" s="24"/>
      <c r="W59" s="24"/>
      <c r="X59" s="24"/>
      <c r="Y59" s="26"/>
      <c r="Z59" s="24"/>
    </row>
    <row r="60" spans="7:26" ht="15" thickBot="1" x14ac:dyDescent="0.35">
      <c r="G60" s="171" t="s">
        <v>24</v>
      </c>
      <c r="H60" s="172"/>
      <c r="I60" s="172"/>
      <c r="J60" s="172"/>
      <c r="K60" s="173">
        <v>20540</v>
      </c>
      <c r="L60" s="173"/>
      <c r="M60" s="92">
        <f>Arkusz11!B7</f>
        <v>12571</v>
      </c>
      <c r="N60" s="92"/>
      <c r="O60" s="92">
        <f>Arkusz11!B6</f>
        <v>1957</v>
      </c>
      <c r="P60" s="92"/>
      <c r="Q60" s="92">
        <f>Arkusz11!B8</f>
        <v>1358</v>
      </c>
      <c r="R60" s="174"/>
      <c r="S60" s="55"/>
      <c r="T60" s="55"/>
      <c r="V60" s="24"/>
      <c r="W60" s="24"/>
      <c r="X60" s="24"/>
      <c r="Y60" s="26"/>
      <c r="Z60" s="24"/>
    </row>
    <row r="61" spans="7:26" ht="15" thickBot="1" x14ac:dyDescent="0.35">
      <c r="G61" s="93" t="s">
        <v>72</v>
      </c>
      <c r="H61" s="94"/>
      <c r="I61" s="94"/>
      <c r="J61" s="94"/>
      <c r="K61" s="95">
        <f>SUM(K58:L60)</f>
        <v>357727</v>
      </c>
      <c r="L61" s="95"/>
      <c r="M61" s="95">
        <f t="shared" ref="M61" si="0">SUM(M58:N60)</f>
        <v>244652</v>
      </c>
      <c r="N61" s="95"/>
      <c r="O61" s="95">
        <f t="shared" ref="O61" si="1">SUM(O58:P60)</f>
        <v>21663</v>
      </c>
      <c r="P61" s="95"/>
      <c r="Q61" s="95">
        <f t="shared" ref="Q61" si="2">SUM(Q58:R60)</f>
        <v>9914</v>
      </c>
      <c r="R61" s="96"/>
      <c r="S61" s="57"/>
      <c r="T61" s="55"/>
      <c r="V61" s="24"/>
      <c r="W61" s="24"/>
      <c r="X61" s="24"/>
      <c r="Y61" s="26"/>
      <c r="Z61" s="24"/>
    </row>
    <row r="62" spans="7:26" x14ac:dyDescent="0.3">
      <c r="S62" s="55"/>
      <c r="T62" s="55"/>
      <c r="V62" s="24"/>
      <c r="W62" s="24"/>
      <c r="X62" s="24"/>
      <c r="Y62" s="26"/>
      <c r="Z62" s="24"/>
    </row>
    <row r="63" spans="7:26" x14ac:dyDescent="0.3">
      <c r="S63" s="55"/>
      <c r="T63" s="55"/>
      <c r="V63" s="24"/>
      <c r="W63" s="24"/>
      <c r="X63" s="24"/>
      <c r="Y63" s="26"/>
      <c r="Z63" s="24"/>
    </row>
    <row r="64" spans="7:26" x14ac:dyDescent="0.3">
      <c r="V64" s="24"/>
      <c r="W64" s="24"/>
      <c r="X64" s="24"/>
      <c r="Y64" s="26"/>
      <c r="Z64" s="24"/>
    </row>
    <row r="66" spans="14:26" x14ac:dyDescent="0.3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" thickBot="1" x14ac:dyDescent="0.35"/>
    <row r="82" spans="1:25" ht="57.75" customHeight="1" x14ac:dyDescent="0.3">
      <c r="G82" s="302" t="s">
        <v>2</v>
      </c>
      <c r="H82" s="303"/>
      <c r="I82" s="303"/>
      <c r="J82" s="303"/>
      <c r="K82" s="303"/>
      <c r="L82" s="303"/>
      <c r="M82" s="303"/>
      <c r="N82" s="303"/>
      <c r="O82" s="306" t="s">
        <v>3</v>
      </c>
      <c r="P82" s="306"/>
      <c r="Q82" s="294" t="s">
        <v>77</v>
      </c>
      <c r="R82" s="295"/>
    </row>
    <row r="83" spans="1:25" x14ac:dyDescent="0.3">
      <c r="G83" s="304"/>
      <c r="H83" s="305"/>
      <c r="I83" s="305"/>
      <c r="J83" s="305"/>
      <c r="K83" s="305"/>
      <c r="L83" s="305"/>
      <c r="M83" s="305"/>
      <c r="N83" s="305"/>
      <c r="O83" s="307"/>
      <c r="P83" s="307"/>
      <c r="Q83" s="296"/>
      <c r="R83" s="297"/>
    </row>
    <row r="84" spans="1:25" x14ac:dyDescent="0.3">
      <c r="G84" s="251" t="s">
        <v>73</v>
      </c>
      <c r="H84" s="252"/>
      <c r="I84" s="252"/>
      <c r="J84" s="252"/>
      <c r="K84" s="252"/>
      <c r="L84" s="252"/>
      <c r="M84" s="252"/>
      <c r="N84" s="252"/>
      <c r="O84" s="292">
        <f>Arkusz12!A2</f>
        <v>3348</v>
      </c>
      <c r="P84" s="292"/>
      <c r="Q84" s="298">
        <f>Arkusz12!A3</f>
        <v>2544</v>
      </c>
      <c r="R84" s="299"/>
    </row>
    <row r="85" spans="1:25" x14ac:dyDescent="0.3">
      <c r="G85" s="290" t="s">
        <v>74</v>
      </c>
      <c r="H85" s="291"/>
      <c r="I85" s="291"/>
      <c r="J85" s="291"/>
      <c r="K85" s="291"/>
      <c r="L85" s="291"/>
      <c r="M85" s="291"/>
      <c r="N85" s="291"/>
      <c r="O85" s="293">
        <f>Arkusz12!A4</f>
        <v>415</v>
      </c>
      <c r="P85" s="293"/>
      <c r="Q85" s="300">
        <f>Arkusz12!A5</f>
        <v>343</v>
      </c>
      <c r="R85" s="301"/>
    </row>
    <row r="86" spans="1:25" x14ac:dyDescent="0.3">
      <c r="G86" s="251" t="s">
        <v>75</v>
      </c>
      <c r="H86" s="252"/>
      <c r="I86" s="252"/>
      <c r="J86" s="252"/>
      <c r="K86" s="252"/>
      <c r="L86" s="252"/>
      <c r="M86" s="252"/>
      <c r="N86" s="252"/>
      <c r="O86" s="292">
        <f>Arkusz12!A6</f>
        <v>0</v>
      </c>
      <c r="P86" s="292"/>
      <c r="Q86" s="298">
        <f>Arkusz12!A7</f>
        <v>7</v>
      </c>
      <c r="R86" s="299"/>
    </row>
    <row r="87" spans="1:25" ht="15" thickBot="1" x14ac:dyDescent="0.35">
      <c r="G87" s="228" t="s">
        <v>76</v>
      </c>
      <c r="H87" s="229"/>
      <c r="I87" s="229"/>
      <c r="J87" s="229"/>
      <c r="K87" s="229"/>
      <c r="L87" s="229"/>
      <c r="M87" s="229"/>
      <c r="N87" s="229"/>
      <c r="O87" s="230">
        <f>Arkusz12!A8</f>
        <v>55</v>
      </c>
      <c r="P87" s="230"/>
      <c r="Q87" s="309">
        <f>Arkusz12!A9</f>
        <v>41</v>
      </c>
      <c r="R87" s="310"/>
    </row>
    <row r="88" spans="1:25" ht="15" thickBot="1" x14ac:dyDescent="0.35">
      <c r="G88" s="226" t="s">
        <v>72</v>
      </c>
      <c r="H88" s="227"/>
      <c r="I88" s="227"/>
      <c r="J88" s="227"/>
      <c r="K88" s="227"/>
      <c r="L88" s="227"/>
      <c r="M88" s="227"/>
      <c r="N88" s="227"/>
      <c r="O88" s="289">
        <f>SUM(O84:P87)</f>
        <v>3818</v>
      </c>
      <c r="P88" s="289"/>
      <c r="Q88" s="289">
        <f>SUM(Q84:R87)</f>
        <v>2935</v>
      </c>
      <c r="R88" s="313"/>
    </row>
    <row r="91" spans="1:25" x14ac:dyDescent="0.3">
      <c r="A91" s="62" t="s">
        <v>173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</row>
    <row r="92" spans="1:25" x14ac:dyDescent="0.3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</row>
    <row r="93" spans="1:25" x14ac:dyDescent="0.3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</row>
    <row r="94" spans="1:25" x14ac:dyDescent="0.3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</row>
    <row r="95" spans="1:25" x14ac:dyDescent="0.3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</row>
    <row r="96" spans="1:25" x14ac:dyDescent="0.3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</row>
    <row r="97" spans="1:25" x14ac:dyDescent="0.3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</row>
    <row r="98" spans="1:25" x14ac:dyDescent="0.3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</row>
    <row r="99" spans="1:25" s="54" customFormat="1" x14ac:dyDescent="0.3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</row>
    <row r="100" spans="1:25" s="54" customFormat="1" x14ac:dyDescent="0.3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</row>
    <row r="101" spans="1:25" s="54" customFormat="1" x14ac:dyDescent="0.3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</row>
    <row r="102" spans="1:25" s="54" customFormat="1" x14ac:dyDescent="0.3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</row>
    <row r="103" spans="1:25" s="54" customFormat="1" x14ac:dyDescent="0.3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</row>
    <row r="104" spans="1:25" s="54" customFormat="1" x14ac:dyDescent="0.3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</row>
    <row r="105" spans="1:25" x14ac:dyDescent="0.3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</row>
    <row r="110" spans="1:25" ht="36" customHeight="1" x14ac:dyDescent="0.3">
      <c r="A110" s="68" t="s">
        <v>140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</row>
    <row r="111" spans="1:25" x14ac:dyDescent="0.3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</row>
    <row r="112" spans="1:25" ht="15" thickBot="1" x14ac:dyDescent="0.3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314" t="str">
        <f>CONCATENATE(Arkusz18!C2," - ",Arkusz18!B2," r.")</f>
        <v>01.01.2025 - 31.08.2025 r.</v>
      </c>
      <c r="M112" s="314"/>
      <c r="N112" s="314"/>
      <c r="O112" s="314"/>
      <c r="P112" s="314"/>
      <c r="Q112" s="314"/>
      <c r="R112" s="314"/>
      <c r="S112" s="314"/>
      <c r="T112" s="314"/>
      <c r="U112" s="314"/>
      <c r="V112" s="314"/>
    </row>
    <row r="113" spans="3:38" ht="105" x14ac:dyDescent="0.3">
      <c r="C113" s="224" t="s">
        <v>2</v>
      </c>
      <c r="D113" s="225"/>
      <c r="E113" s="225"/>
      <c r="F113" s="225"/>
      <c r="G113" s="225"/>
      <c r="H113" s="225"/>
      <c r="I113" s="225"/>
      <c r="J113" s="225"/>
      <c r="K113" s="225"/>
      <c r="L113" s="66" t="s">
        <v>79</v>
      </c>
      <c r="M113" s="66"/>
      <c r="N113" s="31" t="s">
        <v>12</v>
      </c>
      <c r="O113" s="31" t="s">
        <v>94</v>
      </c>
      <c r="P113" s="31" t="s">
        <v>84</v>
      </c>
      <c r="Q113" s="31" t="s">
        <v>53</v>
      </c>
      <c r="R113" s="31" t="s">
        <v>39</v>
      </c>
      <c r="S113" s="31" t="s">
        <v>4</v>
      </c>
      <c r="T113" s="31" t="s">
        <v>42</v>
      </c>
      <c r="U113" s="31" t="s">
        <v>83</v>
      </c>
      <c r="V113" s="66" t="s">
        <v>78</v>
      </c>
      <c r="W113" s="67"/>
      <c r="Y113" s="3"/>
      <c r="Z113" s="6"/>
    </row>
    <row r="114" spans="3:38" x14ac:dyDescent="0.3">
      <c r="C114" s="71" t="s">
        <v>34</v>
      </c>
      <c r="D114" s="72"/>
      <c r="E114" s="72"/>
      <c r="F114" s="72"/>
      <c r="G114" s="72"/>
      <c r="H114" s="72"/>
      <c r="I114" s="72"/>
      <c r="J114" s="72"/>
      <c r="K114" s="72"/>
      <c r="L114" s="65">
        <v>13368</v>
      </c>
      <c r="M114" s="65"/>
      <c r="N114" s="32">
        <v>2287</v>
      </c>
      <c r="O114" s="32">
        <v>6243</v>
      </c>
      <c r="P114" s="32">
        <v>2228</v>
      </c>
      <c r="Q114" s="32">
        <v>143</v>
      </c>
      <c r="R114" s="32">
        <v>0</v>
      </c>
      <c r="S114" s="32">
        <v>0</v>
      </c>
      <c r="T114" s="32">
        <v>0</v>
      </c>
      <c r="U114" s="32">
        <v>2402</v>
      </c>
      <c r="V114" s="69">
        <v>13303</v>
      </c>
      <c r="W114" s="70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</row>
    <row r="115" spans="3:38" x14ac:dyDescent="0.3">
      <c r="C115" s="76" t="s">
        <v>35</v>
      </c>
      <c r="D115" s="77"/>
      <c r="E115" s="77"/>
      <c r="F115" s="77"/>
      <c r="G115" s="77"/>
      <c r="H115" s="77"/>
      <c r="I115" s="77"/>
      <c r="J115" s="77"/>
      <c r="K115" s="77"/>
      <c r="L115" s="65">
        <f>Arkusz13!C3</f>
        <v>773</v>
      </c>
      <c r="M115" s="65"/>
      <c r="N115" s="32">
        <f>Arkusz13!C19</f>
        <v>476</v>
      </c>
      <c r="O115" s="32">
        <f>Arkusz13!C35</f>
        <v>292</v>
      </c>
      <c r="P115" s="32">
        <f>Arkusz13!C51</f>
        <v>122</v>
      </c>
      <c r="Q115" s="32">
        <f>Arkusz13!C67</f>
        <v>25</v>
      </c>
      <c r="R115" s="32">
        <f>Arkusz13!C83</f>
        <v>0</v>
      </c>
      <c r="S115" s="32">
        <f>Arkusz13!C99</f>
        <v>0</v>
      </c>
      <c r="T115" s="32">
        <f>Arkusz13!C115</f>
        <v>0</v>
      </c>
      <c r="U115" s="32">
        <f>Arkusz13!C131-SUM(N115:T115)</f>
        <v>135</v>
      </c>
      <c r="V115" s="69">
        <f t="shared" ref="V115:V128" si="3">SUM(N115:U115)</f>
        <v>1050</v>
      </c>
      <c r="W115" s="70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</row>
    <row r="116" spans="3:38" x14ac:dyDescent="0.3">
      <c r="C116" s="71" t="s">
        <v>36</v>
      </c>
      <c r="D116" s="72"/>
      <c r="E116" s="72"/>
      <c r="F116" s="72"/>
      <c r="G116" s="72"/>
      <c r="H116" s="72"/>
      <c r="I116" s="72"/>
      <c r="J116" s="72"/>
      <c r="K116" s="72"/>
      <c r="L116" s="65">
        <f>Arkusz13!C4</f>
        <v>903</v>
      </c>
      <c r="M116" s="65"/>
      <c r="N116" s="32">
        <f>Arkusz13!C20</f>
        <v>282</v>
      </c>
      <c r="O116" s="32">
        <f>Arkusz13!C36</f>
        <v>96</v>
      </c>
      <c r="P116" s="32">
        <f>Arkusz13!C52</f>
        <v>199</v>
      </c>
      <c r="Q116" s="32">
        <f>Arkusz13!C68</f>
        <v>16</v>
      </c>
      <c r="R116" s="32">
        <f>Arkusz13!C84</f>
        <v>0</v>
      </c>
      <c r="S116" s="32">
        <f>Arkusz13!C100</f>
        <v>0</v>
      </c>
      <c r="T116" s="32">
        <f>Arkusz13!C116</f>
        <v>0</v>
      </c>
      <c r="U116" s="32">
        <f>Arkusz13!C132-SUM(N116:T116)</f>
        <v>99</v>
      </c>
      <c r="V116" s="69">
        <f t="shared" si="3"/>
        <v>692</v>
      </c>
      <c r="W116" s="70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</row>
    <row r="117" spans="3:38" x14ac:dyDescent="0.3">
      <c r="C117" s="76" t="s">
        <v>37</v>
      </c>
      <c r="D117" s="77"/>
      <c r="E117" s="77"/>
      <c r="F117" s="77"/>
      <c r="G117" s="77"/>
      <c r="H117" s="77"/>
      <c r="I117" s="77"/>
      <c r="J117" s="77"/>
      <c r="K117" s="77"/>
      <c r="L117" s="65">
        <f>Arkusz13!C5</f>
        <v>16</v>
      </c>
      <c r="M117" s="65"/>
      <c r="N117" s="32">
        <f>Arkusz13!C21</f>
        <v>12</v>
      </c>
      <c r="O117" s="32">
        <f>Arkusz13!C37</f>
        <v>2</v>
      </c>
      <c r="P117" s="32">
        <f>Arkusz13!C53</f>
        <v>1</v>
      </c>
      <c r="Q117" s="32">
        <f>Arkusz13!C69</f>
        <v>0</v>
      </c>
      <c r="R117" s="32">
        <f>Arkusz13!C85</f>
        <v>0</v>
      </c>
      <c r="S117" s="32">
        <f>Arkusz13!C101</f>
        <v>0</v>
      </c>
      <c r="T117" s="32">
        <f>Arkusz13!C117</f>
        <v>0</v>
      </c>
      <c r="U117" s="32">
        <f>Arkusz13!C133-SUM(N117:T117)</f>
        <v>8</v>
      </c>
      <c r="V117" s="69">
        <f t="shared" si="3"/>
        <v>23</v>
      </c>
      <c r="W117" s="70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</row>
    <row r="118" spans="3:38" x14ac:dyDescent="0.3">
      <c r="C118" s="71" t="s">
        <v>38</v>
      </c>
      <c r="D118" s="72"/>
      <c r="E118" s="72"/>
      <c r="F118" s="72"/>
      <c r="G118" s="72"/>
      <c r="H118" s="72"/>
      <c r="I118" s="72"/>
      <c r="J118" s="72"/>
      <c r="K118" s="72"/>
      <c r="L118" s="65">
        <f>Arkusz13!C6</f>
        <v>6</v>
      </c>
      <c r="M118" s="65"/>
      <c r="N118" s="32">
        <f>Arkusz13!C22</f>
        <v>4</v>
      </c>
      <c r="O118" s="32">
        <f>Arkusz13!C38</f>
        <v>0</v>
      </c>
      <c r="P118" s="32">
        <f>Arkusz13!C54</f>
        <v>0</v>
      </c>
      <c r="Q118" s="32">
        <f>Arkusz13!C70</f>
        <v>0</v>
      </c>
      <c r="R118" s="32">
        <f>Arkusz13!C86</f>
        <v>0</v>
      </c>
      <c r="S118" s="32">
        <f>Arkusz13!C102</f>
        <v>0</v>
      </c>
      <c r="T118" s="32">
        <f>Arkusz13!C118</f>
        <v>0</v>
      </c>
      <c r="U118" s="32">
        <f>Arkusz13!C134-SUM(N118:T118)</f>
        <v>1</v>
      </c>
      <c r="V118" s="69">
        <f t="shared" si="3"/>
        <v>5</v>
      </c>
      <c r="W118" s="70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</row>
    <row r="119" spans="3:38" x14ac:dyDescent="0.3">
      <c r="C119" s="76" t="s">
        <v>46</v>
      </c>
      <c r="D119" s="77"/>
      <c r="E119" s="77"/>
      <c r="F119" s="77"/>
      <c r="G119" s="77"/>
      <c r="H119" s="77"/>
      <c r="I119" s="77"/>
      <c r="J119" s="77"/>
      <c r="K119" s="77"/>
      <c r="L119" s="65">
        <f>Arkusz13!C7</f>
        <v>5</v>
      </c>
      <c r="M119" s="65"/>
      <c r="N119" s="32">
        <f>Arkusz13!C23</f>
        <v>5</v>
      </c>
      <c r="O119" s="32">
        <f>Arkusz13!C39</f>
        <v>2</v>
      </c>
      <c r="P119" s="32">
        <f>Arkusz13!C55</f>
        <v>1</v>
      </c>
      <c r="Q119" s="32">
        <f>Arkusz13!C71</f>
        <v>0</v>
      </c>
      <c r="R119" s="32">
        <f>Arkusz13!C87</f>
        <v>0</v>
      </c>
      <c r="S119" s="32">
        <f>Arkusz13!C103</f>
        <v>0</v>
      </c>
      <c r="T119" s="32">
        <f>Arkusz13!C119</f>
        <v>0</v>
      </c>
      <c r="U119" s="32">
        <f>Arkusz13!C135-SUM(N119:T119)</f>
        <v>2</v>
      </c>
      <c r="V119" s="69">
        <f t="shared" si="3"/>
        <v>10</v>
      </c>
      <c r="W119" s="70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</row>
    <row r="120" spans="3:38" x14ac:dyDescent="0.3">
      <c r="C120" s="71" t="s">
        <v>47</v>
      </c>
      <c r="D120" s="72"/>
      <c r="E120" s="72"/>
      <c r="F120" s="72"/>
      <c r="G120" s="72"/>
      <c r="H120" s="72"/>
      <c r="I120" s="72"/>
      <c r="J120" s="72"/>
      <c r="K120" s="72"/>
      <c r="L120" s="65">
        <f>Arkusz13!C8</f>
        <v>2</v>
      </c>
      <c r="M120" s="65"/>
      <c r="N120" s="32">
        <f>Arkusz13!C24</f>
        <v>5</v>
      </c>
      <c r="O120" s="32">
        <f>Arkusz13!C40</f>
        <v>0</v>
      </c>
      <c r="P120" s="32">
        <f>Arkusz13!C56</f>
        <v>0</v>
      </c>
      <c r="Q120" s="32">
        <f>Arkusz13!C72</f>
        <v>0</v>
      </c>
      <c r="R120" s="32">
        <f>Arkusz13!C88</f>
        <v>0</v>
      </c>
      <c r="S120" s="32">
        <f>Arkusz13!C104</f>
        <v>0</v>
      </c>
      <c r="T120" s="32">
        <f>Arkusz13!C120</f>
        <v>0</v>
      </c>
      <c r="U120" s="32">
        <f>Arkusz13!C136-SUM(N120:T120)</f>
        <v>1</v>
      </c>
      <c r="V120" s="69">
        <f t="shared" si="3"/>
        <v>6</v>
      </c>
      <c r="W120" s="70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</row>
    <row r="121" spans="3:38" x14ac:dyDescent="0.3">
      <c r="C121" s="76" t="s">
        <v>4</v>
      </c>
      <c r="D121" s="77"/>
      <c r="E121" s="77"/>
      <c r="F121" s="77"/>
      <c r="G121" s="77"/>
      <c r="H121" s="77"/>
      <c r="I121" s="77"/>
      <c r="J121" s="77"/>
      <c r="K121" s="77"/>
      <c r="L121" s="65">
        <f>Arkusz13!C9</f>
        <v>0</v>
      </c>
      <c r="M121" s="65"/>
      <c r="N121" s="32">
        <f>Arkusz13!C25</f>
        <v>0</v>
      </c>
      <c r="O121" s="32">
        <f>Arkusz13!C41</f>
        <v>0</v>
      </c>
      <c r="P121" s="32">
        <f>Arkusz13!C57</f>
        <v>0</v>
      </c>
      <c r="Q121" s="32">
        <f>Arkusz13!C73</f>
        <v>0</v>
      </c>
      <c r="R121" s="32">
        <f>Arkusz13!C89</f>
        <v>0</v>
      </c>
      <c r="S121" s="32">
        <f>Arkusz13!C105</f>
        <v>0</v>
      </c>
      <c r="T121" s="32">
        <f>Arkusz13!C121</f>
        <v>0</v>
      </c>
      <c r="U121" s="32">
        <f>Arkusz13!C137-SUM(N121:T121)</f>
        <v>0</v>
      </c>
      <c r="V121" s="69">
        <f t="shared" si="3"/>
        <v>0</v>
      </c>
      <c r="W121" s="70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</row>
    <row r="122" spans="3:38" x14ac:dyDescent="0.3">
      <c r="C122" s="71" t="s">
        <v>39</v>
      </c>
      <c r="D122" s="72"/>
      <c r="E122" s="72"/>
      <c r="F122" s="72"/>
      <c r="G122" s="72"/>
      <c r="H122" s="72"/>
      <c r="I122" s="72"/>
      <c r="J122" s="72"/>
      <c r="K122" s="72"/>
      <c r="L122" s="65">
        <f>Arkusz13!C10</f>
        <v>10</v>
      </c>
      <c r="M122" s="65"/>
      <c r="N122" s="32">
        <f>Arkusz13!C26</f>
        <v>0</v>
      </c>
      <c r="O122" s="32">
        <f>Arkusz13!C42</f>
        <v>0</v>
      </c>
      <c r="P122" s="32">
        <f>Arkusz13!C58</f>
        <v>0</v>
      </c>
      <c r="Q122" s="32">
        <f>Arkusz13!C74</f>
        <v>0</v>
      </c>
      <c r="R122" s="32">
        <f>Arkusz13!C90</f>
        <v>0</v>
      </c>
      <c r="S122" s="32">
        <f>Arkusz13!C106</f>
        <v>0</v>
      </c>
      <c r="T122" s="32">
        <f>Arkusz13!C122</f>
        <v>0</v>
      </c>
      <c r="U122" s="32">
        <f>Arkusz13!C138-SUM(N122:T122)</f>
        <v>0</v>
      </c>
      <c r="V122" s="69">
        <f t="shared" si="3"/>
        <v>0</v>
      </c>
      <c r="W122" s="70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</row>
    <row r="123" spans="3:38" x14ac:dyDescent="0.3">
      <c r="C123" s="76" t="s">
        <v>40</v>
      </c>
      <c r="D123" s="77"/>
      <c r="E123" s="77"/>
      <c r="F123" s="77"/>
      <c r="G123" s="77"/>
      <c r="H123" s="77"/>
      <c r="I123" s="77"/>
      <c r="J123" s="77"/>
      <c r="K123" s="77"/>
      <c r="L123" s="65">
        <f>Arkusz13!C11</f>
        <v>5</v>
      </c>
      <c r="M123" s="65"/>
      <c r="N123" s="32">
        <f>Arkusz13!C27</f>
        <v>1</v>
      </c>
      <c r="O123" s="32">
        <f>Arkusz13!C43</f>
        <v>0</v>
      </c>
      <c r="P123" s="32">
        <f>Arkusz13!C59</f>
        <v>0</v>
      </c>
      <c r="Q123" s="32">
        <f>Arkusz13!C75</f>
        <v>0</v>
      </c>
      <c r="R123" s="32">
        <f>Arkusz13!C91</f>
        <v>0</v>
      </c>
      <c r="S123" s="32">
        <f>Arkusz13!C107</f>
        <v>0</v>
      </c>
      <c r="T123" s="32">
        <f>Arkusz13!C123</f>
        <v>0</v>
      </c>
      <c r="U123" s="32">
        <f>Arkusz13!C139-SUM(N123:T123)</f>
        <v>3</v>
      </c>
      <c r="V123" s="69">
        <f t="shared" si="3"/>
        <v>4</v>
      </c>
      <c r="W123" s="70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</row>
    <row r="124" spans="3:38" x14ac:dyDescent="0.3">
      <c r="C124" s="71" t="s">
        <v>41</v>
      </c>
      <c r="D124" s="72"/>
      <c r="E124" s="72"/>
      <c r="F124" s="72"/>
      <c r="G124" s="72"/>
      <c r="H124" s="72"/>
      <c r="I124" s="72"/>
      <c r="J124" s="72"/>
      <c r="K124" s="72"/>
      <c r="L124" s="65">
        <v>0</v>
      </c>
      <c r="M124" s="65"/>
      <c r="N124" s="32">
        <f>Arkusz13!C28</f>
        <v>9</v>
      </c>
      <c r="O124" s="32">
        <f>Arkusz13!C44</f>
        <v>0</v>
      </c>
      <c r="P124" s="32">
        <f>Arkusz13!C60</f>
        <v>0</v>
      </c>
      <c r="Q124" s="32">
        <f>Arkusz13!C76</f>
        <v>8</v>
      </c>
      <c r="R124" s="32">
        <f>Arkusz13!C92</f>
        <v>0</v>
      </c>
      <c r="S124" s="32">
        <f>Arkusz13!C108</f>
        <v>0</v>
      </c>
      <c r="T124" s="32">
        <f>Arkusz13!C124</f>
        <v>4</v>
      </c>
      <c r="U124" s="32">
        <f>Arkusz13!C140-SUM(N124:T124)</f>
        <v>22</v>
      </c>
      <c r="V124" s="69">
        <f t="shared" si="3"/>
        <v>43</v>
      </c>
      <c r="W124" s="70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</row>
    <row r="125" spans="3:38" x14ac:dyDescent="0.3">
      <c r="C125" s="71" t="s">
        <v>11</v>
      </c>
      <c r="D125" s="72"/>
      <c r="E125" s="72"/>
      <c r="F125" s="72"/>
      <c r="G125" s="72"/>
      <c r="H125" s="72"/>
      <c r="I125" s="72"/>
      <c r="J125" s="72"/>
      <c r="K125" s="72"/>
      <c r="L125" s="65">
        <f>Arkusz13!C14</f>
        <v>23</v>
      </c>
      <c r="M125" s="65"/>
      <c r="N125" s="32">
        <f>Arkusz13!C30</f>
        <v>12</v>
      </c>
      <c r="O125" s="32">
        <f>Arkusz13!C46</f>
        <v>0</v>
      </c>
      <c r="P125" s="32">
        <f>Arkusz13!C62</f>
        <v>1</v>
      </c>
      <c r="Q125" s="32">
        <f>Arkusz13!C78</f>
        <v>25</v>
      </c>
      <c r="R125" s="32">
        <f>Arkusz13!C94</f>
        <v>0</v>
      </c>
      <c r="S125" s="32">
        <f>Arkusz13!C110</f>
        <v>0</v>
      </c>
      <c r="T125" s="32">
        <f>Arkusz13!C126</f>
        <v>0</v>
      </c>
      <c r="U125" s="32">
        <f>Arkusz13!C142-SUM(N125:T125)</f>
        <v>41</v>
      </c>
      <c r="V125" s="69">
        <f t="shared" si="3"/>
        <v>79</v>
      </c>
      <c r="W125" s="70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</row>
    <row r="126" spans="3:38" x14ac:dyDescent="0.3">
      <c r="C126" s="76" t="s">
        <v>43</v>
      </c>
      <c r="D126" s="77"/>
      <c r="E126" s="77"/>
      <c r="F126" s="77"/>
      <c r="G126" s="77"/>
      <c r="H126" s="77"/>
      <c r="I126" s="77"/>
      <c r="J126" s="77"/>
      <c r="K126" s="77"/>
      <c r="L126" s="65">
        <f>Arkusz13!C15</f>
        <v>92</v>
      </c>
      <c r="M126" s="65"/>
      <c r="N126" s="32">
        <f>Arkusz13!C31</f>
        <v>48</v>
      </c>
      <c r="O126" s="32">
        <f>Arkusz13!C47</f>
        <v>4</v>
      </c>
      <c r="P126" s="32">
        <f>Arkusz13!C63</f>
        <v>6</v>
      </c>
      <c r="Q126" s="32">
        <f>Arkusz13!C79</f>
        <v>1</v>
      </c>
      <c r="R126" s="32">
        <f>Arkusz13!C95</f>
        <v>0</v>
      </c>
      <c r="S126" s="32">
        <f>Arkusz13!C111</f>
        <v>0</v>
      </c>
      <c r="T126" s="32">
        <f>Arkusz13!C127</f>
        <v>0</v>
      </c>
      <c r="U126" s="32">
        <f>Arkusz13!C143-SUM(N126:T126)</f>
        <v>61</v>
      </c>
      <c r="V126" s="69">
        <f t="shared" si="3"/>
        <v>120</v>
      </c>
      <c r="W126" s="70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</row>
    <row r="127" spans="3:38" x14ac:dyDescent="0.3">
      <c r="C127" s="71" t="s">
        <v>44</v>
      </c>
      <c r="D127" s="72"/>
      <c r="E127" s="72"/>
      <c r="F127" s="72"/>
      <c r="G127" s="72"/>
      <c r="H127" s="72"/>
      <c r="I127" s="72"/>
      <c r="J127" s="72"/>
      <c r="K127" s="72"/>
      <c r="L127" s="65">
        <f>Arkusz13!C16</f>
        <v>1</v>
      </c>
      <c r="M127" s="65"/>
      <c r="N127" s="32">
        <f>Arkusz13!C32</f>
        <v>0</v>
      </c>
      <c r="O127" s="32">
        <f>Arkusz13!C48</f>
        <v>0</v>
      </c>
      <c r="P127" s="32">
        <f>Arkusz13!C64</f>
        <v>0</v>
      </c>
      <c r="Q127" s="32">
        <f>Arkusz13!C80</f>
        <v>0</v>
      </c>
      <c r="R127" s="32">
        <f>Arkusz13!C96</f>
        <v>0</v>
      </c>
      <c r="S127" s="32">
        <f>Arkusz13!C112</f>
        <v>0</v>
      </c>
      <c r="T127" s="32">
        <f>Arkusz13!C128</f>
        <v>0</v>
      </c>
      <c r="U127" s="32">
        <f>Arkusz13!C144-SUM(N127:T127)</f>
        <v>3</v>
      </c>
      <c r="V127" s="69">
        <f t="shared" si="3"/>
        <v>3</v>
      </c>
      <c r="W127" s="70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</row>
    <row r="128" spans="3:38" ht="15" thickBot="1" x14ac:dyDescent="0.35">
      <c r="C128" s="63" t="s">
        <v>45</v>
      </c>
      <c r="D128" s="64"/>
      <c r="E128" s="64"/>
      <c r="F128" s="64"/>
      <c r="G128" s="64"/>
      <c r="H128" s="64"/>
      <c r="I128" s="64"/>
      <c r="J128" s="64"/>
      <c r="K128" s="64"/>
      <c r="L128" s="65">
        <f>Arkusz13!C17</f>
        <v>5</v>
      </c>
      <c r="M128" s="65"/>
      <c r="N128" s="32">
        <f>Arkusz13!C33</f>
        <v>2</v>
      </c>
      <c r="O128" s="32">
        <f>Arkusz13!C49</f>
        <v>0</v>
      </c>
      <c r="P128" s="32">
        <f>Arkusz13!C65</f>
        <v>0</v>
      </c>
      <c r="Q128" s="32">
        <f>Arkusz13!C81</f>
        <v>6</v>
      </c>
      <c r="R128" s="32">
        <f>Arkusz13!C97</f>
        <v>0</v>
      </c>
      <c r="S128" s="32">
        <f>Arkusz13!C113</f>
        <v>0</v>
      </c>
      <c r="T128" s="32">
        <f>Arkusz13!C129</f>
        <v>0</v>
      </c>
      <c r="U128" s="32">
        <f>Arkusz13!C145-SUM(N128:T128)</f>
        <v>3</v>
      </c>
      <c r="V128" s="69">
        <f t="shared" si="3"/>
        <v>11</v>
      </c>
      <c r="W128" s="70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</row>
    <row r="129" spans="1:38" ht="15" thickBot="1" x14ac:dyDescent="0.35">
      <c r="C129" s="120" t="s">
        <v>1</v>
      </c>
      <c r="D129" s="121"/>
      <c r="E129" s="121"/>
      <c r="F129" s="121"/>
      <c r="G129" s="121"/>
      <c r="H129" s="121"/>
      <c r="I129" s="121"/>
      <c r="J129" s="121"/>
      <c r="K129" s="121"/>
      <c r="L129" s="78">
        <f>SUM(L114:L128)</f>
        <v>15209</v>
      </c>
      <c r="M129" s="78"/>
      <c r="N129" s="33">
        <f t="shared" ref="N129:V129" si="4">SUM(N114:N128)</f>
        <v>3143</v>
      </c>
      <c r="O129" s="33">
        <f t="shared" si="4"/>
        <v>6639</v>
      </c>
      <c r="P129" s="33">
        <f t="shared" si="4"/>
        <v>2558</v>
      </c>
      <c r="Q129" s="33">
        <f t="shared" si="4"/>
        <v>224</v>
      </c>
      <c r="R129" s="33">
        <f t="shared" si="4"/>
        <v>0</v>
      </c>
      <c r="S129" s="33">
        <f t="shared" si="4"/>
        <v>0</v>
      </c>
      <c r="T129" s="33">
        <f t="shared" si="4"/>
        <v>4</v>
      </c>
      <c r="U129" s="33">
        <f t="shared" si="4"/>
        <v>2781</v>
      </c>
      <c r="V129" s="78">
        <f t="shared" si="4"/>
        <v>15349</v>
      </c>
      <c r="W129" s="79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</row>
    <row r="130" spans="1:38" x14ac:dyDescent="0.3">
      <c r="A130" s="34"/>
      <c r="B130" s="34"/>
      <c r="C130" s="34"/>
      <c r="D130" s="34"/>
      <c r="E130" s="34"/>
      <c r="F130" s="34"/>
      <c r="G130" s="34"/>
      <c r="H130" s="34"/>
      <c r="I130" s="34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</row>
    <row r="154" spans="1:25" ht="15" thickBot="1" x14ac:dyDescent="0.35"/>
    <row r="155" spans="1:25" ht="31.5" customHeight="1" x14ac:dyDescent="0.3">
      <c r="D155" s="157" t="s">
        <v>2</v>
      </c>
      <c r="E155" s="122"/>
      <c r="F155" s="122"/>
      <c r="G155" s="122"/>
      <c r="H155" s="122"/>
      <c r="I155" s="122"/>
      <c r="J155" s="122"/>
      <c r="K155" s="122"/>
      <c r="L155" s="122" t="s">
        <v>3</v>
      </c>
      <c r="M155" s="122"/>
      <c r="N155" s="143" t="s">
        <v>86</v>
      </c>
      <c r="O155" s="143"/>
      <c r="P155" s="143"/>
      <c r="Q155" s="73" t="s">
        <v>87</v>
      </c>
      <c r="R155" s="74"/>
      <c r="S155" s="75"/>
    </row>
    <row r="156" spans="1:25" ht="15" thickBot="1" x14ac:dyDescent="0.35">
      <c r="D156" s="232" t="s">
        <v>85</v>
      </c>
      <c r="E156" s="233"/>
      <c r="F156" s="233"/>
      <c r="G156" s="233"/>
      <c r="H156" s="233"/>
      <c r="I156" s="233"/>
      <c r="J156" s="233"/>
      <c r="K156" s="233"/>
      <c r="L156" s="231">
        <f>Arkusz14!B2</f>
        <v>16</v>
      </c>
      <c r="M156" s="231"/>
      <c r="N156" s="231">
        <f>Arkusz14!B3</f>
        <v>6</v>
      </c>
      <c r="O156" s="231"/>
      <c r="P156" s="231"/>
      <c r="Q156" s="123">
        <f>Arkusz14!B4</f>
        <v>0</v>
      </c>
      <c r="R156" s="124"/>
      <c r="S156" s="125"/>
    </row>
    <row r="157" spans="1:25" x14ac:dyDescent="0.3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</row>
    <row r="158" spans="1:25" x14ac:dyDescent="0.3">
      <c r="A158" s="62" t="s">
        <v>176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</row>
    <row r="159" spans="1:25" x14ac:dyDescent="0.3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</row>
    <row r="160" spans="1:25" x14ac:dyDescent="0.3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</row>
    <row r="161" spans="1:25" x14ac:dyDescent="0.3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</row>
    <row r="162" spans="1:25" x14ac:dyDescent="0.3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</row>
    <row r="163" spans="1:25" x14ac:dyDescent="0.3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</row>
    <row r="165" spans="1:25" x14ac:dyDescent="0.3">
      <c r="A165" s="68" t="s">
        <v>141</v>
      </c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</row>
    <row r="166" spans="1:25" ht="15" thickBot="1" x14ac:dyDescent="0.35"/>
    <row r="167" spans="1:25" x14ac:dyDescent="0.3">
      <c r="G167" s="224" t="s">
        <v>23</v>
      </c>
      <c r="H167" s="225"/>
      <c r="I167" s="225"/>
      <c r="J167" s="225"/>
      <c r="K167" s="90" t="s">
        <v>8</v>
      </c>
      <c r="L167" s="119"/>
    </row>
    <row r="168" spans="1:25" x14ac:dyDescent="0.3">
      <c r="G168" s="117" t="s">
        <v>13</v>
      </c>
      <c r="H168" s="118"/>
      <c r="I168" s="118"/>
      <c r="J168" s="118"/>
      <c r="K168" s="69">
        <v>543</v>
      </c>
      <c r="L168" s="70"/>
      <c r="M168" s="55"/>
    </row>
    <row r="169" spans="1:25" x14ac:dyDescent="0.3">
      <c r="G169" s="128" t="s">
        <v>14</v>
      </c>
      <c r="H169" s="129"/>
      <c r="I169" s="129"/>
      <c r="J169" s="129"/>
      <c r="K169" s="69">
        <v>1031</v>
      </c>
      <c r="L169" s="70"/>
      <c r="M169" s="55"/>
    </row>
    <row r="170" spans="1:25" x14ac:dyDescent="0.3">
      <c r="G170" s="117" t="s">
        <v>15</v>
      </c>
      <c r="H170" s="118"/>
      <c r="I170" s="118"/>
      <c r="J170" s="118"/>
      <c r="K170" s="69">
        <v>74</v>
      </c>
      <c r="L170" s="70"/>
      <c r="M170" s="55"/>
    </row>
    <row r="171" spans="1:25" x14ac:dyDescent="0.3">
      <c r="G171" s="128" t="s">
        <v>80</v>
      </c>
      <c r="H171" s="129"/>
      <c r="I171" s="129"/>
      <c r="J171" s="129"/>
      <c r="K171" s="69">
        <v>0</v>
      </c>
      <c r="L171" s="70"/>
      <c r="M171" s="55"/>
    </row>
    <row r="172" spans="1:25" x14ac:dyDescent="0.3">
      <c r="G172" s="117" t="s">
        <v>81</v>
      </c>
      <c r="H172" s="118"/>
      <c r="I172" s="118"/>
      <c r="J172" s="118"/>
      <c r="K172" s="69">
        <v>0</v>
      </c>
      <c r="L172" s="70"/>
      <c r="M172" s="55"/>
    </row>
    <row r="173" spans="1:25" x14ac:dyDescent="0.3">
      <c r="G173" s="126" t="s">
        <v>91</v>
      </c>
      <c r="H173" s="127"/>
      <c r="I173" s="127"/>
      <c r="J173" s="127"/>
      <c r="K173" s="69">
        <v>18</v>
      </c>
      <c r="L173" s="70"/>
      <c r="M173" s="55"/>
    </row>
    <row r="174" spans="1:25" x14ac:dyDescent="0.3">
      <c r="G174" s="99" t="s">
        <v>16</v>
      </c>
      <c r="H174" s="100"/>
      <c r="I174" s="100"/>
      <c r="J174" s="100"/>
      <c r="K174" s="69">
        <v>27</v>
      </c>
      <c r="L174" s="70"/>
      <c r="M174" s="55"/>
    </row>
    <row r="175" spans="1:25" x14ac:dyDescent="0.3">
      <c r="G175" s="126" t="s">
        <v>17</v>
      </c>
      <c r="H175" s="127"/>
      <c r="I175" s="127"/>
      <c r="J175" s="127"/>
      <c r="K175" s="69">
        <v>154</v>
      </c>
      <c r="L175" s="70"/>
      <c r="M175" s="55"/>
    </row>
    <row r="176" spans="1:25" x14ac:dyDescent="0.3">
      <c r="G176" s="99" t="s">
        <v>18</v>
      </c>
      <c r="H176" s="100"/>
      <c r="I176" s="100"/>
      <c r="J176" s="100"/>
      <c r="K176" s="69">
        <v>114</v>
      </c>
      <c r="L176" s="70"/>
      <c r="M176" s="55"/>
    </row>
    <row r="177" spans="1:25" x14ac:dyDescent="0.3">
      <c r="G177" s="126" t="s">
        <v>19</v>
      </c>
      <c r="H177" s="127"/>
      <c r="I177" s="127"/>
      <c r="J177" s="127"/>
      <c r="K177" s="69">
        <v>0</v>
      </c>
      <c r="L177" s="70"/>
      <c r="M177" s="55"/>
    </row>
    <row r="178" spans="1:25" ht="15" thickBot="1" x14ac:dyDescent="0.35">
      <c r="G178" s="108" t="s">
        <v>82</v>
      </c>
      <c r="H178" s="109"/>
      <c r="I178" s="109"/>
      <c r="J178" s="109"/>
      <c r="K178" s="69">
        <v>485</v>
      </c>
      <c r="L178" s="70"/>
      <c r="M178" s="55"/>
    </row>
    <row r="179" spans="1:25" ht="15" thickBot="1" x14ac:dyDescent="0.35">
      <c r="G179" s="81" t="s">
        <v>1</v>
      </c>
      <c r="H179" s="82"/>
      <c r="I179" s="82"/>
      <c r="J179" s="82"/>
      <c r="K179" s="97">
        <f>SUM(K168:L178)</f>
        <v>2446</v>
      </c>
      <c r="L179" s="98"/>
    </row>
    <row r="181" spans="1:25" x14ac:dyDescent="0.3">
      <c r="A181" s="60" t="s">
        <v>175</v>
      </c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</row>
    <row r="182" spans="1:25" x14ac:dyDescent="0.3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</row>
    <row r="183" spans="1:25" s="59" customFormat="1" x14ac:dyDescent="0.3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</row>
    <row r="184" spans="1:25" x14ac:dyDescent="0.3">
      <c r="A184" s="10" t="s">
        <v>142</v>
      </c>
      <c r="B184" s="10"/>
      <c r="C184" s="10"/>
      <c r="D184" s="10"/>
      <c r="E184" s="10"/>
      <c r="F184" s="10"/>
    </row>
    <row r="185" spans="1:25" ht="15" thickBot="1" x14ac:dyDescent="0.35"/>
    <row r="186" spans="1:25" x14ac:dyDescent="0.3">
      <c r="D186" s="169" t="s">
        <v>28</v>
      </c>
      <c r="E186" s="90"/>
      <c r="F186" s="90"/>
      <c r="G186" s="90"/>
      <c r="H186" s="90" t="s">
        <v>3</v>
      </c>
      <c r="I186" s="90"/>
      <c r="J186" s="90"/>
      <c r="K186" s="90" t="s">
        <v>22</v>
      </c>
      <c r="L186" s="90"/>
      <c r="M186" s="119"/>
    </row>
    <row r="187" spans="1:25" x14ac:dyDescent="0.3">
      <c r="D187" s="266" t="s">
        <v>20</v>
      </c>
      <c r="E187" s="267"/>
      <c r="F187" s="267"/>
      <c r="G187" s="267"/>
      <c r="H187" s="69">
        <v>67640</v>
      </c>
      <c r="I187" s="69"/>
      <c r="J187" s="69"/>
      <c r="K187" s="69">
        <v>69203</v>
      </c>
      <c r="L187" s="69"/>
      <c r="M187" s="70"/>
      <c r="T187" s="51"/>
      <c r="U187" s="51"/>
    </row>
    <row r="188" spans="1:25" x14ac:dyDescent="0.3">
      <c r="D188" s="268" t="s">
        <v>138</v>
      </c>
      <c r="E188" s="269"/>
      <c r="F188" s="269"/>
      <c r="G188" s="269"/>
      <c r="H188" s="69">
        <v>5052</v>
      </c>
      <c r="I188" s="69"/>
      <c r="J188" s="69"/>
      <c r="K188" s="69">
        <v>5041</v>
      </c>
      <c r="L188" s="69"/>
      <c r="M188" s="70"/>
      <c r="T188" s="51"/>
      <c r="U188" s="51"/>
    </row>
    <row r="189" spans="1:25" ht="15" thickBot="1" x14ac:dyDescent="0.35">
      <c r="D189" s="115" t="s">
        <v>21</v>
      </c>
      <c r="E189" s="116"/>
      <c r="F189" s="116"/>
      <c r="G189" s="116"/>
      <c r="H189" s="69">
        <v>5398</v>
      </c>
      <c r="I189" s="69"/>
      <c r="J189" s="69"/>
      <c r="K189" s="69">
        <v>5089</v>
      </c>
      <c r="L189" s="69"/>
      <c r="M189" s="70"/>
      <c r="T189" s="51"/>
      <c r="U189" s="51"/>
    </row>
    <row r="190" spans="1:25" ht="15" thickBot="1" x14ac:dyDescent="0.35">
      <c r="D190" s="110" t="s">
        <v>1</v>
      </c>
      <c r="E190" s="111"/>
      <c r="F190" s="111"/>
      <c r="G190" s="111"/>
      <c r="H190" s="97">
        <f>SUM(H187:J189)</f>
        <v>78090</v>
      </c>
      <c r="I190" s="97"/>
      <c r="J190" s="97"/>
      <c r="K190" s="97">
        <f>SUM(K187:M189)</f>
        <v>79333</v>
      </c>
      <c r="L190" s="97"/>
      <c r="M190" s="98"/>
    </row>
    <row r="191" spans="1:25" x14ac:dyDescent="0.3">
      <c r="D191" s="36"/>
      <c r="E191" s="36"/>
      <c r="F191" s="36"/>
      <c r="G191" s="36"/>
      <c r="H191" s="37"/>
      <c r="I191" s="37"/>
      <c r="J191" s="37"/>
      <c r="K191" s="37"/>
      <c r="L191" s="37"/>
      <c r="M191" s="37"/>
    </row>
    <row r="192" spans="1:25" x14ac:dyDescent="0.3">
      <c r="D192" s="36"/>
      <c r="E192" s="36"/>
      <c r="F192" s="36"/>
      <c r="G192" s="36"/>
      <c r="H192" s="37"/>
      <c r="I192" s="37"/>
      <c r="J192" s="37"/>
      <c r="K192" s="37"/>
      <c r="L192" s="37"/>
      <c r="M192" s="37"/>
    </row>
    <row r="193" spans="4:29" x14ac:dyDescent="0.3">
      <c r="D193" s="36"/>
      <c r="E193" s="36"/>
      <c r="F193" s="36"/>
      <c r="G193" s="36"/>
      <c r="H193" s="37"/>
      <c r="I193" s="37"/>
      <c r="J193" s="37"/>
      <c r="K193" s="37"/>
      <c r="L193" s="37"/>
      <c r="M193" s="37"/>
    </row>
    <row r="194" spans="4:29" x14ac:dyDescent="0.3">
      <c r="D194" s="38"/>
      <c r="E194" s="38"/>
      <c r="F194" s="38"/>
      <c r="G194" s="38"/>
      <c r="H194" s="38"/>
      <c r="I194" s="38"/>
      <c r="J194" s="38"/>
      <c r="K194" s="38"/>
      <c r="L194" s="38"/>
      <c r="M194" s="38"/>
    </row>
    <row r="195" spans="4:29" x14ac:dyDescent="0.3"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4:29" x14ac:dyDescent="0.3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4:29" x14ac:dyDescent="0.3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4:29" x14ac:dyDescent="0.3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4:29" x14ac:dyDescent="0.3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4:29" x14ac:dyDescent="0.3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4:29" x14ac:dyDescent="0.3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4:29" x14ac:dyDescent="0.3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4:29" x14ac:dyDescent="0.3"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AC203" s="25"/>
    </row>
    <row r="204" spans="4:29" x14ac:dyDescent="0.3">
      <c r="D204" s="38"/>
      <c r="E204" s="38"/>
      <c r="F204" s="38"/>
      <c r="G204" s="38"/>
      <c r="H204" s="38"/>
      <c r="I204" s="38"/>
      <c r="J204" s="38"/>
      <c r="K204" s="38"/>
      <c r="L204" s="38"/>
      <c r="M204" s="38"/>
    </row>
    <row r="205" spans="4:29" x14ac:dyDescent="0.3">
      <c r="D205" s="38"/>
      <c r="E205" s="38"/>
      <c r="F205" s="38"/>
      <c r="G205" s="38"/>
      <c r="H205" s="38"/>
      <c r="I205" s="38"/>
      <c r="J205" s="38"/>
      <c r="K205" s="38"/>
      <c r="L205" s="38"/>
      <c r="M205" s="38"/>
    </row>
    <row r="206" spans="4:29" x14ac:dyDescent="0.3">
      <c r="D206" s="38"/>
      <c r="E206" s="38"/>
      <c r="F206" s="38"/>
      <c r="G206" s="38"/>
      <c r="H206" s="38"/>
      <c r="I206" s="38"/>
      <c r="J206" s="38"/>
      <c r="K206" s="38"/>
      <c r="L206" s="38"/>
      <c r="M206" s="38"/>
    </row>
    <row r="209" spans="1:25" x14ac:dyDescent="0.3">
      <c r="A209" s="62" t="s">
        <v>169</v>
      </c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</row>
    <row r="210" spans="1:25" x14ac:dyDescent="0.3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</row>
    <row r="211" spans="1:25" x14ac:dyDescent="0.3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</row>
    <row r="214" spans="1:25" x14ac:dyDescent="0.3">
      <c r="A214" s="10" t="s">
        <v>143</v>
      </c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25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25" ht="15" thickBot="1" x14ac:dyDescent="0.35">
      <c r="A216" s="10"/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25" x14ac:dyDescent="0.3">
      <c r="D217" s="103" t="s">
        <v>49</v>
      </c>
      <c r="E217" s="104"/>
      <c r="F217" s="104"/>
      <c r="G217" s="112" t="str">
        <f>CONCATENATE(Arkusz18!A2," - ",Arkusz18!B2," r.")</f>
        <v>01.08.2025 - 31.08.2025 r.</v>
      </c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3"/>
    </row>
    <row r="218" spans="1:25" ht="31.5" customHeight="1" x14ac:dyDescent="0.3">
      <c r="D218" s="105"/>
      <c r="E218" s="106"/>
      <c r="F218" s="106"/>
      <c r="G218" s="107" t="s">
        <v>65</v>
      </c>
      <c r="H218" s="107"/>
      <c r="I218" s="107"/>
      <c r="J218" s="107" t="s">
        <v>90</v>
      </c>
      <c r="K218" s="107"/>
      <c r="L218" s="107"/>
      <c r="M218" s="107" t="s">
        <v>64</v>
      </c>
      <c r="N218" s="107"/>
      <c r="O218" s="107"/>
      <c r="P218" s="107" t="s">
        <v>89</v>
      </c>
      <c r="Q218" s="107"/>
      <c r="R218" s="114"/>
    </row>
    <row r="219" spans="1:25" x14ac:dyDescent="0.3">
      <c r="D219" s="270" t="s">
        <v>88</v>
      </c>
      <c r="E219" s="271"/>
      <c r="F219" s="271"/>
      <c r="G219" s="277">
        <f>Arkusz16!A2</f>
        <v>0</v>
      </c>
      <c r="H219" s="277"/>
      <c r="I219" s="277"/>
      <c r="J219" s="277">
        <f>Arkusz16!A3</f>
        <v>0</v>
      </c>
      <c r="K219" s="277"/>
      <c r="L219" s="277"/>
      <c r="M219" s="277">
        <f>Arkusz16!A4</f>
        <v>0</v>
      </c>
      <c r="N219" s="277"/>
      <c r="O219" s="277"/>
      <c r="P219" s="277">
        <f>Arkusz16!A5</f>
        <v>0</v>
      </c>
      <c r="Q219" s="277"/>
      <c r="R219" s="277"/>
    </row>
    <row r="220" spans="1:25" x14ac:dyDescent="0.3">
      <c r="D220" s="272" t="s">
        <v>51</v>
      </c>
      <c r="E220" s="273"/>
      <c r="F220" s="273"/>
      <c r="G220" s="274">
        <f>Arkusz16!A6</f>
        <v>129</v>
      </c>
      <c r="H220" s="274"/>
      <c r="I220" s="274"/>
      <c r="J220" s="280">
        <f>Arkusz16!A7</f>
        <v>0</v>
      </c>
      <c r="K220" s="281"/>
      <c r="L220" s="282"/>
      <c r="M220" s="280">
        <f>Arkusz16!A8</f>
        <v>0</v>
      </c>
      <c r="N220" s="281"/>
      <c r="O220" s="282"/>
      <c r="P220" s="280">
        <f>Arkusz16!A9</f>
        <v>0</v>
      </c>
      <c r="Q220" s="281"/>
      <c r="R220" s="282"/>
    </row>
    <row r="221" spans="1:25" ht="15" thickBot="1" x14ac:dyDescent="0.35">
      <c r="D221" s="131" t="s">
        <v>52</v>
      </c>
      <c r="E221" s="132"/>
      <c r="F221" s="132"/>
      <c r="G221" s="133">
        <f>Arkusz16!A10</f>
        <v>23</v>
      </c>
      <c r="H221" s="133"/>
      <c r="I221" s="133"/>
      <c r="J221" s="133">
        <f>Arkusz16!A11</f>
        <v>0</v>
      </c>
      <c r="K221" s="133"/>
      <c r="L221" s="133"/>
      <c r="M221" s="133">
        <f>Arkusz16!A12</f>
        <v>0</v>
      </c>
      <c r="N221" s="133"/>
      <c r="O221" s="133"/>
      <c r="P221" s="133">
        <f>Arkusz16!A13</f>
        <v>0</v>
      </c>
      <c r="Q221" s="133"/>
      <c r="R221" s="133"/>
    </row>
    <row r="222" spans="1:25" ht="15" thickBot="1" x14ac:dyDescent="0.35">
      <c r="D222" s="275" t="s">
        <v>50</v>
      </c>
      <c r="E222" s="276"/>
      <c r="F222" s="276"/>
      <c r="G222" s="101">
        <f>SUM(G219:I221)</f>
        <v>152</v>
      </c>
      <c r="H222" s="101"/>
      <c r="I222" s="101"/>
      <c r="J222" s="101">
        <f t="shared" ref="J222" si="5">SUM(J219:L221)</f>
        <v>0</v>
      </c>
      <c r="K222" s="101"/>
      <c r="L222" s="101"/>
      <c r="M222" s="101">
        <f t="shared" ref="M222" si="6">SUM(M219:O221)</f>
        <v>0</v>
      </c>
      <c r="N222" s="101"/>
      <c r="O222" s="101"/>
      <c r="P222" s="101">
        <f t="shared" ref="P222" si="7">SUM(P219:R221)</f>
        <v>0</v>
      </c>
      <c r="Q222" s="101"/>
      <c r="R222" s="102"/>
    </row>
    <row r="223" spans="1:25" x14ac:dyDescent="0.3">
      <c r="A223" s="39"/>
      <c r="B223" s="39"/>
      <c r="C223" s="39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</row>
    <row r="225" spans="1:25" ht="15" thickBot="1" x14ac:dyDescent="0.35"/>
    <row r="226" spans="1:25" x14ac:dyDescent="0.3">
      <c r="D226" s="103" t="s">
        <v>49</v>
      </c>
      <c r="E226" s="104"/>
      <c r="F226" s="104"/>
      <c r="G226" s="112" t="str">
        <f>CONCATENATE(Arkusz18!C2," - ",Arkusz18!B2," r.")</f>
        <v>01.01.2025 - 31.08.2025 r.</v>
      </c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3"/>
    </row>
    <row r="227" spans="1:25" ht="32.25" customHeight="1" x14ac:dyDescent="0.3">
      <c r="D227" s="105"/>
      <c r="E227" s="106"/>
      <c r="F227" s="106"/>
      <c r="G227" s="107" t="s">
        <v>65</v>
      </c>
      <c r="H227" s="107"/>
      <c r="I227" s="107"/>
      <c r="J227" s="107" t="s">
        <v>90</v>
      </c>
      <c r="K227" s="107"/>
      <c r="L227" s="107"/>
      <c r="M227" s="107" t="s">
        <v>64</v>
      </c>
      <c r="N227" s="107"/>
      <c r="O227" s="107"/>
      <c r="P227" s="107" t="s">
        <v>89</v>
      </c>
      <c r="Q227" s="107"/>
      <c r="R227" s="114"/>
    </row>
    <row r="228" spans="1:25" x14ac:dyDescent="0.3">
      <c r="D228" s="270" t="s">
        <v>88</v>
      </c>
      <c r="E228" s="271"/>
      <c r="F228" s="271"/>
      <c r="G228" s="277">
        <f>Arkusz17!A2</f>
        <v>0</v>
      </c>
      <c r="H228" s="277"/>
      <c r="I228" s="277"/>
      <c r="J228" s="277">
        <f>Arkusz17!A3</f>
        <v>0</v>
      </c>
      <c r="K228" s="277"/>
      <c r="L228" s="277"/>
      <c r="M228" s="277">
        <f>Arkusz17!A4</f>
        <v>0</v>
      </c>
      <c r="N228" s="277"/>
      <c r="O228" s="277"/>
      <c r="P228" s="277">
        <f>Arkusz17!A5</f>
        <v>0</v>
      </c>
      <c r="Q228" s="277"/>
      <c r="R228" s="277"/>
    </row>
    <row r="229" spans="1:25" x14ac:dyDescent="0.3">
      <c r="D229" s="272" t="s">
        <v>51</v>
      </c>
      <c r="E229" s="273"/>
      <c r="F229" s="273"/>
      <c r="G229" s="274">
        <f>Arkusz17!A6</f>
        <v>1601</v>
      </c>
      <c r="H229" s="274"/>
      <c r="I229" s="274"/>
      <c r="J229" s="274">
        <f>Arkusz17!A7</f>
        <v>2</v>
      </c>
      <c r="K229" s="274"/>
      <c r="L229" s="274"/>
      <c r="M229" s="274">
        <f>Arkusz17!A8</f>
        <v>3</v>
      </c>
      <c r="N229" s="274"/>
      <c r="O229" s="274"/>
      <c r="P229" s="274">
        <f>Arkusz17!A9</f>
        <v>0</v>
      </c>
      <c r="Q229" s="274"/>
      <c r="R229" s="274"/>
    </row>
    <row r="230" spans="1:25" ht="15" thickBot="1" x14ac:dyDescent="0.35">
      <c r="D230" s="131" t="s">
        <v>52</v>
      </c>
      <c r="E230" s="132"/>
      <c r="F230" s="132"/>
      <c r="G230" s="133">
        <f>Arkusz17!A10</f>
        <v>203</v>
      </c>
      <c r="H230" s="133"/>
      <c r="I230" s="133"/>
      <c r="J230" s="133">
        <f>Arkusz17!A11</f>
        <v>0</v>
      </c>
      <c r="K230" s="133"/>
      <c r="L230" s="133"/>
      <c r="M230" s="133">
        <f>Arkusz17!A12</f>
        <v>0</v>
      </c>
      <c r="N230" s="133"/>
      <c r="O230" s="133"/>
      <c r="P230" s="133">
        <f>Arkusz17!A13</f>
        <v>0</v>
      </c>
      <c r="Q230" s="133"/>
      <c r="R230" s="133"/>
    </row>
    <row r="231" spans="1:25" ht="15" thickBot="1" x14ac:dyDescent="0.35">
      <c r="D231" s="275" t="s">
        <v>50</v>
      </c>
      <c r="E231" s="276"/>
      <c r="F231" s="276"/>
      <c r="G231" s="101">
        <f>SUM(G228:I230)</f>
        <v>1804</v>
      </c>
      <c r="H231" s="101"/>
      <c r="I231" s="101"/>
      <c r="J231" s="101">
        <f t="shared" ref="J231" si="8">SUM(J228:L230)</f>
        <v>2</v>
      </c>
      <c r="K231" s="101"/>
      <c r="L231" s="101"/>
      <c r="M231" s="101">
        <f t="shared" ref="M231" si="9">SUM(M228:O230)</f>
        <v>3</v>
      </c>
      <c r="N231" s="101"/>
      <c r="O231" s="101"/>
      <c r="P231" s="101">
        <f t="shared" ref="P231" si="10">SUM(P228:R230)</f>
        <v>0</v>
      </c>
      <c r="Q231" s="101"/>
      <c r="R231" s="102"/>
    </row>
    <row r="234" spans="1:25" x14ac:dyDescent="0.3">
      <c r="A234" s="62" t="s">
        <v>170</v>
      </c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</row>
    <row r="235" spans="1:25" x14ac:dyDescent="0.3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</row>
    <row r="236" spans="1:25" x14ac:dyDescent="0.3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</row>
    <row r="237" spans="1:25" x14ac:dyDescent="0.3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</row>
    <row r="240" spans="1:25" ht="18" x14ac:dyDescent="0.3">
      <c r="A240" s="8" t="s">
        <v>67</v>
      </c>
      <c r="F240" s="9"/>
    </row>
    <row r="241" spans="1:29" x14ac:dyDescent="0.3">
      <c r="F241" s="9"/>
    </row>
    <row r="242" spans="1:29" x14ac:dyDescent="0.3">
      <c r="A242" s="194" t="s">
        <v>144</v>
      </c>
      <c r="B242" s="194"/>
      <c r="C242" s="194"/>
      <c r="D242" s="194"/>
      <c r="E242" s="194"/>
      <c r="F242" s="194"/>
      <c r="G242" s="194"/>
      <c r="H242" s="194"/>
      <c r="I242" s="194"/>
      <c r="J242" s="194"/>
      <c r="K242" s="194"/>
      <c r="L242" s="194"/>
      <c r="M242" s="194"/>
      <c r="N242" s="194"/>
      <c r="O242" s="194"/>
      <c r="P242" s="194"/>
      <c r="Q242" s="194"/>
      <c r="R242" s="194"/>
      <c r="S242" s="194"/>
      <c r="T242" s="194"/>
      <c r="U242" s="194"/>
    </row>
    <row r="243" spans="1:29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</row>
    <row r="244" spans="1:29" ht="15" thickBot="1" x14ac:dyDescent="0.3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</row>
    <row r="245" spans="1:29" x14ac:dyDescent="0.3">
      <c r="C245" s="205" t="s">
        <v>0</v>
      </c>
      <c r="D245" s="206"/>
      <c r="E245" s="206"/>
      <c r="F245" s="206"/>
      <c r="G245" s="283" t="str">
        <f>CONCATENATE(Arkusz18!A2," - ",Arkusz18!B2," r.")</f>
        <v>01.08.2025 - 31.08.2025 r.</v>
      </c>
      <c r="H245" s="284"/>
      <c r="I245" s="284"/>
      <c r="J245" s="284"/>
      <c r="K245" s="284"/>
      <c r="L245" s="284"/>
      <c r="M245" s="284"/>
      <c r="N245" s="284"/>
      <c r="O245" s="284"/>
      <c r="P245" s="284"/>
      <c r="Q245" s="284"/>
      <c r="R245" s="284"/>
      <c r="S245" s="284"/>
      <c r="T245" s="284"/>
      <c r="U245" s="284"/>
      <c r="V245" s="285"/>
    </row>
    <row r="246" spans="1:29" x14ac:dyDescent="0.3">
      <c r="C246" s="207"/>
      <c r="D246" s="193"/>
      <c r="E246" s="193"/>
      <c r="F246" s="193"/>
      <c r="G246" s="199" t="s">
        <v>31</v>
      </c>
      <c r="H246" s="200"/>
      <c r="I246" s="200"/>
      <c r="J246" s="201"/>
      <c r="K246" s="199" t="s">
        <v>32</v>
      </c>
      <c r="L246" s="200"/>
      <c r="M246" s="200"/>
      <c r="N246" s="201"/>
      <c r="O246" s="199" t="s">
        <v>103</v>
      </c>
      <c r="P246" s="200"/>
      <c r="Q246" s="200"/>
      <c r="R246" s="201"/>
      <c r="S246" s="199" t="s">
        <v>55</v>
      </c>
      <c r="T246" s="200"/>
      <c r="U246" s="200"/>
      <c r="V246" s="288"/>
    </row>
    <row r="247" spans="1:29" x14ac:dyDescent="0.3">
      <c r="C247" s="207"/>
      <c r="D247" s="193"/>
      <c r="E247" s="193"/>
      <c r="F247" s="193"/>
      <c r="G247" s="264" t="s">
        <v>30</v>
      </c>
      <c r="H247" s="265"/>
      <c r="I247" s="199" t="s">
        <v>10</v>
      </c>
      <c r="J247" s="201"/>
      <c r="K247" s="264" t="s">
        <v>33</v>
      </c>
      <c r="L247" s="265"/>
      <c r="M247" s="199" t="s">
        <v>10</v>
      </c>
      <c r="N247" s="201"/>
      <c r="O247" s="264" t="s">
        <v>30</v>
      </c>
      <c r="P247" s="265"/>
      <c r="Q247" s="199" t="s">
        <v>10</v>
      </c>
      <c r="R247" s="201"/>
      <c r="S247" s="264" t="s">
        <v>30</v>
      </c>
      <c r="T247" s="265"/>
      <c r="U247" s="199" t="s">
        <v>10</v>
      </c>
      <c r="V247" s="288"/>
    </row>
    <row r="248" spans="1:29" x14ac:dyDescent="0.3">
      <c r="C248" s="158" t="str">
        <f>Arkusz2!B2</f>
        <v>UKRAINA</v>
      </c>
      <c r="D248" s="159"/>
      <c r="E248" s="159"/>
      <c r="F248" s="159"/>
      <c r="G248" s="208">
        <f>Arkusz2!F2</f>
        <v>194</v>
      </c>
      <c r="H248" s="209"/>
      <c r="I248" s="208">
        <f>Arkusz2!F8</f>
        <v>254</v>
      </c>
      <c r="J248" s="209"/>
      <c r="K248" s="208">
        <f>SUM(Arkusz2!F14,-G248)</f>
        <v>10</v>
      </c>
      <c r="L248" s="209"/>
      <c r="M248" s="208">
        <f>SUM(Arkusz2!F20,-I248)</f>
        <v>34</v>
      </c>
      <c r="N248" s="209"/>
      <c r="O248" s="208">
        <f>Arkusz2!F26</f>
        <v>6</v>
      </c>
      <c r="P248" s="209"/>
      <c r="Q248" s="208">
        <f>Arkusz2!F32</f>
        <v>7</v>
      </c>
      <c r="R248" s="209"/>
      <c r="S248" s="208">
        <f>SUM(Arkusz2!F14,O248)</f>
        <v>210</v>
      </c>
      <c r="T248" s="209"/>
      <c r="U248" s="208">
        <f>SUM(Arkusz2!F20,Q248)</f>
        <v>295</v>
      </c>
      <c r="V248" s="279"/>
    </row>
    <row r="249" spans="1:29" x14ac:dyDescent="0.3">
      <c r="C249" s="251" t="str">
        <f>Arkusz2!B3</f>
        <v>BIAŁORUŚ</v>
      </c>
      <c r="D249" s="252"/>
      <c r="E249" s="252"/>
      <c r="F249" s="252"/>
      <c r="G249" s="210">
        <f>Arkusz2!F3</f>
        <v>161</v>
      </c>
      <c r="H249" s="211"/>
      <c r="I249" s="210">
        <f>Arkusz2!F9</f>
        <v>209</v>
      </c>
      <c r="J249" s="211"/>
      <c r="K249" s="210">
        <f>SUM(Arkusz2!F15,-G249)</f>
        <v>5</v>
      </c>
      <c r="L249" s="211"/>
      <c r="M249" s="210">
        <f>SUM(Arkusz2!F21,-I249)</f>
        <v>21</v>
      </c>
      <c r="N249" s="211"/>
      <c r="O249" s="210">
        <f>Arkusz2!F27</f>
        <v>3</v>
      </c>
      <c r="P249" s="211"/>
      <c r="Q249" s="210">
        <f>Arkusz2!F33</f>
        <v>3</v>
      </c>
      <c r="R249" s="211"/>
      <c r="S249" s="210">
        <f>SUM(Arkusz2!F15,O249)</f>
        <v>169</v>
      </c>
      <c r="T249" s="211"/>
      <c r="U249" s="210">
        <f>SUM(Arkusz2!F21,Q249)</f>
        <v>233</v>
      </c>
      <c r="V249" s="278"/>
    </row>
    <row r="250" spans="1:29" x14ac:dyDescent="0.3">
      <c r="C250" s="158" t="str">
        <f>Arkusz2!B4</f>
        <v>ROSJA</v>
      </c>
      <c r="D250" s="159"/>
      <c r="E250" s="159"/>
      <c r="F250" s="159"/>
      <c r="G250" s="208">
        <f>Arkusz2!F4</f>
        <v>15</v>
      </c>
      <c r="H250" s="209"/>
      <c r="I250" s="208">
        <f>Arkusz2!F10</f>
        <v>21</v>
      </c>
      <c r="J250" s="209"/>
      <c r="K250" s="208">
        <f>SUM(Arkusz2!F16,-G250)</f>
        <v>5</v>
      </c>
      <c r="L250" s="209"/>
      <c r="M250" s="208">
        <f>SUM(Arkusz2!F22,-I250)</f>
        <v>13</v>
      </c>
      <c r="N250" s="209"/>
      <c r="O250" s="208">
        <f>Arkusz2!F28</f>
        <v>1</v>
      </c>
      <c r="P250" s="209"/>
      <c r="Q250" s="208">
        <f>Arkusz2!F34</f>
        <v>1</v>
      </c>
      <c r="R250" s="209"/>
      <c r="S250" s="208">
        <f>SUM(Arkusz2!F16,O250)</f>
        <v>21</v>
      </c>
      <c r="T250" s="209"/>
      <c r="U250" s="208">
        <f>SUM(Arkusz2!F22,Q250)</f>
        <v>35</v>
      </c>
      <c r="V250" s="279"/>
      <c r="AC250" s="55"/>
    </row>
    <row r="251" spans="1:29" x14ac:dyDescent="0.3">
      <c r="C251" s="251" t="str">
        <f>Arkusz2!B5</f>
        <v>AFGANISTAN</v>
      </c>
      <c r="D251" s="252"/>
      <c r="E251" s="252"/>
      <c r="F251" s="252"/>
      <c r="G251" s="210">
        <f>Arkusz2!F5</f>
        <v>25</v>
      </c>
      <c r="H251" s="211"/>
      <c r="I251" s="210">
        <f>Arkusz2!F11</f>
        <v>25</v>
      </c>
      <c r="J251" s="211"/>
      <c r="K251" s="210">
        <f>SUM(Arkusz2!F17,-G251)</f>
        <v>0</v>
      </c>
      <c r="L251" s="211"/>
      <c r="M251" s="210">
        <f>SUM(Arkusz2!F23,-I251)</f>
        <v>0</v>
      </c>
      <c r="N251" s="211"/>
      <c r="O251" s="210">
        <f>Arkusz2!F29</f>
        <v>0</v>
      </c>
      <c r="P251" s="211"/>
      <c r="Q251" s="210">
        <f>Arkusz2!F35</f>
        <v>0</v>
      </c>
      <c r="R251" s="211"/>
      <c r="S251" s="210">
        <f>SUM(Arkusz2!F17,O251)</f>
        <v>25</v>
      </c>
      <c r="T251" s="211"/>
      <c r="U251" s="210">
        <f>SUM(Arkusz2!F23,Q251)</f>
        <v>25</v>
      </c>
      <c r="V251" s="278"/>
    </row>
    <row r="252" spans="1:29" x14ac:dyDescent="0.3">
      <c r="C252" s="158" t="str">
        <f>Arkusz2!B6</f>
        <v>TADŻYKISTAN</v>
      </c>
      <c r="D252" s="159"/>
      <c r="E252" s="159"/>
      <c r="F252" s="159"/>
      <c r="G252" s="208">
        <f>Arkusz2!F6</f>
        <v>7</v>
      </c>
      <c r="H252" s="209"/>
      <c r="I252" s="208">
        <f>Arkusz2!F12</f>
        <v>13</v>
      </c>
      <c r="J252" s="209"/>
      <c r="K252" s="208">
        <f>SUM(Arkusz2!F18,-G252)</f>
        <v>2</v>
      </c>
      <c r="L252" s="209"/>
      <c r="M252" s="208">
        <f>SUM(Arkusz2!F24,-I252)</f>
        <v>6</v>
      </c>
      <c r="N252" s="209"/>
      <c r="O252" s="208">
        <f>Arkusz2!F30</f>
        <v>1</v>
      </c>
      <c r="P252" s="209"/>
      <c r="Q252" s="208">
        <f>Arkusz2!F36</f>
        <v>1</v>
      </c>
      <c r="R252" s="209"/>
      <c r="S252" s="208">
        <f>SUM(Arkusz2!F18,O252)</f>
        <v>10</v>
      </c>
      <c r="T252" s="209"/>
      <c r="U252" s="208">
        <f>SUM(Arkusz2!F24,Q252)</f>
        <v>20</v>
      </c>
      <c r="V252" s="279"/>
    </row>
    <row r="253" spans="1:29" ht="15" thickBot="1" x14ac:dyDescent="0.35">
      <c r="C253" s="253" t="str">
        <f>Arkusz2!B7</f>
        <v>Pozostałe</v>
      </c>
      <c r="D253" s="254"/>
      <c r="E253" s="254"/>
      <c r="F253" s="254"/>
      <c r="G253" s="155">
        <f>Arkusz2!F7</f>
        <v>139</v>
      </c>
      <c r="H253" s="156"/>
      <c r="I253" s="155">
        <f>Arkusz2!F13</f>
        <v>148</v>
      </c>
      <c r="J253" s="156"/>
      <c r="K253" s="155">
        <f>SUM(Arkusz2!F19,-G253)</f>
        <v>19</v>
      </c>
      <c r="L253" s="156"/>
      <c r="M253" s="155">
        <f>SUM(Arkusz2!F25,-I253)</f>
        <v>25</v>
      </c>
      <c r="N253" s="156"/>
      <c r="O253" s="155">
        <f>Arkusz2!F31</f>
        <v>7</v>
      </c>
      <c r="P253" s="156"/>
      <c r="Q253" s="155">
        <f>Arkusz2!F37</f>
        <v>7</v>
      </c>
      <c r="R253" s="156"/>
      <c r="S253" s="155">
        <f>SUM(Arkusz2!F19,O253)</f>
        <v>165</v>
      </c>
      <c r="T253" s="156"/>
      <c r="U253" s="155">
        <f>SUM(Arkusz2!F25,Q253)</f>
        <v>180</v>
      </c>
      <c r="V253" s="204"/>
    </row>
    <row r="254" spans="1:29" ht="15" thickBot="1" x14ac:dyDescent="0.35">
      <c r="C254" s="262" t="s">
        <v>1</v>
      </c>
      <c r="D254" s="263"/>
      <c r="E254" s="263"/>
      <c r="F254" s="263"/>
      <c r="G254" s="153">
        <f>SUM(G248:G253)</f>
        <v>541</v>
      </c>
      <c r="H254" s="154"/>
      <c r="I254" s="153">
        <f>SUM(I248:I253)</f>
        <v>670</v>
      </c>
      <c r="J254" s="154"/>
      <c r="K254" s="153">
        <f>SUM(K248:K253)</f>
        <v>41</v>
      </c>
      <c r="L254" s="154"/>
      <c r="M254" s="153">
        <f>SUM(M248:M253)</f>
        <v>99</v>
      </c>
      <c r="N254" s="154"/>
      <c r="O254" s="153">
        <f>SUM(O248:O253)</f>
        <v>18</v>
      </c>
      <c r="P254" s="154"/>
      <c r="Q254" s="153">
        <f>SUM(Q248:Q253)</f>
        <v>19</v>
      </c>
      <c r="R254" s="154"/>
      <c r="S254" s="153">
        <f>SUM(S248:S253)</f>
        <v>600</v>
      </c>
      <c r="T254" s="154"/>
      <c r="U254" s="153">
        <f>SUM(U248:U253)</f>
        <v>788</v>
      </c>
      <c r="V254" s="202"/>
    </row>
    <row r="258" spans="1:19" x14ac:dyDescent="0.3">
      <c r="M258" s="11"/>
      <c r="N258" s="11"/>
      <c r="O258" s="11"/>
      <c r="P258" s="11"/>
      <c r="Q258" s="11"/>
      <c r="R258" s="11"/>
      <c r="S258" s="11"/>
    </row>
    <row r="259" spans="1:19" x14ac:dyDescent="0.3">
      <c r="M259" s="11"/>
      <c r="N259" s="11"/>
      <c r="O259" s="11"/>
      <c r="P259" s="11"/>
      <c r="Q259" s="11"/>
      <c r="R259" s="11"/>
      <c r="S259" s="11"/>
    </row>
    <row r="260" spans="1:19" x14ac:dyDescent="0.3">
      <c r="M260" s="11"/>
      <c r="N260" s="11"/>
      <c r="O260" s="11"/>
      <c r="P260" s="11"/>
      <c r="Q260" s="11"/>
      <c r="R260" s="11"/>
      <c r="S260" s="11"/>
    </row>
    <row r="261" spans="1:19" x14ac:dyDescent="0.3">
      <c r="M261" s="11"/>
      <c r="N261" s="11"/>
      <c r="O261" s="11"/>
      <c r="P261" s="11"/>
      <c r="Q261" s="11"/>
      <c r="R261" s="11"/>
      <c r="S261" s="11"/>
    </row>
    <row r="262" spans="1:19" x14ac:dyDescent="0.3">
      <c r="M262" s="11"/>
      <c r="N262" s="11"/>
      <c r="O262" s="11"/>
      <c r="P262" s="11"/>
      <c r="Q262" s="11"/>
      <c r="R262" s="11"/>
      <c r="S262" s="11"/>
    </row>
    <row r="263" spans="1:19" x14ac:dyDescent="0.3">
      <c r="M263" s="11"/>
      <c r="N263" s="11"/>
      <c r="O263" s="11"/>
      <c r="P263" s="11"/>
      <c r="Q263" s="11"/>
      <c r="R263" s="11"/>
      <c r="S263" s="11"/>
    </row>
    <row r="264" spans="1:19" x14ac:dyDescent="0.3">
      <c r="M264" s="11"/>
      <c r="N264" s="11"/>
      <c r="O264" s="11"/>
      <c r="P264" s="11"/>
      <c r="Q264" s="11"/>
      <c r="R264" s="11"/>
      <c r="S264" s="11"/>
    </row>
    <row r="265" spans="1:19" x14ac:dyDescent="0.3">
      <c r="M265" s="11"/>
      <c r="N265" s="11"/>
      <c r="O265" s="11"/>
      <c r="P265" s="11"/>
      <c r="Q265" s="11"/>
      <c r="R265" s="11"/>
      <c r="S265" s="11"/>
    </row>
    <row r="266" spans="1:19" x14ac:dyDescent="0.3">
      <c r="D266" s="203"/>
      <c r="E266" s="203"/>
    </row>
    <row r="270" spans="1:19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</row>
    <row r="276" spans="1:26" ht="15" thickBot="1" x14ac:dyDescent="0.35"/>
    <row r="277" spans="1:26" x14ac:dyDescent="0.3">
      <c r="C277" s="205" t="s">
        <v>0</v>
      </c>
      <c r="D277" s="206"/>
      <c r="E277" s="206"/>
      <c r="F277" s="206"/>
      <c r="G277" s="195" t="str">
        <f>CONCATENATE(Arkusz18!C2," - ",Arkusz18!B2," r.")</f>
        <v>01.01.2025 - 31.08.2025 r.</v>
      </c>
      <c r="H277" s="195"/>
      <c r="I277" s="195"/>
      <c r="J277" s="195"/>
      <c r="K277" s="195"/>
      <c r="L277" s="195"/>
      <c r="M277" s="195"/>
      <c r="N277" s="195"/>
      <c r="O277" s="195"/>
      <c r="P277" s="195"/>
      <c r="Q277" s="195"/>
      <c r="R277" s="195"/>
      <c r="S277" s="195"/>
      <c r="T277" s="195"/>
      <c r="U277" s="195"/>
      <c r="V277" s="196"/>
    </row>
    <row r="278" spans="1:26" x14ac:dyDescent="0.3">
      <c r="C278" s="207"/>
      <c r="D278" s="193"/>
      <c r="E278" s="193"/>
      <c r="F278" s="193"/>
      <c r="G278" s="193" t="s">
        <v>31</v>
      </c>
      <c r="H278" s="193"/>
      <c r="I278" s="193"/>
      <c r="J278" s="193"/>
      <c r="K278" s="193" t="s">
        <v>32</v>
      </c>
      <c r="L278" s="193"/>
      <c r="M278" s="193"/>
      <c r="N278" s="193"/>
      <c r="O278" s="193" t="s">
        <v>135</v>
      </c>
      <c r="P278" s="193"/>
      <c r="Q278" s="193"/>
      <c r="R278" s="193"/>
      <c r="S278" s="193" t="s">
        <v>55</v>
      </c>
      <c r="T278" s="193"/>
      <c r="U278" s="193"/>
      <c r="V278" s="197"/>
    </row>
    <row r="279" spans="1:26" x14ac:dyDescent="0.3">
      <c r="C279" s="207"/>
      <c r="D279" s="193"/>
      <c r="E279" s="193"/>
      <c r="F279" s="193"/>
      <c r="G279" s="198" t="s">
        <v>30</v>
      </c>
      <c r="H279" s="198"/>
      <c r="I279" s="193" t="s">
        <v>10</v>
      </c>
      <c r="J279" s="193"/>
      <c r="K279" s="198" t="s">
        <v>33</v>
      </c>
      <c r="L279" s="198"/>
      <c r="M279" s="193" t="s">
        <v>10</v>
      </c>
      <c r="N279" s="193"/>
      <c r="O279" s="198" t="s">
        <v>30</v>
      </c>
      <c r="P279" s="198"/>
      <c r="Q279" s="193" t="s">
        <v>10</v>
      </c>
      <c r="R279" s="193"/>
      <c r="S279" s="198" t="s">
        <v>30</v>
      </c>
      <c r="T279" s="198"/>
      <c r="U279" s="193" t="s">
        <v>10</v>
      </c>
      <c r="V279" s="197"/>
    </row>
    <row r="280" spans="1:26" x14ac:dyDescent="0.3">
      <c r="C280" s="158" t="str">
        <f>Arkusz3!B2</f>
        <v>UKRAINA</v>
      </c>
      <c r="D280" s="159"/>
      <c r="E280" s="159"/>
      <c r="F280" s="159"/>
      <c r="G280" s="149">
        <f>Arkusz3!F2</f>
        <v>4085</v>
      </c>
      <c r="H280" s="149"/>
      <c r="I280" s="149">
        <f>Arkusz3!F8</f>
        <v>5196</v>
      </c>
      <c r="J280" s="149"/>
      <c r="K280" s="149">
        <f>SUM(Arkusz3!F14,-G280)</f>
        <v>67</v>
      </c>
      <c r="L280" s="149"/>
      <c r="M280" s="149">
        <f>SUM(Arkusz3!F20,-I280)</f>
        <v>591</v>
      </c>
      <c r="N280" s="149"/>
      <c r="O280" s="149">
        <f>Arkusz3!F26</f>
        <v>13</v>
      </c>
      <c r="P280" s="149"/>
      <c r="Q280" s="149">
        <f>Arkusz3!F32</f>
        <v>17</v>
      </c>
      <c r="R280" s="149"/>
      <c r="S280" s="149">
        <f>SUM(Arkusz3!F14,O280)</f>
        <v>4165</v>
      </c>
      <c r="T280" s="149"/>
      <c r="U280" s="149">
        <f>SUM(Arkusz3!F20,Q280)</f>
        <v>5804</v>
      </c>
      <c r="V280" s="179"/>
      <c r="Z280" s="55"/>
    </row>
    <row r="281" spans="1:26" x14ac:dyDescent="0.3">
      <c r="C281" s="251" t="str">
        <f>Arkusz3!B3</f>
        <v>BIAŁORUŚ</v>
      </c>
      <c r="D281" s="252"/>
      <c r="E281" s="252"/>
      <c r="F281" s="252"/>
      <c r="G281" s="151">
        <f>Arkusz3!F3</f>
        <v>1386</v>
      </c>
      <c r="H281" s="151"/>
      <c r="I281" s="151">
        <f>Arkusz3!F9</f>
        <v>1855</v>
      </c>
      <c r="J281" s="151"/>
      <c r="K281" s="151">
        <f>SUM(Arkusz3!F15,-G281)</f>
        <v>34</v>
      </c>
      <c r="L281" s="151"/>
      <c r="M281" s="151">
        <f>SUM(Arkusz3!F21,-I281)</f>
        <v>190</v>
      </c>
      <c r="N281" s="151"/>
      <c r="O281" s="151">
        <f>Arkusz3!F27</f>
        <v>10</v>
      </c>
      <c r="P281" s="151"/>
      <c r="Q281" s="151">
        <f>Arkusz3!F33</f>
        <v>14</v>
      </c>
      <c r="R281" s="151"/>
      <c r="S281" s="151">
        <f>SUM(Arkusz3!F15,O281)</f>
        <v>1430</v>
      </c>
      <c r="T281" s="151"/>
      <c r="U281" s="151">
        <f>SUM(Arkusz3!F21,Q281)</f>
        <v>2059</v>
      </c>
      <c r="V281" s="178"/>
    </row>
    <row r="282" spans="1:26" x14ac:dyDescent="0.3">
      <c r="C282" s="158" t="str">
        <f>Arkusz3!B4</f>
        <v>ROSJA</v>
      </c>
      <c r="D282" s="159"/>
      <c r="E282" s="159"/>
      <c r="F282" s="159"/>
      <c r="G282" s="149">
        <f>Arkusz3!F4</f>
        <v>172</v>
      </c>
      <c r="H282" s="149"/>
      <c r="I282" s="149">
        <f>Arkusz3!F10</f>
        <v>220</v>
      </c>
      <c r="J282" s="149"/>
      <c r="K282" s="149">
        <f>SUM(Arkusz3!F16,-G282)</f>
        <v>115</v>
      </c>
      <c r="L282" s="149"/>
      <c r="M282" s="149">
        <f>SUM(Arkusz3!F22,-I282)</f>
        <v>233</v>
      </c>
      <c r="N282" s="149"/>
      <c r="O282" s="149">
        <f>Arkusz3!F28</f>
        <v>8</v>
      </c>
      <c r="P282" s="149"/>
      <c r="Q282" s="149">
        <f>Arkusz3!F34</f>
        <v>17</v>
      </c>
      <c r="R282" s="149"/>
      <c r="S282" s="149">
        <f>SUM(Arkusz3!F16,O282)</f>
        <v>295</v>
      </c>
      <c r="T282" s="149"/>
      <c r="U282" s="149">
        <f>SUM(Arkusz3!F22,Q282)</f>
        <v>470</v>
      </c>
      <c r="V282" s="179"/>
    </row>
    <row r="283" spans="1:26" x14ac:dyDescent="0.3">
      <c r="C283" s="251" t="str">
        <f>Arkusz3!B5</f>
        <v>TADŻYKISTAN</v>
      </c>
      <c r="D283" s="252"/>
      <c r="E283" s="252"/>
      <c r="F283" s="252"/>
      <c r="G283" s="151">
        <f>Arkusz3!F5</f>
        <v>55</v>
      </c>
      <c r="H283" s="151"/>
      <c r="I283" s="151">
        <f>Arkusz3!F11</f>
        <v>118</v>
      </c>
      <c r="J283" s="151"/>
      <c r="K283" s="151">
        <f>SUM(Arkusz3!F17,-G283)</f>
        <v>12</v>
      </c>
      <c r="L283" s="151"/>
      <c r="M283" s="151">
        <f>SUM(Arkusz3!F23,-I283)</f>
        <v>37</v>
      </c>
      <c r="N283" s="151"/>
      <c r="O283" s="151">
        <f>Arkusz3!F29</f>
        <v>16</v>
      </c>
      <c r="P283" s="151"/>
      <c r="Q283" s="151">
        <f>Arkusz3!F35</f>
        <v>37</v>
      </c>
      <c r="R283" s="151"/>
      <c r="S283" s="151">
        <f>SUM(Arkusz3!F17,O283)</f>
        <v>83</v>
      </c>
      <c r="T283" s="151"/>
      <c r="U283" s="151">
        <f>SUM(Arkusz3!F23,Q283)</f>
        <v>192</v>
      </c>
      <c r="V283" s="178"/>
    </row>
    <row r="284" spans="1:26" x14ac:dyDescent="0.3">
      <c r="C284" s="158" t="str">
        <f>Arkusz3!B6</f>
        <v>AFGANISTAN</v>
      </c>
      <c r="D284" s="159"/>
      <c r="E284" s="159"/>
      <c r="F284" s="159"/>
      <c r="G284" s="149">
        <f>Arkusz3!F6</f>
        <v>147</v>
      </c>
      <c r="H284" s="149"/>
      <c r="I284" s="149">
        <f>Arkusz3!F12</f>
        <v>164</v>
      </c>
      <c r="J284" s="149"/>
      <c r="K284" s="149">
        <f>SUM(Arkusz3!F18,-G284)</f>
        <v>3</v>
      </c>
      <c r="L284" s="149"/>
      <c r="M284" s="149">
        <f>SUM(Arkusz3!F24,-I284)</f>
        <v>6</v>
      </c>
      <c r="N284" s="149"/>
      <c r="O284" s="149">
        <f>Arkusz3!F30</f>
        <v>7</v>
      </c>
      <c r="P284" s="149"/>
      <c r="Q284" s="149">
        <f>Arkusz3!F36</f>
        <v>21</v>
      </c>
      <c r="R284" s="149"/>
      <c r="S284" s="149">
        <f>SUM(Arkusz3!F18,O284)</f>
        <v>157</v>
      </c>
      <c r="T284" s="149"/>
      <c r="U284" s="149">
        <f>SUM(Arkusz3!F24,Q284)</f>
        <v>191</v>
      </c>
      <c r="V284" s="179"/>
    </row>
    <row r="285" spans="1:26" ht="15" thickBot="1" x14ac:dyDescent="0.35">
      <c r="C285" s="253" t="str">
        <f>Arkusz3!B7</f>
        <v>Pozostałe</v>
      </c>
      <c r="D285" s="254"/>
      <c r="E285" s="254"/>
      <c r="F285" s="254"/>
      <c r="G285" s="152">
        <f>Arkusz3!F7</f>
        <v>1059</v>
      </c>
      <c r="H285" s="152"/>
      <c r="I285" s="152">
        <f>Arkusz3!F13</f>
        <v>1132</v>
      </c>
      <c r="J285" s="152"/>
      <c r="K285" s="152">
        <f>SUM(Arkusz3!F19,-G285)</f>
        <v>148</v>
      </c>
      <c r="L285" s="152"/>
      <c r="M285" s="152">
        <f>SUM(Arkusz3!F25,-I285)</f>
        <v>256</v>
      </c>
      <c r="N285" s="152"/>
      <c r="O285" s="152">
        <f>Arkusz3!F31</f>
        <v>153</v>
      </c>
      <c r="P285" s="152"/>
      <c r="Q285" s="152">
        <f>Arkusz3!F37</f>
        <v>167</v>
      </c>
      <c r="R285" s="152"/>
      <c r="S285" s="152">
        <f>SUM(Arkusz3!F19,O285)</f>
        <v>1360</v>
      </c>
      <c r="T285" s="152"/>
      <c r="U285" s="152">
        <f>SUM(Arkusz3!F25,Q285)</f>
        <v>1555</v>
      </c>
      <c r="V285" s="182"/>
    </row>
    <row r="286" spans="1:26" x14ac:dyDescent="0.3">
      <c r="C286" s="255" t="s">
        <v>1</v>
      </c>
      <c r="D286" s="256"/>
      <c r="E286" s="256"/>
      <c r="F286" s="256"/>
      <c r="G286" s="150">
        <f>SUM(G280:G285)</f>
        <v>6904</v>
      </c>
      <c r="H286" s="150"/>
      <c r="I286" s="150">
        <f>SUM(I280:I285)</f>
        <v>8685</v>
      </c>
      <c r="J286" s="150"/>
      <c r="K286" s="150">
        <f>SUM(K280:K285)</f>
        <v>379</v>
      </c>
      <c r="L286" s="150"/>
      <c r="M286" s="150">
        <f>SUM(M280:M285)</f>
        <v>1313</v>
      </c>
      <c r="N286" s="150"/>
      <c r="O286" s="150">
        <f>SUM(O280:O285)</f>
        <v>207</v>
      </c>
      <c r="P286" s="150"/>
      <c r="Q286" s="150">
        <f>SUM(Q280:Q285)</f>
        <v>273</v>
      </c>
      <c r="R286" s="150"/>
      <c r="S286" s="150">
        <f>SUM(S280:S285)</f>
        <v>7490</v>
      </c>
      <c r="T286" s="150"/>
      <c r="U286" s="150">
        <f>SUM(U280:U285)</f>
        <v>10271</v>
      </c>
      <c r="V286" s="286"/>
    </row>
    <row r="287" spans="1:26" x14ac:dyDescent="0.3">
      <c r="A287" s="4"/>
      <c r="B287" s="12"/>
      <c r="C287" s="13"/>
      <c r="D287" s="13"/>
      <c r="E287" s="13"/>
      <c r="F287" s="13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2"/>
    </row>
    <row r="288" spans="1:26" x14ac:dyDescent="0.3">
      <c r="A288" s="257" t="s">
        <v>137</v>
      </c>
      <c r="B288" s="257"/>
      <c r="C288" s="257"/>
      <c r="D288" s="257"/>
      <c r="E288" s="257"/>
      <c r="F288" s="257"/>
      <c r="G288" s="257"/>
      <c r="H288" s="257"/>
      <c r="I288" s="257"/>
      <c r="J288" s="257"/>
      <c r="K288" s="257"/>
      <c r="L288" s="257"/>
      <c r="M288" s="257"/>
      <c r="N288" s="257"/>
      <c r="O288" s="257"/>
      <c r="P288" s="257"/>
      <c r="Q288" s="257"/>
      <c r="R288" s="257"/>
      <c r="S288" s="257"/>
      <c r="T288" s="257"/>
      <c r="U288" s="257"/>
      <c r="V288" s="257"/>
      <c r="W288" s="257"/>
      <c r="X288" s="257"/>
      <c r="Y288" s="257"/>
      <c r="Z288" s="257"/>
    </row>
    <row r="289" spans="1:26" x14ac:dyDescent="0.3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6"/>
      <c r="Z289" s="15"/>
    </row>
    <row r="293" spans="1:26" x14ac:dyDescent="0.3">
      <c r="M293" s="11"/>
      <c r="N293" s="11"/>
      <c r="O293" s="11"/>
      <c r="P293" s="11"/>
      <c r="Q293" s="11"/>
      <c r="R293" s="11"/>
      <c r="S293" s="11"/>
    </row>
    <row r="294" spans="1:26" x14ac:dyDescent="0.3">
      <c r="M294" s="11"/>
      <c r="N294" s="11"/>
      <c r="O294" s="11"/>
      <c r="P294" s="11"/>
      <c r="Q294" s="11"/>
      <c r="R294" s="11"/>
      <c r="S294" s="11"/>
    </row>
    <row r="295" spans="1:26" x14ac:dyDescent="0.3">
      <c r="M295" s="11"/>
      <c r="N295" s="11"/>
      <c r="O295" s="11"/>
      <c r="P295" s="11"/>
      <c r="Q295" s="11"/>
      <c r="R295" s="11"/>
      <c r="S295" s="11"/>
    </row>
    <row r="296" spans="1:26" x14ac:dyDescent="0.3">
      <c r="M296" s="11"/>
      <c r="N296" s="11"/>
      <c r="O296" s="11"/>
      <c r="P296" s="11"/>
      <c r="Q296" s="11"/>
      <c r="R296" s="11"/>
      <c r="S296" s="11"/>
    </row>
    <row r="297" spans="1:26" x14ac:dyDescent="0.3">
      <c r="M297" s="11"/>
      <c r="N297" s="11"/>
      <c r="O297" s="11"/>
      <c r="P297" s="11"/>
      <c r="Q297" s="11"/>
      <c r="R297" s="11"/>
      <c r="S297" s="11"/>
    </row>
    <row r="298" spans="1:26" x14ac:dyDescent="0.3">
      <c r="M298" s="11"/>
      <c r="N298" s="11"/>
      <c r="O298" s="11"/>
      <c r="P298" s="11"/>
      <c r="Q298" s="11"/>
      <c r="R298" s="11"/>
      <c r="S298" s="11"/>
    </row>
    <row r="299" spans="1:26" x14ac:dyDescent="0.3">
      <c r="M299" s="11"/>
      <c r="N299" s="11"/>
      <c r="O299" s="11"/>
      <c r="P299" s="11"/>
      <c r="Q299" s="11"/>
      <c r="R299" s="11"/>
      <c r="S299" s="11"/>
    </row>
    <row r="300" spans="1:26" x14ac:dyDescent="0.3">
      <c r="M300" s="11"/>
      <c r="N300" s="11"/>
      <c r="O300" s="11"/>
      <c r="P300" s="11"/>
      <c r="Q300" s="11"/>
      <c r="R300" s="11"/>
      <c r="S300" s="11"/>
    </row>
    <row r="301" spans="1:26" x14ac:dyDescent="0.3">
      <c r="D301" s="203"/>
      <c r="E301" s="203"/>
    </row>
    <row r="306" spans="1:26" x14ac:dyDescent="0.3">
      <c r="V306" s="17"/>
      <c r="W306" s="17"/>
      <c r="X306" s="17"/>
      <c r="Y306" s="18"/>
      <c r="Z306" s="17"/>
    </row>
    <row r="307" spans="1:26" x14ac:dyDescent="0.3">
      <c r="V307" s="17"/>
      <c r="W307" s="17"/>
      <c r="X307" s="17"/>
      <c r="Y307" s="18"/>
      <c r="Z307" s="17"/>
    </row>
    <row r="308" spans="1:26" x14ac:dyDescent="0.3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7"/>
      <c r="W308" s="17"/>
      <c r="X308" s="17"/>
      <c r="Y308" s="18"/>
      <c r="Z308" s="17"/>
    </row>
    <row r="309" spans="1:26" x14ac:dyDescent="0.3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7"/>
      <c r="W309" s="17"/>
      <c r="X309" s="17"/>
      <c r="Y309" s="18"/>
      <c r="Z309" s="17"/>
    </row>
    <row r="310" spans="1:26" x14ac:dyDescent="0.3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7"/>
      <c r="W310" s="17"/>
      <c r="X310" s="17"/>
      <c r="Y310" s="18"/>
      <c r="Z310" s="17"/>
    </row>
    <row r="311" spans="1:26" x14ac:dyDescent="0.3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7"/>
      <c r="W311" s="17"/>
      <c r="X311" s="17"/>
      <c r="Y311" s="18"/>
      <c r="Z311" s="17"/>
    </row>
    <row r="312" spans="1:26" x14ac:dyDescent="0.3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7"/>
      <c r="W312" s="17"/>
      <c r="X312" s="17"/>
      <c r="Y312" s="18"/>
      <c r="Z312" s="17"/>
    </row>
    <row r="313" spans="1:26" x14ac:dyDescent="0.3">
      <c r="A313" s="60" t="s">
        <v>178</v>
      </c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</row>
    <row r="314" spans="1:26" x14ac:dyDescent="0.3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</row>
    <row r="315" spans="1:26" x14ac:dyDescent="0.3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</row>
    <row r="316" spans="1:26" x14ac:dyDescent="0.3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</row>
    <row r="317" spans="1:26" x14ac:dyDescent="0.3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</row>
    <row r="318" spans="1:26" x14ac:dyDescent="0.3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</row>
    <row r="319" spans="1:26" x14ac:dyDescent="0.3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</row>
    <row r="320" spans="1:26" x14ac:dyDescent="0.3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</row>
    <row r="321" spans="1:33" x14ac:dyDescent="0.3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</row>
    <row r="326" spans="1:33" x14ac:dyDescent="0.3">
      <c r="A326" s="68" t="s">
        <v>145</v>
      </c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</row>
    <row r="327" spans="1:33" x14ac:dyDescent="0.3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</row>
    <row r="329" spans="1:33" ht="15" thickBot="1" x14ac:dyDescent="0.35"/>
    <row r="330" spans="1:33" x14ac:dyDescent="0.3">
      <c r="A330" s="183" t="str">
        <f>CONCATENATE(Arkusz18!C2," - ",Arkusz18!B2," r.")</f>
        <v>01.01.2025 - 31.08.2025 r.</v>
      </c>
      <c r="B330" s="184"/>
      <c r="C330" s="184"/>
      <c r="D330" s="184"/>
      <c r="E330" s="184"/>
      <c r="F330" s="184"/>
      <c r="G330" s="184"/>
      <c r="H330" s="184"/>
      <c r="I330" s="185"/>
      <c r="M330" s="183" t="str">
        <f>CONCATENATE(Arkusz18!C2," - ",Arkusz18!B2," r.")</f>
        <v>01.01.2025 - 31.08.2025 r.</v>
      </c>
      <c r="N330" s="184"/>
      <c r="O330" s="184"/>
      <c r="P330" s="184"/>
      <c r="Q330" s="184"/>
      <c r="R330" s="184"/>
      <c r="S330" s="184"/>
      <c r="T330" s="184"/>
      <c r="U330" s="185"/>
    </row>
    <row r="331" spans="1:33" ht="52.5" customHeight="1" x14ac:dyDescent="0.3">
      <c r="A331" s="212" t="s">
        <v>56</v>
      </c>
      <c r="B331" s="213"/>
      <c r="C331" s="214"/>
      <c r="D331" s="186" t="s">
        <v>57</v>
      </c>
      <c r="E331" s="190"/>
      <c r="F331" s="186" t="s">
        <v>58</v>
      </c>
      <c r="G331" s="190"/>
      <c r="H331" s="186" t="s">
        <v>54</v>
      </c>
      <c r="I331" s="187"/>
      <c r="M331" s="212" t="s">
        <v>56</v>
      </c>
      <c r="N331" s="213"/>
      <c r="O331" s="214"/>
      <c r="P331" s="186" t="s">
        <v>59</v>
      </c>
      <c r="Q331" s="190"/>
      <c r="R331" s="186" t="s">
        <v>58</v>
      </c>
      <c r="S331" s="190"/>
      <c r="T331" s="186" t="s">
        <v>54</v>
      </c>
      <c r="U331" s="187"/>
    </row>
    <row r="332" spans="1:33" x14ac:dyDescent="0.3">
      <c r="A332" s="215"/>
      <c r="B332" s="216"/>
      <c r="C332" s="217"/>
      <c r="D332" s="188"/>
      <c r="E332" s="191"/>
      <c r="F332" s="188"/>
      <c r="G332" s="191"/>
      <c r="H332" s="188"/>
      <c r="I332" s="189"/>
      <c r="M332" s="215"/>
      <c r="N332" s="216"/>
      <c r="O332" s="217"/>
      <c r="P332" s="188"/>
      <c r="Q332" s="191"/>
      <c r="R332" s="188"/>
      <c r="S332" s="191"/>
      <c r="T332" s="188"/>
      <c r="U332" s="189"/>
    </row>
    <row r="333" spans="1:33" x14ac:dyDescent="0.3">
      <c r="A333" s="236" t="str">
        <f>Arkusz4!B2</f>
        <v>NIEMCY</v>
      </c>
      <c r="B333" s="237"/>
      <c r="C333" s="237"/>
      <c r="D333" s="192">
        <f>Arkusz4!C2</f>
        <v>707</v>
      </c>
      <c r="E333" s="192"/>
      <c r="F333" s="192">
        <f>Arkusz4!D2</f>
        <v>592</v>
      </c>
      <c r="G333" s="192"/>
      <c r="H333" s="192">
        <f>Arkusz4!E2</f>
        <v>238</v>
      </c>
      <c r="I333" s="192"/>
      <c r="M333" s="236" t="str">
        <f>Arkusz5!B2</f>
        <v>NIEMCY</v>
      </c>
      <c r="N333" s="237"/>
      <c r="O333" s="237"/>
      <c r="P333" s="192">
        <f>Arkusz5!C2</f>
        <v>75</v>
      </c>
      <c r="Q333" s="192"/>
      <c r="R333" s="192">
        <f>Arkusz5!D2</f>
        <v>64</v>
      </c>
      <c r="S333" s="192"/>
      <c r="T333" s="192">
        <f>Arkusz5!E2</f>
        <v>27</v>
      </c>
      <c r="U333" s="250"/>
      <c r="V333" s="55"/>
      <c r="W333" s="55"/>
      <c r="X333" s="55"/>
      <c r="Y333" s="55"/>
      <c r="Z333" s="55"/>
      <c r="AC333" s="55"/>
      <c r="AD333" s="55"/>
      <c r="AE333" s="55"/>
      <c r="AF333" s="55"/>
      <c r="AG333" s="55"/>
    </row>
    <row r="334" spans="1:33" x14ac:dyDescent="0.3">
      <c r="A334" s="238" t="str">
        <f>Arkusz4!B3</f>
        <v>FRANCJA</v>
      </c>
      <c r="B334" s="239"/>
      <c r="C334" s="239"/>
      <c r="D334" s="222">
        <f>Arkusz4!C3</f>
        <v>281</v>
      </c>
      <c r="E334" s="222"/>
      <c r="F334" s="222">
        <f>Arkusz4!D3</f>
        <v>199</v>
      </c>
      <c r="G334" s="222"/>
      <c r="H334" s="222">
        <f>Arkusz4!E3</f>
        <v>19</v>
      </c>
      <c r="I334" s="222"/>
      <c r="M334" s="238" t="str">
        <f>Arkusz5!B3</f>
        <v>LITWA</v>
      </c>
      <c r="N334" s="239"/>
      <c r="O334" s="239"/>
      <c r="P334" s="222">
        <f>Arkusz5!C3</f>
        <v>27</v>
      </c>
      <c r="Q334" s="222"/>
      <c r="R334" s="222">
        <f>Arkusz5!D3</f>
        <v>21</v>
      </c>
      <c r="S334" s="222"/>
      <c r="T334" s="222">
        <f>Arkusz5!E3</f>
        <v>6</v>
      </c>
      <c r="U334" s="249"/>
      <c r="V334" s="55"/>
      <c r="W334" s="55"/>
      <c r="X334" s="55"/>
      <c r="Y334" s="55"/>
      <c r="Z334" s="55"/>
      <c r="AC334" s="55"/>
      <c r="AD334" s="55"/>
      <c r="AE334" s="55"/>
      <c r="AF334" s="55"/>
      <c r="AG334" s="55"/>
    </row>
    <row r="335" spans="1:33" x14ac:dyDescent="0.3">
      <c r="A335" s="236" t="str">
        <f>Arkusz4!B4</f>
        <v>BELGIA</v>
      </c>
      <c r="B335" s="237"/>
      <c r="C335" s="237"/>
      <c r="D335" s="192">
        <f>Arkusz4!C4</f>
        <v>117</v>
      </c>
      <c r="E335" s="192"/>
      <c r="F335" s="192">
        <f>Arkusz4!D4</f>
        <v>113</v>
      </c>
      <c r="G335" s="192"/>
      <c r="H335" s="192">
        <f>Arkusz4!E4</f>
        <v>16</v>
      </c>
      <c r="I335" s="192"/>
      <c r="M335" s="236" t="str">
        <f>Arkusz5!B4</f>
        <v>FRANCJA</v>
      </c>
      <c r="N335" s="237"/>
      <c r="O335" s="237"/>
      <c r="P335" s="192">
        <f>Arkusz5!C4</f>
        <v>20</v>
      </c>
      <c r="Q335" s="192"/>
      <c r="R335" s="192">
        <f>Arkusz5!D4</f>
        <v>18</v>
      </c>
      <c r="S335" s="192"/>
      <c r="T335" s="192">
        <f>Arkusz5!E4</f>
        <v>7</v>
      </c>
      <c r="U335" s="250"/>
      <c r="V335" s="55"/>
      <c r="W335" s="55"/>
      <c r="X335" s="55"/>
      <c r="Y335" s="55"/>
      <c r="Z335" s="55"/>
      <c r="AC335" s="55"/>
      <c r="AD335" s="55"/>
      <c r="AE335" s="55"/>
      <c r="AF335" s="55"/>
      <c r="AG335" s="55"/>
    </row>
    <row r="336" spans="1:33" x14ac:dyDescent="0.3">
      <c r="A336" s="238" t="str">
        <f>Arkusz4!B5</f>
        <v>NORWEGIA</v>
      </c>
      <c r="B336" s="239"/>
      <c r="C336" s="239"/>
      <c r="D336" s="222">
        <f>Arkusz4!C5</f>
        <v>56</v>
      </c>
      <c r="E336" s="222"/>
      <c r="F336" s="222">
        <f>Arkusz4!D5</f>
        <v>53</v>
      </c>
      <c r="G336" s="222"/>
      <c r="H336" s="222">
        <f>Arkusz4!E5</f>
        <v>57</v>
      </c>
      <c r="I336" s="222"/>
      <c r="M336" s="238" t="str">
        <f>Arkusz5!B5</f>
        <v>HISZPANIA</v>
      </c>
      <c r="N336" s="239"/>
      <c r="O336" s="239"/>
      <c r="P336" s="222">
        <f>Arkusz5!C5</f>
        <v>13</v>
      </c>
      <c r="Q336" s="222"/>
      <c r="R336" s="222">
        <f>Arkusz5!D5</f>
        <v>12</v>
      </c>
      <c r="S336" s="222"/>
      <c r="T336" s="222">
        <f>Arkusz5!E5</f>
        <v>6</v>
      </c>
      <c r="U336" s="249"/>
      <c r="V336" s="55"/>
      <c r="W336" s="55"/>
      <c r="X336" s="55"/>
      <c r="Y336" s="55"/>
      <c r="Z336" s="55"/>
      <c r="AC336" s="55"/>
      <c r="AD336" s="55"/>
      <c r="AE336" s="55"/>
      <c r="AF336" s="55"/>
      <c r="AG336" s="55"/>
    </row>
    <row r="337" spans="1:33" x14ac:dyDescent="0.3">
      <c r="A337" s="236" t="str">
        <f>Arkusz4!B6</f>
        <v>NIDERLANDY</v>
      </c>
      <c r="B337" s="237"/>
      <c r="C337" s="237"/>
      <c r="D337" s="192">
        <f>Arkusz4!C6</f>
        <v>47</v>
      </c>
      <c r="E337" s="192"/>
      <c r="F337" s="192">
        <f>Arkusz4!D6</f>
        <v>44</v>
      </c>
      <c r="G337" s="192"/>
      <c r="H337" s="192">
        <f>Arkusz4!E6</f>
        <v>32</v>
      </c>
      <c r="I337" s="192"/>
      <c r="M337" s="236" t="str">
        <f>Arkusz5!B6</f>
        <v>ŁOTWA</v>
      </c>
      <c r="N337" s="237"/>
      <c r="O337" s="237"/>
      <c r="P337" s="192">
        <f>Arkusz5!C6</f>
        <v>12</v>
      </c>
      <c r="Q337" s="192"/>
      <c r="R337" s="192">
        <f>Arkusz5!D6</f>
        <v>10</v>
      </c>
      <c r="S337" s="192"/>
      <c r="T337" s="192">
        <f>Arkusz5!E6</f>
        <v>6</v>
      </c>
      <c r="U337" s="250"/>
      <c r="V337" s="55"/>
      <c r="W337" s="55"/>
      <c r="X337" s="55"/>
      <c r="Y337" s="55"/>
      <c r="Z337" s="55"/>
      <c r="AC337" s="55"/>
      <c r="AD337" s="55"/>
      <c r="AE337" s="55"/>
      <c r="AF337" s="55"/>
      <c r="AG337" s="55"/>
    </row>
    <row r="338" spans="1:33" ht="15" thickBot="1" x14ac:dyDescent="0.35">
      <c r="A338" s="240" t="str">
        <f>Arkusz4!B7</f>
        <v>Pozostałe</v>
      </c>
      <c r="B338" s="241"/>
      <c r="C338" s="241"/>
      <c r="D338" s="223">
        <f>Arkusz4!C7</f>
        <v>254</v>
      </c>
      <c r="E338" s="223"/>
      <c r="F338" s="223">
        <f>Arkusz4!D7</f>
        <v>177</v>
      </c>
      <c r="G338" s="223"/>
      <c r="H338" s="223">
        <f>Arkusz4!E7</f>
        <v>76</v>
      </c>
      <c r="I338" s="223"/>
      <c r="M338" s="240" t="str">
        <f>Arkusz5!B7</f>
        <v>Pozostałe</v>
      </c>
      <c r="N338" s="241"/>
      <c r="O338" s="241"/>
      <c r="P338" s="223">
        <f>Arkusz5!C7</f>
        <v>83</v>
      </c>
      <c r="Q338" s="223"/>
      <c r="R338" s="223">
        <f>Arkusz5!D7</f>
        <v>59</v>
      </c>
      <c r="S338" s="223"/>
      <c r="T338" s="223">
        <f>Arkusz5!E7</f>
        <v>17</v>
      </c>
      <c r="U338" s="287"/>
      <c r="V338" s="55"/>
      <c r="W338" s="55"/>
      <c r="X338" s="55"/>
      <c r="Y338" s="55"/>
      <c r="Z338" s="55"/>
      <c r="AC338" s="55"/>
      <c r="AD338" s="55"/>
      <c r="AE338" s="55"/>
      <c r="AF338" s="55"/>
      <c r="AG338" s="55"/>
    </row>
    <row r="339" spans="1:33" ht="15" thickBot="1" x14ac:dyDescent="0.35">
      <c r="A339" s="220" t="s">
        <v>69</v>
      </c>
      <c r="B339" s="221"/>
      <c r="C339" s="221"/>
      <c r="D339" s="218">
        <f>SUM(D333:E338)</f>
        <v>1462</v>
      </c>
      <c r="E339" s="218"/>
      <c r="F339" s="218">
        <f>SUM(F333:G338)</f>
        <v>1178</v>
      </c>
      <c r="G339" s="218"/>
      <c r="H339" s="218">
        <f>SUM(H333:I338)</f>
        <v>438</v>
      </c>
      <c r="I339" s="219"/>
      <c r="M339" s="220" t="s">
        <v>69</v>
      </c>
      <c r="N339" s="221"/>
      <c r="O339" s="221"/>
      <c r="P339" s="218">
        <f>SUM(P333:Q338)</f>
        <v>230</v>
      </c>
      <c r="Q339" s="218"/>
      <c r="R339" s="218">
        <f t="shared" ref="R339" si="11">SUM(R333:S338)</f>
        <v>184</v>
      </c>
      <c r="S339" s="218"/>
      <c r="T339" s="218">
        <f>SUM(T333:U338)</f>
        <v>69</v>
      </c>
      <c r="U339" s="219"/>
      <c r="V339" s="55"/>
      <c r="W339" s="55"/>
      <c r="X339" s="55"/>
      <c r="Y339" s="55"/>
      <c r="Z339" s="55"/>
      <c r="AC339" s="55"/>
      <c r="AD339" s="55"/>
      <c r="AE339" s="55"/>
      <c r="AF339" s="55"/>
      <c r="AG339" s="55"/>
    </row>
    <row r="341" spans="1:33" x14ac:dyDescent="0.3">
      <c r="A341" s="60" t="s">
        <v>171</v>
      </c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</row>
    <row r="342" spans="1:33" x14ac:dyDescent="0.3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</row>
    <row r="343" spans="1:33" x14ac:dyDescent="0.3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</row>
    <row r="344" spans="1:33" x14ac:dyDescent="0.3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</row>
    <row r="345" spans="1:33" x14ac:dyDescent="0.3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</row>
    <row r="346" spans="1:33" x14ac:dyDescent="0.3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</row>
    <row r="347" spans="1:33" x14ac:dyDescent="0.3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</row>
    <row r="349" spans="1:33" x14ac:dyDescent="0.3">
      <c r="A349" s="257" t="s">
        <v>68</v>
      </c>
      <c r="B349" s="257"/>
      <c r="C349" s="257"/>
      <c r="D349" s="257"/>
      <c r="E349" s="257"/>
      <c r="F349" s="257"/>
      <c r="G349" s="257"/>
      <c r="H349" s="257"/>
      <c r="I349" s="257"/>
      <c r="J349" s="257"/>
      <c r="K349" s="257"/>
      <c r="L349" s="257"/>
      <c r="M349" s="257"/>
      <c r="N349" s="257"/>
      <c r="O349" s="257"/>
      <c r="P349" s="257"/>
      <c r="Q349" s="257"/>
      <c r="R349" s="257"/>
      <c r="S349" s="257"/>
      <c r="T349" s="257"/>
      <c r="U349" s="257"/>
      <c r="V349" s="257"/>
      <c r="W349" s="257"/>
      <c r="X349" s="257"/>
      <c r="Y349" s="257"/>
      <c r="Z349" s="257"/>
    </row>
    <row r="350" spans="1:33" x14ac:dyDescent="0.3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</row>
    <row r="351" spans="1:33" x14ac:dyDescent="0.3">
      <c r="A351" s="68" t="s">
        <v>146</v>
      </c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</row>
    <row r="352" spans="1:33" x14ac:dyDescent="0.3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</row>
    <row r="353" spans="1:21" ht="15" thickBot="1" x14ac:dyDescent="0.3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</row>
    <row r="354" spans="1:21" x14ac:dyDescent="0.3">
      <c r="C354" s="142" t="s">
        <v>0</v>
      </c>
      <c r="D354" s="143"/>
      <c r="E354" s="143"/>
      <c r="F354" s="143"/>
      <c r="G354" s="195" t="str">
        <f>CONCATENATE(Arkusz18!A2," - ",Arkusz18!B2," r.")</f>
        <v>01.08.2025 - 31.08.2025 r.</v>
      </c>
      <c r="H354" s="195"/>
      <c r="I354" s="195"/>
      <c r="J354" s="195"/>
      <c r="K354" s="195"/>
      <c r="L354" s="195"/>
      <c r="M354" s="195"/>
      <c r="N354" s="195"/>
      <c r="O354" s="195"/>
      <c r="P354" s="195"/>
      <c r="Q354" s="195"/>
      <c r="R354" s="195"/>
      <c r="S354" s="195"/>
      <c r="T354" s="195"/>
      <c r="U354" s="196"/>
    </row>
    <row r="355" spans="1:21" ht="73.5" customHeight="1" x14ac:dyDescent="0.3">
      <c r="C355" s="144"/>
      <c r="D355" s="145"/>
      <c r="E355" s="145"/>
      <c r="F355" s="145"/>
      <c r="G355" s="245" t="s">
        <v>60</v>
      </c>
      <c r="H355" s="246"/>
      <c r="I355" s="247"/>
      <c r="J355" s="245" t="s">
        <v>61</v>
      </c>
      <c r="K355" s="246"/>
      <c r="L355" s="247"/>
      <c r="M355" s="245" t="s">
        <v>62</v>
      </c>
      <c r="N355" s="246"/>
      <c r="O355" s="247"/>
      <c r="P355" s="245" t="s">
        <v>71</v>
      </c>
      <c r="Q355" s="246"/>
      <c r="R355" s="247"/>
      <c r="S355" s="245" t="s">
        <v>63</v>
      </c>
      <c r="T355" s="246"/>
      <c r="U355" s="248"/>
    </row>
    <row r="356" spans="1:21" x14ac:dyDescent="0.3">
      <c r="C356" s="243" t="str">
        <f>Arkusz6!B2</f>
        <v>UKRAINA</v>
      </c>
      <c r="D356" s="244"/>
      <c r="E356" s="244"/>
      <c r="F356" s="244"/>
      <c r="G356" s="136">
        <f>Arkusz6!C2</f>
        <v>0</v>
      </c>
      <c r="H356" s="136"/>
      <c r="I356" s="136"/>
      <c r="J356" s="136">
        <f>Arkusz6!D2</f>
        <v>0</v>
      </c>
      <c r="K356" s="136"/>
      <c r="L356" s="136"/>
      <c r="M356" s="136">
        <f>Arkusz6!E2</f>
        <v>0</v>
      </c>
      <c r="N356" s="136"/>
      <c r="O356" s="136"/>
      <c r="P356" s="136">
        <f>Arkusz6!F2</f>
        <v>262</v>
      </c>
      <c r="Q356" s="136"/>
      <c r="R356" s="136"/>
      <c r="S356" s="136">
        <f>Arkusz6!G2</f>
        <v>129</v>
      </c>
      <c r="T356" s="136"/>
      <c r="U356" s="136"/>
    </row>
    <row r="357" spans="1:21" x14ac:dyDescent="0.3">
      <c r="C357" s="234" t="str">
        <f>Arkusz6!B3</f>
        <v>ROSJA</v>
      </c>
      <c r="D357" s="235"/>
      <c r="E357" s="235"/>
      <c r="F357" s="235"/>
      <c r="G357" s="242">
        <f>Arkusz6!C3</f>
        <v>9</v>
      </c>
      <c r="H357" s="242"/>
      <c r="I357" s="242"/>
      <c r="J357" s="242">
        <f>Arkusz6!D3</f>
        <v>1</v>
      </c>
      <c r="K357" s="242"/>
      <c r="L357" s="242"/>
      <c r="M357" s="242">
        <f>Arkusz6!E3</f>
        <v>0</v>
      </c>
      <c r="N357" s="242"/>
      <c r="O357" s="242"/>
      <c r="P357" s="242">
        <f>Arkusz6!F3</f>
        <v>60</v>
      </c>
      <c r="Q357" s="242"/>
      <c r="R357" s="242"/>
      <c r="S357" s="242">
        <f>Arkusz6!G3</f>
        <v>14</v>
      </c>
      <c r="T357" s="242"/>
      <c r="U357" s="242"/>
    </row>
    <row r="358" spans="1:21" x14ac:dyDescent="0.3">
      <c r="C358" s="243" t="str">
        <f>Arkusz6!B4</f>
        <v>BIAŁORUŚ</v>
      </c>
      <c r="D358" s="244"/>
      <c r="E358" s="244"/>
      <c r="F358" s="244"/>
      <c r="G358" s="136">
        <f>Arkusz6!C4</f>
        <v>10</v>
      </c>
      <c r="H358" s="136"/>
      <c r="I358" s="136"/>
      <c r="J358" s="136">
        <f>Arkusz6!D4</f>
        <v>49</v>
      </c>
      <c r="K358" s="136"/>
      <c r="L358" s="136"/>
      <c r="M358" s="136">
        <f>Arkusz6!E4</f>
        <v>0</v>
      </c>
      <c r="N358" s="136"/>
      <c r="O358" s="136"/>
      <c r="P358" s="136">
        <f>Arkusz6!F4</f>
        <v>9</v>
      </c>
      <c r="Q358" s="136"/>
      <c r="R358" s="136"/>
      <c r="S358" s="136">
        <f>Arkusz6!G4</f>
        <v>15</v>
      </c>
      <c r="T358" s="136"/>
      <c r="U358" s="136"/>
    </row>
    <row r="359" spans="1:21" x14ac:dyDescent="0.3">
      <c r="C359" s="234" t="str">
        <f>Arkusz6!B5</f>
        <v>SOMALIA</v>
      </c>
      <c r="D359" s="235"/>
      <c r="E359" s="235"/>
      <c r="F359" s="235"/>
      <c r="G359" s="242">
        <f>Arkusz6!C5</f>
        <v>0</v>
      </c>
      <c r="H359" s="242"/>
      <c r="I359" s="242"/>
      <c r="J359" s="242">
        <f>Arkusz6!D5</f>
        <v>5</v>
      </c>
      <c r="K359" s="242"/>
      <c r="L359" s="242"/>
      <c r="M359" s="242">
        <f>Arkusz6!E5</f>
        <v>0</v>
      </c>
      <c r="N359" s="242"/>
      <c r="O359" s="242"/>
      <c r="P359" s="242">
        <f>Arkusz6!F5</f>
        <v>1</v>
      </c>
      <c r="Q359" s="242"/>
      <c r="R359" s="242"/>
      <c r="S359" s="242">
        <f>Arkusz6!G5</f>
        <v>7</v>
      </c>
      <c r="T359" s="242"/>
      <c r="U359" s="242"/>
    </row>
    <row r="360" spans="1:21" x14ac:dyDescent="0.3">
      <c r="C360" s="243" t="str">
        <f>Arkusz6!B6</f>
        <v>AFGANISTAN</v>
      </c>
      <c r="D360" s="244"/>
      <c r="E360" s="244"/>
      <c r="F360" s="244"/>
      <c r="G360" s="136">
        <f>Arkusz6!C6</f>
        <v>5</v>
      </c>
      <c r="H360" s="136"/>
      <c r="I360" s="136"/>
      <c r="J360" s="136">
        <f>Arkusz6!D6</f>
        <v>0</v>
      </c>
      <c r="K360" s="136"/>
      <c r="L360" s="136"/>
      <c r="M360" s="136">
        <f>Arkusz6!E6</f>
        <v>0</v>
      </c>
      <c r="N360" s="136"/>
      <c r="O360" s="136"/>
      <c r="P360" s="136">
        <f>Arkusz6!F6</f>
        <v>6</v>
      </c>
      <c r="Q360" s="136"/>
      <c r="R360" s="136"/>
      <c r="S360" s="136">
        <f>Arkusz6!G6</f>
        <v>1</v>
      </c>
      <c r="T360" s="136"/>
      <c r="U360" s="136"/>
    </row>
    <row r="361" spans="1:21" ht="15" thickBot="1" x14ac:dyDescent="0.35">
      <c r="C361" s="138" t="str">
        <f>Arkusz6!B7</f>
        <v>Pozostałe</v>
      </c>
      <c r="D361" s="139"/>
      <c r="E361" s="139"/>
      <c r="F361" s="139"/>
      <c r="G361" s="137">
        <f>Arkusz6!C7</f>
        <v>7</v>
      </c>
      <c r="H361" s="137"/>
      <c r="I361" s="137"/>
      <c r="J361" s="137">
        <f>Arkusz6!D7</f>
        <v>10</v>
      </c>
      <c r="K361" s="137"/>
      <c r="L361" s="137"/>
      <c r="M361" s="137">
        <f>Arkusz6!E7</f>
        <v>0</v>
      </c>
      <c r="N361" s="137"/>
      <c r="O361" s="137"/>
      <c r="P361" s="137">
        <f>Arkusz6!F7</f>
        <v>42</v>
      </c>
      <c r="Q361" s="137"/>
      <c r="R361" s="137"/>
      <c r="S361" s="137">
        <f>Arkusz6!G7</f>
        <v>102</v>
      </c>
      <c r="T361" s="137"/>
      <c r="U361" s="137"/>
    </row>
    <row r="362" spans="1:21" ht="15" thickBot="1" x14ac:dyDescent="0.35">
      <c r="C362" s="140" t="s">
        <v>1</v>
      </c>
      <c r="D362" s="141"/>
      <c r="E362" s="141"/>
      <c r="F362" s="141"/>
      <c r="G362" s="97">
        <f>SUM(G356:I361)</f>
        <v>31</v>
      </c>
      <c r="H362" s="97"/>
      <c r="I362" s="97"/>
      <c r="J362" s="97">
        <f t="shared" ref="J362" si="12">SUM(J356:L361)</f>
        <v>65</v>
      </c>
      <c r="K362" s="97"/>
      <c r="L362" s="97"/>
      <c r="M362" s="97">
        <f t="shared" ref="M362" si="13">SUM(M356:O361)</f>
        <v>0</v>
      </c>
      <c r="N362" s="97"/>
      <c r="O362" s="97"/>
      <c r="P362" s="97">
        <f t="shared" ref="P362" si="14">SUM(P356:R361)</f>
        <v>380</v>
      </c>
      <c r="Q362" s="97"/>
      <c r="R362" s="97"/>
      <c r="S362" s="97">
        <f>SUM(S356:U361)</f>
        <v>268</v>
      </c>
      <c r="T362" s="97"/>
      <c r="U362" s="98"/>
    </row>
    <row r="365" spans="1:21" ht="15" thickBot="1" x14ac:dyDescent="0.35"/>
    <row r="366" spans="1:21" x14ac:dyDescent="0.3">
      <c r="C366" s="142" t="s">
        <v>0</v>
      </c>
      <c r="D366" s="143"/>
      <c r="E366" s="143"/>
      <c r="F366" s="143"/>
      <c r="G366" s="195" t="str">
        <f>CONCATENATE(Arkusz18!C2," - ",Arkusz18!B2," r.")</f>
        <v>01.01.2025 - 31.08.2025 r.</v>
      </c>
      <c r="H366" s="195"/>
      <c r="I366" s="195"/>
      <c r="J366" s="195"/>
      <c r="K366" s="195"/>
      <c r="L366" s="195"/>
      <c r="M366" s="195"/>
      <c r="N366" s="195"/>
      <c r="O366" s="195"/>
      <c r="P366" s="195"/>
      <c r="Q366" s="195"/>
      <c r="R366" s="195"/>
      <c r="S366" s="195"/>
      <c r="T366" s="195"/>
      <c r="U366" s="196"/>
    </row>
    <row r="367" spans="1:21" ht="71.25" customHeight="1" x14ac:dyDescent="0.3">
      <c r="C367" s="144"/>
      <c r="D367" s="145"/>
      <c r="E367" s="145"/>
      <c r="F367" s="145"/>
      <c r="G367" s="245" t="s">
        <v>60</v>
      </c>
      <c r="H367" s="246"/>
      <c r="I367" s="247"/>
      <c r="J367" s="245" t="s">
        <v>61</v>
      </c>
      <c r="K367" s="246"/>
      <c r="L367" s="247"/>
      <c r="M367" s="245" t="s">
        <v>62</v>
      </c>
      <c r="N367" s="246"/>
      <c r="O367" s="247"/>
      <c r="P367" s="245" t="s">
        <v>71</v>
      </c>
      <c r="Q367" s="246"/>
      <c r="R367" s="247"/>
      <c r="S367" s="245" t="s">
        <v>63</v>
      </c>
      <c r="T367" s="246"/>
      <c r="U367" s="248"/>
    </row>
    <row r="368" spans="1:21" x14ac:dyDescent="0.3">
      <c r="C368" s="243" t="str">
        <f>Arkusz7!B2</f>
        <v>UKRAINA</v>
      </c>
      <c r="D368" s="244"/>
      <c r="E368" s="244"/>
      <c r="F368" s="244"/>
      <c r="G368" s="136">
        <f>Arkusz7!C2</f>
        <v>6</v>
      </c>
      <c r="H368" s="136"/>
      <c r="I368" s="136"/>
      <c r="J368" s="136">
        <f>Arkusz7!D2</f>
        <v>1506</v>
      </c>
      <c r="K368" s="136"/>
      <c r="L368" s="136"/>
      <c r="M368" s="136">
        <f>Arkusz7!E2</f>
        <v>0</v>
      </c>
      <c r="N368" s="136"/>
      <c r="O368" s="136"/>
      <c r="P368" s="136">
        <f>Arkusz7!F2</f>
        <v>1191</v>
      </c>
      <c r="Q368" s="136"/>
      <c r="R368" s="136"/>
      <c r="S368" s="136">
        <f>Arkusz7!G2</f>
        <v>572</v>
      </c>
      <c r="T368" s="136"/>
      <c r="U368" s="136"/>
    </row>
    <row r="369" spans="1:25" x14ac:dyDescent="0.3">
      <c r="C369" s="234" t="str">
        <f>Arkusz7!B3</f>
        <v>BIAŁORUŚ</v>
      </c>
      <c r="D369" s="235"/>
      <c r="E369" s="235"/>
      <c r="F369" s="235"/>
      <c r="G369" s="242">
        <f>Arkusz7!C3</f>
        <v>124</v>
      </c>
      <c r="H369" s="242"/>
      <c r="I369" s="242"/>
      <c r="J369" s="242">
        <f>Arkusz7!D3</f>
        <v>1060</v>
      </c>
      <c r="K369" s="242"/>
      <c r="L369" s="242"/>
      <c r="M369" s="242">
        <f>Arkusz7!E3</f>
        <v>0</v>
      </c>
      <c r="N369" s="242"/>
      <c r="O369" s="242"/>
      <c r="P369" s="242">
        <f>Arkusz7!F3</f>
        <v>86</v>
      </c>
      <c r="Q369" s="242"/>
      <c r="R369" s="242"/>
      <c r="S369" s="242">
        <f>Arkusz7!G3</f>
        <v>119</v>
      </c>
      <c r="T369" s="242"/>
      <c r="U369" s="242"/>
    </row>
    <row r="370" spans="1:25" x14ac:dyDescent="0.3">
      <c r="C370" s="243" t="str">
        <f>Arkusz7!B4</f>
        <v>ROSJA</v>
      </c>
      <c r="D370" s="244"/>
      <c r="E370" s="244"/>
      <c r="F370" s="244"/>
      <c r="G370" s="136">
        <f>Arkusz7!C4</f>
        <v>50</v>
      </c>
      <c r="H370" s="136"/>
      <c r="I370" s="136"/>
      <c r="J370" s="136">
        <f>Arkusz7!D4</f>
        <v>21</v>
      </c>
      <c r="K370" s="136"/>
      <c r="L370" s="136"/>
      <c r="M370" s="136">
        <f>Arkusz7!E4</f>
        <v>0</v>
      </c>
      <c r="N370" s="136"/>
      <c r="O370" s="136"/>
      <c r="P370" s="136">
        <f>Arkusz7!F4</f>
        <v>255</v>
      </c>
      <c r="Q370" s="136"/>
      <c r="R370" s="136"/>
      <c r="S370" s="136">
        <f>Arkusz7!G4</f>
        <v>121</v>
      </c>
      <c r="T370" s="136"/>
      <c r="U370" s="136"/>
    </row>
    <row r="371" spans="1:25" x14ac:dyDescent="0.3">
      <c r="C371" s="234" t="str">
        <f>Arkusz7!B5</f>
        <v>ETIOPIA</v>
      </c>
      <c r="D371" s="235"/>
      <c r="E371" s="235"/>
      <c r="F371" s="235"/>
      <c r="G371" s="242">
        <f>Arkusz7!C5</f>
        <v>1</v>
      </c>
      <c r="H371" s="242"/>
      <c r="I371" s="242"/>
      <c r="J371" s="242">
        <f>Arkusz7!D5</f>
        <v>68</v>
      </c>
      <c r="K371" s="242"/>
      <c r="L371" s="242"/>
      <c r="M371" s="242">
        <f>Arkusz7!E5</f>
        <v>0</v>
      </c>
      <c r="N371" s="242"/>
      <c r="O371" s="242"/>
      <c r="P371" s="242">
        <f>Arkusz7!F5</f>
        <v>1</v>
      </c>
      <c r="Q371" s="242"/>
      <c r="R371" s="242"/>
      <c r="S371" s="242">
        <f>Arkusz7!G5</f>
        <v>149</v>
      </c>
      <c r="T371" s="242"/>
      <c r="U371" s="242"/>
    </row>
    <row r="372" spans="1:25" x14ac:dyDescent="0.3">
      <c r="C372" s="243" t="str">
        <f>Arkusz7!B6</f>
        <v>TADŻYKISTAN</v>
      </c>
      <c r="D372" s="244"/>
      <c r="E372" s="244"/>
      <c r="F372" s="244"/>
      <c r="G372" s="136">
        <f>Arkusz7!C6</f>
        <v>2</v>
      </c>
      <c r="H372" s="136"/>
      <c r="I372" s="136"/>
      <c r="J372" s="136">
        <f>Arkusz7!D6</f>
        <v>9</v>
      </c>
      <c r="K372" s="136"/>
      <c r="L372" s="136"/>
      <c r="M372" s="136">
        <f>Arkusz7!E6</f>
        <v>0</v>
      </c>
      <c r="N372" s="136"/>
      <c r="O372" s="136"/>
      <c r="P372" s="136">
        <f>Arkusz7!F6</f>
        <v>44</v>
      </c>
      <c r="Q372" s="136"/>
      <c r="R372" s="136"/>
      <c r="S372" s="136">
        <f>Arkusz7!G6</f>
        <v>104</v>
      </c>
      <c r="T372" s="136"/>
      <c r="U372" s="136"/>
    </row>
    <row r="373" spans="1:25" ht="15" thickBot="1" x14ac:dyDescent="0.35">
      <c r="C373" s="138" t="str">
        <f>Arkusz7!B7</f>
        <v>Pozostałe</v>
      </c>
      <c r="D373" s="139"/>
      <c r="E373" s="139"/>
      <c r="F373" s="139"/>
      <c r="G373" s="137">
        <f>Arkusz7!C7</f>
        <v>71</v>
      </c>
      <c r="H373" s="137"/>
      <c r="I373" s="137"/>
      <c r="J373" s="137">
        <f>Arkusz7!D7</f>
        <v>106</v>
      </c>
      <c r="K373" s="137"/>
      <c r="L373" s="137"/>
      <c r="M373" s="137">
        <f>Arkusz7!E7</f>
        <v>0</v>
      </c>
      <c r="N373" s="137"/>
      <c r="O373" s="137"/>
      <c r="P373" s="137">
        <f>Arkusz7!F7</f>
        <v>375</v>
      </c>
      <c r="Q373" s="137"/>
      <c r="R373" s="137"/>
      <c r="S373" s="137">
        <f>Arkusz7!G7</f>
        <v>1015</v>
      </c>
      <c r="T373" s="137"/>
      <c r="U373" s="137"/>
    </row>
    <row r="374" spans="1:25" ht="15" thickBot="1" x14ac:dyDescent="0.35">
      <c r="C374" s="140" t="s">
        <v>1</v>
      </c>
      <c r="D374" s="141"/>
      <c r="E374" s="141"/>
      <c r="F374" s="141"/>
      <c r="G374" s="97">
        <f>SUM(G368:I373)</f>
        <v>254</v>
      </c>
      <c r="H374" s="97"/>
      <c r="I374" s="97"/>
      <c r="J374" s="97">
        <f t="shared" ref="J374" si="15">SUM(J368:L373)</f>
        <v>2770</v>
      </c>
      <c r="K374" s="97"/>
      <c r="L374" s="97"/>
      <c r="M374" s="97">
        <f t="shared" ref="M374" si="16">SUM(M368:O373)</f>
        <v>0</v>
      </c>
      <c r="N374" s="97"/>
      <c r="O374" s="97"/>
      <c r="P374" s="97">
        <f t="shared" ref="P374" si="17">SUM(P368:R373)</f>
        <v>1952</v>
      </c>
      <c r="Q374" s="97"/>
      <c r="R374" s="97"/>
      <c r="S374" s="97">
        <f>SUM(S368:U373)</f>
        <v>2080</v>
      </c>
      <c r="T374" s="97"/>
      <c r="U374" s="98"/>
    </row>
    <row r="377" spans="1:25" x14ac:dyDescent="0.3">
      <c r="A377" s="60" t="s">
        <v>177</v>
      </c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</row>
    <row r="378" spans="1:25" x14ac:dyDescent="0.3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</row>
    <row r="379" spans="1:25" x14ac:dyDescent="0.3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</row>
    <row r="380" spans="1:25" x14ac:dyDescent="0.3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</row>
    <row r="381" spans="1:25" x14ac:dyDescent="0.3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</row>
    <row r="382" spans="1:25" x14ac:dyDescent="0.3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</row>
    <row r="383" spans="1:25" x14ac:dyDescent="0.3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</row>
    <row r="384" spans="1:25" s="54" customFormat="1" x14ac:dyDescent="0.3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</row>
    <row r="385" spans="1:25" s="54" customFormat="1" x14ac:dyDescent="0.3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</row>
    <row r="386" spans="1:25" x14ac:dyDescent="0.3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</row>
    <row r="390" spans="1:25" x14ac:dyDescent="0.3">
      <c r="A390" s="68" t="s">
        <v>147</v>
      </c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</row>
    <row r="391" spans="1:25" x14ac:dyDescent="0.3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</row>
    <row r="392" spans="1:25" x14ac:dyDescent="0.3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</row>
    <row r="393" spans="1:25" ht="15" thickBot="1" x14ac:dyDescent="0.35"/>
    <row r="394" spans="1:25" ht="30" customHeight="1" x14ac:dyDescent="0.3">
      <c r="B394" s="142" t="s">
        <v>9</v>
      </c>
      <c r="C394" s="143"/>
      <c r="D394" s="143"/>
      <c r="E394" s="143"/>
      <c r="F394" s="143"/>
      <c r="G394" s="143"/>
      <c r="H394" s="143"/>
      <c r="I394" s="143"/>
      <c r="J394" s="146" t="str">
        <f>Arkusz8!C6</f>
        <v>28.07.2025 - 03.08.2025</v>
      </c>
      <c r="K394" s="146"/>
      <c r="L394" s="146"/>
      <c r="M394" s="146" t="str">
        <f>Arkusz8!C10</f>
        <v>04.08.2025 - 10.08.2025</v>
      </c>
      <c r="N394" s="146"/>
      <c r="O394" s="146"/>
      <c r="P394" s="146" t="str">
        <f>Arkusz8!C9</f>
        <v>11.08.2025 - 17.08.2025</v>
      </c>
      <c r="Q394" s="146"/>
      <c r="R394" s="146"/>
      <c r="S394" s="146" t="str">
        <f>Arkusz8!C8</f>
        <v>18.08.2025 - 24.08.2025</v>
      </c>
      <c r="T394" s="146"/>
      <c r="U394" s="146"/>
      <c r="V394" s="146" t="str">
        <f>Arkusz8!C7</f>
        <v>25.08.2025 - 31.08.2025</v>
      </c>
      <c r="W394" s="146"/>
      <c r="X394" s="177"/>
    </row>
    <row r="395" spans="1:25" x14ac:dyDescent="0.3">
      <c r="B395" s="260" t="s">
        <v>29</v>
      </c>
      <c r="C395" s="261"/>
      <c r="D395" s="261"/>
      <c r="E395" s="261"/>
      <c r="F395" s="261"/>
      <c r="G395" s="261"/>
      <c r="H395" s="261"/>
      <c r="I395" s="261"/>
      <c r="J395" s="176">
        <f>Arkusz8!A6</f>
        <v>700</v>
      </c>
      <c r="K395" s="176"/>
      <c r="L395" s="176"/>
      <c r="M395" s="176">
        <f>Arkusz8!A5</f>
        <v>692</v>
      </c>
      <c r="N395" s="176"/>
      <c r="O395" s="176"/>
      <c r="P395" s="176">
        <f>Arkusz8!A4</f>
        <v>708</v>
      </c>
      <c r="Q395" s="176"/>
      <c r="R395" s="176"/>
      <c r="S395" s="176">
        <f>Arkusz8!A3</f>
        <v>709</v>
      </c>
      <c r="T395" s="176"/>
      <c r="U395" s="176"/>
      <c r="V395" s="176">
        <f>Arkusz8!A2</f>
        <v>706</v>
      </c>
      <c r="W395" s="176"/>
      <c r="X395" s="176"/>
    </row>
    <row r="396" spans="1:25" x14ac:dyDescent="0.3">
      <c r="B396" s="258" t="s">
        <v>5</v>
      </c>
      <c r="C396" s="259"/>
      <c r="D396" s="259"/>
      <c r="E396" s="259"/>
      <c r="F396" s="259"/>
      <c r="G396" s="259"/>
      <c r="H396" s="259"/>
      <c r="I396" s="259"/>
      <c r="J396" s="136">
        <f>Arkusz8!A11</f>
        <v>5878</v>
      </c>
      <c r="K396" s="136"/>
      <c r="L396" s="136"/>
      <c r="M396" s="136">
        <f>Arkusz8!A10</f>
        <v>5926</v>
      </c>
      <c r="N396" s="136"/>
      <c r="O396" s="136"/>
      <c r="P396" s="136">
        <f>Arkusz8!A9</f>
        <v>5958</v>
      </c>
      <c r="Q396" s="136"/>
      <c r="R396" s="136"/>
      <c r="S396" s="136">
        <f>Arkusz8!A8</f>
        <v>5973</v>
      </c>
      <c r="T396" s="136"/>
      <c r="U396" s="136"/>
      <c r="V396" s="136">
        <f>Arkusz8!A7</f>
        <v>5972</v>
      </c>
      <c r="W396" s="136"/>
      <c r="X396" s="136"/>
    </row>
    <row r="397" spans="1:25" x14ac:dyDescent="0.3">
      <c r="B397" s="260" t="s">
        <v>6</v>
      </c>
      <c r="C397" s="261"/>
      <c r="D397" s="261"/>
      <c r="E397" s="261"/>
      <c r="F397" s="261"/>
      <c r="G397" s="261"/>
      <c r="H397" s="261"/>
      <c r="I397" s="261"/>
      <c r="J397" s="176">
        <f>Arkusz8!A16</f>
        <v>97</v>
      </c>
      <c r="K397" s="176"/>
      <c r="L397" s="176"/>
      <c r="M397" s="176">
        <f>Arkusz8!A15</f>
        <v>49</v>
      </c>
      <c r="N397" s="176"/>
      <c r="O397" s="176"/>
      <c r="P397" s="176">
        <f>Arkusz8!A14</f>
        <v>54</v>
      </c>
      <c r="Q397" s="176"/>
      <c r="R397" s="176"/>
      <c r="S397" s="176">
        <f>Arkusz8!A13</f>
        <v>103</v>
      </c>
      <c r="T397" s="176"/>
      <c r="U397" s="176"/>
      <c r="V397" s="176">
        <f>Arkusz8!A12</f>
        <v>98</v>
      </c>
      <c r="W397" s="176"/>
      <c r="X397" s="176"/>
    </row>
    <row r="398" spans="1:25" x14ac:dyDescent="0.3">
      <c r="B398" s="180" t="s">
        <v>7</v>
      </c>
      <c r="C398" s="181"/>
      <c r="D398" s="181"/>
      <c r="E398" s="181"/>
      <c r="F398" s="181"/>
      <c r="G398" s="181"/>
      <c r="H398" s="181"/>
      <c r="I398" s="181"/>
      <c r="J398" s="136">
        <f>Arkusz8!A21</f>
        <v>110</v>
      </c>
      <c r="K398" s="136"/>
      <c r="L398" s="136"/>
      <c r="M398" s="136">
        <f>Arkusz8!A20</f>
        <v>93</v>
      </c>
      <c r="N398" s="136"/>
      <c r="O398" s="136"/>
      <c r="P398" s="136">
        <f>Arkusz8!A19</f>
        <v>103</v>
      </c>
      <c r="Q398" s="136"/>
      <c r="R398" s="136"/>
      <c r="S398" s="136">
        <f>Arkusz8!A18</f>
        <v>110</v>
      </c>
      <c r="T398" s="136"/>
      <c r="U398" s="136"/>
      <c r="V398" s="136">
        <f>Arkusz8!A17</f>
        <v>81</v>
      </c>
      <c r="W398" s="136"/>
      <c r="X398" s="136"/>
    </row>
    <row r="399" spans="1:25" ht="15" thickBot="1" x14ac:dyDescent="0.35">
      <c r="B399" s="147" t="s">
        <v>92</v>
      </c>
      <c r="C399" s="148"/>
      <c r="D399" s="148"/>
      <c r="E399" s="148"/>
      <c r="F399" s="148"/>
      <c r="G399" s="148"/>
      <c r="H399" s="148"/>
      <c r="I399" s="148"/>
      <c r="J399" s="175">
        <f>Arkusz8!A26</f>
        <v>1</v>
      </c>
      <c r="K399" s="175"/>
      <c r="L399" s="175"/>
      <c r="M399" s="175">
        <f>Arkusz8!A25</f>
        <v>1</v>
      </c>
      <c r="N399" s="175"/>
      <c r="O399" s="175"/>
      <c r="P399" s="175">
        <f>Arkusz8!A24</f>
        <v>1</v>
      </c>
      <c r="Q399" s="175"/>
      <c r="R399" s="175"/>
      <c r="S399" s="175">
        <f>Arkusz8!A23</f>
        <v>1</v>
      </c>
      <c r="T399" s="175"/>
      <c r="U399" s="175"/>
      <c r="V399" s="175">
        <f>Arkusz8!A22</f>
        <v>1</v>
      </c>
      <c r="W399" s="175"/>
      <c r="X399" s="175"/>
    </row>
    <row r="400" spans="1:25" ht="15" thickBot="1" x14ac:dyDescent="0.35">
      <c r="B400" s="160" t="s">
        <v>93</v>
      </c>
      <c r="C400" s="161"/>
      <c r="D400" s="161"/>
      <c r="E400" s="161"/>
      <c r="F400" s="161"/>
      <c r="G400" s="161"/>
      <c r="H400" s="161"/>
      <c r="I400" s="161"/>
      <c r="J400" s="134">
        <f>SUM(J395,J396,J399)</f>
        <v>6579</v>
      </c>
      <c r="K400" s="134"/>
      <c r="L400" s="134"/>
      <c r="M400" s="134">
        <f>SUM(M395,M396,M399)</f>
        <v>6619</v>
      </c>
      <c r="N400" s="134"/>
      <c r="O400" s="134"/>
      <c r="P400" s="134">
        <f>SUM(P395,P396,P399)</f>
        <v>6667</v>
      </c>
      <c r="Q400" s="134"/>
      <c r="R400" s="134"/>
      <c r="S400" s="134">
        <f>SUM(S395,S396,S399)</f>
        <v>6683</v>
      </c>
      <c r="T400" s="134"/>
      <c r="U400" s="134"/>
      <c r="V400" s="134">
        <f>SUM(V395,V396,V399)</f>
        <v>6679</v>
      </c>
      <c r="W400" s="134"/>
      <c r="X400" s="135"/>
    </row>
    <row r="401" spans="2:24" x14ac:dyDescent="0.3">
      <c r="B401" s="22"/>
      <c r="C401" s="22"/>
      <c r="D401" s="22"/>
      <c r="E401" s="22"/>
      <c r="F401" s="22"/>
      <c r="G401" s="22"/>
      <c r="H401" s="22"/>
      <c r="I401" s="22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</row>
    <row r="402" spans="2:24" x14ac:dyDescent="0.3">
      <c r="B402" s="22"/>
      <c r="C402" s="22"/>
      <c r="D402" s="22"/>
      <c r="E402" s="22"/>
      <c r="F402" s="22"/>
      <c r="G402" s="22"/>
      <c r="H402" s="22"/>
      <c r="I402" s="22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</row>
    <row r="403" spans="2:24" x14ac:dyDescent="0.3">
      <c r="B403" s="22"/>
      <c r="C403" s="22"/>
      <c r="D403" s="22"/>
      <c r="E403" s="22"/>
      <c r="F403" s="22"/>
      <c r="G403" s="22"/>
      <c r="H403" s="22"/>
      <c r="I403" s="22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</row>
    <row r="404" spans="2:24" x14ac:dyDescent="0.3">
      <c r="B404" s="22"/>
      <c r="C404" s="22"/>
      <c r="D404" s="22"/>
      <c r="E404" s="22"/>
      <c r="F404" s="22"/>
      <c r="G404" s="22"/>
      <c r="H404" s="22"/>
      <c r="I404" s="22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</row>
    <row r="405" spans="2:24" x14ac:dyDescent="0.3">
      <c r="B405" s="22"/>
      <c r="C405" s="22"/>
      <c r="D405" s="22"/>
      <c r="E405" s="22"/>
      <c r="F405" s="22"/>
      <c r="G405" s="22"/>
      <c r="H405" s="22"/>
      <c r="I405" s="22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</row>
    <row r="406" spans="2:24" x14ac:dyDescent="0.3">
      <c r="B406" s="22"/>
      <c r="C406" s="22"/>
      <c r="D406" s="22"/>
      <c r="E406" s="22"/>
      <c r="F406" s="22"/>
      <c r="G406" s="22"/>
      <c r="H406" s="22"/>
      <c r="I406" s="22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</row>
    <row r="421" spans="1:25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5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5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5" x14ac:dyDescent="0.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</row>
    <row r="425" spans="1:25" x14ac:dyDescent="0.3">
      <c r="A425" s="62" t="s">
        <v>172</v>
      </c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</row>
    <row r="426" spans="1:25" x14ac:dyDescent="0.3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</row>
    <row r="427" spans="1:25" x14ac:dyDescent="0.3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</row>
    <row r="428" spans="1:25" x14ac:dyDescent="0.3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</row>
    <row r="430" spans="1:25" x14ac:dyDescent="0.3">
      <c r="A430" s="40" t="s">
        <v>48</v>
      </c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R430" s="41"/>
      <c r="S430" s="41"/>
      <c r="T430" s="41"/>
    </row>
    <row r="431" spans="1:25" x14ac:dyDescent="0.3">
      <c r="P431" s="42"/>
      <c r="Q431" s="42"/>
      <c r="R431" s="41"/>
      <c r="S431" s="41"/>
      <c r="T431" s="41"/>
      <c r="U431" s="42"/>
    </row>
    <row r="432" spans="1:25" x14ac:dyDescent="0.3"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5" x14ac:dyDescent="0.3">
      <c r="A433" s="62" t="s">
        <v>174</v>
      </c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</row>
    <row r="434" spans="1:25" x14ac:dyDescent="0.3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</row>
    <row r="435" spans="1:25" x14ac:dyDescent="0.3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</row>
    <row r="436" spans="1:25" x14ac:dyDescent="0.3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</row>
    <row r="437" spans="1:25" x14ac:dyDescent="0.3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</row>
    <row r="438" spans="1:25" x14ac:dyDescent="0.3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</row>
    <row r="439" spans="1:25" x14ac:dyDescent="0.3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</row>
    <row r="440" spans="1:25" x14ac:dyDescent="0.3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</row>
    <row r="441" spans="1:25" x14ac:dyDescent="0.3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</row>
    <row r="442" spans="1:25" x14ac:dyDescent="0.3">
      <c r="P442" s="44"/>
      <c r="Q442" s="44"/>
      <c r="R442" s="43"/>
      <c r="S442" s="43"/>
      <c r="T442" s="43"/>
      <c r="U442" s="44"/>
    </row>
    <row r="443" spans="1:25" x14ac:dyDescent="0.3">
      <c r="A443" s="45" t="s">
        <v>168</v>
      </c>
      <c r="B443" s="45"/>
      <c r="C443" s="45"/>
      <c r="D443" s="45"/>
      <c r="E443" s="45"/>
      <c r="F443" s="45"/>
      <c r="G443" s="45"/>
      <c r="H443" s="45"/>
      <c r="I443" s="45"/>
      <c r="N443" s="44"/>
      <c r="O443" s="44"/>
      <c r="P443" s="46"/>
      <c r="Q443" s="46"/>
      <c r="R443" s="43"/>
      <c r="S443" s="43"/>
      <c r="T443" s="43"/>
    </row>
    <row r="444" spans="1:25" x14ac:dyDescent="0.3">
      <c r="M444" s="47"/>
      <c r="N444" s="47"/>
      <c r="R444" s="43"/>
      <c r="S444" s="43"/>
      <c r="T444" s="43"/>
    </row>
    <row r="445" spans="1:25" x14ac:dyDescent="0.3">
      <c r="R445" s="43"/>
      <c r="S445" s="43"/>
      <c r="T445" s="43"/>
    </row>
    <row r="446" spans="1:25" x14ac:dyDescent="0.3">
      <c r="D446" s="7"/>
      <c r="E446" s="7"/>
      <c r="P446" s="47"/>
      <c r="Q446" s="47"/>
      <c r="R446" s="43"/>
      <c r="S446" s="43"/>
      <c r="T446" s="43"/>
      <c r="U446" s="47"/>
    </row>
    <row r="447" spans="1:25" x14ac:dyDescent="0.3">
      <c r="A447" s="48"/>
      <c r="B447" s="48"/>
      <c r="C447" s="48"/>
      <c r="D447" s="49"/>
      <c r="E447" s="49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U447" s="47"/>
    </row>
    <row r="448" spans="1:25" ht="17.25" customHeight="1" x14ac:dyDescent="0.3">
      <c r="A448" s="130"/>
      <c r="B448" s="130"/>
      <c r="C448" s="130"/>
      <c r="D448" s="49"/>
      <c r="E448" s="49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3"/>
      <c r="Q448" s="43"/>
      <c r="R448" s="50"/>
      <c r="U448" s="43"/>
    </row>
    <row r="449" spans="1:24" x14ac:dyDescent="0.3">
      <c r="A449" s="308"/>
      <c r="B449" s="308"/>
      <c r="C449" s="308"/>
      <c r="D449" s="308"/>
      <c r="E449" s="308"/>
      <c r="F449" s="308"/>
      <c r="G449" s="308"/>
      <c r="H449" s="308"/>
      <c r="I449" s="308"/>
      <c r="J449" s="308"/>
      <c r="K449" s="308"/>
      <c r="L449" s="308"/>
      <c r="M449" s="308"/>
      <c r="N449" s="308"/>
      <c r="O449" s="308"/>
      <c r="P449" s="308"/>
      <c r="Q449" s="308"/>
      <c r="R449" s="308"/>
      <c r="S449" s="308"/>
      <c r="T449" s="308"/>
      <c r="U449" s="308"/>
      <c r="V449" s="308"/>
      <c r="W449" s="308"/>
      <c r="X449" s="308"/>
    </row>
    <row r="450" spans="1:24" x14ac:dyDescent="0.3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U450" s="43"/>
    </row>
    <row r="451" spans="1:24" x14ac:dyDescent="0.3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U451" s="43"/>
    </row>
  </sheetData>
  <sheetProtection formatCells="0" insertColumns="0" insertRows="0" deleteColumns="0" deleteRows="0"/>
  <mergeCells count="626">
    <mergeCell ref="A449:X449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12:V112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  <mergeCell ref="O252:P252"/>
    <mergeCell ref="M252:N252"/>
    <mergeCell ref="S374:U374"/>
    <mergeCell ref="P355:R355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74:O374"/>
    <mergeCell ref="O57:P57"/>
    <mergeCell ref="Q57:R57"/>
    <mergeCell ref="G46:N47"/>
    <mergeCell ref="O46:P47"/>
    <mergeCell ref="G369:I369"/>
    <mergeCell ref="I251:J251"/>
    <mergeCell ref="G251:H251"/>
    <mergeCell ref="P369:R369"/>
    <mergeCell ref="S369:U369"/>
    <mergeCell ref="S371:U371"/>
    <mergeCell ref="P373:R373"/>
    <mergeCell ref="M372:O372"/>
    <mergeCell ref="M58:N58"/>
    <mergeCell ref="O58:P58"/>
    <mergeCell ref="Q58:R58"/>
    <mergeCell ref="U247:V247"/>
    <mergeCell ref="S247:T247"/>
    <mergeCell ref="S246:V246"/>
    <mergeCell ref="U250:V250"/>
    <mergeCell ref="S250:T250"/>
    <mergeCell ref="Q250:R250"/>
    <mergeCell ref="O250:P250"/>
    <mergeCell ref="M250:N250"/>
    <mergeCell ref="R334:S334"/>
    <mergeCell ref="M335:O335"/>
    <mergeCell ref="P335:Q335"/>
    <mergeCell ref="U252:V252"/>
    <mergeCell ref="S252:T252"/>
    <mergeCell ref="Q252:R252"/>
    <mergeCell ref="B395:I395"/>
    <mergeCell ref="B394:I394"/>
    <mergeCell ref="O284:P284"/>
    <mergeCell ref="M284:N284"/>
    <mergeCell ref="U286:V286"/>
    <mergeCell ref="S360:U360"/>
    <mergeCell ref="S357:U357"/>
    <mergeCell ref="R337:S337"/>
    <mergeCell ref="P338:Q338"/>
    <mergeCell ref="R338:S338"/>
    <mergeCell ref="A341:Y347"/>
    <mergeCell ref="S359:U359"/>
    <mergeCell ref="A335:C335"/>
    <mergeCell ref="A351:U351"/>
    <mergeCell ref="T338:U338"/>
    <mergeCell ref="M334:O334"/>
    <mergeCell ref="P334:Q334"/>
    <mergeCell ref="C357:F357"/>
    <mergeCell ref="J359:L359"/>
    <mergeCell ref="G370:I370"/>
    <mergeCell ref="J370:L370"/>
    <mergeCell ref="J369:L369"/>
    <mergeCell ref="M369:O369"/>
    <mergeCell ref="P372:R372"/>
    <mergeCell ref="D220:F220"/>
    <mergeCell ref="G220:I220"/>
    <mergeCell ref="J220:L220"/>
    <mergeCell ref="M220:O220"/>
    <mergeCell ref="P220:R220"/>
    <mergeCell ref="C249:F249"/>
    <mergeCell ref="C250:F250"/>
    <mergeCell ref="J231:L231"/>
    <mergeCell ref="G226:R226"/>
    <mergeCell ref="D228:F228"/>
    <mergeCell ref="G228:I228"/>
    <mergeCell ref="J228:L228"/>
    <mergeCell ref="M228:O228"/>
    <mergeCell ref="P228:R228"/>
    <mergeCell ref="M227:O227"/>
    <mergeCell ref="D222:F222"/>
    <mergeCell ref="G222:I222"/>
    <mergeCell ref="J222:L222"/>
    <mergeCell ref="M222:O222"/>
    <mergeCell ref="K250:L250"/>
    <mergeCell ref="I250:J250"/>
    <mergeCell ref="G250:H250"/>
    <mergeCell ref="G246:J246"/>
    <mergeCell ref="G245:V245"/>
    <mergeCell ref="P219:R219"/>
    <mergeCell ref="G219:I219"/>
    <mergeCell ref="J219:L219"/>
    <mergeCell ref="M219:O219"/>
    <mergeCell ref="G231:I231"/>
    <mergeCell ref="U251:V251"/>
    <mergeCell ref="S251:T251"/>
    <mergeCell ref="Q251:R251"/>
    <mergeCell ref="O251:P251"/>
    <mergeCell ref="M251:N251"/>
    <mergeCell ref="U249:V249"/>
    <mergeCell ref="S249:T249"/>
    <mergeCell ref="Q249:R249"/>
    <mergeCell ref="O249:P249"/>
    <mergeCell ref="M249:N249"/>
    <mergeCell ref="K249:L249"/>
    <mergeCell ref="I249:J249"/>
    <mergeCell ref="G249:H249"/>
    <mergeCell ref="U248:V248"/>
    <mergeCell ref="S248:T248"/>
    <mergeCell ref="Q248:R248"/>
    <mergeCell ref="O248:P248"/>
    <mergeCell ref="M248:N248"/>
    <mergeCell ref="K248:L248"/>
    <mergeCell ref="C245:F247"/>
    <mergeCell ref="C248:F248"/>
    <mergeCell ref="O246:R246"/>
    <mergeCell ref="M247:N247"/>
    <mergeCell ref="O247:P247"/>
    <mergeCell ref="Q247:R247"/>
    <mergeCell ref="P227:R227"/>
    <mergeCell ref="P231:R231"/>
    <mergeCell ref="D229:F229"/>
    <mergeCell ref="G229:I229"/>
    <mergeCell ref="J229:L229"/>
    <mergeCell ref="M231:O231"/>
    <mergeCell ref="M229:O229"/>
    <mergeCell ref="M230:O230"/>
    <mergeCell ref="P229:R229"/>
    <mergeCell ref="P230:R230"/>
    <mergeCell ref="D231:F231"/>
    <mergeCell ref="G248:H248"/>
    <mergeCell ref="C254:F254"/>
    <mergeCell ref="C251:F251"/>
    <mergeCell ref="C253:F253"/>
    <mergeCell ref="K178:L178"/>
    <mergeCell ref="C119:K119"/>
    <mergeCell ref="C120:K120"/>
    <mergeCell ref="C121:K121"/>
    <mergeCell ref="C122:K122"/>
    <mergeCell ref="C123:K123"/>
    <mergeCell ref="C124:K124"/>
    <mergeCell ref="C125:K125"/>
    <mergeCell ref="I254:J254"/>
    <mergeCell ref="G247:H247"/>
    <mergeCell ref="I247:J247"/>
    <mergeCell ref="K247:L247"/>
    <mergeCell ref="D186:G186"/>
    <mergeCell ref="K186:M186"/>
    <mergeCell ref="D187:G187"/>
    <mergeCell ref="K187:M187"/>
    <mergeCell ref="D188:G188"/>
    <mergeCell ref="K188:M188"/>
    <mergeCell ref="H188:J188"/>
    <mergeCell ref="H187:J187"/>
    <mergeCell ref="D219:F219"/>
    <mergeCell ref="M370:O370"/>
    <mergeCell ref="P370:R370"/>
    <mergeCell ref="B396:I396"/>
    <mergeCell ref="B397:I397"/>
    <mergeCell ref="C372:F372"/>
    <mergeCell ref="G372:I372"/>
    <mergeCell ref="J372:L372"/>
    <mergeCell ref="M395:O395"/>
    <mergeCell ref="P395:R395"/>
    <mergeCell ref="A390:Y391"/>
    <mergeCell ref="J374:L374"/>
    <mergeCell ref="J373:L373"/>
    <mergeCell ref="P371:R371"/>
    <mergeCell ref="G371:I371"/>
    <mergeCell ref="J371:L371"/>
    <mergeCell ref="M371:O371"/>
    <mergeCell ref="C374:F374"/>
    <mergeCell ref="C370:F370"/>
    <mergeCell ref="S372:U372"/>
    <mergeCell ref="S373:U373"/>
    <mergeCell ref="S396:U396"/>
    <mergeCell ref="C371:F371"/>
    <mergeCell ref="P374:R374"/>
    <mergeCell ref="M373:O373"/>
    <mergeCell ref="C356:F356"/>
    <mergeCell ref="F336:G336"/>
    <mergeCell ref="A333:C333"/>
    <mergeCell ref="C354:F355"/>
    <mergeCell ref="D331:E332"/>
    <mergeCell ref="K253:L253"/>
    <mergeCell ref="D301:E301"/>
    <mergeCell ref="F331:G332"/>
    <mergeCell ref="A334:C334"/>
    <mergeCell ref="K254:L254"/>
    <mergeCell ref="C280:F280"/>
    <mergeCell ref="C281:F281"/>
    <mergeCell ref="C282:F282"/>
    <mergeCell ref="C283:F283"/>
    <mergeCell ref="C284:F284"/>
    <mergeCell ref="C285:F285"/>
    <mergeCell ref="C286:F286"/>
    <mergeCell ref="A288:Z288"/>
    <mergeCell ref="A349:Z349"/>
    <mergeCell ref="R335:S335"/>
    <mergeCell ref="T335:U335"/>
    <mergeCell ref="T336:U336"/>
    <mergeCell ref="T337:U337"/>
    <mergeCell ref="J355:L355"/>
    <mergeCell ref="P357:R357"/>
    <mergeCell ref="M368:O368"/>
    <mergeCell ref="J368:L368"/>
    <mergeCell ref="S368:U368"/>
    <mergeCell ref="C358:F358"/>
    <mergeCell ref="G358:I358"/>
    <mergeCell ref="P367:R367"/>
    <mergeCell ref="C360:F360"/>
    <mergeCell ref="C361:F361"/>
    <mergeCell ref="G361:I361"/>
    <mergeCell ref="G357:I357"/>
    <mergeCell ref="M359:O359"/>
    <mergeCell ref="M357:O357"/>
    <mergeCell ref="J360:L360"/>
    <mergeCell ref="M360:O360"/>
    <mergeCell ref="P368:R368"/>
    <mergeCell ref="P361:R361"/>
    <mergeCell ref="P360:R360"/>
    <mergeCell ref="P359:R359"/>
    <mergeCell ref="G368:I368"/>
    <mergeCell ref="T334:U334"/>
    <mergeCell ref="S355:U355"/>
    <mergeCell ref="S358:U358"/>
    <mergeCell ref="S362:U362"/>
    <mergeCell ref="J356:L356"/>
    <mergeCell ref="S361:U361"/>
    <mergeCell ref="P358:R358"/>
    <mergeCell ref="P337:Q337"/>
    <mergeCell ref="P333:Q333"/>
    <mergeCell ref="M333:O333"/>
    <mergeCell ref="T333:U333"/>
    <mergeCell ref="P339:Q339"/>
    <mergeCell ref="R339:S339"/>
    <mergeCell ref="T339:U339"/>
    <mergeCell ref="R333:S333"/>
    <mergeCell ref="G354:U354"/>
    <mergeCell ref="M356:O356"/>
    <mergeCell ref="P356:R356"/>
    <mergeCell ref="S356:U356"/>
    <mergeCell ref="G355:I355"/>
    <mergeCell ref="P336:Q336"/>
    <mergeCell ref="R336:S336"/>
    <mergeCell ref="M355:O355"/>
    <mergeCell ref="P362:R362"/>
    <mergeCell ref="C369:F369"/>
    <mergeCell ref="M337:O337"/>
    <mergeCell ref="M336:O336"/>
    <mergeCell ref="A338:C338"/>
    <mergeCell ref="A337:C337"/>
    <mergeCell ref="A336:C336"/>
    <mergeCell ref="A339:C339"/>
    <mergeCell ref="G356:I356"/>
    <mergeCell ref="G360:I360"/>
    <mergeCell ref="J357:L357"/>
    <mergeCell ref="M358:O358"/>
    <mergeCell ref="G362:I362"/>
    <mergeCell ref="J362:L362"/>
    <mergeCell ref="M362:O362"/>
    <mergeCell ref="G359:I359"/>
    <mergeCell ref="M338:O338"/>
    <mergeCell ref="C368:F368"/>
    <mergeCell ref="G366:U366"/>
    <mergeCell ref="G367:I367"/>
    <mergeCell ref="J367:L367"/>
    <mergeCell ref="M367:O367"/>
    <mergeCell ref="J358:L358"/>
    <mergeCell ref="C359:F359"/>
    <mergeCell ref="S367:U367"/>
    <mergeCell ref="F338:G338"/>
    <mergeCell ref="D335:E335"/>
    <mergeCell ref="G167:J167"/>
    <mergeCell ref="O26:P26"/>
    <mergeCell ref="Q26:R26"/>
    <mergeCell ref="K26:L26"/>
    <mergeCell ref="A18:U20"/>
    <mergeCell ref="G58:J58"/>
    <mergeCell ref="K58:L58"/>
    <mergeCell ref="G88:N88"/>
    <mergeCell ref="G173:J173"/>
    <mergeCell ref="K173:L173"/>
    <mergeCell ref="G87:N87"/>
    <mergeCell ref="O87:P87"/>
    <mergeCell ref="C113:K113"/>
    <mergeCell ref="C114:K114"/>
    <mergeCell ref="C115:K115"/>
    <mergeCell ref="C116:K116"/>
    <mergeCell ref="C117:K117"/>
    <mergeCell ref="C118:K118"/>
    <mergeCell ref="N155:P155"/>
    <mergeCell ref="L156:M156"/>
    <mergeCell ref="N156:P156"/>
    <mergeCell ref="D156:K156"/>
    <mergeCell ref="O279:P279"/>
    <mergeCell ref="Q279:R279"/>
    <mergeCell ref="M331:O332"/>
    <mergeCell ref="D339:E339"/>
    <mergeCell ref="F339:G339"/>
    <mergeCell ref="H339:I339"/>
    <mergeCell ref="M339:O339"/>
    <mergeCell ref="A331:C332"/>
    <mergeCell ref="G252:H252"/>
    <mergeCell ref="I252:J252"/>
    <mergeCell ref="K252:L252"/>
    <mergeCell ref="H334:I334"/>
    <mergeCell ref="H335:I335"/>
    <mergeCell ref="H336:I336"/>
    <mergeCell ref="H337:I337"/>
    <mergeCell ref="H338:I338"/>
    <mergeCell ref="A330:I330"/>
    <mergeCell ref="D336:E336"/>
    <mergeCell ref="D334:E334"/>
    <mergeCell ref="F334:G334"/>
    <mergeCell ref="D337:E337"/>
    <mergeCell ref="F337:G337"/>
    <mergeCell ref="F335:G335"/>
    <mergeCell ref="D338:E338"/>
    <mergeCell ref="C277:F279"/>
    <mergeCell ref="I248:J248"/>
    <mergeCell ref="K251:L251"/>
    <mergeCell ref="A326:U326"/>
    <mergeCell ref="G278:J278"/>
    <mergeCell ref="K278:N278"/>
    <mergeCell ref="I285:J285"/>
    <mergeCell ref="K279:L279"/>
    <mergeCell ref="K280:L280"/>
    <mergeCell ref="K281:L281"/>
    <mergeCell ref="K283:L283"/>
    <mergeCell ref="I279:J279"/>
    <mergeCell ref="I281:J281"/>
    <mergeCell ref="S280:T280"/>
    <mergeCell ref="U280:V280"/>
    <mergeCell ref="I283:J283"/>
    <mergeCell ref="G279:H279"/>
    <mergeCell ref="G280:H280"/>
    <mergeCell ref="K284:L284"/>
    <mergeCell ref="S286:T286"/>
    <mergeCell ref="S281:T281"/>
    <mergeCell ref="A313:Y321"/>
    <mergeCell ref="M281:N281"/>
    <mergeCell ref="M282:N282"/>
    <mergeCell ref="O278:R278"/>
    <mergeCell ref="O280:P280"/>
    <mergeCell ref="Q280:R280"/>
    <mergeCell ref="K285:L285"/>
    <mergeCell ref="A242:U242"/>
    <mergeCell ref="M285:N285"/>
    <mergeCell ref="G277:V277"/>
    <mergeCell ref="S278:V278"/>
    <mergeCell ref="S279:T279"/>
    <mergeCell ref="U279:V279"/>
    <mergeCell ref="K246:N246"/>
    <mergeCell ref="M279:N279"/>
    <mergeCell ref="U254:V254"/>
    <mergeCell ref="S254:T254"/>
    <mergeCell ref="D266:E266"/>
    <mergeCell ref="G254:H254"/>
    <mergeCell ref="M254:N254"/>
    <mergeCell ref="G284:H284"/>
    <mergeCell ref="I284:J284"/>
    <mergeCell ref="I280:J280"/>
    <mergeCell ref="I282:J282"/>
    <mergeCell ref="U253:V253"/>
    <mergeCell ref="S253:T253"/>
    <mergeCell ref="G253:H253"/>
    <mergeCell ref="U281:V281"/>
    <mergeCell ref="S282:T282"/>
    <mergeCell ref="U282:V282"/>
    <mergeCell ref="U284:V284"/>
    <mergeCell ref="S284:T284"/>
    <mergeCell ref="U283:V283"/>
    <mergeCell ref="S283:T283"/>
    <mergeCell ref="V398:X398"/>
    <mergeCell ref="B398:I398"/>
    <mergeCell ref="S370:U370"/>
    <mergeCell ref="S395:U395"/>
    <mergeCell ref="U285:V285"/>
    <mergeCell ref="S285:T285"/>
    <mergeCell ref="Q286:R286"/>
    <mergeCell ref="G286:H286"/>
    <mergeCell ref="M330:U330"/>
    <mergeCell ref="T331:U332"/>
    <mergeCell ref="P331:Q332"/>
    <mergeCell ref="R331:S332"/>
    <mergeCell ref="D333:E333"/>
    <mergeCell ref="F333:G333"/>
    <mergeCell ref="H331:I332"/>
    <mergeCell ref="H333:I333"/>
    <mergeCell ref="G281:H281"/>
    <mergeCell ref="M399:O399"/>
    <mergeCell ref="P399:R399"/>
    <mergeCell ref="J394:L394"/>
    <mergeCell ref="V396:X396"/>
    <mergeCell ref="J397:L397"/>
    <mergeCell ref="S397:U397"/>
    <mergeCell ref="V399:X399"/>
    <mergeCell ref="J398:L398"/>
    <mergeCell ref="M398:O398"/>
    <mergeCell ref="P398:R398"/>
    <mergeCell ref="S398:U398"/>
    <mergeCell ref="M394:O394"/>
    <mergeCell ref="P396:R396"/>
    <mergeCell ref="M397:O397"/>
    <mergeCell ref="P397:R397"/>
    <mergeCell ref="V397:X397"/>
    <mergeCell ref="V394:X394"/>
    <mergeCell ref="J395:L395"/>
    <mergeCell ref="S394:U394"/>
    <mergeCell ref="V395:X395"/>
    <mergeCell ref="S399:U399"/>
    <mergeCell ref="J399:L399"/>
    <mergeCell ref="J400:L400"/>
    <mergeCell ref="M400:O400"/>
    <mergeCell ref="S400:U400"/>
    <mergeCell ref="B400:I400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O254:P254"/>
    <mergeCell ref="Q254:R254"/>
    <mergeCell ref="I253:J253"/>
    <mergeCell ref="M253:N253"/>
    <mergeCell ref="O253:P253"/>
    <mergeCell ref="Q253:R253"/>
    <mergeCell ref="L122:M122"/>
    <mergeCell ref="L123:M123"/>
    <mergeCell ref="L124:M124"/>
    <mergeCell ref="L125:M125"/>
    <mergeCell ref="L126:M126"/>
    <mergeCell ref="L127:M127"/>
    <mergeCell ref="L128:M128"/>
    <mergeCell ref="K176:L176"/>
    <mergeCell ref="G177:J177"/>
    <mergeCell ref="K177:L177"/>
    <mergeCell ref="A165:U165"/>
    <mergeCell ref="K168:L168"/>
    <mergeCell ref="K169:L169"/>
    <mergeCell ref="D155:K155"/>
    <mergeCell ref="K172:L172"/>
    <mergeCell ref="K171:L171"/>
    <mergeCell ref="L129:M129"/>
    <mergeCell ref="C252:F252"/>
    <mergeCell ref="K282:L282"/>
    <mergeCell ref="I286:J286"/>
    <mergeCell ref="K286:L286"/>
    <mergeCell ref="M286:N286"/>
    <mergeCell ref="O286:P286"/>
    <mergeCell ref="Q284:R284"/>
    <mergeCell ref="M280:N280"/>
    <mergeCell ref="G282:H282"/>
    <mergeCell ref="G283:H283"/>
    <mergeCell ref="G285:H285"/>
    <mergeCell ref="Q281:R281"/>
    <mergeCell ref="O282:P282"/>
    <mergeCell ref="Q282:R282"/>
    <mergeCell ref="O283:P283"/>
    <mergeCell ref="Q283:R283"/>
    <mergeCell ref="O285:P285"/>
    <mergeCell ref="Q285:R285"/>
    <mergeCell ref="O281:P281"/>
    <mergeCell ref="M283:N283"/>
    <mergeCell ref="A448:C448"/>
    <mergeCell ref="D230:F230"/>
    <mergeCell ref="G230:I230"/>
    <mergeCell ref="J230:L230"/>
    <mergeCell ref="D221:F221"/>
    <mergeCell ref="G221:I221"/>
    <mergeCell ref="J221:L221"/>
    <mergeCell ref="A234:Y237"/>
    <mergeCell ref="A433:Y439"/>
    <mergeCell ref="V400:X400"/>
    <mergeCell ref="P400:R400"/>
    <mergeCell ref="J396:L396"/>
    <mergeCell ref="M396:O396"/>
    <mergeCell ref="J361:L361"/>
    <mergeCell ref="M361:O361"/>
    <mergeCell ref="C373:F373"/>
    <mergeCell ref="G373:I373"/>
    <mergeCell ref="G374:I374"/>
    <mergeCell ref="C362:F362"/>
    <mergeCell ref="C366:F367"/>
    <mergeCell ref="P394:R394"/>
    <mergeCell ref="B399:I399"/>
    <mergeCell ref="M221:O221"/>
    <mergeCell ref="P221:R221"/>
    <mergeCell ref="K170:L170"/>
    <mergeCell ref="K167:L167"/>
    <mergeCell ref="C129:K129"/>
    <mergeCell ref="L155:M155"/>
    <mergeCell ref="Q156:S156"/>
    <mergeCell ref="G175:J175"/>
    <mergeCell ref="G174:J174"/>
    <mergeCell ref="G172:J172"/>
    <mergeCell ref="G171:J171"/>
    <mergeCell ref="G170:J170"/>
    <mergeCell ref="G169:J169"/>
    <mergeCell ref="K179:L179"/>
    <mergeCell ref="G176:J176"/>
    <mergeCell ref="V127:W127"/>
    <mergeCell ref="V128:W128"/>
    <mergeCell ref="P222:R222"/>
    <mergeCell ref="D226:F227"/>
    <mergeCell ref="G227:I227"/>
    <mergeCell ref="J227:L227"/>
    <mergeCell ref="H186:J186"/>
    <mergeCell ref="G178:J178"/>
    <mergeCell ref="D190:G190"/>
    <mergeCell ref="K190:M190"/>
    <mergeCell ref="H189:J189"/>
    <mergeCell ref="H190:J190"/>
    <mergeCell ref="D217:F218"/>
    <mergeCell ref="G217:R217"/>
    <mergeCell ref="G218:I218"/>
    <mergeCell ref="J218:L218"/>
    <mergeCell ref="M218:O218"/>
    <mergeCell ref="P218:R218"/>
    <mergeCell ref="D189:G189"/>
    <mergeCell ref="K189:M189"/>
    <mergeCell ref="A209:Y211"/>
    <mergeCell ref="G168:J168"/>
    <mergeCell ref="M26:N26"/>
    <mergeCell ref="M25:N25"/>
    <mergeCell ref="O25:P25"/>
    <mergeCell ref="G61:J61"/>
    <mergeCell ref="V121:W121"/>
    <mergeCell ref="V114:W114"/>
    <mergeCell ref="V115:W115"/>
    <mergeCell ref="V116:W116"/>
    <mergeCell ref="V117:W117"/>
    <mergeCell ref="V118:W118"/>
    <mergeCell ref="V119:W119"/>
    <mergeCell ref="V120:W120"/>
    <mergeCell ref="L121:M121"/>
    <mergeCell ref="L115:M115"/>
    <mergeCell ref="K27:L27"/>
    <mergeCell ref="M27:N27"/>
    <mergeCell ref="O27:P27"/>
    <mergeCell ref="Q27:R27"/>
    <mergeCell ref="G27:J27"/>
    <mergeCell ref="L118:M118"/>
    <mergeCell ref="L119:M119"/>
    <mergeCell ref="L120:M120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A377:Y386"/>
    <mergeCell ref="A425:Y428"/>
    <mergeCell ref="A91:Y105"/>
    <mergeCell ref="A158:Y163"/>
    <mergeCell ref="C128:K128"/>
    <mergeCell ref="L116:M116"/>
    <mergeCell ref="L117:M117"/>
    <mergeCell ref="V113:W113"/>
    <mergeCell ref="L113:M113"/>
    <mergeCell ref="L114:M114"/>
    <mergeCell ref="A110:U111"/>
    <mergeCell ref="V122:W122"/>
    <mergeCell ref="V123:W123"/>
    <mergeCell ref="V124:W124"/>
    <mergeCell ref="V125:W125"/>
    <mergeCell ref="C127:K127"/>
    <mergeCell ref="Q155:S155"/>
    <mergeCell ref="K175:L175"/>
    <mergeCell ref="K174:L174"/>
    <mergeCell ref="C126:K126"/>
    <mergeCell ref="V129:W129"/>
    <mergeCell ref="V126:W126"/>
    <mergeCell ref="A181:Y182"/>
    <mergeCell ref="G179:J179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4.4" x14ac:dyDescent="0.3"/>
  <cols>
    <col min="1" max="1" width="8.5546875" bestFit="1" customWidth="1"/>
    <col min="2" max="2" width="11.5546875" bestFit="1" customWidth="1"/>
    <col min="3" max="3" width="24.5546875" bestFit="1" customWidth="1"/>
    <col min="4" max="4" width="5.33203125" bestFit="1" customWidth="1"/>
  </cols>
  <sheetData>
    <row r="1" spans="1:4" x14ac:dyDescent="0.3">
      <c r="A1" t="s">
        <v>100</v>
      </c>
      <c r="B1" t="s">
        <v>118</v>
      </c>
      <c r="C1" t="s">
        <v>110</v>
      </c>
      <c r="D1" t="s">
        <v>95</v>
      </c>
    </row>
    <row r="2" spans="1:4" x14ac:dyDescent="0.3">
      <c r="A2">
        <v>0</v>
      </c>
      <c r="B2" t="s">
        <v>88</v>
      </c>
      <c r="C2" t="s">
        <v>65</v>
      </c>
      <c r="D2">
        <v>1</v>
      </c>
    </row>
    <row r="3" spans="1:4" x14ac:dyDescent="0.3">
      <c r="A3">
        <v>0</v>
      </c>
      <c r="B3" t="s">
        <v>88</v>
      </c>
      <c r="C3" t="s">
        <v>90</v>
      </c>
      <c r="D3">
        <v>2</v>
      </c>
    </row>
    <row r="4" spans="1:4" x14ac:dyDescent="0.3">
      <c r="A4">
        <v>0</v>
      </c>
      <c r="B4" t="s">
        <v>88</v>
      </c>
      <c r="C4" t="s">
        <v>64</v>
      </c>
      <c r="D4">
        <v>3</v>
      </c>
    </row>
    <row r="5" spans="1:4" x14ac:dyDescent="0.3">
      <c r="A5">
        <v>0</v>
      </c>
      <c r="B5" t="s">
        <v>88</v>
      </c>
      <c r="C5" t="s">
        <v>89</v>
      </c>
      <c r="D5">
        <v>4</v>
      </c>
    </row>
    <row r="6" spans="1:4" x14ac:dyDescent="0.3">
      <c r="A6">
        <v>1601</v>
      </c>
      <c r="B6" t="s">
        <v>51</v>
      </c>
      <c r="C6" t="s">
        <v>65</v>
      </c>
      <c r="D6">
        <v>1</v>
      </c>
    </row>
    <row r="7" spans="1:4" x14ac:dyDescent="0.3">
      <c r="A7">
        <v>2</v>
      </c>
      <c r="B7" t="s">
        <v>51</v>
      </c>
      <c r="C7" t="s">
        <v>90</v>
      </c>
      <c r="D7">
        <v>2</v>
      </c>
    </row>
    <row r="8" spans="1:4" x14ac:dyDescent="0.3">
      <c r="A8">
        <v>3</v>
      </c>
      <c r="B8" t="s">
        <v>51</v>
      </c>
      <c r="C8" t="s">
        <v>64</v>
      </c>
      <c r="D8">
        <v>3</v>
      </c>
    </row>
    <row r="9" spans="1:4" x14ac:dyDescent="0.3">
      <c r="A9">
        <v>0</v>
      </c>
      <c r="B9" t="s">
        <v>51</v>
      </c>
      <c r="C9" t="s">
        <v>89</v>
      </c>
      <c r="D9">
        <v>4</v>
      </c>
    </row>
    <row r="10" spans="1:4" x14ac:dyDescent="0.3">
      <c r="A10">
        <v>203</v>
      </c>
      <c r="B10" t="s">
        <v>52</v>
      </c>
      <c r="C10" t="s">
        <v>65</v>
      </c>
      <c r="D10">
        <v>1</v>
      </c>
    </row>
    <row r="11" spans="1:4" x14ac:dyDescent="0.3">
      <c r="A11">
        <v>0</v>
      </c>
      <c r="B11" t="s">
        <v>52</v>
      </c>
      <c r="C11" t="s">
        <v>90</v>
      </c>
      <c r="D11">
        <v>2</v>
      </c>
    </row>
    <row r="12" spans="1:4" x14ac:dyDescent="0.3">
      <c r="A12">
        <v>0</v>
      </c>
      <c r="B12" t="s">
        <v>52</v>
      </c>
      <c r="C12" t="s">
        <v>64</v>
      </c>
      <c r="D12">
        <v>3</v>
      </c>
    </row>
    <row r="13" spans="1:4" x14ac:dyDescent="0.3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7.44140625" bestFit="1" customWidth="1"/>
    <col min="4" max="4" width="23.6640625" bestFit="1" customWidth="1"/>
    <col min="5" max="5" width="19.109375" bestFit="1" customWidth="1"/>
    <col min="6" max="6" width="13.33203125" bestFit="1" customWidth="1"/>
    <col min="7" max="7" width="13.109375" bestFit="1" customWidth="1"/>
  </cols>
  <sheetData>
    <row r="1" spans="1:7" x14ac:dyDescent="0.3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">
      <c r="A2">
        <v>1</v>
      </c>
      <c r="B2" t="s">
        <v>122</v>
      </c>
      <c r="C2">
        <v>0</v>
      </c>
      <c r="D2">
        <v>0</v>
      </c>
      <c r="E2">
        <v>0</v>
      </c>
      <c r="F2">
        <v>262</v>
      </c>
      <c r="G2">
        <v>129</v>
      </c>
    </row>
    <row r="3" spans="1:7" x14ac:dyDescent="0.3">
      <c r="A3">
        <v>2</v>
      </c>
      <c r="B3" t="s">
        <v>123</v>
      </c>
      <c r="C3">
        <v>9</v>
      </c>
      <c r="D3">
        <v>1</v>
      </c>
      <c r="E3">
        <v>0</v>
      </c>
      <c r="F3">
        <v>60</v>
      </c>
      <c r="G3">
        <v>14</v>
      </c>
    </row>
    <row r="4" spans="1:7" x14ac:dyDescent="0.3">
      <c r="A4">
        <v>3</v>
      </c>
      <c r="B4" t="s">
        <v>151</v>
      </c>
      <c r="C4">
        <v>10</v>
      </c>
      <c r="D4">
        <v>49</v>
      </c>
      <c r="E4">
        <v>0</v>
      </c>
      <c r="F4">
        <v>9</v>
      </c>
      <c r="G4">
        <v>15</v>
      </c>
    </row>
    <row r="5" spans="1:7" x14ac:dyDescent="0.3">
      <c r="A5">
        <v>4</v>
      </c>
      <c r="B5" t="s">
        <v>158</v>
      </c>
      <c r="C5">
        <v>0</v>
      </c>
      <c r="D5">
        <v>5</v>
      </c>
      <c r="E5">
        <v>0</v>
      </c>
      <c r="F5">
        <v>1</v>
      </c>
      <c r="G5">
        <v>7</v>
      </c>
    </row>
    <row r="6" spans="1:7" x14ac:dyDescent="0.3">
      <c r="A6">
        <v>5</v>
      </c>
      <c r="B6" t="s">
        <v>152</v>
      </c>
      <c r="C6">
        <v>5</v>
      </c>
      <c r="D6">
        <v>0</v>
      </c>
      <c r="E6">
        <v>0</v>
      </c>
      <c r="F6">
        <v>6</v>
      </c>
      <c r="G6">
        <v>1</v>
      </c>
    </row>
    <row r="7" spans="1:7" x14ac:dyDescent="0.3">
      <c r="A7">
        <v>6</v>
      </c>
      <c r="B7" t="s">
        <v>102</v>
      </c>
      <c r="C7">
        <v>7</v>
      </c>
      <c r="D7">
        <v>10</v>
      </c>
      <c r="E7">
        <v>0</v>
      </c>
      <c r="F7">
        <v>42</v>
      </c>
      <c r="G7">
        <v>102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7.44140625" bestFit="1" customWidth="1"/>
    <col min="4" max="4" width="23.6640625" bestFit="1" customWidth="1"/>
    <col min="5" max="5" width="19.109375" bestFit="1" customWidth="1"/>
    <col min="6" max="6" width="13.33203125" bestFit="1" customWidth="1"/>
    <col min="7" max="7" width="13.109375" bestFit="1" customWidth="1"/>
  </cols>
  <sheetData>
    <row r="1" spans="1:7" x14ac:dyDescent="0.3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">
      <c r="A2">
        <v>1</v>
      </c>
      <c r="B2" t="s">
        <v>122</v>
      </c>
      <c r="C2">
        <v>6</v>
      </c>
      <c r="D2">
        <v>1506</v>
      </c>
      <c r="E2">
        <v>0</v>
      </c>
      <c r="F2">
        <v>1191</v>
      </c>
      <c r="G2">
        <v>572</v>
      </c>
    </row>
    <row r="3" spans="1:7" x14ac:dyDescent="0.3">
      <c r="A3">
        <v>2</v>
      </c>
      <c r="B3" t="s">
        <v>151</v>
      </c>
      <c r="C3">
        <v>124</v>
      </c>
      <c r="D3">
        <v>1060</v>
      </c>
      <c r="E3">
        <v>0</v>
      </c>
      <c r="F3">
        <v>86</v>
      </c>
      <c r="G3">
        <v>119</v>
      </c>
    </row>
    <row r="4" spans="1:7" x14ac:dyDescent="0.3">
      <c r="A4">
        <v>3</v>
      </c>
      <c r="B4" t="s">
        <v>123</v>
      </c>
      <c r="C4">
        <v>50</v>
      </c>
      <c r="D4">
        <v>21</v>
      </c>
      <c r="E4">
        <v>0</v>
      </c>
      <c r="F4">
        <v>255</v>
      </c>
      <c r="G4">
        <v>121</v>
      </c>
    </row>
    <row r="5" spans="1:7" x14ac:dyDescent="0.3">
      <c r="A5">
        <v>4</v>
      </c>
      <c r="B5" t="s">
        <v>159</v>
      </c>
      <c r="C5">
        <v>1</v>
      </c>
      <c r="D5">
        <v>68</v>
      </c>
      <c r="E5">
        <v>0</v>
      </c>
      <c r="F5">
        <v>1</v>
      </c>
      <c r="G5">
        <v>149</v>
      </c>
    </row>
    <row r="6" spans="1:7" x14ac:dyDescent="0.3">
      <c r="A6">
        <v>5</v>
      </c>
      <c r="B6" t="s">
        <v>134</v>
      </c>
      <c r="C6">
        <v>2</v>
      </c>
      <c r="D6">
        <v>9</v>
      </c>
      <c r="E6">
        <v>0</v>
      </c>
      <c r="F6">
        <v>44</v>
      </c>
      <c r="G6">
        <v>104</v>
      </c>
    </row>
    <row r="7" spans="1:7" x14ac:dyDescent="0.3">
      <c r="A7">
        <v>6</v>
      </c>
      <c r="B7" t="s">
        <v>102</v>
      </c>
      <c r="C7">
        <v>71</v>
      </c>
      <c r="D7">
        <v>106</v>
      </c>
      <c r="E7">
        <v>0</v>
      </c>
      <c r="F7">
        <v>375</v>
      </c>
      <c r="G7">
        <v>1015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4.4" x14ac:dyDescent="0.3"/>
  <cols>
    <col min="1" max="1" width="7.33203125" bestFit="1" customWidth="1"/>
    <col min="2" max="2" width="26.6640625" bestFit="1" customWidth="1"/>
    <col min="3" max="3" width="21.109375" bestFit="1" customWidth="1"/>
  </cols>
  <sheetData>
    <row r="1" spans="1:3" x14ac:dyDescent="0.3">
      <c r="A1" t="s">
        <v>106</v>
      </c>
      <c r="B1" t="s">
        <v>9</v>
      </c>
      <c r="C1" t="s">
        <v>107</v>
      </c>
    </row>
    <row r="2" spans="1:3" x14ac:dyDescent="0.3">
      <c r="A2">
        <v>706</v>
      </c>
      <c r="B2" t="s">
        <v>108</v>
      </c>
      <c r="C2" t="s">
        <v>160</v>
      </c>
    </row>
    <row r="3" spans="1:3" x14ac:dyDescent="0.3">
      <c r="A3">
        <v>709</v>
      </c>
      <c r="B3" t="s">
        <v>108</v>
      </c>
      <c r="C3" t="s">
        <v>161</v>
      </c>
    </row>
    <row r="4" spans="1:3" x14ac:dyDescent="0.3">
      <c r="A4">
        <v>708</v>
      </c>
      <c r="B4" t="s">
        <v>108</v>
      </c>
      <c r="C4" t="s">
        <v>162</v>
      </c>
    </row>
    <row r="5" spans="1:3" x14ac:dyDescent="0.3">
      <c r="A5">
        <v>692</v>
      </c>
      <c r="B5" t="s">
        <v>108</v>
      </c>
      <c r="C5" t="s">
        <v>163</v>
      </c>
    </row>
    <row r="6" spans="1:3" x14ac:dyDescent="0.3">
      <c r="A6">
        <v>700</v>
      </c>
      <c r="B6" t="s">
        <v>108</v>
      </c>
      <c r="C6" t="s">
        <v>164</v>
      </c>
    </row>
    <row r="7" spans="1:3" x14ac:dyDescent="0.3">
      <c r="A7">
        <v>5972</v>
      </c>
      <c r="B7" t="s">
        <v>5</v>
      </c>
      <c r="C7" t="s">
        <v>160</v>
      </c>
    </row>
    <row r="8" spans="1:3" x14ac:dyDescent="0.3">
      <c r="A8">
        <v>5973</v>
      </c>
      <c r="B8" t="s">
        <v>5</v>
      </c>
      <c r="C8" t="s">
        <v>161</v>
      </c>
    </row>
    <row r="9" spans="1:3" x14ac:dyDescent="0.3">
      <c r="A9">
        <v>5958</v>
      </c>
      <c r="B9" t="s">
        <v>5</v>
      </c>
      <c r="C9" t="s">
        <v>162</v>
      </c>
    </row>
    <row r="10" spans="1:3" x14ac:dyDescent="0.3">
      <c r="A10">
        <v>5926</v>
      </c>
      <c r="B10" t="s">
        <v>5</v>
      </c>
      <c r="C10" t="s">
        <v>163</v>
      </c>
    </row>
    <row r="11" spans="1:3" x14ac:dyDescent="0.3">
      <c r="A11">
        <v>5878</v>
      </c>
      <c r="B11" t="s">
        <v>5</v>
      </c>
      <c r="C11" t="s">
        <v>164</v>
      </c>
    </row>
    <row r="12" spans="1:3" x14ac:dyDescent="0.3">
      <c r="A12">
        <v>98</v>
      </c>
      <c r="B12" t="s">
        <v>6</v>
      </c>
      <c r="C12" t="s">
        <v>160</v>
      </c>
    </row>
    <row r="13" spans="1:3" x14ac:dyDescent="0.3">
      <c r="A13">
        <v>103</v>
      </c>
      <c r="B13" t="s">
        <v>6</v>
      </c>
      <c r="C13" t="s">
        <v>161</v>
      </c>
    </row>
    <row r="14" spans="1:3" x14ac:dyDescent="0.3">
      <c r="A14">
        <v>54</v>
      </c>
      <c r="B14" t="s">
        <v>6</v>
      </c>
      <c r="C14" t="s">
        <v>162</v>
      </c>
    </row>
    <row r="15" spans="1:3" x14ac:dyDescent="0.3">
      <c r="A15">
        <v>49</v>
      </c>
      <c r="B15" t="s">
        <v>6</v>
      </c>
      <c r="C15" t="s">
        <v>163</v>
      </c>
    </row>
    <row r="16" spans="1:3" x14ac:dyDescent="0.3">
      <c r="A16">
        <v>97</v>
      </c>
      <c r="B16" t="s">
        <v>6</v>
      </c>
      <c r="C16" t="s">
        <v>164</v>
      </c>
    </row>
    <row r="17" spans="1:3" x14ac:dyDescent="0.3">
      <c r="A17">
        <v>81</v>
      </c>
      <c r="B17" t="s">
        <v>7</v>
      </c>
      <c r="C17" t="s">
        <v>160</v>
      </c>
    </row>
    <row r="18" spans="1:3" x14ac:dyDescent="0.3">
      <c r="A18">
        <v>110</v>
      </c>
      <c r="B18" t="s">
        <v>7</v>
      </c>
      <c r="C18" t="s">
        <v>161</v>
      </c>
    </row>
    <row r="19" spans="1:3" x14ac:dyDescent="0.3">
      <c r="A19">
        <v>103</v>
      </c>
      <c r="B19" t="s">
        <v>7</v>
      </c>
      <c r="C19" t="s">
        <v>162</v>
      </c>
    </row>
    <row r="20" spans="1:3" x14ac:dyDescent="0.3">
      <c r="A20">
        <v>93</v>
      </c>
      <c r="B20" t="s">
        <v>7</v>
      </c>
      <c r="C20" t="s">
        <v>163</v>
      </c>
    </row>
    <row r="21" spans="1:3" x14ac:dyDescent="0.3">
      <c r="A21" s="2">
        <v>110</v>
      </c>
      <c r="B21" s="2" t="s">
        <v>7</v>
      </c>
      <c r="C21" s="2" t="s">
        <v>164</v>
      </c>
    </row>
    <row r="22" spans="1:3" x14ac:dyDescent="0.3">
      <c r="A22" s="2">
        <v>1</v>
      </c>
      <c r="B22" s="2" t="s">
        <v>132</v>
      </c>
      <c r="C22" s="2" t="s">
        <v>160</v>
      </c>
    </row>
    <row r="23" spans="1:3" x14ac:dyDescent="0.3">
      <c r="A23" s="2">
        <v>1</v>
      </c>
      <c r="B23" s="2" t="s">
        <v>132</v>
      </c>
      <c r="C23" s="2" t="s">
        <v>161</v>
      </c>
    </row>
    <row r="24" spans="1:3" x14ac:dyDescent="0.3">
      <c r="A24" s="2">
        <v>1</v>
      </c>
      <c r="B24" s="2" t="s">
        <v>132</v>
      </c>
      <c r="C24" s="2" t="s">
        <v>162</v>
      </c>
    </row>
    <row r="25" spans="1:3" x14ac:dyDescent="0.3">
      <c r="A25" s="2">
        <v>1</v>
      </c>
      <c r="B25" s="2" t="s">
        <v>132</v>
      </c>
      <c r="C25" s="2" t="s">
        <v>163</v>
      </c>
    </row>
    <row r="26" spans="1:3" x14ac:dyDescent="0.3">
      <c r="A26" s="2">
        <v>1</v>
      </c>
      <c r="B26" s="2" t="s">
        <v>132</v>
      </c>
      <c r="C26" s="2" t="s">
        <v>164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4.4" x14ac:dyDescent="0.3"/>
  <cols>
    <col min="1" max="1" width="21.6640625" bestFit="1" customWidth="1"/>
    <col min="2" max="2" width="8.5546875" bestFit="1" customWidth="1"/>
    <col min="3" max="3" width="14.88671875" bestFit="1" customWidth="1"/>
  </cols>
  <sheetData>
    <row r="1" spans="1:3" x14ac:dyDescent="0.3">
      <c r="A1" t="s">
        <v>109</v>
      </c>
      <c r="B1" t="s">
        <v>100</v>
      </c>
      <c r="C1" t="s">
        <v>110</v>
      </c>
    </row>
    <row r="2" spans="1:3" x14ac:dyDescent="0.3">
      <c r="A2" t="s">
        <v>111</v>
      </c>
      <c r="B2">
        <v>1957</v>
      </c>
      <c r="C2" t="s">
        <v>34</v>
      </c>
    </row>
    <row r="3" spans="1:3" x14ac:dyDescent="0.3">
      <c r="A3" t="s">
        <v>112</v>
      </c>
      <c r="B3">
        <v>23380</v>
      </c>
      <c r="C3" t="s">
        <v>34</v>
      </c>
    </row>
    <row r="4" spans="1:3" x14ac:dyDescent="0.3">
      <c r="A4" t="s">
        <v>113</v>
      </c>
      <c r="B4">
        <v>993</v>
      </c>
      <c r="C4" t="s">
        <v>34</v>
      </c>
    </row>
    <row r="5" spans="1:3" x14ac:dyDescent="0.3">
      <c r="A5" t="s">
        <v>30</v>
      </c>
      <c r="B5">
        <v>46915</v>
      </c>
      <c r="C5" t="s">
        <v>34</v>
      </c>
    </row>
    <row r="6" spans="1:3" x14ac:dyDescent="0.3">
      <c r="A6" t="s">
        <v>111</v>
      </c>
      <c r="B6">
        <v>233</v>
      </c>
      <c r="C6" t="s">
        <v>24</v>
      </c>
    </row>
    <row r="7" spans="1:3" x14ac:dyDescent="0.3">
      <c r="A7" t="s">
        <v>112</v>
      </c>
      <c r="B7">
        <v>1281</v>
      </c>
      <c r="C7" t="s">
        <v>24</v>
      </c>
    </row>
    <row r="8" spans="1:3" x14ac:dyDescent="0.3">
      <c r="A8" t="s">
        <v>113</v>
      </c>
      <c r="B8">
        <v>155</v>
      </c>
      <c r="C8" t="s">
        <v>24</v>
      </c>
    </row>
    <row r="9" spans="1:3" x14ac:dyDescent="0.3">
      <c r="A9" t="s">
        <v>30</v>
      </c>
      <c r="B9">
        <v>2333</v>
      </c>
      <c r="C9" t="s">
        <v>24</v>
      </c>
    </row>
    <row r="10" spans="1:3" x14ac:dyDescent="0.3">
      <c r="A10" t="s">
        <v>111</v>
      </c>
      <c r="B10">
        <v>204</v>
      </c>
      <c r="C10" t="s">
        <v>35</v>
      </c>
    </row>
    <row r="11" spans="1:3" x14ac:dyDescent="0.3">
      <c r="A11" t="s">
        <v>112</v>
      </c>
      <c r="B11">
        <v>886</v>
      </c>
      <c r="C11" t="s">
        <v>35</v>
      </c>
    </row>
    <row r="12" spans="1:3" x14ac:dyDescent="0.3">
      <c r="A12" t="s">
        <v>113</v>
      </c>
      <c r="B12">
        <v>113</v>
      </c>
      <c r="C12" t="s">
        <v>35</v>
      </c>
    </row>
    <row r="13" spans="1:3" x14ac:dyDescent="0.3">
      <c r="A13" t="s">
        <v>30</v>
      </c>
      <c r="B13">
        <v>1817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4.4" x14ac:dyDescent="0.3"/>
  <cols>
    <col min="1" max="1" width="8.5546875" bestFit="1" customWidth="1"/>
    <col min="2" max="2" width="76.5546875" bestFit="1" customWidth="1"/>
    <col min="3" max="3" width="18.88671875" bestFit="1" customWidth="1"/>
    <col min="4" max="4" width="5.33203125" bestFit="1" customWidth="1"/>
  </cols>
  <sheetData>
    <row r="1" spans="1:4" x14ac:dyDescent="0.3">
      <c r="A1" t="s">
        <v>100</v>
      </c>
      <c r="B1" t="s">
        <v>110</v>
      </c>
      <c r="C1" t="s">
        <v>98</v>
      </c>
      <c r="D1" t="s">
        <v>95</v>
      </c>
    </row>
    <row r="2" spans="1:4" x14ac:dyDescent="0.3">
      <c r="A2">
        <v>447</v>
      </c>
      <c r="B2" t="s">
        <v>133</v>
      </c>
      <c r="C2" t="s">
        <v>3</v>
      </c>
      <c r="D2">
        <v>1</v>
      </c>
    </row>
    <row r="3" spans="1:4" x14ac:dyDescent="0.3">
      <c r="A3">
        <v>294</v>
      </c>
      <c r="B3" t="s">
        <v>133</v>
      </c>
      <c r="C3" t="s">
        <v>77</v>
      </c>
      <c r="D3">
        <v>1</v>
      </c>
    </row>
    <row r="4" spans="1:4" x14ac:dyDescent="0.3">
      <c r="A4">
        <v>51</v>
      </c>
      <c r="B4" t="s">
        <v>165</v>
      </c>
      <c r="C4" t="s">
        <v>3</v>
      </c>
      <c r="D4">
        <v>2</v>
      </c>
    </row>
    <row r="5" spans="1:4" x14ac:dyDescent="0.3">
      <c r="A5">
        <v>38</v>
      </c>
      <c r="B5" t="s">
        <v>165</v>
      </c>
      <c r="C5" t="s">
        <v>77</v>
      </c>
      <c r="D5">
        <v>2</v>
      </c>
    </row>
    <row r="6" spans="1:4" x14ac:dyDescent="0.3">
      <c r="A6">
        <v>0</v>
      </c>
      <c r="B6" t="s">
        <v>166</v>
      </c>
      <c r="C6" t="s">
        <v>3</v>
      </c>
      <c r="D6">
        <v>3</v>
      </c>
    </row>
    <row r="7" spans="1:4" x14ac:dyDescent="0.3">
      <c r="A7">
        <v>1</v>
      </c>
      <c r="B7" t="s">
        <v>166</v>
      </c>
      <c r="C7" t="s">
        <v>77</v>
      </c>
      <c r="D7">
        <v>3</v>
      </c>
    </row>
    <row r="8" spans="1:4" x14ac:dyDescent="0.3">
      <c r="A8">
        <v>4</v>
      </c>
      <c r="B8" t="s">
        <v>167</v>
      </c>
      <c r="C8" t="s">
        <v>3</v>
      </c>
      <c r="D8">
        <v>4</v>
      </c>
    </row>
    <row r="9" spans="1:4" x14ac:dyDescent="0.3">
      <c r="A9">
        <v>5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4.4" x14ac:dyDescent="0.3"/>
  <cols>
    <col min="1" max="1" width="21.6640625" bestFit="1" customWidth="1"/>
    <col min="2" max="2" width="8.5546875" bestFit="1" customWidth="1"/>
    <col min="3" max="3" width="14.88671875" bestFit="1" customWidth="1"/>
  </cols>
  <sheetData>
    <row r="1" spans="1:3" x14ac:dyDescent="0.3">
      <c r="A1" t="s">
        <v>109</v>
      </c>
      <c r="B1" t="s">
        <v>100</v>
      </c>
      <c r="C1" t="s">
        <v>110</v>
      </c>
    </row>
    <row r="2" spans="1:3" x14ac:dyDescent="0.3">
      <c r="A2" t="s">
        <v>111</v>
      </c>
      <c r="B2">
        <v>17876</v>
      </c>
      <c r="C2" t="s">
        <v>34</v>
      </c>
    </row>
    <row r="3" spans="1:3" x14ac:dyDescent="0.3">
      <c r="A3" t="s">
        <v>112</v>
      </c>
      <c r="B3">
        <v>221422</v>
      </c>
      <c r="C3" t="s">
        <v>34</v>
      </c>
    </row>
    <row r="4" spans="1:3" x14ac:dyDescent="0.3">
      <c r="A4" t="s">
        <v>113</v>
      </c>
      <c r="B4">
        <v>7747</v>
      </c>
      <c r="C4" t="s">
        <v>34</v>
      </c>
    </row>
    <row r="5" spans="1:3" x14ac:dyDescent="0.3">
      <c r="A5" t="s">
        <v>30</v>
      </c>
      <c r="B5">
        <v>456109</v>
      </c>
      <c r="C5" t="s">
        <v>34</v>
      </c>
    </row>
    <row r="6" spans="1:3" x14ac:dyDescent="0.3">
      <c r="A6" t="s">
        <v>111</v>
      </c>
      <c r="B6">
        <v>1957</v>
      </c>
      <c r="C6" t="s">
        <v>24</v>
      </c>
    </row>
    <row r="7" spans="1:3" x14ac:dyDescent="0.3">
      <c r="A7" t="s">
        <v>112</v>
      </c>
      <c r="B7">
        <v>12571</v>
      </c>
      <c r="C7" t="s">
        <v>24</v>
      </c>
    </row>
    <row r="8" spans="1:3" x14ac:dyDescent="0.3">
      <c r="A8" t="s">
        <v>113</v>
      </c>
      <c r="B8">
        <v>1358</v>
      </c>
      <c r="C8" t="s">
        <v>24</v>
      </c>
    </row>
    <row r="9" spans="1:3" x14ac:dyDescent="0.3">
      <c r="A9" t="s">
        <v>30</v>
      </c>
      <c r="B9">
        <v>22712</v>
      </c>
      <c r="C9" t="s">
        <v>24</v>
      </c>
    </row>
    <row r="10" spans="1:3" x14ac:dyDescent="0.3">
      <c r="A10" t="s">
        <v>111</v>
      </c>
      <c r="B10">
        <v>1830</v>
      </c>
      <c r="C10" t="s">
        <v>35</v>
      </c>
    </row>
    <row r="11" spans="1:3" x14ac:dyDescent="0.3">
      <c r="A11" t="s">
        <v>112</v>
      </c>
      <c r="B11">
        <v>10659</v>
      </c>
      <c r="C11" t="s">
        <v>35</v>
      </c>
    </row>
    <row r="12" spans="1:3" x14ac:dyDescent="0.3">
      <c r="A12" t="s">
        <v>113</v>
      </c>
      <c r="B12">
        <v>809</v>
      </c>
      <c r="C12" t="s">
        <v>35</v>
      </c>
    </row>
    <row r="13" spans="1:3" x14ac:dyDescent="0.3">
      <c r="A13" t="s">
        <v>30</v>
      </c>
      <c r="B13">
        <v>18393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4.4" x14ac:dyDescent="0.3"/>
  <cols>
    <col min="1" max="1" width="8.5546875" bestFit="1" customWidth="1"/>
    <col min="2" max="2" width="76.5546875" bestFit="1" customWidth="1"/>
    <col min="3" max="3" width="18.88671875" bestFit="1" customWidth="1"/>
    <col min="4" max="4" width="5.33203125" bestFit="1" customWidth="1"/>
  </cols>
  <sheetData>
    <row r="1" spans="1:4" x14ac:dyDescent="0.3">
      <c r="A1" t="s">
        <v>100</v>
      </c>
      <c r="B1" t="s">
        <v>110</v>
      </c>
      <c r="C1" t="s">
        <v>98</v>
      </c>
      <c r="D1" t="s">
        <v>95</v>
      </c>
    </row>
    <row r="2" spans="1:4" x14ac:dyDescent="0.3">
      <c r="A2">
        <v>3348</v>
      </c>
      <c r="B2" t="s">
        <v>133</v>
      </c>
      <c r="C2" t="s">
        <v>3</v>
      </c>
      <c r="D2">
        <v>1</v>
      </c>
    </row>
    <row r="3" spans="1:4" x14ac:dyDescent="0.3">
      <c r="A3">
        <v>2544</v>
      </c>
      <c r="B3" t="s">
        <v>133</v>
      </c>
      <c r="C3" t="s">
        <v>77</v>
      </c>
      <c r="D3">
        <v>1</v>
      </c>
    </row>
    <row r="4" spans="1:4" x14ac:dyDescent="0.3">
      <c r="A4">
        <v>415</v>
      </c>
      <c r="B4" t="s">
        <v>165</v>
      </c>
      <c r="C4" t="s">
        <v>3</v>
      </c>
      <c r="D4">
        <v>2</v>
      </c>
    </row>
    <row r="5" spans="1:4" x14ac:dyDescent="0.3">
      <c r="A5">
        <v>343</v>
      </c>
      <c r="B5" t="s">
        <v>165</v>
      </c>
      <c r="C5" t="s">
        <v>77</v>
      </c>
      <c r="D5">
        <v>2</v>
      </c>
    </row>
    <row r="6" spans="1:4" x14ac:dyDescent="0.3">
      <c r="A6">
        <v>0</v>
      </c>
      <c r="B6" t="s">
        <v>166</v>
      </c>
      <c r="C6" t="s">
        <v>3</v>
      </c>
      <c r="D6">
        <v>3</v>
      </c>
    </row>
    <row r="7" spans="1:4" x14ac:dyDescent="0.3">
      <c r="A7">
        <v>7</v>
      </c>
      <c r="B7" t="s">
        <v>166</v>
      </c>
      <c r="C7" t="s">
        <v>77</v>
      </c>
      <c r="D7">
        <v>3</v>
      </c>
    </row>
    <row r="8" spans="1:4" x14ac:dyDescent="0.3">
      <c r="A8">
        <v>55</v>
      </c>
      <c r="B8" t="s">
        <v>167</v>
      </c>
      <c r="C8" t="s">
        <v>3</v>
      </c>
      <c r="D8">
        <v>4</v>
      </c>
    </row>
    <row r="9" spans="1:4" x14ac:dyDescent="0.3">
      <c r="A9">
        <v>41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4.4" x14ac:dyDescent="0.3"/>
  <cols>
    <col min="1" max="1" width="5.33203125" bestFit="1" customWidth="1"/>
    <col min="2" max="2" width="41.109375" bestFit="1" customWidth="1"/>
    <col min="3" max="3" width="8.5546875" bestFit="1" customWidth="1"/>
    <col min="4" max="4" width="41.33203125" bestFit="1" customWidth="1"/>
    <col min="5" max="5" width="10" bestFit="1" customWidth="1"/>
  </cols>
  <sheetData>
    <row r="1" spans="1:5" x14ac:dyDescent="0.3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">
      <c r="A2">
        <v>1</v>
      </c>
      <c r="B2" t="s">
        <v>34</v>
      </c>
      <c r="C2">
        <v>13368</v>
      </c>
      <c r="D2" t="s">
        <v>115</v>
      </c>
      <c r="E2">
        <v>1</v>
      </c>
    </row>
    <row r="3" spans="1:5" x14ac:dyDescent="0.3">
      <c r="A3">
        <v>2</v>
      </c>
      <c r="B3" t="s">
        <v>35</v>
      </c>
      <c r="C3">
        <v>773</v>
      </c>
      <c r="D3" t="s">
        <v>115</v>
      </c>
      <c r="E3">
        <v>1</v>
      </c>
    </row>
    <row r="4" spans="1:5" x14ac:dyDescent="0.3">
      <c r="A4">
        <v>3</v>
      </c>
      <c r="B4" t="s">
        <v>36</v>
      </c>
      <c r="C4">
        <v>903</v>
      </c>
      <c r="D4" t="s">
        <v>115</v>
      </c>
      <c r="E4">
        <v>1</v>
      </c>
    </row>
    <row r="5" spans="1:5" x14ac:dyDescent="0.3">
      <c r="A5">
        <v>4</v>
      </c>
      <c r="B5" t="s">
        <v>37</v>
      </c>
      <c r="C5">
        <v>16</v>
      </c>
      <c r="D5" t="s">
        <v>115</v>
      </c>
      <c r="E5">
        <v>1</v>
      </c>
    </row>
    <row r="6" spans="1:5" x14ac:dyDescent="0.3">
      <c r="A6">
        <v>5</v>
      </c>
      <c r="B6" t="s">
        <v>38</v>
      </c>
      <c r="C6">
        <v>6</v>
      </c>
      <c r="D6" t="s">
        <v>115</v>
      </c>
      <c r="E6">
        <v>1</v>
      </c>
    </row>
    <row r="7" spans="1:5" x14ac:dyDescent="0.3">
      <c r="A7">
        <v>6</v>
      </c>
      <c r="B7" t="s">
        <v>46</v>
      </c>
      <c r="C7">
        <v>5</v>
      </c>
      <c r="D7" t="s">
        <v>115</v>
      </c>
      <c r="E7">
        <v>1</v>
      </c>
    </row>
    <row r="8" spans="1:5" x14ac:dyDescent="0.3">
      <c r="A8">
        <v>7</v>
      </c>
      <c r="B8" t="s">
        <v>116</v>
      </c>
      <c r="C8">
        <v>2</v>
      </c>
      <c r="D8" t="s">
        <v>115</v>
      </c>
      <c r="E8">
        <v>1</v>
      </c>
    </row>
    <row r="9" spans="1:5" x14ac:dyDescent="0.3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3">
      <c r="A10">
        <v>9</v>
      </c>
      <c r="B10" t="s">
        <v>39</v>
      </c>
      <c r="C10">
        <v>10</v>
      </c>
      <c r="D10" t="s">
        <v>115</v>
      </c>
      <c r="E10">
        <v>1</v>
      </c>
    </row>
    <row r="11" spans="1:5" x14ac:dyDescent="0.3">
      <c r="A11">
        <v>10</v>
      </c>
      <c r="B11" t="s">
        <v>40</v>
      </c>
      <c r="C11">
        <v>5</v>
      </c>
      <c r="D11" t="s">
        <v>115</v>
      </c>
      <c r="E11">
        <v>1</v>
      </c>
    </row>
    <row r="12" spans="1:5" x14ac:dyDescent="0.3">
      <c r="A12">
        <v>11</v>
      </c>
      <c r="B12" t="s">
        <v>41</v>
      </c>
      <c r="C12">
        <v>1774</v>
      </c>
      <c r="D12" t="s">
        <v>115</v>
      </c>
      <c r="E12">
        <v>1</v>
      </c>
    </row>
    <row r="13" spans="1:5" x14ac:dyDescent="0.3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">
      <c r="A14">
        <v>13</v>
      </c>
      <c r="B14" t="s">
        <v>11</v>
      </c>
      <c r="C14">
        <v>23</v>
      </c>
      <c r="D14" t="s">
        <v>115</v>
      </c>
      <c r="E14">
        <v>1</v>
      </c>
    </row>
    <row r="15" spans="1:5" x14ac:dyDescent="0.3">
      <c r="A15">
        <v>14</v>
      </c>
      <c r="B15" t="s">
        <v>43</v>
      </c>
      <c r="C15">
        <v>92</v>
      </c>
      <c r="D15" t="s">
        <v>115</v>
      </c>
      <c r="E15">
        <v>1</v>
      </c>
    </row>
    <row r="16" spans="1:5" x14ac:dyDescent="0.3">
      <c r="A16">
        <v>15</v>
      </c>
      <c r="B16" t="s">
        <v>44</v>
      </c>
      <c r="C16">
        <v>1</v>
      </c>
      <c r="D16" t="s">
        <v>115</v>
      </c>
      <c r="E16">
        <v>1</v>
      </c>
    </row>
    <row r="17" spans="1:5" x14ac:dyDescent="0.3">
      <c r="A17">
        <v>16</v>
      </c>
      <c r="B17" t="s">
        <v>45</v>
      </c>
      <c r="C17">
        <v>5</v>
      </c>
      <c r="D17" t="s">
        <v>115</v>
      </c>
      <c r="E17">
        <v>1</v>
      </c>
    </row>
    <row r="18" spans="1:5" x14ac:dyDescent="0.3">
      <c r="A18">
        <v>1</v>
      </c>
      <c r="B18" t="s">
        <v>34</v>
      </c>
      <c r="C18">
        <v>2950</v>
      </c>
      <c r="D18" t="s">
        <v>12</v>
      </c>
      <c r="E18">
        <v>2</v>
      </c>
    </row>
    <row r="19" spans="1:5" x14ac:dyDescent="0.3">
      <c r="A19">
        <v>2</v>
      </c>
      <c r="B19" t="s">
        <v>35</v>
      </c>
      <c r="C19">
        <v>476</v>
      </c>
      <c r="D19" t="s">
        <v>12</v>
      </c>
      <c r="E19">
        <v>2</v>
      </c>
    </row>
    <row r="20" spans="1:5" x14ac:dyDescent="0.3">
      <c r="A20">
        <v>3</v>
      </c>
      <c r="B20" t="s">
        <v>36</v>
      </c>
      <c r="C20">
        <v>282</v>
      </c>
      <c r="D20" t="s">
        <v>12</v>
      </c>
      <c r="E20">
        <v>2</v>
      </c>
    </row>
    <row r="21" spans="1:5" x14ac:dyDescent="0.3">
      <c r="A21">
        <v>4</v>
      </c>
      <c r="B21" t="s">
        <v>37</v>
      </c>
      <c r="C21">
        <v>12</v>
      </c>
      <c r="D21" t="s">
        <v>12</v>
      </c>
      <c r="E21">
        <v>2</v>
      </c>
    </row>
    <row r="22" spans="1:5" x14ac:dyDescent="0.3">
      <c r="A22">
        <v>5</v>
      </c>
      <c r="B22" t="s">
        <v>38</v>
      </c>
      <c r="C22">
        <v>4</v>
      </c>
      <c r="D22" t="s">
        <v>12</v>
      </c>
      <c r="E22">
        <v>2</v>
      </c>
    </row>
    <row r="23" spans="1:5" x14ac:dyDescent="0.3">
      <c r="A23">
        <v>6</v>
      </c>
      <c r="B23" t="s">
        <v>46</v>
      </c>
      <c r="C23">
        <v>5</v>
      </c>
      <c r="D23" t="s">
        <v>12</v>
      </c>
      <c r="E23">
        <v>2</v>
      </c>
    </row>
    <row r="24" spans="1:5" x14ac:dyDescent="0.3">
      <c r="A24">
        <v>7</v>
      </c>
      <c r="B24" t="s">
        <v>116</v>
      </c>
      <c r="C24">
        <v>5</v>
      </c>
      <c r="D24" t="s">
        <v>12</v>
      </c>
      <c r="E24">
        <v>2</v>
      </c>
    </row>
    <row r="25" spans="1:5" x14ac:dyDescent="0.3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">
      <c r="A26">
        <v>9</v>
      </c>
      <c r="B26" t="s">
        <v>39</v>
      </c>
      <c r="C26">
        <v>0</v>
      </c>
      <c r="D26" t="s">
        <v>12</v>
      </c>
      <c r="E26">
        <v>2</v>
      </c>
    </row>
    <row r="27" spans="1:5" x14ac:dyDescent="0.3">
      <c r="A27">
        <v>10</v>
      </c>
      <c r="B27" t="s">
        <v>40</v>
      </c>
      <c r="C27">
        <v>1</v>
      </c>
      <c r="D27" t="s">
        <v>12</v>
      </c>
      <c r="E27">
        <v>2</v>
      </c>
    </row>
    <row r="28" spans="1:5" x14ac:dyDescent="0.3">
      <c r="A28">
        <v>11</v>
      </c>
      <c r="B28" t="s">
        <v>41</v>
      </c>
      <c r="C28">
        <v>9</v>
      </c>
      <c r="D28" t="s">
        <v>12</v>
      </c>
      <c r="E28">
        <v>2</v>
      </c>
    </row>
    <row r="29" spans="1:5" x14ac:dyDescent="0.3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">
      <c r="A30">
        <v>13</v>
      </c>
      <c r="B30" t="s">
        <v>11</v>
      </c>
      <c r="C30">
        <v>12</v>
      </c>
      <c r="D30" t="s">
        <v>12</v>
      </c>
      <c r="E30">
        <v>2</v>
      </c>
    </row>
    <row r="31" spans="1:5" x14ac:dyDescent="0.3">
      <c r="A31">
        <v>14</v>
      </c>
      <c r="B31" t="s">
        <v>43</v>
      </c>
      <c r="C31">
        <v>48</v>
      </c>
      <c r="D31" t="s">
        <v>12</v>
      </c>
      <c r="E31">
        <v>2</v>
      </c>
    </row>
    <row r="32" spans="1:5" x14ac:dyDescent="0.3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3">
      <c r="A33">
        <v>16</v>
      </c>
      <c r="B33" t="s">
        <v>45</v>
      </c>
      <c r="C33">
        <v>2</v>
      </c>
      <c r="D33" t="s">
        <v>12</v>
      </c>
      <c r="E33">
        <v>2</v>
      </c>
    </row>
    <row r="34" spans="1:5" x14ac:dyDescent="0.3">
      <c r="A34">
        <v>1</v>
      </c>
      <c r="B34" t="s">
        <v>34</v>
      </c>
      <c r="C34">
        <v>6660</v>
      </c>
      <c r="D34" t="s">
        <v>94</v>
      </c>
      <c r="E34">
        <v>3</v>
      </c>
    </row>
    <row r="35" spans="1:5" x14ac:dyDescent="0.3">
      <c r="A35">
        <v>2</v>
      </c>
      <c r="B35" t="s">
        <v>35</v>
      </c>
      <c r="C35">
        <v>292</v>
      </c>
      <c r="D35" t="s">
        <v>94</v>
      </c>
      <c r="E35">
        <v>3</v>
      </c>
    </row>
    <row r="36" spans="1:5" x14ac:dyDescent="0.3">
      <c r="A36">
        <v>3</v>
      </c>
      <c r="B36" t="s">
        <v>36</v>
      </c>
      <c r="C36">
        <v>96</v>
      </c>
      <c r="D36" t="s">
        <v>94</v>
      </c>
      <c r="E36">
        <v>3</v>
      </c>
    </row>
    <row r="37" spans="1:5" x14ac:dyDescent="0.3">
      <c r="A37">
        <v>4</v>
      </c>
      <c r="B37" t="s">
        <v>37</v>
      </c>
      <c r="C37">
        <v>2</v>
      </c>
      <c r="D37" t="s">
        <v>94</v>
      </c>
      <c r="E37">
        <v>3</v>
      </c>
    </row>
    <row r="38" spans="1:5" x14ac:dyDescent="0.3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3">
      <c r="A39">
        <v>6</v>
      </c>
      <c r="B39" t="s">
        <v>46</v>
      </c>
      <c r="C39">
        <v>2</v>
      </c>
      <c r="D39" t="s">
        <v>94</v>
      </c>
      <c r="E39">
        <v>3</v>
      </c>
    </row>
    <row r="40" spans="1:5" x14ac:dyDescent="0.3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3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">
      <c r="A47">
        <v>14</v>
      </c>
      <c r="B47" t="s">
        <v>43</v>
      </c>
      <c r="C47">
        <v>4</v>
      </c>
      <c r="D47" t="s">
        <v>94</v>
      </c>
      <c r="E47">
        <v>3</v>
      </c>
    </row>
    <row r="48" spans="1:5" x14ac:dyDescent="0.3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3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">
      <c r="A50">
        <v>1</v>
      </c>
      <c r="B50" t="s">
        <v>34</v>
      </c>
      <c r="C50">
        <v>2266</v>
      </c>
      <c r="D50" t="s">
        <v>84</v>
      </c>
      <c r="E50">
        <v>4</v>
      </c>
    </row>
    <row r="51" spans="1:5" x14ac:dyDescent="0.3">
      <c r="A51">
        <v>2</v>
      </c>
      <c r="B51" t="s">
        <v>35</v>
      </c>
      <c r="C51">
        <v>122</v>
      </c>
      <c r="D51" t="s">
        <v>84</v>
      </c>
      <c r="E51">
        <v>4</v>
      </c>
    </row>
    <row r="52" spans="1:5" x14ac:dyDescent="0.3">
      <c r="A52">
        <v>3</v>
      </c>
      <c r="B52" t="s">
        <v>36</v>
      </c>
      <c r="C52">
        <v>199</v>
      </c>
      <c r="D52" t="s">
        <v>84</v>
      </c>
      <c r="E52">
        <v>4</v>
      </c>
    </row>
    <row r="53" spans="1:5" x14ac:dyDescent="0.3">
      <c r="A53">
        <v>4</v>
      </c>
      <c r="B53" t="s">
        <v>37</v>
      </c>
      <c r="C53">
        <v>1</v>
      </c>
      <c r="D53" t="s">
        <v>84</v>
      </c>
      <c r="E53">
        <v>4</v>
      </c>
    </row>
    <row r="54" spans="1:5" x14ac:dyDescent="0.3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3">
      <c r="A55">
        <v>6</v>
      </c>
      <c r="B55" t="s">
        <v>46</v>
      </c>
      <c r="C55">
        <v>1</v>
      </c>
      <c r="D55" t="s">
        <v>84</v>
      </c>
      <c r="E55">
        <v>4</v>
      </c>
    </row>
    <row r="56" spans="1:5" x14ac:dyDescent="0.3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3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">
      <c r="A60">
        <v>11</v>
      </c>
      <c r="B60" t="s">
        <v>41</v>
      </c>
      <c r="C60">
        <v>0</v>
      </c>
      <c r="D60" t="s">
        <v>84</v>
      </c>
      <c r="E60">
        <v>4</v>
      </c>
    </row>
    <row r="61" spans="1:5" x14ac:dyDescent="0.3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">
      <c r="A62">
        <v>13</v>
      </c>
      <c r="B62" t="s">
        <v>11</v>
      </c>
      <c r="C62">
        <v>1</v>
      </c>
      <c r="D62" t="s">
        <v>84</v>
      </c>
      <c r="E62">
        <v>4</v>
      </c>
    </row>
    <row r="63" spans="1:5" x14ac:dyDescent="0.3">
      <c r="A63">
        <v>14</v>
      </c>
      <c r="B63" t="s">
        <v>43</v>
      </c>
      <c r="C63">
        <v>6</v>
      </c>
      <c r="D63" t="s">
        <v>84</v>
      </c>
      <c r="E63">
        <v>4</v>
      </c>
    </row>
    <row r="64" spans="1:5" x14ac:dyDescent="0.3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">
      <c r="A66">
        <v>1</v>
      </c>
      <c r="B66" t="s">
        <v>34</v>
      </c>
      <c r="C66">
        <v>160</v>
      </c>
      <c r="D66" t="s">
        <v>117</v>
      </c>
      <c r="E66">
        <v>5</v>
      </c>
    </row>
    <row r="67" spans="1:5" x14ac:dyDescent="0.3">
      <c r="A67">
        <v>2</v>
      </c>
      <c r="B67" t="s">
        <v>35</v>
      </c>
      <c r="C67">
        <v>25</v>
      </c>
      <c r="D67" t="s">
        <v>117</v>
      </c>
      <c r="E67">
        <v>5</v>
      </c>
    </row>
    <row r="68" spans="1:5" x14ac:dyDescent="0.3">
      <c r="A68">
        <v>3</v>
      </c>
      <c r="B68" t="s">
        <v>36</v>
      </c>
      <c r="C68">
        <v>16</v>
      </c>
      <c r="D68" t="s">
        <v>117</v>
      </c>
      <c r="E68">
        <v>5</v>
      </c>
    </row>
    <row r="69" spans="1:5" x14ac:dyDescent="0.3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3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3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">
      <c r="A76">
        <v>11</v>
      </c>
      <c r="B76" t="s">
        <v>41</v>
      </c>
      <c r="C76">
        <v>8</v>
      </c>
      <c r="D76" t="s">
        <v>117</v>
      </c>
      <c r="E76">
        <v>5</v>
      </c>
    </row>
    <row r="77" spans="1:5" x14ac:dyDescent="0.3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">
      <c r="A78">
        <v>13</v>
      </c>
      <c r="B78" t="s">
        <v>11</v>
      </c>
      <c r="C78">
        <v>25</v>
      </c>
      <c r="D78" t="s">
        <v>117</v>
      </c>
      <c r="E78">
        <v>5</v>
      </c>
    </row>
    <row r="79" spans="1:5" x14ac:dyDescent="0.3">
      <c r="A79">
        <v>14</v>
      </c>
      <c r="B79" t="s">
        <v>43</v>
      </c>
      <c r="C79">
        <v>1</v>
      </c>
      <c r="D79" t="s">
        <v>117</v>
      </c>
      <c r="E79">
        <v>5</v>
      </c>
    </row>
    <row r="80" spans="1:5" x14ac:dyDescent="0.3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3">
      <c r="A81">
        <v>16</v>
      </c>
      <c r="B81" t="s">
        <v>45</v>
      </c>
      <c r="C81">
        <v>6</v>
      </c>
      <c r="D81" t="s">
        <v>117</v>
      </c>
      <c r="E81">
        <v>5</v>
      </c>
    </row>
    <row r="82" spans="1:5" x14ac:dyDescent="0.3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3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">
      <c r="A92">
        <v>11</v>
      </c>
      <c r="B92" t="s">
        <v>41</v>
      </c>
      <c r="C92">
        <v>0</v>
      </c>
      <c r="D92" t="s">
        <v>39</v>
      </c>
      <c r="E92">
        <v>6</v>
      </c>
    </row>
    <row r="93" spans="1:5" x14ac:dyDescent="0.3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">
      <c r="A124" s="2">
        <v>11</v>
      </c>
      <c r="B124" s="2" t="s">
        <v>41</v>
      </c>
      <c r="C124" s="2">
        <v>4</v>
      </c>
      <c r="D124" s="2" t="s">
        <v>42</v>
      </c>
      <c r="E124" s="2">
        <v>8</v>
      </c>
    </row>
    <row r="125" spans="1:5" x14ac:dyDescent="0.3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">
      <c r="A130" s="2">
        <v>1</v>
      </c>
      <c r="B130" s="2" t="s">
        <v>34</v>
      </c>
      <c r="C130" s="2">
        <v>13303</v>
      </c>
      <c r="D130" s="2" t="s">
        <v>83</v>
      </c>
      <c r="E130" s="2">
        <v>9</v>
      </c>
    </row>
    <row r="131" spans="1:5" x14ac:dyDescent="0.3">
      <c r="A131" s="2">
        <v>2</v>
      </c>
      <c r="B131" s="2" t="s">
        <v>35</v>
      </c>
      <c r="C131" s="2">
        <v>1050</v>
      </c>
      <c r="D131" s="2" t="s">
        <v>83</v>
      </c>
      <c r="E131" s="2">
        <v>9</v>
      </c>
    </row>
    <row r="132" spans="1:5" x14ac:dyDescent="0.3">
      <c r="A132" s="2">
        <v>3</v>
      </c>
      <c r="B132" s="2" t="s">
        <v>36</v>
      </c>
      <c r="C132" s="2">
        <v>692</v>
      </c>
      <c r="D132" s="2" t="s">
        <v>83</v>
      </c>
      <c r="E132" s="2">
        <v>9</v>
      </c>
    </row>
    <row r="133" spans="1:5" x14ac:dyDescent="0.3">
      <c r="A133" s="2">
        <v>4</v>
      </c>
      <c r="B133" s="2" t="s">
        <v>37</v>
      </c>
      <c r="C133" s="2">
        <v>23</v>
      </c>
      <c r="D133" s="2" t="s">
        <v>83</v>
      </c>
      <c r="E133" s="2">
        <v>9</v>
      </c>
    </row>
    <row r="134" spans="1:5" x14ac:dyDescent="0.3">
      <c r="A134" s="2">
        <v>5</v>
      </c>
      <c r="B134" s="2" t="s">
        <v>38</v>
      </c>
      <c r="C134" s="2">
        <v>5</v>
      </c>
      <c r="D134" s="2" t="s">
        <v>83</v>
      </c>
      <c r="E134" s="2">
        <v>9</v>
      </c>
    </row>
    <row r="135" spans="1:5" x14ac:dyDescent="0.3">
      <c r="A135" s="2">
        <v>6</v>
      </c>
      <c r="B135" s="2" t="s">
        <v>46</v>
      </c>
      <c r="C135" s="2">
        <v>10</v>
      </c>
      <c r="D135" s="2" t="s">
        <v>83</v>
      </c>
      <c r="E135" s="2">
        <v>9</v>
      </c>
    </row>
    <row r="136" spans="1:5" x14ac:dyDescent="0.3">
      <c r="A136" s="2">
        <v>7</v>
      </c>
      <c r="B136" s="2" t="s">
        <v>116</v>
      </c>
      <c r="C136" s="2">
        <v>6</v>
      </c>
      <c r="D136" s="2" t="s">
        <v>83</v>
      </c>
      <c r="E136" s="2">
        <v>9</v>
      </c>
    </row>
    <row r="137" spans="1:5" x14ac:dyDescent="0.3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3">
      <c r="A138" s="2">
        <v>9</v>
      </c>
      <c r="B138" s="2" t="s">
        <v>39</v>
      </c>
      <c r="C138" s="2">
        <v>0</v>
      </c>
      <c r="D138" s="2" t="s">
        <v>83</v>
      </c>
      <c r="E138" s="2">
        <v>9</v>
      </c>
    </row>
    <row r="139" spans="1:5" x14ac:dyDescent="0.3">
      <c r="A139" s="2">
        <v>10</v>
      </c>
      <c r="B139" s="2" t="s">
        <v>40</v>
      </c>
      <c r="C139" s="2">
        <v>4</v>
      </c>
      <c r="D139" s="2" t="s">
        <v>83</v>
      </c>
      <c r="E139" s="2">
        <v>9</v>
      </c>
    </row>
    <row r="140" spans="1:5" x14ac:dyDescent="0.3">
      <c r="A140" s="2">
        <v>11</v>
      </c>
      <c r="B140" s="2" t="s">
        <v>41</v>
      </c>
      <c r="C140" s="2">
        <v>43</v>
      </c>
      <c r="D140" s="2" t="s">
        <v>83</v>
      </c>
      <c r="E140" s="2">
        <v>9</v>
      </c>
    </row>
    <row r="141" spans="1:5" x14ac:dyDescent="0.3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">
      <c r="A142" s="2">
        <v>13</v>
      </c>
      <c r="B142" s="2" t="s">
        <v>11</v>
      </c>
      <c r="C142" s="2">
        <v>79</v>
      </c>
      <c r="D142" s="2" t="s">
        <v>83</v>
      </c>
      <c r="E142" s="2">
        <v>9</v>
      </c>
    </row>
    <row r="143" spans="1:5" x14ac:dyDescent="0.3">
      <c r="A143" s="2">
        <v>14</v>
      </c>
      <c r="B143" s="2" t="s">
        <v>43</v>
      </c>
      <c r="C143" s="2">
        <v>120</v>
      </c>
      <c r="D143" s="2" t="s">
        <v>83</v>
      </c>
      <c r="E143" s="2">
        <v>9</v>
      </c>
    </row>
    <row r="144" spans="1:5" x14ac:dyDescent="0.3">
      <c r="A144" s="2">
        <v>15</v>
      </c>
      <c r="B144" s="2" t="s">
        <v>44</v>
      </c>
      <c r="C144" s="2">
        <v>3</v>
      </c>
      <c r="D144" s="2" t="s">
        <v>83</v>
      </c>
      <c r="E144" s="2">
        <v>9</v>
      </c>
    </row>
    <row r="145" spans="1:5" x14ac:dyDescent="0.3">
      <c r="A145" s="2">
        <v>16</v>
      </c>
      <c r="B145" s="2" t="s">
        <v>45</v>
      </c>
      <c r="C145" s="2">
        <v>11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4.4" x14ac:dyDescent="0.3"/>
  <cols>
    <col min="1" max="1" width="5.33203125" bestFit="1" customWidth="1"/>
    <col min="2" max="2" width="8.5546875" bestFit="1" customWidth="1"/>
    <col min="3" max="3" width="38.6640625" bestFit="1" customWidth="1"/>
    <col min="4" max="4" width="18.6640625" bestFit="1" customWidth="1"/>
  </cols>
  <sheetData>
    <row r="1" spans="1:4" x14ac:dyDescent="0.3">
      <c r="A1" t="s">
        <v>95</v>
      </c>
      <c r="B1" t="s">
        <v>100</v>
      </c>
      <c r="C1" t="s">
        <v>2</v>
      </c>
      <c r="D1" t="s">
        <v>110</v>
      </c>
    </row>
    <row r="2" spans="1:4" x14ac:dyDescent="0.3">
      <c r="A2">
        <v>1</v>
      </c>
      <c r="B2">
        <v>16</v>
      </c>
      <c r="C2" t="s">
        <v>85</v>
      </c>
      <c r="D2" t="s">
        <v>3</v>
      </c>
    </row>
    <row r="3" spans="1:4" x14ac:dyDescent="0.3">
      <c r="A3">
        <v>2</v>
      </c>
      <c r="B3">
        <v>6</v>
      </c>
      <c r="C3" t="s">
        <v>85</v>
      </c>
      <c r="D3" t="s">
        <v>86</v>
      </c>
    </row>
    <row r="4" spans="1:4" x14ac:dyDescent="0.3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4.4" x14ac:dyDescent="0.3"/>
  <cols>
    <col min="1" max="1" width="5.33203125" bestFit="1" customWidth="1"/>
    <col min="2" max="2" width="19.44140625" bestFit="1" customWidth="1"/>
    <col min="3" max="3" width="8.5546875" bestFit="1" customWidth="1"/>
  </cols>
  <sheetData>
    <row r="1" spans="1:3" x14ac:dyDescent="0.3">
      <c r="A1" t="s">
        <v>95</v>
      </c>
      <c r="B1" t="s">
        <v>130</v>
      </c>
      <c r="C1" t="s">
        <v>100</v>
      </c>
    </row>
    <row r="2" spans="1:3" x14ac:dyDescent="0.3">
      <c r="A2">
        <v>1</v>
      </c>
      <c r="B2" t="s">
        <v>13</v>
      </c>
      <c r="C2">
        <v>243</v>
      </c>
    </row>
    <row r="3" spans="1:3" x14ac:dyDescent="0.3">
      <c r="A3">
        <v>2</v>
      </c>
      <c r="B3" t="s">
        <v>14</v>
      </c>
      <c r="C3">
        <v>52</v>
      </c>
    </row>
    <row r="4" spans="1:3" x14ac:dyDescent="0.3">
      <c r="A4">
        <v>3</v>
      </c>
      <c r="B4" t="s">
        <v>15</v>
      </c>
      <c r="C4">
        <v>26</v>
      </c>
    </row>
    <row r="5" spans="1:3" x14ac:dyDescent="0.3">
      <c r="A5">
        <v>4</v>
      </c>
      <c r="B5" t="s">
        <v>80</v>
      </c>
      <c r="C5">
        <v>97</v>
      </c>
    </row>
    <row r="6" spans="1:3" x14ac:dyDescent="0.3">
      <c r="A6">
        <v>5</v>
      </c>
      <c r="B6" t="s">
        <v>81</v>
      </c>
      <c r="C6">
        <v>0</v>
      </c>
    </row>
    <row r="7" spans="1:3" x14ac:dyDescent="0.3">
      <c r="A7">
        <v>6</v>
      </c>
      <c r="B7" t="s">
        <v>131</v>
      </c>
      <c r="C7">
        <v>0</v>
      </c>
    </row>
    <row r="8" spans="1:3" x14ac:dyDescent="0.3">
      <c r="A8">
        <v>7</v>
      </c>
      <c r="B8" t="s">
        <v>16</v>
      </c>
      <c r="C8">
        <v>0</v>
      </c>
    </row>
    <row r="9" spans="1:3" x14ac:dyDescent="0.3">
      <c r="A9">
        <v>8</v>
      </c>
      <c r="B9" t="s">
        <v>17</v>
      </c>
      <c r="C9">
        <v>0</v>
      </c>
    </row>
    <row r="10" spans="1:3" x14ac:dyDescent="0.3">
      <c r="A10">
        <v>9</v>
      </c>
      <c r="B10" t="s">
        <v>18</v>
      </c>
      <c r="C10">
        <v>0</v>
      </c>
    </row>
    <row r="11" spans="1:3" x14ac:dyDescent="0.3">
      <c r="A11">
        <v>10</v>
      </c>
      <c r="B11" t="s">
        <v>19</v>
      </c>
      <c r="C11">
        <v>0</v>
      </c>
    </row>
    <row r="12" spans="1:3" x14ac:dyDescent="0.3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0.5546875" bestFit="1" customWidth="1"/>
    <col min="4" max="4" width="10.109375" bestFit="1" customWidth="1"/>
  </cols>
  <sheetData>
    <row r="1" spans="1:4" x14ac:dyDescent="0.3">
      <c r="A1" t="s">
        <v>95</v>
      </c>
      <c r="B1" t="s">
        <v>126</v>
      </c>
      <c r="C1" t="s">
        <v>30</v>
      </c>
      <c r="D1" t="s">
        <v>127</v>
      </c>
    </row>
    <row r="2" spans="1:4" x14ac:dyDescent="0.3">
      <c r="A2">
        <v>1</v>
      </c>
      <c r="B2" t="s">
        <v>128</v>
      </c>
      <c r="C2">
        <v>0</v>
      </c>
      <c r="D2">
        <v>0</v>
      </c>
    </row>
    <row r="3" spans="1:4" x14ac:dyDescent="0.3">
      <c r="A3">
        <v>2</v>
      </c>
      <c r="B3" t="s">
        <v>129</v>
      </c>
      <c r="C3">
        <v>0</v>
      </c>
      <c r="D3">
        <v>0</v>
      </c>
    </row>
    <row r="4" spans="1:4" x14ac:dyDescent="0.3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4.4" x14ac:dyDescent="0.3"/>
  <cols>
    <col min="1" max="1" width="5.33203125" bestFit="1" customWidth="1"/>
    <col min="2" max="2" width="19" bestFit="1" customWidth="1"/>
    <col min="3" max="3" width="14.5546875" bestFit="1" customWidth="1"/>
    <col min="4" max="4" width="8.109375" bestFit="1" customWidth="1"/>
    <col min="6" max="6" width="8.5546875" bestFit="1" customWidth="1"/>
    <col min="7" max="7" width="11.33203125" bestFit="1" customWidth="1"/>
  </cols>
  <sheetData>
    <row r="1" spans="1:7" x14ac:dyDescent="0.3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">
      <c r="A2">
        <v>1</v>
      </c>
      <c r="B2" t="s">
        <v>122</v>
      </c>
      <c r="C2" t="s">
        <v>31</v>
      </c>
      <c r="D2" t="s">
        <v>30</v>
      </c>
      <c r="E2">
        <v>1</v>
      </c>
      <c r="F2">
        <v>194</v>
      </c>
      <c r="G2">
        <v>1</v>
      </c>
    </row>
    <row r="3" spans="1:7" x14ac:dyDescent="0.3">
      <c r="A3">
        <v>2</v>
      </c>
      <c r="B3" t="s">
        <v>151</v>
      </c>
      <c r="C3" t="s">
        <v>31</v>
      </c>
      <c r="D3" t="s">
        <v>30</v>
      </c>
      <c r="E3">
        <v>1</v>
      </c>
      <c r="F3">
        <v>161</v>
      </c>
      <c r="G3">
        <v>1</v>
      </c>
    </row>
    <row r="4" spans="1:7" x14ac:dyDescent="0.3">
      <c r="A4">
        <v>3</v>
      </c>
      <c r="B4" t="s">
        <v>123</v>
      </c>
      <c r="C4" t="s">
        <v>31</v>
      </c>
      <c r="D4" t="s">
        <v>30</v>
      </c>
      <c r="E4">
        <v>1</v>
      </c>
      <c r="F4">
        <v>15</v>
      </c>
      <c r="G4">
        <v>1</v>
      </c>
    </row>
    <row r="5" spans="1:7" x14ac:dyDescent="0.3">
      <c r="A5">
        <v>4</v>
      </c>
      <c r="B5" t="s">
        <v>152</v>
      </c>
      <c r="C5" t="s">
        <v>31</v>
      </c>
      <c r="D5" t="s">
        <v>30</v>
      </c>
      <c r="E5">
        <v>1</v>
      </c>
      <c r="F5">
        <v>25</v>
      </c>
      <c r="G5">
        <v>1</v>
      </c>
    </row>
    <row r="6" spans="1:7" x14ac:dyDescent="0.3">
      <c r="A6">
        <v>5</v>
      </c>
      <c r="B6" t="s">
        <v>134</v>
      </c>
      <c r="C6" t="s">
        <v>31</v>
      </c>
      <c r="D6" t="s">
        <v>30</v>
      </c>
      <c r="E6">
        <v>1</v>
      </c>
      <c r="F6">
        <v>7</v>
      </c>
      <c r="G6">
        <v>1</v>
      </c>
    </row>
    <row r="7" spans="1:7" x14ac:dyDescent="0.3">
      <c r="A7">
        <v>6</v>
      </c>
      <c r="B7" t="s">
        <v>102</v>
      </c>
      <c r="C7" t="s">
        <v>31</v>
      </c>
      <c r="D7" t="s">
        <v>30</v>
      </c>
      <c r="E7">
        <v>1</v>
      </c>
      <c r="F7">
        <v>139</v>
      </c>
      <c r="G7">
        <v>1</v>
      </c>
    </row>
    <row r="8" spans="1:7" x14ac:dyDescent="0.3">
      <c r="A8">
        <v>1</v>
      </c>
      <c r="B8" t="s">
        <v>122</v>
      </c>
      <c r="C8" t="s">
        <v>31</v>
      </c>
      <c r="D8" t="s">
        <v>10</v>
      </c>
      <c r="E8">
        <v>2</v>
      </c>
      <c r="F8">
        <v>254</v>
      </c>
      <c r="G8">
        <v>1</v>
      </c>
    </row>
    <row r="9" spans="1:7" x14ac:dyDescent="0.3">
      <c r="A9">
        <v>2</v>
      </c>
      <c r="B9" t="s">
        <v>151</v>
      </c>
      <c r="C9" t="s">
        <v>31</v>
      </c>
      <c r="D9" t="s">
        <v>10</v>
      </c>
      <c r="E9">
        <v>2</v>
      </c>
      <c r="F9">
        <v>209</v>
      </c>
      <c r="G9">
        <v>1</v>
      </c>
    </row>
    <row r="10" spans="1:7" x14ac:dyDescent="0.3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21</v>
      </c>
      <c r="G10">
        <v>1</v>
      </c>
    </row>
    <row r="11" spans="1:7" x14ac:dyDescent="0.3">
      <c r="A11">
        <v>4</v>
      </c>
      <c r="B11" t="s">
        <v>152</v>
      </c>
      <c r="C11" t="s">
        <v>31</v>
      </c>
      <c r="D11" t="s">
        <v>10</v>
      </c>
      <c r="E11">
        <v>2</v>
      </c>
      <c r="F11">
        <v>25</v>
      </c>
      <c r="G11">
        <v>1</v>
      </c>
    </row>
    <row r="12" spans="1:7" x14ac:dyDescent="0.3">
      <c r="A12">
        <v>5</v>
      </c>
      <c r="B12" t="s">
        <v>134</v>
      </c>
      <c r="C12" t="s">
        <v>31</v>
      </c>
      <c r="D12" t="s">
        <v>10</v>
      </c>
      <c r="E12">
        <v>2</v>
      </c>
      <c r="F12">
        <v>13</v>
      </c>
      <c r="G12">
        <v>1</v>
      </c>
    </row>
    <row r="13" spans="1:7" x14ac:dyDescent="0.3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148</v>
      </c>
      <c r="G13">
        <v>1</v>
      </c>
    </row>
    <row r="14" spans="1:7" x14ac:dyDescent="0.3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204</v>
      </c>
      <c r="G14">
        <v>2</v>
      </c>
    </row>
    <row r="15" spans="1:7" x14ac:dyDescent="0.3">
      <c r="A15">
        <v>2</v>
      </c>
      <c r="B15" t="s">
        <v>151</v>
      </c>
      <c r="C15" s="2" t="s">
        <v>55</v>
      </c>
      <c r="D15" t="s">
        <v>30</v>
      </c>
      <c r="E15">
        <v>1</v>
      </c>
      <c r="F15" s="2">
        <v>166</v>
      </c>
      <c r="G15">
        <v>2</v>
      </c>
    </row>
    <row r="16" spans="1:7" x14ac:dyDescent="0.3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20</v>
      </c>
      <c r="G16">
        <v>2</v>
      </c>
    </row>
    <row r="17" spans="1:7" x14ac:dyDescent="0.3">
      <c r="A17">
        <v>4</v>
      </c>
      <c r="B17" t="s">
        <v>152</v>
      </c>
      <c r="C17" s="2" t="s">
        <v>55</v>
      </c>
      <c r="D17" t="s">
        <v>30</v>
      </c>
      <c r="E17">
        <v>1</v>
      </c>
      <c r="F17" s="2">
        <v>25</v>
      </c>
      <c r="G17">
        <v>2</v>
      </c>
    </row>
    <row r="18" spans="1:7" x14ac:dyDescent="0.3">
      <c r="A18">
        <v>5</v>
      </c>
      <c r="B18" t="s">
        <v>134</v>
      </c>
      <c r="C18" s="2" t="s">
        <v>55</v>
      </c>
      <c r="D18" t="s">
        <v>30</v>
      </c>
      <c r="E18">
        <v>1</v>
      </c>
      <c r="F18" s="2">
        <v>9</v>
      </c>
      <c r="G18">
        <v>2</v>
      </c>
    </row>
    <row r="19" spans="1:7" x14ac:dyDescent="0.3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158</v>
      </c>
      <c r="G19">
        <v>2</v>
      </c>
    </row>
    <row r="20" spans="1:7" x14ac:dyDescent="0.3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288</v>
      </c>
      <c r="G20">
        <v>2</v>
      </c>
    </row>
    <row r="21" spans="1:7" x14ac:dyDescent="0.3">
      <c r="A21">
        <v>2</v>
      </c>
      <c r="B21" t="s">
        <v>151</v>
      </c>
      <c r="C21" s="2" t="s">
        <v>55</v>
      </c>
      <c r="D21" t="s">
        <v>10</v>
      </c>
      <c r="E21">
        <v>2</v>
      </c>
      <c r="F21" s="2">
        <v>230</v>
      </c>
      <c r="G21">
        <v>2</v>
      </c>
    </row>
    <row r="22" spans="1:7" x14ac:dyDescent="0.3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34</v>
      </c>
      <c r="G22">
        <v>2</v>
      </c>
    </row>
    <row r="23" spans="1:7" x14ac:dyDescent="0.3">
      <c r="A23">
        <v>4</v>
      </c>
      <c r="B23" t="s">
        <v>152</v>
      </c>
      <c r="C23" s="2" t="s">
        <v>55</v>
      </c>
      <c r="D23" t="s">
        <v>10</v>
      </c>
      <c r="E23">
        <v>2</v>
      </c>
      <c r="F23" s="2">
        <v>25</v>
      </c>
      <c r="G23">
        <v>2</v>
      </c>
    </row>
    <row r="24" spans="1:7" x14ac:dyDescent="0.3">
      <c r="A24">
        <v>5</v>
      </c>
      <c r="B24" t="s">
        <v>134</v>
      </c>
      <c r="C24" s="2" t="s">
        <v>55</v>
      </c>
      <c r="D24" t="s">
        <v>10</v>
      </c>
      <c r="E24">
        <v>2</v>
      </c>
      <c r="F24" s="2">
        <v>19</v>
      </c>
      <c r="G24">
        <v>2</v>
      </c>
    </row>
    <row r="25" spans="1:7" x14ac:dyDescent="0.3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173</v>
      </c>
      <c r="G25">
        <v>2</v>
      </c>
    </row>
    <row r="26" spans="1:7" x14ac:dyDescent="0.3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6</v>
      </c>
      <c r="G26">
        <v>3</v>
      </c>
    </row>
    <row r="27" spans="1:7" x14ac:dyDescent="0.3">
      <c r="A27">
        <v>2</v>
      </c>
      <c r="B27" t="s">
        <v>151</v>
      </c>
      <c r="C27" t="s">
        <v>103</v>
      </c>
      <c r="D27" t="s">
        <v>30</v>
      </c>
      <c r="E27">
        <v>1</v>
      </c>
      <c r="F27">
        <v>3</v>
      </c>
      <c r="G27">
        <v>3</v>
      </c>
    </row>
    <row r="28" spans="1:7" x14ac:dyDescent="0.3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1</v>
      </c>
      <c r="G28">
        <v>3</v>
      </c>
    </row>
    <row r="29" spans="1:7" x14ac:dyDescent="0.3">
      <c r="A29">
        <v>4</v>
      </c>
      <c r="B29" t="s">
        <v>152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">
      <c r="A30">
        <v>5</v>
      </c>
      <c r="B30" t="s">
        <v>134</v>
      </c>
      <c r="C30" t="s">
        <v>103</v>
      </c>
      <c r="D30" t="s">
        <v>30</v>
      </c>
      <c r="E30">
        <v>1</v>
      </c>
      <c r="F30">
        <v>1</v>
      </c>
      <c r="G30">
        <v>3</v>
      </c>
    </row>
    <row r="31" spans="1:7" x14ac:dyDescent="0.3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7</v>
      </c>
      <c r="G31">
        <v>3</v>
      </c>
    </row>
    <row r="32" spans="1:7" x14ac:dyDescent="0.3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7</v>
      </c>
      <c r="G32">
        <v>3</v>
      </c>
    </row>
    <row r="33" spans="1:7" x14ac:dyDescent="0.3">
      <c r="A33">
        <v>2</v>
      </c>
      <c r="B33" t="s">
        <v>151</v>
      </c>
      <c r="C33" t="s">
        <v>103</v>
      </c>
      <c r="D33" t="s">
        <v>10</v>
      </c>
      <c r="E33">
        <v>2</v>
      </c>
      <c r="F33">
        <v>3</v>
      </c>
      <c r="G33">
        <v>3</v>
      </c>
    </row>
    <row r="34" spans="1:7" x14ac:dyDescent="0.3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</v>
      </c>
      <c r="G34">
        <v>3</v>
      </c>
    </row>
    <row r="35" spans="1:7" x14ac:dyDescent="0.3">
      <c r="A35">
        <v>4</v>
      </c>
      <c r="B35" t="s">
        <v>152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">
      <c r="A36">
        <v>5</v>
      </c>
      <c r="B36" t="s">
        <v>134</v>
      </c>
      <c r="C36" t="s">
        <v>103</v>
      </c>
      <c r="D36" t="s">
        <v>10</v>
      </c>
      <c r="E36">
        <v>2</v>
      </c>
      <c r="F36">
        <v>1</v>
      </c>
      <c r="G36">
        <v>3</v>
      </c>
    </row>
    <row r="37" spans="1:7" x14ac:dyDescent="0.3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7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4.4" x14ac:dyDescent="0.3"/>
  <cols>
    <col min="1" max="1" width="5.33203125" bestFit="1" customWidth="1"/>
    <col min="2" max="2" width="19" bestFit="1" customWidth="1"/>
    <col min="3" max="3" width="14.5546875" bestFit="1" customWidth="1"/>
    <col min="4" max="4" width="8.109375" bestFit="1" customWidth="1"/>
    <col min="6" max="6" width="8.5546875" bestFit="1" customWidth="1"/>
    <col min="7" max="7" width="11.33203125" bestFit="1" customWidth="1"/>
  </cols>
  <sheetData>
    <row r="1" spans="1:7" x14ac:dyDescent="0.3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">
      <c r="A2">
        <v>1</v>
      </c>
      <c r="B2" t="s">
        <v>122</v>
      </c>
      <c r="C2" t="s">
        <v>31</v>
      </c>
      <c r="D2" t="s">
        <v>30</v>
      </c>
      <c r="E2">
        <v>1</v>
      </c>
      <c r="F2">
        <v>4085</v>
      </c>
      <c r="G2">
        <v>1</v>
      </c>
    </row>
    <row r="3" spans="1:7" x14ac:dyDescent="0.3">
      <c r="A3">
        <v>2</v>
      </c>
      <c r="B3" t="s">
        <v>151</v>
      </c>
      <c r="C3" t="s">
        <v>31</v>
      </c>
      <c r="D3" t="s">
        <v>30</v>
      </c>
      <c r="E3">
        <v>1</v>
      </c>
      <c r="F3">
        <v>1386</v>
      </c>
      <c r="G3">
        <v>1</v>
      </c>
    </row>
    <row r="4" spans="1:7" x14ac:dyDescent="0.3">
      <c r="A4">
        <v>3</v>
      </c>
      <c r="B4" t="s">
        <v>123</v>
      </c>
      <c r="C4" t="s">
        <v>31</v>
      </c>
      <c r="D4" t="s">
        <v>30</v>
      </c>
      <c r="E4">
        <v>1</v>
      </c>
      <c r="F4">
        <v>172</v>
      </c>
      <c r="G4">
        <v>1</v>
      </c>
    </row>
    <row r="5" spans="1:7" x14ac:dyDescent="0.3">
      <c r="A5">
        <v>4</v>
      </c>
      <c r="B5" t="s">
        <v>134</v>
      </c>
      <c r="C5" t="s">
        <v>31</v>
      </c>
      <c r="D5" t="s">
        <v>30</v>
      </c>
      <c r="E5">
        <v>1</v>
      </c>
      <c r="F5">
        <v>55</v>
      </c>
      <c r="G5">
        <v>1</v>
      </c>
    </row>
    <row r="6" spans="1:7" x14ac:dyDescent="0.3">
      <c r="A6">
        <v>5</v>
      </c>
      <c r="B6" t="s">
        <v>152</v>
      </c>
      <c r="C6" t="s">
        <v>31</v>
      </c>
      <c r="D6" t="s">
        <v>30</v>
      </c>
      <c r="E6">
        <v>1</v>
      </c>
      <c r="F6">
        <v>147</v>
      </c>
      <c r="G6">
        <v>1</v>
      </c>
    </row>
    <row r="7" spans="1:7" x14ac:dyDescent="0.3">
      <c r="A7">
        <v>6</v>
      </c>
      <c r="B7" t="s">
        <v>102</v>
      </c>
      <c r="C7" t="s">
        <v>31</v>
      </c>
      <c r="D7" t="s">
        <v>30</v>
      </c>
      <c r="E7">
        <v>1</v>
      </c>
      <c r="F7">
        <v>1059</v>
      </c>
      <c r="G7">
        <v>1</v>
      </c>
    </row>
    <row r="8" spans="1:7" x14ac:dyDescent="0.3">
      <c r="A8">
        <v>1</v>
      </c>
      <c r="B8" t="s">
        <v>122</v>
      </c>
      <c r="C8" t="s">
        <v>31</v>
      </c>
      <c r="D8" t="s">
        <v>10</v>
      </c>
      <c r="E8">
        <v>2</v>
      </c>
      <c r="F8">
        <v>5196</v>
      </c>
      <c r="G8">
        <v>1</v>
      </c>
    </row>
    <row r="9" spans="1:7" x14ac:dyDescent="0.3">
      <c r="A9">
        <v>2</v>
      </c>
      <c r="B9" t="s">
        <v>151</v>
      </c>
      <c r="C9" t="s">
        <v>31</v>
      </c>
      <c r="D9" t="s">
        <v>10</v>
      </c>
      <c r="E9">
        <v>2</v>
      </c>
      <c r="F9">
        <v>1855</v>
      </c>
      <c r="G9">
        <v>1</v>
      </c>
    </row>
    <row r="10" spans="1:7" x14ac:dyDescent="0.3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220</v>
      </c>
      <c r="G10">
        <v>1</v>
      </c>
    </row>
    <row r="11" spans="1:7" x14ac:dyDescent="0.3">
      <c r="A11">
        <v>4</v>
      </c>
      <c r="B11" t="s">
        <v>134</v>
      </c>
      <c r="C11" t="s">
        <v>31</v>
      </c>
      <c r="D11" t="s">
        <v>10</v>
      </c>
      <c r="E11">
        <v>2</v>
      </c>
      <c r="F11">
        <v>118</v>
      </c>
      <c r="G11">
        <v>1</v>
      </c>
    </row>
    <row r="12" spans="1:7" x14ac:dyDescent="0.3">
      <c r="A12">
        <v>5</v>
      </c>
      <c r="B12" t="s">
        <v>152</v>
      </c>
      <c r="C12" t="s">
        <v>31</v>
      </c>
      <c r="D12" t="s">
        <v>10</v>
      </c>
      <c r="E12">
        <v>2</v>
      </c>
      <c r="F12">
        <v>164</v>
      </c>
      <c r="G12">
        <v>1</v>
      </c>
    </row>
    <row r="13" spans="1:7" x14ac:dyDescent="0.3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1132</v>
      </c>
      <c r="G13">
        <v>1</v>
      </c>
    </row>
    <row r="14" spans="1:7" x14ac:dyDescent="0.3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4152</v>
      </c>
      <c r="G14">
        <v>2</v>
      </c>
    </row>
    <row r="15" spans="1:7" x14ac:dyDescent="0.3">
      <c r="A15">
        <v>2</v>
      </c>
      <c r="B15" t="s">
        <v>151</v>
      </c>
      <c r="C15" s="2" t="s">
        <v>55</v>
      </c>
      <c r="D15" t="s">
        <v>30</v>
      </c>
      <c r="E15">
        <v>1</v>
      </c>
      <c r="F15" s="2">
        <v>1420</v>
      </c>
      <c r="G15">
        <v>2</v>
      </c>
    </row>
    <row r="16" spans="1:7" x14ac:dyDescent="0.3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287</v>
      </c>
      <c r="G16">
        <v>2</v>
      </c>
    </row>
    <row r="17" spans="1:7" x14ac:dyDescent="0.3">
      <c r="A17">
        <v>4</v>
      </c>
      <c r="B17" t="s">
        <v>134</v>
      </c>
      <c r="C17" s="2" t="s">
        <v>55</v>
      </c>
      <c r="D17" t="s">
        <v>30</v>
      </c>
      <c r="E17">
        <v>1</v>
      </c>
      <c r="F17" s="2">
        <v>67</v>
      </c>
      <c r="G17">
        <v>2</v>
      </c>
    </row>
    <row r="18" spans="1:7" x14ac:dyDescent="0.3">
      <c r="A18">
        <v>5</v>
      </c>
      <c r="B18" t="s">
        <v>152</v>
      </c>
      <c r="C18" s="2" t="s">
        <v>55</v>
      </c>
      <c r="D18" t="s">
        <v>30</v>
      </c>
      <c r="E18">
        <v>1</v>
      </c>
      <c r="F18" s="2">
        <v>150</v>
      </c>
      <c r="G18">
        <v>2</v>
      </c>
    </row>
    <row r="19" spans="1:7" x14ac:dyDescent="0.3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1207</v>
      </c>
      <c r="G19">
        <v>2</v>
      </c>
    </row>
    <row r="20" spans="1:7" x14ac:dyDescent="0.3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5787</v>
      </c>
      <c r="G20">
        <v>2</v>
      </c>
    </row>
    <row r="21" spans="1:7" x14ac:dyDescent="0.3">
      <c r="A21">
        <v>2</v>
      </c>
      <c r="B21" t="s">
        <v>151</v>
      </c>
      <c r="C21" s="2" t="s">
        <v>55</v>
      </c>
      <c r="D21" t="s">
        <v>10</v>
      </c>
      <c r="E21">
        <v>2</v>
      </c>
      <c r="F21" s="2">
        <v>2045</v>
      </c>
      <c r="G21">
        <v>2</v>
      </c>
    </row>
    <row r="22" spans="1:7" x14ac:dyDescent="0.3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453</v>
      </c>
      <c r="G22">
        <v>2</v>
      </c>
    </row>
    <row r="23" spans="1:7" x14ac:dyDescent="0.3">
      <c r="A23">
        <v>4</v>
      </c>
      <c r="B23" t="s">
        <v>134</v>
      </c>
      <c r="C23" s="2" t="s">
        <v>55</v>
      </c>
      <c r="D23" t="s">
        <v>10</v>
      </c>
      <c r="E23">
        <v>2</v>
      </c>
      <c r="F23" s="2">
        <v>155</v>
      </c>
      <c r="G23">
        <v>2</v>
      </c>
    </row>
    <row r="24" spans="1:7" x14ac:dyDescent="0.3">
      <c r="A24">
        <v>5</v>
      </c>
      <c r="B24" t="s">
        <v>152</v>
      </c>
      <c r="C24" s="2" t="s">
        <v>55</v>
      </c>
      <c r="D24" t="s">
        <v>10</v>
      </c>
      <c r="E24">
        <v>2</v>
      </c>
      <c r="F24" s="2">
        <v>170</v>
      </c>
      <c r="G24">
        <v>2</v>
      </c>
    </row>
    <row r="25" spans="1:7" x14ac:dyDescent="0.3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1388</v>
      </c>
      <c r="G25">
        <v>2</v>
      </c>
    </row>
    <row r="26" spans="1:7" x14ac:dyDescent="0.3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13</v>
      </c>
      <c r="G26">
        <v>3</v>
      </c>
    </row>
    <row r="27" spans="1:7" x14ac:dyDescent="0.3">
      <c r="A27">
        <v>2</v>
      </c>
      <c r="B27" t="s">
        <v>151</v>
      </c>
      <c r="C27" t="s">
        <v>103</v>
      </c>
      <c r="D27" t="s">
        <v>30</v>
      </c>
      <c r="E27">
        <v>1</v>
      </c>
      <c r="F27">
        <v>10</v>
      </c>
      <c r="G27">
        <v>3</v>
      </c>
    </row>
    <row r="28" spans="1:7" x14ac:dyDescent="0.3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8</v>
      </c>
      <c r="G28">
        <v>3</v>
      </c>
    </row>
    <row r="29" spans="1:7" x14ac:dyDescent="0.3">
      <c r="A29">
        <v>4</v>
      </c>
      <c r="B29" t="s">
        <v>134</v>
      </c>
      <c r="C29" t="s">
        <v>103</v>
      </c>
      <c r="D29" t="s">
        <v>30</v>
      </c>
      <c r="E29">
        <v>1</v>
      </c>
      <c r="F29">
        <v>16</v>
      </c>
      <c r="G29">
        <v>3</v>
      </c>
    </row>
    <row r="30" spans="1:7" x14ac:dyDescent="0.3">
      <c r="A30">
        <v>5</v>
      </c>
      <c r="B30" t="s">
        <v>152</v>
      </c>
      <c r="C30" t="s">
        <v>103</v>
      </c>
      <c r="D30" t="s">
        <v>30</v>
      </c>
      <c r="E30">
        <v>1</v>
      </c>
      <c r="F30">
        <v>7</v>
      </c>
      <c r="G30">
        <v>3</v>
      </c>
    </row>
    <row r="31" spans="1:7" x14ac:dyDescent="0.3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153</v>
      </c>
      <c r="G31">
        <v>3</v>
      </c>
    </row>
    <row r="32" spans="1:7" x14ac:dyDescent="0.3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17</v>
      </c>
      <c r="G32">
        <v>3</v>
      </c>
    </row>
    <row r="33" spans="1:7" x14ac:dyDescent="0.3">
      <c r="A33">
        <v>2</v>
      </c>
      <c r="B33" t="s">
        <v>151</v>
      </c>
      <c r="C33" t="s">
        <v>103</v>
      </c>
      <c r="D33" t="s">
        <v>10</v>
      </c>
      <c r="E33">
        <v>2</v>
      </c>
      <c r="F33">
        <v>14</v>
      </c>
      <c r="G33">
        <v>3</v>
      </c>
    </row>
    <row r="34" spans="1:7" x14ac:dyDescent="0.3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17</v>
      </c>
      <c r="G34">
        <v>3</v>
      </c>
    </row>
    <row r="35" spans="1:7" x14ac:dyDescent="0.3">
      <c r="A35">
        <v>4</v>
      </c>
      <c r="B35" t="s">
        <v>134</v>
      </c>
      <c r="C35" t="s">
        <v>103</v>
      </c>
      <c r="D35" t="s">
        <v>10</v>
      </c>
      <c r="E35">
        <v>2</v>
      </c>
      <c r="F35">
        <v>37</v>
      </c>
      <c r="G35">
        <v>3</v>
      </c>
    </row>
    <row r="36" spans="1:7" x14ac:dyDescent="0.3">
      <c r="A36">
        <v>5</v>
      </c>
      <c r="B36" t="s">
        <v>152</v>
      </c>
      <c r="C36" t="s">
        <v>103</v>
      </c>
      <c r="D36" t="s">
        <v>10</v>
      </c>
      <c r="E36">
        <v>2</v>
      </c>
      <c r="F36">
        <v>21</v>
      </c>
      <c r="G36">
        <v>3</v>
      </c>
    </row>
    <row r="37" spans="1:7" x14ac:dyDescent="0.3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167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4.4" x14ac:dyDescent="0.3"/>
  <cols>
    <col min="1" max="1" width="5.33203125" bestFit="1" customWidth="1"/>
    <col min="2" max="2" width="16.33203125" bestFit="1" customWidth="1"/>
    <col min="3" max="3" width="13.5546875" bestFit="1" customWidth="1"/>
    <col min="4" max="4" width="20.5546875" bestFit="1" customWidth="1"/>
    <col min="5" max="5" width="10.5546875" bestFit="1" customWidth="1"/>
  </cols>
  <sheetData>
    <row r="1" spans="1:5" x14ac:dyDescent="0.3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">
      <c r="A2">
        <v>1</v>
      </c>
      <c r="B2" t="s">
        <v>124</v>
      </c>
      <c r="C2">
        <v>707</v>
      </c>
      <c r="D2">
        <v>592</v>
      </c>
      <c r="E2">
        <v>238</v>
      </c>
    </row>
    <row r="3" spans="1:5" x14ac:dyDescent="0.3">
      <c r="A3">
        <v>2</v>
      </c>
      <c r="B3" t="s">
        <v>125</v>
      </c>
      <c r="C3">
        <v>281</v>
      </c>
      <c r="D3">
        <v>199</v>
      </c>
      <c r="E3">
        <v>19</v>
      </c>
    </row>
    <row r="4" spans="1:5" x14ac:dyDescent="0.3">
      <c r="A4">
        <v>3</v>
      </c>
      <c r="B4" t="s">
        <v>136</v>
      </c>
      <c r="C4">
        <v>117</v>
      </c>
      <c r="D4">
        <v>113</v>
      </c>
      <c r="E4">
        <v>16</v>
      </c>
    </row>
    <row r="5" spans="1:5" x14ac:dyDescent="0.3">
      <c r="A5" s="2">
        <v>4</v>
      </c>
      <c r="B5" s="2" t="s">
        <v>153</v>
      </c>
      <c r="C5" s="2">
        <v>56</v>
      </c>
      <c r="D5" s="2">
        <v>53</v>
      </c>
      <c r="E5" s="2">
        <v>57</v>
      </c>
    </row>
    <row r="6" spans="1:5" x14ac:dyDescent="0.3">
      <c r="A6" s="2">
        <v>5</v>
      </c>
      <c r="B6" s="2" t="s">
        <v>154</v>
      </c>
      <c r="C6" s="2">
        <v>47</v>
      </c>
      <c r="D6" s="2">
        <v>44</v>
      </c>
      <c r="E6" s="2">
        <v>32</v>
      </c>
    </row>
    <row r="7" spans="1:5" x14ac:dyDescent="0.3">
      <c r="A7" s="2">
        <v>6</v>
      </c>
      <c r="B7" s="2" t="s">
        <v>102</v>
      </c>
      <c r="C7" s="2">
        <v>254</v>
      </c>
      <c r="D7" s="2">
        <v>177</v>
      </c>
      <c r="E7" s="2">
        <v>76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4.4" x14ac:dyDescent="0.3"/>
  <cols>
    <col min="1" max="1" width="5.33203125" bestFit="1" customWidth="1"/>
    <col min="2" max="2" width="16.33203125" bestFit="1" customWidth="1"/>
    <col min="3" max="3" width="15.5546875" bestFit="1" customWidth="1"/>
    <col min="4" max="4" width="20.5546875" bestFit="1" customWidth="1"/>
    <col min="5" max="5" width="10.5546875" bestFit="1" customWidth="1"/>
  </cols>
  <sheetData>
    <row r="1" spans="1:5" x14ac:dyDescent="0.3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">
      <c r="A2" s="2">
        <v>1</v>
      </c>
      <c r="B2" s="2" t="s">
        <v>124</v>
      </c>
      <c r="C2" s="2">
        <v>75</v>
      </c>
      <c r="D2" s="2">
        <v>64</v>
      </c>
      <c r="E2" s="2">
        <v>27</v>
      </c>
    </row>
    <row r="3" spans="1:5" x14ac:dyDescent="0.3">
      <c r="A3" s="2">
        <v>2</v>
      </c>
      <c r="B3" s="2" t="s">
        <v>155</v>
      </c>
      <c r="C3" s="2">
        <v>27</v>
      </c>
      <c r="D3" s="2">
        <v>21</v>
      </c>
      <c r="E3" s="2">
        <v>6</v>
      </c>
    </row>
    <row r="4" spans="1:5" x14ac:dyDescent="0.3">
      <c r="A4" s="2">
        <v>3</v>
      </c>
      <c r="B4" s="2" t="s">
        <v>125</v>
      </c>
      <c r="C4" s="2">
        <v>20</v>
      </c>
      <c r="D4" s="2">
        <v>18</v>
      </c>
      <c r="E4" s="2">
        <v>7</v>
      </c>
    </row>
    <row r="5" spans="1:5" x14ac:dyDescent="0.3">
      <c r="A5" s="2">
        <v>4</v>
      </c>
      <c r="B5" s="2" t="s">
        <v>156</v>
      </c>
      <c r="C5" s="2">
        <v>13</v>
      </c>
      <c r="D5" s="2">
        <v>12</v>
      </c>
      <c r="E5" s="2">
        <v>6</v>
      </c>
    </row>
    <row r="6" spans="1:5" x14ac:dyDescent="0.3">
      <c r="A6" s="2">
        <v>5</v>
      </c>
      <c r="B6" s="2" t="s">
        <v>157</v>
      </c>
      <c r="C6" s="2">
        <v>12</v>
      </c>
      <c r="D6" s="2">
        <v>10</v>
      </c>
      <c r="E6" s="2">
        <v>6</v>
      </c>
    </row>
    <row r="7" spans="1:5" x14ac:dyDescent="0.3">
      <c r="A7" s="2">
        <v>6</v>
      </c>
      <c r="B7" s="2" t="s">
        <v>102</v>
      </c>
      <c r="C7" s="2">
        <v>83</v>
      </c>
      <c r="D7" s="2">
        <v>59</v>
      </c>
      <c r="E7" s="2">
        <v>17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4.4" x14ac:dyDescent="0.3"/>
  <cols>
    <col min="1" max="3" width="12.109375" bestFit="1" customWidth="1"/>
  </cols>
  <sheetData>
    <row r="1" spans="1:3" x14ac:dyDescent="0.3">
      <c r="A1" t="s">
        <v>119</v>
      </c>
      <c r="B1" t="s">
        <v>120</v>
      </c>
      <c r="C1" t="s">
        <v>121</v>
      </c>
    </row>
    <row r="2" spans="1:3" x14ac:dyDescent="0.3">
      <c r="A2" s="1" t="s">
        <v>148</v>
      </c>
      <c r="B2" s="1" t="s">
        <v>149</v>
      </c>
      <c r="C2" s="1" t="s">
        <v>150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4.4" x14ac:dyDescent="0.3"/>
  <cols>
    <col min="1" max="1" width="8.5546875" bestFit="1" customWidth="1"/>
    <col min="2" max="2" width="11.5546875" bestFit="1" customWidth="1"/>
    <col min="3" max="3" width="24.5546875" bestFit="1" customWidth="1"/>
    <col min="4" max="4" width="5.33203125" bestFit="1" customWidth="1"/>
  </cols>
  <sheetData>
    <row r="1" spans="1:4" x14ac:dyDescent="0.3">
      <c r="A1" t="s">
        <v>100</v>
      </c>
      <c r="B1" t="s">
        <v>118</v>
      </c>
      <c r="C1" t="s">
        <v>110</v>
      </c>
      <c r="D1" t="s">
        <v>95</v>
      </c>
    </row>
    <row r="2" spans="1:4" x14ac:dyDescent="0.3">
      <c r="A2">
        <v>0</v>
      </c>
      <c r="B2" t="s">
        <v>88</v>
      </c>
      <c r="C2" t="s">
        <v>65</v>
      </c>
      <c r="D2">
        <v>1</v>
      </c>
    </row>
    <row r="3" spans="1:4" x14ac:dyDescent="0.3">
      <c r="A3">
        <v>0</v>
      </c>
      <c r="B3" t="s">
        <v>88</v>
      </c>
      <c r="C3" t="s">
        <v>90</v>
      </c>
      <c r="D3">
        <v>2</v>
      </c>
    </row>
    <row r="4" spans="1:4" x14ac:dyDescent="0.3">
      <c r="A4">
        <v>0</v>
      </c>
      <c r="B4" t="s">
        <v>88</v>
      </c>
      <c r="C4" t="s">
        <v>64</v>
      </c>
      <c r="D4">
        <v>3</v>
      </c>
    </row>
    <row r="5" spans="1:4" x14ac:dyDescent="0.3">
      <c r="A5">
        <v>0</v>
      </c>
      <c r="B5" t="s">
        <v>88</v>
      </c>
      <c r="C5" t="s">
        <v>89</v>
      </c>
      <c r="D5">
        <v>4</v>
      </c>
    </row>
    <row r="6" spans="1:4" x14ac:dyDescent="0.3">
      <c r="A6">
        <v>129</v>
      </c>
      <c r="B6" t="s">
        <v>51</v>
      </c>
      <c r="C6" t="s">
        <v>65</v>
      </c>
      <c r="D6">
        <v>1</v>
      </c>
    </row>
    <row r="7" spans="1:4" x14ac:dyDescent="0.3">
      <c r="A7">
        <v>0</v>
      </c>
      <c r="B7" t="s">
        <v>51</v>
      </c>
      <c r="C7" t="s">
        <v>90</v>
      </c>
      <c r="D7">
        <v>2</v>
      </c>
    </row>
    <row r="8" spans="1:4" x14ac:dyDescent="0.3">
      <c r="A8">
        <v>0</v>
      </c>
      <c r="B8" t="s">
        <v>51</v>
      </c>
      <c r="C8" t="s">
        <v>64</v>
      </c>
      <c r="D8">
        <v>3</v>
      </c>
    </row>
    <row r="9" spans="1:4" x14ac:dyDescent="0.3">
      <c r="A9">
        <v>0</v>
      </c>
      <c r="B9" t="s">
        <v>51</v>
      </c>
      <c r="C9" t="s">
        <v>89</v>
      </c>
      <c r="D9">
        <v>4</v>
      </c>
    </row>
    <row r="10" spans="1:4" x14ac:dyDescent="0.3">
      <c r="A10">
        <v>23</v>
      </c>
      <c r="B10" t="s">
        <v>52</v>
      </c>
      <c r="C10" t="s">
        <v>65</v>
      </c>
      <c r="D10">
        <v>1</v>
      </c>
    </row>
    <row r="11" spans="1:4" x14ac:dyDescent="0.3">
      <c r="A11">
        <v>0</v>
      </c>
      <c r="B11" t="s">
        <v>52</v>
      </c>
      <c r="C11" t="s">
        <v>90</v>
      </c>
      <c r="D11">
        <v>2</v>
      </c>
    </row>
    <row r="12" spans="1:4" x14ac:dyDescent="0.3">
      <c r="A12">
        <v>0</v>
      </c>
      <c r="B12" t="s">
        <v>52</v>
      </c>
      <c r="C12" t="s">
        <v>64</v>
      </c>
      <c r="D12">
        <v>3</v>
      </c>
    </row>
    <row r="13" spans="1:4" x14ac:dyDescent="0.3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Otyś Rafał</cp:lastModifiedBy>
  <cp:lastPrinted>2015-01-07T11:10:02Z</cp:lastPrinted>
  <dcterms:created xsi:type="dcterms:W3CDTF">2014-07-29T18:33:30Z</dcterms:created>
  <dcterms:modified xsi:type="dcterms:W3CDTF">2025-09-24T14:18:51Z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