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agalek\Downloads\"/>
    </mc:Choice>
  </mc:AlternateContent>
  <xr:revisionPtr revIDLastSave="0" documentId="8_{9CC6722A-B54D-46A5-812E-889CEA96566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Zamość" sheetId="10" r:id="rId1"/>
    <sheet name="Tarnogród" sheetId="13" r:id="rId2"/>
  </sheets>
  <definedNames>
    <definedName name="_xlnm.Print_Area" localSheetId="0">Zamość!$A$2:$J$23</definedName>
  </definedNames>
  <calcPr calcId="191029"/>
</workbook>
</file>

<file path=xl/calcChain.xml><?xml version="1.0" encoding="utf-8"?>
<calcChain xmlns="http://schemas.openxmlformats.org/spreadsheetml/2006/main">
  <c r="G10" i="13" l="1"/>
  <c r="E10" i="13"/>
  <c r="H9" i="13"/>
  <c r="I9" i="13" s="1"/>
  <c r="H8" i="13"/>
  <c r="I8" i="13" s="1"/>
  <c r="H7" i="13"/>
  <c r="I7" i="13" s="1"/>
  <c r="H6" i="13"/>
  <c r="I6" i="13" s="1"/>
  <c r="H5" i="13"/>
  <c r="H10" i="13" l="1"/>
  <c r="I5" i="13"/>
  <c r="I10" i="13" s="1"/>
  <c r="G23" i="10"/>
  <c r="E23" i="10"/>
  <c r="G16" i="10"/>
  <c r="E16" i="10"/>
  <c r="G9" i="10"/>
  <c r="E9" i="10"/>
  <c r="H18" i="10"/>
  <c r="I18" i="10" s="1"/>
  <c r="H11" i="10"/>
  <c r="I11" i="10" s="1"/>
  <c r="H6" i="10"/>
  <c r="I6" i="10" s="1"/>
  <c r="H5" i="10"/>
  <c r="I5" i="10" s="1"/>
  <c r="H22" i="10"/>
  <c r="H21" i="10"/>
  <c r="H20" i="10"/>
  <c r="H15" i="10"/>
  <c r="H14" i="10"/>
  <c r="H13" i="10"/>
  <c r="H12" i="10"/>
  <c r="H7" i="10"/>
  <c r="H16" i="10" l="1"/>
  <c r="H9" i="10"/>
  <c r="H26" i="10" s="1"/>
  <c r="H23" i="10"/>
  <c r="I7" i="10"/>
  <c r="I14" i="10"/>
  <c r="I21" i="10"/>
  <c r="I12" i="10"/>
  <c r="I13" i="10"/>
  <c r="I15" i="10"/>
  <c r="I20" i="10"/>
  <c r="I22" i="10"/>
  <c r="I16" i="10" l="1"/>
  <c r="I23" i="10"/>
  <c r="I9" i="10"/>
</calcChain>
</file>

<file path=xl/sharedStrings.xml><?xml version="1.0" encoding="utf-8"?>
<sst xmlns="http://schemas.openxmlformats.org/spreadsheetml/2006/main" count="93" uniqueCount="73">
  <si>
    <t>L.p.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</si>
  <si>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</si>
  <si>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</si>
  <si>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</si>
  <si>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</si>
  <si>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</si>
  <si>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</si>
  <si>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Powiat</t>
  </si>
  <si>
    <t>Wnioskowana kwota dofinansowania
 (w zł)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</si>
  <si>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</si>
  <si>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biłgorajski</t>
  </si>
  <si>
    <t>hrubieszowski</t>
  </si>
  <si>
    <t>tomaszowski</t>
  </si>
  <si>
    <t>zamojski</t>
  </si>
  <si>
    <t>Gmina Miasto Biłgoraj</t>
  </si>
  <si>
    <t>Gmina Zamość</t>
  </si>
  <si>
    <t xml:space="preserve">Powiat Biłgorajski </t>
  </si>
  <si>
    <t>Rozbudowa drogi powiatowej nr 2958L Wola Różaniecka - Różaniec od km 0+030 do km 7+677</t>
  </si>
  <si>
    <t>05.2025 - 10.2026</t>
  </si>
  <si>
    <t xml:space="preserve">Powiat Zamojski </t>
  </si>
  <si>
    <t>Przebudowa drogi powiatowej Nr 3205L Nielisz - Michalów - Szczebrzeszyn</t>
  </si>
  <si>
    <t>06.2025 - 05.2026</t>
  </si>
  <si>
    <t>Powiat Tomaszowski</t>
  </si>
  <si>
    <t>Rozbudowa drogi powiatowej nr 3265L na odcinku Boża Wola - Polanówka do granicy powiatu</t>
  </si>
  <si>
    <t>03.2025 - 12.2025</t>
  </si>
  <si>
    <t>03.2025 - 07.2025</t>
  </si>
  <si>
    <t>04.2025 - 12.2025</t>
  </si>
  <si>
    <t>Powiat Hrubieszowski</t>
  </si>
  <si>
    <t>Przebudowa drogi powiatowej nr 3432L Hrubieszów - Kryłów - Dołhobyczów - Granica Państwa od km 35+625 do km 36+715 w miejscowości Oszczów i Uśmierz</t>
  </si>
  <si>
    <t>05.2025 - 09.2025</t>
  </si>
  <si>
    <t>05.2025 - 11.2025</t>
  </si>
  <si>
    <t>02.2025 - 12.2025</t>
  </si>
  <si>
    <t>Przebudowa drogi powiatowej nr 3230L Skierbieszów - Hrubieszów od km 36+140 do km 37+400 w miejscowości Obrowiec i Hrubieszów</t>
  </si>
  <si>
    <t>04.2025 - 09.2025</t>
  </si>
  <si>
    <t>04.2025 - 11.2025</t>
  </si>
  <si>
    <t>03.2025 - 11.2025</t>
  </si>
  <si>
    <t>Miasto Zamość</t>
  </si>
  <si>
    <t>Gmina Potok Górny</t>
  </si>
  <si>
    <t>Przebudowa drogi gminnej nr 109371L w m. Potok Górny, na odcinku od km 0+022,50 do km 0+762,50</t>
  </si>
  <si>
    <t xml:space="preserve">Gmina Tomaszów Lubelski </t>
  </si>
  <si>
    <t>Budowa drogi gminnej nr 127560L od km 0+000,00 do km 0+612,00 i nr 127525L od km 0+000,00 do km 0+266,30 w miejscowości Rabinówka</t>
  </si>
  <si>
    <t>07.2025 - 05.2026</t>
  </si>
  <si>
    <t>Gmina Zwierzyniec</t>
  </si>
  <si>
    <t>Budowa drogi gminnej w ul. mjr. Tadeusza Kuncewicza "Podkowy" w Zwierzyńcu</t>
  </si>
  <si>
    <t>Rozbudowa drogi gminnej nr 115145L ul. Parkowa od km 0+841,90 do km 1+461,03 i budowa drogi gminnej bez numeru ul. Makowa od km 0+003,50 do km 0+340,67 oraz budowa drogi gminnej bez numeru ul. Wiśniowa od km 0+003,50 do km 0+316,50 w Biłgoraju</t>
  </si>
  <si>
    <t>03.2025 - 09.2026</t>
  </si>
  <si>
    <t>05.2025 - 10.2025</t>
  </si>
  <si>
    <t>Budowa drogi gminnej nr 110449L w miejscowości Lipsko - etap II</t>
  </si>
  <si>
    <t>03.2025 - 02.2026</t>
  </si>
  <si>
    <t>Gmina Telatyn</t>
  </si>
  <si>
    <t>Budowa drogi gminnej nr 111669L od km 0+000,00 do km 0+868,50 w miejscowości Posadów</t>
  </si>
  <si>
    <t>Gmina Susiec</t>
  </si>
  <si>
    <t>Budowa drogi gminnej od km 0+261 do km 1+040 km w miejscowości Maziły</t>
  </si>
  <si>
    <t>07.2025 - 04.2026</t>
  </si>
  <si>
    <t>Gmina Księżpol</t>
  </si>
  <si>
    <t>Przebudowa drogi gminnej nr 109414L w miejscowości Zynie</t>
  </si>
  <si>
    <t>03.2025 - 09.2025</t>
  </si>
  <si>
    <t>Gmina Hrubieszów</t>
  </si>
  <si>
    <t>Przebudowa drogi gminnej nr 111095L Czerniczyn - Metelin</t>
  </si>
  <si>
    <t>Gmina Tarnogród</t>
  </si>
  <si>
    <t>Przebudowa drogi gminnej Nr 109497L od km 0+785 do km 1+435 w msc. Różaniec Drugi</t>
  </si>
  <si>
    <t>Gmina Krasnobród</t>
  </si>
  <si>
    <t>Budowa drogi gminnej nr 112299L (ul. Wolności i Szkolna) w miejscowości Krasnobród</t>
  </si>
  <si>
    <t>Gmina Jarczów</t>
  </si>
  <si>
    <t>Przebudowa drogi wewnętrznej ul. Wincentego Witosa w miejscowości Jarczów od km 0+000 do km 0+268,30</t>
  </si>
  <si>
    <t>Przebudowa drogi gminnej nr 110453L ul. Akacjowej i drogi gminnej nr 110531L ul. Lazurowej w Zamościu</t>
  </si>
  <si>
    <t>powiat biłgorajski</t>
  </si>
  <si>
    <t>powiat hrubieszowski</t>
  </si>
  <si>
    <t>powiat tomaszowski</t>
  </si>
  <si>
    <t>powiat zamojski</t>
  </si>
  <si>
    <t>Tarnogród, Miejska Biblioteka Publiczna, ul. Kościuszki 3</t>
  </si>
  <si>
    <t>Delegatura LUW w Zamościu, ul. Partyzantów 3</t>
  </si>
  <si>
    <t>Łączna wartość dofinansowania: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</si>
</sst>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000"/>
    <numFmt numFmtId="165" formatCode="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trike/>
      <sz val="8"/>
      <name val="Arial"/>
      <family val="2"/>
      <charset val="238"/>
    </font>
    <font>
      <b/>
      <strike/>
      <sz val="8"/>
      <name val="Arial"/>
      <family val="2"/>
      <charset val="238"/>
    </font>
    <font>
      <b/>
      <i/>
      <strike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165" fontId="8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Alignment="1">
      <alignment horizontal="right"/>
    </xf>
    <xf numFmtId="4" fontId="6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/>
    </xf>
    <xf numFmtId="14" fontId="7" fillId="2" borderId="0" xfId="0" applyNumberFormat="1" applyFont="1" applyFill="1"/>
    <xf numFmtId="49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0" xfId="0" applyFont="1" applyFill="1"/>
    <xf numFmtId="4" fontId="12" fillId="2" borderId="0" xfId="0" applyNumberFormat="1" applyFont="1" applyFill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 wrapText="1"/>
    </xf>
    <xf numFmtId="9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" fontId="11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E778-FE47-4ACE-A03D-7C0A068BA436}">
  <sheetPr>
    <pageSetUpPr fitToPage="1"/>
  </sheetPr>
  <dimension ref="A1:J26"/>
  <sheetViews>
    <sheetView tabSelected="1" workbookViewId="0">
      <selection activeCell="N8" sqref="N8"/>
    </sheetView>
  </sheetViews>
  <sheetFormatPr defaultColWidth="9.140625" defaultRowHeight="11.25" x14ac:dyDescent="0.2"/>
  <cols>
    <col min="1" max="1" width="5.7109375" style="8" customWidth="1"/>
    <col min="2" max="2" width="15.7109375" style="23" customWidth="1"/>
    <col min="3" max="3" width="15.7109375" style="8" customWidth="1"/>
    <col min="4" max="4" width="33.85546875" style="8" customWidth="1"/>
    <col min="5" max="6" width="15.7109375" style="8" customWidth="1"/>
    <col min="7" max="7" width="15.7109375" style="16" customWidth="1"/>
    <col min="8" max="8" width="19.85546875" style="16" customWidth="1"/>
    <col min="9" max="9" width="15.7109375" style="16" customWidth="1"/>
    <col min="10" max="10" width="15.7109375" style="9" customWidth="1"/>
    <col min="11" max="16384" width="9.140625" style="8"/>
  </cols>
  <sheetData>
    <row r="1" spans="1:10" ht="77.25" customHeight="1" x14ac:dyDescent="0.2">
      <c r="A1" s="35" t="s">
        <v>71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0.100000000000001" customHeight="1" x14ac:dyDescent="0.2">
      <c r="A2" s="39" t="s">
        <v>0</v>
      </c>
      <c r="B2" s="39" t="s">
        <v>1</v>
      </c>
      <c r="C2" s="39" t="s">
        <v>7</v>
      </c>
      <c r="D2" s="39" t="s">
        <v>2</v>
      </c>
      <c r="E2" s="39" t="s">
        <v>3</v>
      </c>
      <c r="F2" s="39" t="s">
        <v>9</v>
      </c>
      <c r="G2" s="40" t="s">
        <v>4</v>
      </c>
      <c r="H2" s="40" t="s">
        <v>8</v>
      </c>
      <c r="I2" s="40" t="s">
        <v>6</v>
      </c>
      <c r="J2" s="39" t="s">
        <v>5</v>
      </c>
    </row>
    <row r="3" spans="1:10" ht="34.5" customHeight="1" x14ac:dyDescent="0.2">
      <c r="A3" s="39"/>
      <c r="B3" s="39"/>
      <c r="C3" s="39"/>
      <c r="D3" s="39"/>
      <c r="E3" s="39"/>
      <c r="F3" s="39"/>
      <c r="G3" s="40"/>
      <c r="H3" s="40"/>
      <c r="I3" s="40"/>
      <c r="J3" s="39"/>
    </row>
    <row r="4" spans="1:10" s="1" customFormat="1" ht="46.5" customHeight="1" x14ac:dyDescent="0.2">
      <c r="A4" s="38" t="s">
        <v>67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s="1" customFormat="1" ht="52.5" x14ac:dyDescent="0.2">
      <c r="A5" s="11">
        <v>1</v>
      </c>
      <c r="B5" s="20" t="s">
        <v>27</v>
      </c>
      <c r="C5" s="3"/>
      <c r="D5" s="21" t="s">
        <v>28</v>
      </c>
      <c r="E5" s="4">
        <v>1.0900000000000001</v>
      </c>
      <c r="F5" s="5" t="s">
        <v>29</v>
      </c>
      <c r="G5" s="14">
        <v>1576551.54</v>
      </c>
      <c r="H5" s="14">
        <f>ROUNDDOWN(G5*J5,2)</f>
        <v>788275.77</v>
      </c>
      <c r="I5" s="15">
        <f>G5-H5</f>
        <v>788275.77</v>
      </c>
      <c r="J5" s="6">
        <v>0.5</v>
      </c>
    </row>
    <row r="6" spans="1:10" s="1" customFormat="1" ht="42" x14ac:dyDescent="0.2">
      <c r="A6" s="11">
        <v>2</v>
      </c>
      <c r="B6" s="20" t="s">
        <v>27</v>
      </c>
      <c r="C6" s="3"/>
      <c r="D6" s="21" t="s">
        <v>32</v>
      </c>
      <c r="E6" s="4">
        <v>1.26</v>
      </c>
      <c r="F6" s="5" t="s">
        <v>33</v>
      </c>
      <c r="G6" s="14">
        <v>3382331.45</v>
      </c>
      <c r="H6" s="14">
        <f>ROUNDDOWN(G6*J6,2)</f>
        <v>1691165.72</v>
      </c>
      <c r="I6" s="15">
        <f>G6-H6</f>
        <v>1691165.7300000002</v>
      </c>
      <c r="J6" s="6">
        <v>0.5</v>
      </c>
    </row>
    <row r="7" spans="1:10" s="1" customFormat="1" ht="22.5" x14ac:dyDescent="0.2">
      <c r="A7" s="11">
        <v>1</v>
      </c>
      <c r="B7" s="20" t="s">
        <v>57</v>
      </c>
      <c r="C7" s="3" t="s">
        <v>11</v>
      </c>
      <c r="D7" s="21" t="s">
        <v>58</v>
      </c>
      <c r="E7" s="4">
        <v>1</v>
      </c>
      <c r="F7" s="5" t="s">
        <v>34</v>
      </c>
      <c r="G7" s="14">
        <v>1675731.66</v>
      </c>
      <c r="H7" s="14">
        <f>ROUNDDOWN(G7*J7,2)</f>
        <v>1005438.99</v>
      </c>
      <c r="I7" s="15">
        <f>G7-H7</f>
        <v>670292.66999999993</v>
      </c>
      <c r="J7" s="6">
        <v>0.6</v>
      </c>
    </row>
    <row r="8" spans="1:10" s="34" customFormat="1" x14ac:dyDescent="0.2">
      <c r="A8" s="25"/>
      <c r="B8" s="26"/>
      <c r="C8" s="27"/>
      <c r="D8" s="28"/>
      <c r="E8" s="29"/>
      <c r="F8" s="30"/>
      <c r="G8" s="31"/>
      <c r="H8" s="31"/>
      <c r="I8" s="32"/>
      <c r="J8" s="33"/>
    </row>
    <row r="9" spans="1:10" s="1" customFormat="1" x14ac:dyDescent="0.2">
      <c r="A9" s="11"/>
      <c r="B9" s="20"/>
      <c r="C9" s="3"/>
      <c r="D9" s="3"/>
      <c r="E9" s="7">
        <f>SUM(E5:E8)</f>
        <v>3.35</v>
      </c>
      <c r="F9" s="5"/>
      <c r="G9" s="17">
        <f t="shared" ref="G9:I9" si="0">SUM(G5:G8)</f>
        <v>6634614.6500000004</v>
      </c>
      <c r="H9" s="17">
        <f t="shared" si="0"/>
        <v>3484880.4800000004</v>
      </c>
      <c r="I9" s="17">
        <f t="shared" si="0"/>
        <v>3149734.17</v>
      </c>
      <c r="J9" s="6"/>
    </row>
    <row r="10" spans="1:10" s="1" customFormat="1" ht="56.25" customHeight="1" x14ac:dyDescent="0.2">
      <c r="A10" s="38" t="s">
        <v>68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0" s="1" customFormat="1" ht="31.5" x14ac:dyDescent="0.2">
      <c r="A11" s="11">
        <v>1</v>
      </c>
      <c r="B11" s="20" t="s">
        <v>22</v>
      </c>
      <c r="C11" s="3"/>
      <c r="D11" s="21" t="s">
        <v>23</v>
      </c>
      <c r="E11" s="4">
        <v>3.1379999999999999</v>
      </c>
      <c r="F11" s="5" t="s">
        <v>24</v>
      </c>
      <c r="G11" s="14">
        <v>8716810.25</v>
      </c>
      <c r="H11" s="14">
        <f>ROUNDDOWN(G11*J11,2)</f>
        <v>5230086.1500000004</v>
      </c>
      <c r="I11" s="15">
        <f>G11-H11</f>
        <v>3486724.0999999996</v>
      </c>
      <c r="J11" s="6">
        <v>0.6</v>
      </c>
    </row>
    <row r="12" spans="1:10" s="1" customFormat="1" ht="31.5" x14ac:dyDescent="0.2">
      <c r="A12" s="11">
        <v>1</v>
      </c>
      <c r="B12" s="20" t="s">
        <v>63</v>
      </c>
      <c r="C12" s="3" t="s">
        <v>12</v>
      </c>
      <c r="D12" s="21" t="s">
        <v>64</v>
      </c>
      <c r="E12" s="4">
        <v>0.26800000000000002</v>
      </c>
      <c r="F12" s="5" t="s">
        <v>46</v>
      </c>
      <c r="G12" s="14">
        <v>764562.77</v>
      </c>
      <c r="H12" s="14">
        <f>ROUNDDOWN(G12*J12,2)</f>
        <v>458737.66</v>
      </c>
      <c r="I12" s="15">
        <f>G12-H12</f>
        <v>305825.11000000004</v>
      </c>
      <c r="J12" s="6">
        <v>0.6</v>
      </c>
    </row>
    <row r="13" spans="1:10" s="1" customFormat="1" ht="21" x14ac:dyDescent="0.2">
      <c r="A13" s="11">
        <v>2</v>
      </c>
      <c r="B13" s="20" t="s">
        <v>51</v>
      </c>
      <c r="C13" s="3" t="s">
        <v>12</v>
      </c>
      <c r="D13" s="21" t="s">
        <v>52</v>
      </c>
      <c r="E13" s="4">
        <v>0.77900000000000003</v>
      </c>
      <c r="F13" s="5" t="s">
        <v>53</v>
      </c>
      <c r="G13" s="14">
        <v>1831513.34</v>
      </c>
      <c r="H13" s="14">
        <f>ROUNDDOWN(G13*J13,2)</f>
        <v>1098908</v>
      </c>
      <c r="I13" s="15">
        <f>G13-H13</f>
        <v>732605.34000000008</v>
      </c>
      <c r="J13" s="6">
        <v>0.6</v>
      </c>
    </row>
    <row r="14" spans="1:10" s="1" customFormat="1" ht="31.5" x14ac:dyDescent="0.2">
      <c r="A14" s="11">
        <v>3</v>
      </c>
      <c r="B14" s="20" t="s">
        <v>49</v>
      </c>
      <c r="C14" s="3" t="s">
        <v>12</v>
      </c>
      <c r="D14" s="21" t="s">
        <v>50</v>
      </c>
      <c r="E14" s="4">
        <v>0.86899999999999999</v>
      </c>
      <c r="F14" s="5" t="s">
        <v>33</v>
      </c>
      <c r="G14" s="14">
        <v>1580804.2</v>
      </c>
      <c r="H14" s="14">
        <f>ROUNDDOWN(G14*J14,2)</f>
        <v>948482.52</v>
      </c>
      <c r="I14" s="15">
        <f>G14-H14</f>
        <v>632321.67999999993</v>
      </c>
      <c r="J14" s="6">
        <v>0.6</v>
      </c>
    </row>
    <row r="15" spans="1:10" s="1" customFormat="1" ht="42" x14ac:dyDescent="0.2">
      <c r="A15" s="11">
        <v>4</v>
      </c>
      <c r="B15" s="20" t="s">
        <v>39</v>
      </c>
      <c r="C15" s="3" t="s">
        <v>12</v>
      </c>
      <c r="D15" s="21" t="s">
        <v>40</v>
      </c>
      <c r="E15" s="4">
        <v>0.878</v>
      </c>
      <c r="F15" s="5" t="s">
        <v>41</v>
      </c>
      <c r="G15" s="14">
        <v>2028611.62</v>
      </c>
      <c r="H15" s="14">
        <f>ROUNDDOWN(G15*J15,2)</f>
        <v>1014305.81</v>
      </c>
      <c r="I15" s="15">
        <f>G15-H15</f>
        <v>1014305.81</v>
      </c>
      <c r="J15" s="6">
        <v>0.5</v>
      </c>
    </row>
    <row r="16" spans="1:10" s="1" customFormat="1" x14ac:dyDescent="0.2">
      <c r="A16" s="11"/>
      <c r="B16" s="20"/>
      <c r="C16" s="3"/>
      <c r="D16" s="3"/>
      <c r="E16" s="7">
        <f>SUM(E11:E15)</f>
        <v>5.9319999999999995</v>
      </c>
      <c r="F16" s="5"/>
      <c r="G16" s="17">
        <f t="shared" ref="G16:I16" si="1">SUM(G11:G15)</f>
        <v>14922302.18</v>
      </c>
      <c r="H16" s="17">
        <f t="shared" si="1"/>
        <v>8750520.1400000006</v>
      </c>
      <c r="I16" s="17">
        <f t="shared" si="1"/>
        <v>6171782.0399999991</v>
      </c>
      <c r="J16" s="6"/>
    </row>
    <row r="17" spans="1:10" s="1" customFormat="1" ht="49.5" customHeight="1" x14ac:dyDescent="0.2">
      <c r="A17" s="38" t="s">
        <v>69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s="1" customFormat="1" ht="21" x14ac:dyDescent="0.2">
      <c r="A18" s="11">
        <v>1</v>
      </c>
      <c r="B18" s="20" t="s">
        <v>19</v>
      </c>
      <c r="C18" s="3"/>
      <c r="D18" s="21" t="s">
        <v>20</v>
      </c>
      <c r="E18" s="4">
        <v>10.978999999999999</v>
      </c>
      <c r="F18" s="5" t="s">
        <v>21</v>
      </c>
      <c r="G18" s="14">
        <v>32471774.91</v>
      </c>
      <c r="H18" s="14">
        <f>ROUNDDOWN(G18*J18,2)</f>
        <v>16235887.449999999</v>
      </c>
      <c r="I18" s="15">
        <f>G18-H18</f>
        <v>16235887.460000001</v>
      </c>
      <c r="J18" s="6">
        <v>0.5</v>
      </c>
    </row>
    <row r="19" spans="1:10" s="1" customFormat="1" ht="31.5" x14ac:dyDescent="0.2">
      <c r="A19" s="11">
        <v>1</v>
      </c>
      <c r="B19" s="20" t="s">
        <v>36</v>
      </c>
      <c r="C19" s="3"/>
      <c r="D19" s="21" t="s">
        <v>65</v>
      </c>
      <c r="E19" s="4">
        <v>1.478</v>
      </c>
      <c r="F19" s="5" t="s">
        <v>31</v>
      </c>
      <c r="G19" s="14">
        <v>14248814.32</v>
      </c>
      <c r="H19" s="14">
        <v>9974170.0199999996</v>
      </c>
      <c r="I19" s="15">
        <v>4274644.3000000007</v>
      </c>
      <c r="J19" s="6">
        <v>0.7</v>
      </c>
    </row>
    <row r="20" spans="1:10" s="1" customFormat="1" ht="31.5" x14ac:dyDescent="0.2">
      <c r="A20" s="11">
        <v>2</v>
      </c>
      <c r="B20" s="20" t="s">
        <v>61</v>
      </c>
      <c r="C20" s="3" t="s">
        <v>13</v>
      </c>
      <c r="D20" s="21" t="s">
        <v>62</v>
      </c>
      <c r="E20" s="4">
        <v>0.50700000000000001</v>
      </c>
      <c r="F20" s="5" t="s">
        <v>35</v>
      </c>
      <c r="G20" s="14">
        <v>1396893.36</v>
      </c>
      <c r="H20" s="14">
        <f>ROUNDDOWN(G20*J20,2)</f>
        <v>838136.01</v>
      </c>
      <c r="I20" s="15">
        <f>G20-H20</f>
        <v>558757.35000000009</v>
      </c>
      <c r="J20" s="6">
        <v>0.6</v>
      </c>
    </row>
    <row r="21" spans="1:10" s="1" customFormat="1" ht="21" x14ac:dyDescent="0.2">
      <c r="A21" s="11">
        <v>3</v>
      </c>
      <c r="B21" s="20" t="s">
        <v>15</v>
      </c>
      <c r="C21" s="3" t="s">
        <v>13</v>
      </c>
      <c r="D21" s="21" t="s">
        <v>47</v>
      </c>
      <c r="E21" s="4">
        <v>0.9</v>
      </c>
      <c r="F21" s="5" t="s">
        <v>48</v>
      </c>
      <c r="G21" s="14">
        <v>3970112.12</v>
      </c>
      <c r="H21" s="14">
        <f>ROUNDDOWN(G21*J21,2)</f>
        <v>2779078.48</v>
      </c>
      <c r="I21" s="15">
        <f>G21-H21</f>
        <v>1191033.6400000001</v>
      </c>
      <c r="J21" s="6">
        <v>0.7</v>
      </c>
    </row>
    <row r="22" spans="1:10" s="1" customFormat="1" ht="31.5" x14ac:dyDescent="0.2">
      <c r="A22" s="11">
        <v>4</v>
      </c>
      <c r="B22" s="20" t="s">
        <v>42</v>
      </c>
      <c r="C22" s="3" t="s">
        <v>13</v>
      </c>
      <c r="D22" s="21" t="s">
        <v>43</v>
      </c>
      <c r="E22" s="4">
        <v>0.14099999999999999</v>
      </c>
      <c r="F22" s="5" t="s">
        <v>30</v>
      </c>
      <c r="G22" s="14">
        <v>695991.85</v>
      </c>
      <c r="H22" s="14">
        <f>ROUNDDOWN(G22*J22,2)</f>
        <v>347995.92</v>
      </c>
      <c r="I22" s="15">
        <f>G22-H22</f>
        <v>347995.93</v>
      </c>
      <c r="J22" s="6">
        <v>0.5</v>
      </c>
    </row>
    <row r="23" spans="1:10" x14ac:dyDescent="0.2">
      <c r="A23" s="12"/>
      <c r="B23" s="22"/>
      <c r="C23" s="12"/>
      <c r="D23" s="12"/>
      <c r="E23" s="13">
        <f>SUM(E18:E22)</f>
        <v>14.004999999999999</v>
      </c>
      <c r="F23" s="12"/>
      <c r="G23" s="18">
        <f t="shared" ref="G23:I23" si="2">SUM(G18:G22)</f>
        <v>52783586.560000002</v>
      </c>
      <c r="H23" s="18">
        <f t="shared" si="2"/>
        <v>30175267.880000003</v>
      </c>
      <c r="I23" s="18">
        <f t="shared" si="2"/>
        <v>22608318.680000003</v>
      </c>
      <c r="J23" s="10"/>
    </row>
    <row r="26" spans="1:10" ht="15" customHeight="1" x14ac:dyDescent="0.25">
      <c r="A26" s="19"/>
      <c r="D26" s="37" t="s">
        <v>72</v>
      </c>
      <c r="E26" s="37"/>
      <c r="F26" s="37"/>
      <c r="G26" s="37"/>
      <c r="H26" s="24">
        <f>H9+H16+H23</f>
        <v>42410668.5</v>
      </c>
    </row>
  </sheetData>
  <sortState ref="A7:J8">
    <sortCondition ref="F7:F8"/>
  </sortState>
  <mergeCells count="15">
    <mergeCell ref="A1:J1"/>
    <mergeCell ref="D26:G26"/>
    <mergeCell ref="A17:J17"/>
    <mergeCell ref="D2:D3"/>
    <mergeCell ref="E2:E3"/>
    <mergeCell ref="A2:A3"/>
    <mergeCell ref="B2:B3"/>
    <mergeCell ref="C2:C3"/>
    <mergeCell ref="A4:J4"/>
    <mergeCell ref="A10:J10"/>
    <mergeCell ref="G2:G3"/>
    <mergeCell ref="H2:H3"/>
    <mergeCell ref="I2:I3"/>
    <mergeCell ref="J2:J3"/>
    <mergeCell ref="F2:F3"/>
  </mergeCells>
  <dataValidations count="1">
    <dataValidation type="list" allowBlank="1" showInputMessage="1" showErrorMessage="1" sqref="D13 D21 G5:G6 G11 F18 D15:D16" xr:uid="{A3EB1099-6147-41B6-A226-97473625B369}">
      <formula1>"B,P,R"</formula1>
    </dataValidation>
  </dataValidations>
  <pageMargins left="0.25" right="0.25" top="0.75" bottom="0.75" header="0.3" footer="0.3"/>
  <pageSetup paperSize="9" scale="73" fitToHeight="0" orientation="landscape" verticalDpi="0" r:id="rId1"/>
  <headerFooter>
    <oddHeader>&amp;CWręczenie umów RFRD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B19AD-2255-47D7-A067-57819122C40C}">
  <sheetPr>
    <pageSetUpPr fitToPage="1"/>
  </sheetPr>
  <dimension ref="A1:J10"/>
  <sheetViews>
    <sheetView workbookViewId="0">
      <selection activeCell="K19" sqref="K19"/>
    </sheetView>
  </sheetViews>
  <sheetFormatPr defaultRowHeight="15" x14ac:dyDescent="0.25"/>
  <cols>
    <col min="1" max="1" width="7.5703125" customWidth="1"/>
    <col min="2" max="2" width="13.28515625" customWidth="1"/>
    <col min="3" max="3" width="13.5703125" customWidth="1"/>
    <col min="4" max="4" width="50.42578125" customWidth="1"/>
    <col min="6" max="6" width="14" customWidth="1"/>
    <col min="7" max="7" width="11.85546875" customWidth="1"/>
    <col min="8" max="8" width="14.28515625" customWidth="1"/>
    <col min="9" max="9" width="15.5703125" customWidth="1"/>
    <col min="10" max="10" width="20.7109375" customWidth="1"/>
  </cols>
  <sheetData>
    <row r="1" spans="1:10" ht="48.75" customHeight="1" x14ac:dyDescent="0.25">
      <c r="A1" s="41" t="s">
        <v>70</v>
      </c>
      <c r="B1" s="41"/>
      <c r="C1" s="41"/>
      <c r="D1" s="41"/>
      <c r="E1" s="41"/>
      <c r="F1" s="41"/>
      <c r="G1" s="41"/>
      <c r="H1" s="41"/>
      <c r="I1" s="41"/>
    </row>
    <row r="2" spans="1:10" x14ac:dyDescent="0.25">
      <c r="A2" s="39" t="s">
        <v>0</v>
      </c>
      <c r="B2" s="39" t="s">
        <v>1</v>
      </c>
      <c r="C2" s="39" t="s">
        <v>7</v>
      </c>
      <c r="D2" s="39" t="s">
        <v>2</v>
      </c>
      <c r="E2" s="39" t="s">
        <v>3</v>
      </c>
      <c r="F2" s="39" t="s">
        <v>9</v>
      </c>
      <c r="G2" s="40" t="s">
        <v>4</v>
      </c>
      <c r="H2" s="40" t="s">
        <v>8</v>
      </c>
      <c r="I2" s="40" t="s">
        <v>6</v>
      </c>
      <c r="J2" s="39" t="s">
        <v>5</v>
      </c>
    </row>
    <row r="3" spans="1:10" ht="37.5" customHeight="1" x14ac:dyDescent="0.25">
      <c r="A3" s="39"/>
      <c r="B3" s="39"/>
      <c r="C3" s="39"/>
      <c r="D3" s="39"/>
      <c r="E3" s="39"/>
      <c r="F3" s="39"/>
      <c r="G3" s="40"/>
      <c r="H3" s="40"/>
      <c r="I3" s="40"/>
      <c r="J3" s="39"/>
    </row>
    <row r="4" spans="1:10" x14ac:dyDescent="0.25">
      <c r="A4" s="38" t="s">
        <v>66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39" customHeight="1" x14ac:dyDescent="0.25">
      <c r="A5" s="11">
        <v>1</v>
      </c>
      <c r="B5" s="20" t="s">
        <v>16</v>
      </c>
      <c r="C5" s="3"/>
      <c r="D5" s="21" t="s">
        <v>17</v>
      </c>
      <c r="E5" s="4">
        <v>7.6470000000000002</v>
      </c>
      <c r="F5" s="5" t="s">
        <v>18</v>
      </c>
      <c r="G5" s="14">
        <v>22425627.609999999</v>
      </c>
      <c r="H5" s="14">
        <f t="shared" ref="H5:H9" si="0">ROUNDDOWN(G5*J5,2)</f>
        <v>15697939.32</v>
      </c>
      <c r="I5" s="15">
        <f t="shared" ref="I5:I9" si="1">G5-H5</f>
        <v>6727688.2899999991</v>
      </c>
      <c r="J5" s="6">
        <v>0.7</v>
      </c>
    </row>
    <row r="6" spans="1:10" x14ac:dyDescent="0.25">
      <c r="A6" s="11">
        <v>2</v>
      </c>
      <c r="B6" s="20" t="s">
        <v>54</v>
      </c>
      <c r="C6" s="3" t="s">
        <v>10</v>
      </c>
      <c r="D6" s="21" t="s">
        <v>55</v>
      </c>
      <c r="E6" s="4">
        <v>0.30099999999999999</v>
      </c>
      <c r="F6" s="5" t="s">
        <v>56</v>
      </c>
      <c r="G6" s="14">
        <v>335565.23</v>
      </c>
      <c r="H6" s="14">
        <f t="shared" si="0"/>
        <v>167782.61</v>
      </c>
      <c r="I6" s="15">
        <f t="shared" si="1"/>
        <v>167782.62</v>
      </c>
      <c r="J6" s="6">
        <v>0.5</v>
      </c>
    </row>
    <row r="7" spans="1:10" ht="56.25" customHeight="1" x14ac:dyDescent="0.25">
      <c r="A7" s="11">
        <v>3</v>
      </c>
      <c r="B7" s="20" t="s">
        <v>14</v>
      </c>
      <c r="C7" s="3" t="s">
        <v>10</v>
      </c>
      <c r="D7" s="21" t="s">
        <v>44</v>
      </c>
      <c r="E7" s="4">
        <v>1.2689999999999999</v>
      </c>
      <c r="F7" s="5" t="s">
        <v>45</v>
      </c>
      <c r="G7" s="14">
        <v>11144565.43</v>
      </c>
      <c r="H7" s="14">
        <f t="shared" si="0"/>
        <v>5572282.71</v>
      </c>
      <c r="I7" s="15">
        <f t="shared" si="1"/>
        <v>5572282.7199999997</v>
      </c>
      <c r="J7" s="6">
        <v>0.5</v>
      </c>
    </row>
    <row r="8" spans="1:10" ht="38.25" customHeight="1" x14ac:dyDescent="0.25">
      <c r="A8" s="11">
        <v>4</v>
      </c>
      <c r="B8" s="20" t="s">
        <v>37</v>
      </c>
      <c r="C8" s="3" t="s">
        <v>10</v>
      </c>
      <c r="D8" s="21" t="s">
        <v>38</v>
      </c>
      <c r="E8" s="4">
        <v>0.74</v>
      </c>
      <c r="F8" s="5" t="s">
        <v>26</v>
      </c>
      <c r="G8" s="14">
        <v>2041528</v>
      </c>
      <c r="H8" s="14">
        <f t="shared" si="0"/>
        <v>1224916.8</v>
      </c>
      <c r="I8" s="15">
        <f t="shared" si="1"/>
        <v>816611.2</v>
      </c>
      <c r="J8" s="6">
        <v>0.6</v>
      </c>
    </row>
    <row r="9" spans="1:10" ht="45.75" customHeight="1" x14ac:dyDescent="0.25">
      <c r="A9" s="11">
        <v>5</v>
      </c>
      <c r="B9" s="20" t="s">
        <v>59</v>
      </c>
      <c r="C9" s="3" t="s">
        <v>10</v>
      </c>
      <c r="D9" s="21" t="s">
        <v>60</v>
      </c>
      <c r="E9" s="4">
        <v>0.65</v>
      </c>
      <c r="F9" s="5" t="s">
        <v>25</v>
      </c>
      <c r="G9" s="14">
        <v>675758.49</v>
      </c>
      <c r="H9" s="14">
        <f t="shared" si="0"/>
        <v>337879.24</v>
      </c>
      <c r="I9" s="15">
        <f t="shared" si="1"/>
        <v>337879.25</v>
      </c>
      <c r="J9" s="6">
        <v>0.5</v>
      </c>
    </row>
    <row r="10" spans="1:10" x14ac:dyDescent="0.25">
      <c r="A10" s="11"/>
      <c r="B10" s="2"/>
      <c r="C10" s="3"/>
      <c r="D10" s="3"/>
      <c r="E10" s="7">
        <f>SUM(E5:E9)</f>
        <v>10.607000000000001</v>
      </c>
      <c r="F10" s="5"/>
      <c r="G10" s="17">
        <f t="shared" ref="G10:I10" si="2">SUM(G5:G9)</f>
        <v>36623044.759999998</v>
      </c>
      <c r="H10" s="17">
        <f t="shared" si="2"/>
        <v>23000800.68</v>
      </c>
      <c r="I10" s="17">
        <f t="shared" si="2"/>
        <v>13622244.079999998</v>
      </c>
      <c r="J10" s="6"/>
    </row>
  </sheetData>
  <mergeCells count="12">
    <mergeCell ref="A1:I1"/>
    <mergeCell ref="F2:F3"/>
    <mergeCell ref="G2:G3"/>
    <mergeCell ref="H2:H3"/>
    <mergeCell ref="I2:I3"/>
    <mergeCell ref="J2:J3"/>
    <mergeCell ref="A4:J4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Zamość</vt:lpstr>
      <vt:lpstr>Tarnogród</vt:lpstr>
      <vt:lpstr>Zamość!Obszar_wydruku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Aneta Galek</cp:lastModifiedBy>
  <cp:lastPrinted>2025-03-25T07:40:26Z</cp:lastPrinted>
  <dcterms:created xsi:type="dcterms:W3CDTF">2019-02-25T10:53:14Z</dcterms:created>
  <dcterms:modified xsi:type="dcterms:W3CDTF">2025-03-26T09:42:48Z</dcterms:modified>
</cp:coreProperties>
</file>