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ocuments\"/>
    </mc:Choice>
  </mc:AlternateContent>
  <xr:revisionPtr revIDLastSave="0" documentId="13_ncr:1_{38AFAC6A-BEEA-4E22-B7C9-00D0AFDE4FE6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8" i="1" l="1"/>
  <c r="U118" i="1"/>
  <c r="T132" i="1" l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S132" i="1"/>
  <c r="T133" i="1" l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L119" i="1"/>
  <c r="L120" i="1"/>
  <c r="L121" i="1"/>
  <c r="L122" i="1"/>
  <c r="L123" i="1"/>
  <c r="L124" i="1"/>
  <c r="L129" i="1"/>
  <c r="L130" i="1"/>
  <c r="L131" i="1"/>
  <c r="L132" i="1"/>
  <c r="U132" i="1" l="1"/>
  <c r="V132" i="1" s="1"/>
  <c r="U124" i="1"/>
  <c r="V124" i="1" s="1"/>
  <c r="U120" i="1"/>
  <c r="V120" i="1" s="1"/>
  <c r="U128" i="1"/>
  <c r="V128" i="1" s="1"/>
  <c r="U131" i="1"/>
  <c r="V131" i="1" s="1"/>
  <c r="U127" i="1"/>
  <c r="V127" i="1" s="1"/>
  <c r="U123" i="1"/>
  <c r="V123" i="1" s="1"/>
  <c r="U119" i="1"/>
  <c r="V119" i="1" s="1"/>
  <c r="U122" i="1"/>
  <c r="V122" i="1" s="1"/>
  <c r="U130" i="1"/>
  <c r="V130" i="1" s="1"/>
  <c r="U126" i="1"/>
  <c r="V126" i="1" s="1"/>
  <c r="U129" i="1"/>
  <c r="V129" i="1" s="1"/>
  <c r="U125" i="1"/>
  <c r="V125" i="1" s="1"/>
  <c r="U121" i="1"/>
  <c r="V121" i="1" s="1"/>
  <c r="J449" i="1"/>
  <c r="V450" i="1" l="1"/>
  <c r="S450" i="1"/>
  <c r="P450" i="1"/>
  <c r="M450" i="1"/>
  <c r="J450" i="1"/>
  <c r="O279" i="1" l="1"/>
  <c r="S279" i="1" s="1"/>
  <c r="I277" i="1" l="1"/>
  <c r="M277" i="1" s="1"/>
  <c r="O276" i="1"/>
  <c r="S276" i="1" s="1"/>
  <c r="T366" i="1" l="1"/>
  <c r="T367" i="1"/>
  <c r="T368" i="1"/>
  <c r="T369" i="1"/>
  <c r="T370" i="1"/>
  <c r="T365" i="1"/>
  <c r="R366" i="1"/>
  <c r="R367" i="1"/>
  <c r="R368" i="1"/>
  <c r="R369" i="1"/>
  <c r="R370" i="1"/>
  <c r="R365" i="1"/>
  <c r="P366" i="1"/>
  <c r="P367" i="1"/>
  <c r="P368" i="1"/>
  <c r="P369" i="1"/>
  <c r="P370" i="1"/>
  <c r="P365" i="1"/>
  <c r="M366" i="1"/>
  <c r="M367" i="1"/>
  <c r="M368" i="1"/>
  <c r="M369" i="1"/>
  <c r="M370" i="1"/>
  <c r="M365" i="1"/>
  <c r="H366" i="1"/>
  <c r="H367" i="1"/>
  <c r="H368" i="1"/>
  <c r="H369" i="1"/>
  <c r="H370" i="1"/>
  <c r="F366" i="1"/>
  <c r="F367" i="1"/>
  <c r="F368" i="1"/>
  <c r="F369" i="1"/>
  <c r="F370" i="1"/>
  <c r="D366" i="1"/>
  <c r="D367" i="1"/>
  <c r="D368" i="1"/>
  <c r="D369" i="1"/>
  <c r="D370" i="1"/>
  <c r="A366" i="1"/>
  <c r="A367" i="1"/>
  <c r="A368" i="1"/>
  <c r="A369" i="1"/>
  <c r="A370" i="1"/>
  <c r="R371" i="1" l="1"/>
  <c r="T371" i="1"/>
  <c r="P371" i="1"/>
  <c r="G248" i="1"/>
  <c r="G239" i="1"/>
  <c r="M56" i="1"/>
  <c r="L116" i="1"/>
  <c r="M22" i="1"/>
  <c r="G395" i="1"/>
  <c r="G273" i="1"/>
  <c r="G407" i="1"/>
  <c r="M362" i="1"/>
  <c r="A362" i="1"/>
  <c r="G305" i="1"/>
  <c r="E9" i="1"/>
  <c r="P252" i="1"/>
  <c r="M252" i="1"/>
  <c r="J252" i="1"/>
  <c r="G252" i="1"/>
  <c r="P251" i="1"/>
  <c r="M251" i="1"/>
  <c r="J251" i="1"/>
  <c r="G251" i="1"/>
  <c r="P250" i="1"/>
  <c r="M250" i="1"/>
  <c r="J250" i="1"/>
  <c r="G250" i="1"/>
  <c r="P243" i="1"/>
  <c r="M243" i="1"/>
  <c r="J243" i="1"/>
  <c r="G243" i="1"/>
  <c r="J242" i="1"/>
  <c r="M242" i="1"/>
  <c r="P242" i="1"/>
  <c r="G242" i="1"/>
  <c r="P241" i="1"/>
  <c r="M241" i="1"/>
  <c r="J241" i="1"/>
  <c r="G241" i="1"/>
  <c r="Q160" i="1"/>
  <c r="N160" i="1"/>
  <c r="L160" i="1"/>
  <c r="Q87" i="1"/>
  <c r="O87" i="1"/>
  <c r="Q86" i="1"/>
  <c r="O86" i="1"/>
  <c r="Q85" i="1"/>
  <c r="O85" i="1"/>
  <c r="Q84" i="1"/>
  <c r="O84" i="1"/>
  <c r="Q60" i="1"/>
  <c r="O60" i="1"/>
  <c r="M60" i="1"/>
  <c r="M61" i="1" s="1"/>
  <c r="Q59" i="1"/>
  <c r="O59" i="1"/>
  <c r="Q58" i="1"/>
  <c r="O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449" i="1"/>
  <c r="S449" i="1"/>
  <c r="P449" i="1"/>
  <c r="M449" i="1"/>
  <c r="V448" i="1"/>
  <c r="S448" i="1"/>
  <c r="P448" i="1"/>
  <c r="M448" i="1"/>
  <c r="J448" i="1"/>
  <c r="V447" i="1"/>
  <c r="S447" i="1"/>
  <c r="P447" i="1"/>
  <c r="M447" i="1"/>
  <c r="J447" i="1"/>
  <c r="V446" i="1"/>
  <c r="S446" i="1"/>
  <c r="P446" i="1"/>
  <c r="M446" i="1"/>
  <c r="J446" i="1"/>
  <c r="V445" i="1"/>
  <c r="S445" i="1"/>
  <c r="P445" i="1"/>
  <c r="M445" i="1"/>
  <c r="J445" i="1"/>
  <c r="S410" i="1"/>
  <c r="S411" i="1"/>
  <c r="S412" i="1"/>
  <c r="S413" i="1"/>
  <c r="S414" i="1"/>
  <c r="S409" i="1"/>
  <c r="P410" i="1"/>
  <c r="P411" i="1"/>
  <c r="P412" i="1"/>
  <c r="P413" i="1"/>
  <c r="P414" i="1"/>
  <c r="P409" i="1"/>
  <c r="M410" i="1"/>
  <c r="M411" i="1"/>
  <c r="M412" i="1"/>
  <c r="M413" i="1"/>
  <c r="M414" i="1"/>
  <c r="M409" i="1"/>
  <c r="J410" i="1"/>
  <c r="J411" i="1"/>
  <c r="J412" i="1"/>
  <c r="J413" i="1"/>
  <c r="J414" i="1"/>
  <c r="J409" i="1"/>
  <c r="G410" i="1"/>
  <c r="G411" i="1"/>
  <c r="G412" i="1"/>
  <c r="G413" i="1"/>
  <c r="G414" i="1"/>
  <c r="G409" i="1"/>
  <c r="C410" i="1"/>
  <c r="C411" i="1"/>
  <c r="C412" i="1"/>
  <c r="C413" i="1"/>
  <c r="C414" i="1"/>
  <c r="C409" i="1"/>
  <c r="S398" i="1"/>
  <c r="S399" i="1"/>
  <c r="S400" i="1"/>
  <c r="S401" i="1"/>
  <c r="S402" i="1"/>
  <c r="S397" i="1"/>
  <c r="P398" i="1"/>
  <c r="P399" i="1"/>
  <c r="P400" i="1"/>
  <c r="P401" i="1"/>
  <c r="P402" i="1"/>
  <c r="P397" i="1"/>
  <c r="M398" i="1"/>
  <c r="M399" i="1"/>
  <c r="M400" i="1"/>
  <c r="M401" i="1"/>
  <c r="M402" i="1"/>
  <c r="M397" i="1"/>
  <c r="J398" i="1"/>
  <c r="J399" i="1"/>
  <c r="J400" i="1"/>
  <c r="J401" i="1"/>
  <c r="J402" i="1"/>
  <c r="J397" i="1"/>
  <c r="G398" i="1"/>
  <c r="G399" i="1"/>
  <c r="G400" i="1"/>
  <c r="G401" i="1"/>
  <c r="G402" i="1"/>
  <c r="G397" i="1"/>
  <c r="C398" i="1"/>
  <c r="C399" i="1"/>
  <c r="C400" i="1"/>
  <c r="C401" i="1"/>
  <c r="C402" i="1"/>
  <c r="C397" i="1"/>
  <c r="H365" i="1"/>
  <c r="F365" i="1"/>
  <c r="D365" i="1"/>
  <c r="A365" i="1"/>
  <c r="Q309" i="1"/>
  <c r="U309" i="1" s="1"/>
  <c r="Q310" i="1"/>
  <c r="U310" i="1" s="1"/>
  <c r="Q311" i="1"/>
  <c r="U311" i="1" s="1"/>
  <c r="Q312" i="1"/>
  <c r="U312" i="1" s="1"/>
  <c r="Q313" i="1"/>
  <c r="U313" i="1" s="1"/>
  <c r="Q308" i="1"/>
  <c r="U308" i="1" s="1"/>
  <c r="O309" i="1"/>
  <c r="S309" i="1" s="1"/>
  <c r="O310" i="1"/>
  <c r="S310" i="1" s="1"/>
  <c r="O311" i="1"/>
  <c r="S311" i="1" s="1"/>
  <c r="O312" i="1"/>
  <c r="S312" i="1" s="1"/>
  <c r="O313" i="1"/>
  <c r="S313" i="1" s="1"/>
  <c r="O308" i="1"/>
  <c r="S308" i="1" s="1"/>
  <c r="I309" i="1"/>
  <c r="M309" i="1" s="1"/>
  <c r="I310" i="1"/>
  <c r="M310" i="1" s="1"/>
  <c r="I311" i="1"/>
  <c r="M311" i="1" s="1"/>
  <c r="I312" i="1"/>
  <c r="M312" i="1" s="1"/>
  <c r="I313" i="1"/>
  <c r="M313" i="1" s="1"/>
  <c r="I308" i="1"/>
  <c r="M308" i="1" s="1"/>
  <c r="G308" i="1"/>
  <c r="K308" i="1" s="1"/>
  <c r="G309" i="1"/>
  <c r="K309" i="1" s="1"/>
  <c r="G310" i="1"/>
  <c r="K310" i="1" s="1"/>
  <c r="G311" i="1"/>
  <c r="K311" i="1" s="1"/>
  <c r="G312" i="1"/>
  <c r="K312" i="1" s="1"/>
  <c r="G313" i="1"/>
  <c r="K313" i="1" s="1"/>
  <c r="C309" i="1"/>
  <c r="C310" i="1"/>
  <c r="C311" i="1"/>
  <c r="C312" i="1"/>
  <c r="C313" i="1"/>
  <c r="C308" i="1"/>
  <c r="Q277" i="1"/>
  <c r="U277" i="1" s="1"/>
  <c r="Q278" i="1"/>
  <c r="U278" i="1" s="1"/>
  <c r="Q279" i="1"/>
  <c r="U279" i="1" s="1"/>
  <c r="Q280" i="1"/>
  <c r="U280" i="1" s="1"/>
  <c r="Q281" i="1"/>
  <c r="U281" i="1" s="1"/>
  <c r="Q276" i="1"/>
  <c r="U276" i="1" s="1"/>
  <c r="O277" i="1"/>
  <c r="S277" i="1" s="1"/>
  <c r="O278" i="1"/>
  <c r="S278" i="1" s="1"/>
  <c r="O280" i="1"/>
  <c r="S280" i="1" s="1"/>
  <c r="O281" i="1"/>
  <c r="S281" i="1" s="1"/>
  <c r="C277" i="1"/>
  <c r="C278" i="1"/>
  <c r="C279" i="1"/>
  <c r="C280" i="1"/>
  <c r="C281" i="1"/>
  <c r="I278" i="1"/>
  <c r="M278" i="1" s="1"/>
  <c r="I279" i="1"/>
  <c r="M279" i="1" s="1"/>
  <c r="I280" i="1"/>
  <c r="M280" i="1" s="1"/>
  <c r="I281" i="1"/>
  <c r="M281" i="1" s="1"/>
  <c r="I276" i="1"/>
  <c r="M276" i="1" s="1"/>
  <c r="G277" i="1"/>
  <c r="K277" i="1" s="1"/>
  <c r="G278" i="1"/>
  <c r="K278" i="1" s="1"/>
  <c r="G279" i="1"/>
  <c r="K279" i="1" s="1"/>
  <c r="G280" i="1"/>
  <c r="K280" i="1" s="1"/>
  <c r="G281" i="1"/>
  <c r="K281" i="1" s="1"/>
  <c r="G276" i="1"/>
  <c r="K276" i="1" s="1"/>
  <c r="C276" i="1"/>
  <c r="M244" i="1" l="1"/>
  <c r="Q61" i="1"/>
  <c r="G253" i="1"/>
  <c r="J253" i="1"/>
  <c r="M253" i="1"/>
  <c r="P253" i="1"/>
  <c r="M282" i="1"/>
  <c r="K61" i="1"/>
  <c r="J451" i="1"/>
  <c r="V451" i="1"/>
  <c r="S451" i="1"/>
  <c r="P451" i="1"/>
  <c r="M451" i="1"/>
  <c r="O61" i="1"/>
  <c r="G244" i="1"/>
  <c r="J244" i="1"/>
  <c r="Q88" i="1"/>
  <c r="S415" i="1"/>
  <c r="P244" i="1"/>
  <c r="G403" i="1"/>
  <c r="M403" i="1"/>
  <c r="S403" i="1"/>
  <c r="F371" i="1"/>
  <c r="O88" i="1"/>
  <c r="J415" i="1"/>
  <c r="P415" i="1"/>
  <c r="G415" i="1"/>
  <c r="M415" i="1"/>
  <c r="P403" i="1"/>
  <c r="J403" i="1"/>
  <c r="D371" i="1"/>
  <c r="H371" i="1"/>
  <c r="S133" i="1"/>
  <c r="R133" i="1"/>
  <c r="Q133" i="1"/>
  <c r="P133" i="1"/>
  <c r="O133" i="1"/>
  <c r="N133" i="1"/>
  <c r="L133" i="1"/>
  <c r="Q52" i="1"/>
  <c r="O52" i="1"/>
  <c r="Q27" i="1"/>
  <c r="O27" i="1"/>
  <c r="M27" i="1"/>
  <c r="K27" i="1"/>
  <c r="Q314" i="1"/>
  <c r="O314" i="1"/>
  <c r="M314" i="1"/>
  <c r="K314" i="1"/>
  <c r="I314" i="1"/>
  <c r="G314" i="1"/>
  <c r="Q282" i="1"/>
  <c r="O282" i="1"/>
  <c r="I282" i="1"/>
  <c r="G282" i="1"/>
  <c r="U133" i="1" l="1"/>
  <c r="V133" i="1"/>
  <c r="S282" i="1"/>
  <c r="U282" i="1"/>
  <c r="S314" i="1"/>
  <c r="U314" i="1"/>
  <c r="K28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<sst xmlns="http://schemas.openxmlformats.org/spreadsheetml/2006/main" count="991" uniqueCount="171">
  <si>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</si>
  <si>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</si>
  <si>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</si>
  <si>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</si>
  <si>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</si>
  <si>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</si>
  <si>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</si>
  <si>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</si>
  <si>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</si>
  <si>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</si>
  <si>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</si>
  <si>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</si>
  <si>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</si>
  <si>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</si>
  <si>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</si>
  <si>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</si>
  <si>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</si>
  <si>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</si>
  <si>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</si>
  <si>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</si>
  <si>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</si>
  <si>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</si>
  <si>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</si>
  <si>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</si>
  <si>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</si>
  <si>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</si>
  <si>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</si>
  <si>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</si>
  <si>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</si>
  <si>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</si>
  <si>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</si>
  <si>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</si>
  <si>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</si>
  <si>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</si>
  <si>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</si>
  <si>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</si>
  <si>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</si>
  <si>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</si>
  <si>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</si>
  <si>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</si>
  <si>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</si>
  <si>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</si>
  <si>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</si>
  <si>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</si>
  <si>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</si>
  <si>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</si>
  <si>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</si>
  <si>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</si>
  <si>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</si>
  <si>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</si>
  <si>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</si>
  <si>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</si>
  <si>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</si>
  <si>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</si>
  <si>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</si>
  <si>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</si>
  <si>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</si>
  <si>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</si>
  <si>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</si>
  <si>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</si>
  <si>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</si>
  <si>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</si>
  <si>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</si>
  <si>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</si>
  <si>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</si>
  <si>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</si>
  <si>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</si>
  <si>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</si>
  <si>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</si>
  <si>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</si>
  <si>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</si>
  <si>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</si>
  <si>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</si>
  <si>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</si>
  <si>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</si>
  <si>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</si>
  <si>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</si>
  <si>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</si>
  <si>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</si>
  <si>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</si>
  <si>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</si>
  <si>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</si>
  <si>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</si>
  <si>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</si>
  <si>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</si>
  <si>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</si>
  <si>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</si>
  <si>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</si>
  <si>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</si>
  <si>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</si>
  <si>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</si>
  <si>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</si>
  <si>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</si>
  <si>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</si>
  <si>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</si>
  <si>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</si>
  <si>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</si>
  <si>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</si>
  <si>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</si>
  <si>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</si>
  <si>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</si>
  <si>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</si>
  <si>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</si>
  <si>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</si>
  <si>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</si>
  <si>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</si>
  <si>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</si>
  <si>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</si>
  <si>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</si>
  <si>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</si>
  <si>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</si>
  <si>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</si>
  <si>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</si>
  <si>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</si>
  <si>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</si>
  <si>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</si>
  <si>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</si>
  <si>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</si>
  <si>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</si>
  <si>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</si>
  <si>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</si>
  <si>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</si>
  <si>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</si>
  <si>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</si>
  <si>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</si>
  <si>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</si>
  <si>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</si>
  <si>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</si>
  <si>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</si>
  <si>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</si>
  <si>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</si>
  <si>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</si>
  <si>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</si>
  <si>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</si>
  <si>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</si>
  <si>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</si>
  <si>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</si>
  <si>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</si>
  <si>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</si>
  <si>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</si>
  <si>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</si>
  <si>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</si>
  <si>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</si>
  <si>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</si>
  <si>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</si>
  <si>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</si>
  <si>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</si>
  <si>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</si>
  <si>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</si>
  <si>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01.03.2026</t>
  </si>
  <si>
    <t>31.03.2026</t>
  </si>
  <si>
    <t>01.01.2026</t>
  </si>
  <si>
    <t>BIAŁORUŚ</t>
  </si>
  <si>
    <t>TURCJA</t>
  </si>
  <si>
    <t>MOŁDOWA</t>
  </si>
  <si>
    <t>NIDERLANDY</t>
  </si>
  <si>
    <t>NORWEGIA</t>
  </si>
  <si>
    <t>CHORWACJA</t>
  </si>
  <si>
    <t>ŁOTWA</t>
  </si>
  <si>
    <t>HISZPANIA</t>
  </si>
  <si>
    <t>SOMALIA</t>
  </si>
  <si>
    <t>AFGANISTAN</t>
  </si>
  <si>
    <t>25.03.2026 - 31.03.2026</t>
  </si>
  <si>
    <t>18.03.2026 - 24.03.2026</t>
  </si>
  <si>
    <t>11.03.2026 - 17.03.2026</t>
  </si>
  <si>
    <t>04.03.2026 - 10.03.2026</t>
  </si>
  <si>
    <t>25.02.2026 - 03.03.2026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</si>
  <si>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</si>
  <si>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</si>
  <si>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</si>
  <si>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22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</si>
</sst>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9" fontId="21" fillId="0" borderId="0" xfId="46" applyFont="1" applyProtection="1">
      <protection locked="0"/>
    </xf>
    <xf numFmtId="3" fontId="21" fillId="0" borderId="0" xfId="0" applyNumberFormat="1" applyFont="1" applyProtection="1">
      <protection locked="0"/>
    </xf>
    <xf numFmtId="3" fontId="35" fillId="0" borderId="0" xfId="0" applyNumberFormat="1" applyFont="1" applyAlignment="1" applyProtection="1">
      <alignment vertical="top"/>
      <protection locked="0"/>
    </xf>
    <xf numFmtId="9" fontId="35" fillId="0" borderId="0" xfId="46" applyFont="1" applyAlignment="1" applyProtection="1">
      <alignment vertical="top"/>
      <protection locked="0"/>
    </xf>
    <xf numFmtId="9" fontId="21" fillId="0" borderId="0" xfId="0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9" fillId="35" borderId="28" xfId="0" applyFont="1" applyFill="1" applyBorder="1" applyAlignment="1" applyProtection="1">
      <alignment horizontal="right" vertical="center"/>
    </xf>
    <xf numFmtId="0" fontId="29" fillId="35" borderId="53" xfId="0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tygodniowy'!$G$308:$R$308</c:f>
              <c:numCache>
                <c:formatCode>General</c:formatCode>
                <c:ptCount val="12"/>
                <c:pt idx="0">
                  <c:v>450</c:v>
                </c:pt>
                <c:pt idx="2">
                  <c:v>551</c:v>
                </c:pt>
                <c:pt idx="4">
                  <c:v>21</c:v>
                </c:pt>
                <c:pt idx="6">
                  <c:v>39</c:v>
                </c:pt>
                <c:pt idx="8">
                  <c:v>15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tygodniowy'!$C$309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tygodniowy'!$G$309:$R$309</c:f>
              <c:numCache>
                <c:formatCode>General</c:formatCode>
                <c:ptCount val="12"/>
                <c:pt idx="0">
                  <c:v>384</c:v>
                </c:pt>
                <c:pt idx="2">
                  <c:v>480</c:v>
                </c:pt>
                <c:pt idx="4">
                  <c:v>9</c:v>
                </c:pt>
                <c:pt idx="6">
                  <c:v>14</c:v>
                </c:pt>
                <c:pt idx="8">
                  <c:v>12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tygodniowy'!$C$310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tygodniowy'!$G$310:$R$310</c:f>
              <c:numCache>
                <c:formatCode>General</c:formatCode>
                <c:ptCount val="12"/>
                <c:pt idx="0">
                  <c:v>41</c:v>
                </c:pt>
                <c:pt idx="2">
                  <c:v>50</c:v>
                </c:pt>
                <c:pt idx="4">
                  <c:v>55</c:v>
                </c:pt>
                <c:pt idx="6">
                  <c:v>81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tygodniowy'!$C$311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tygodniowy'!$G$311:$R$311</c:f>
              <c:numCache>
                <c:formatCode>General</c:formatCode>
                <c:ptCount val="12"/>
                <c:pt idx="0">
                  <c:v>23</c:v>
                </c:pt>
                <c:pt idx="2">
                  <c:v>32</c:v>
                </c:pt>
                <c:pt idx="4">
                  <c:v>5</c:v>
                </c:pt>
                <c:pt idx="6">
                  <c:v>18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tygodniowy'!$C$312</c:f>
              <c:strCache>
                <c:ptCount val="1"/>
                <c:pt idx="0">
                  <c:v>MOŁDOWA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tygodniowy'!$G$312:$R$312</c:f>
              <c:numCache>
                <c:formatCode>General</c:formatCode>
                <c:ptCount val="12"/>
                <c:pt idx="0">
                  <c:v>14</c:v>
                </c:pt>
                <c:pt idx="2">
                  <c:v>22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tygodniowy'!$C$313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tygodniowy'!$G$306:$J$307,'Meldunek tygodniowy'!$K$306:$N$307,'Meldunek tygodniowy'!$O$306:$R$307)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tygodniowy'!$G$313:$R$313</c:f>
              <c:numCache>
                <c:formatCode>General</c:formatCode>
                <c:ptCount val="12"/>
                <c:pt idx="0">
                  <c:v>198</c:v>
                </c:pt>
                <c:pt idx="2">
                  <c:v>224</c:v>
                </c:pt>
                <c:pt idx="4">
                  <c:v>48</c:v>
                </c:pt>
                <c:pt idx="6">
                  <c:v>68</c:v>
                </c:pt>
                <c:pt idx="8">
                  <c:v>20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7638120"/>
        <c:axId val="627638904"/>
        <c:axId val="0"/>
      </c:bar3DChart>
      <c:catAx>
        <c:axId val="62763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627638904"/>
        <c:crosses val="autoZero"/>
        <c:auto val="1"/>
        <c:lblAlgn val="ctr"/>
        <c:lblOffset val="100"/>
        <c:noMultiLvlLbl val="0"/>
      </c:catAx>
      <c:valAx>
        <c:axId val="627638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627638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tygodniowy'!$B$446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tygodniowy'!$J$445,'Meldunek tygodniowy'!$M$445,'Meldunek tygodniowy'!$P$445,'Meldunek tygodniowy'!$S$445,'Meldunek tygodniowy'!$V$445)</c:f>
              <c:strCache>
                <c:ptCount val="5"/>
                <c:pt idx="0">
                  <c:v>25.02.2026 - 03.03.2026</c:v>
                </c:pt>
                <c:pt idx="1">
                  <c:v>04.03.2026 - 10.03.2026</c:v>
                </c:pt>
                <c:pt idx="2">
                  <c:v>11.03.2026 - 17.03.2026</c:v>
                </c:pt>
                <c:pt idx="3">
                  <c:v>18.03.2026 - 24.03.2026</c:v>
                </c:pt>
                <c:pt idx="4">
                  <c:v>25.03.2026 - 31.03.2026</c:v>
                </c:pt>
              </c:strCache>
            </c:strRef>
          </c:cat>
          <c:val>
            <c:numRef>
              <c:f>('Meldunek tygodniowy'!$J$446,'Meldunek tygodniowy'!$M$446,'Meldunek tygodniowy'!$P$446,'Meldunek tygodniowy'!$S$446,'Meldunek tygodniowy'!$V$446)</c:f>
              <c:numCache>
                <c:formatCode>#,##0</c:formatCode>
                <c:ptCount val="5"/>
                <c:pt idx="0">
                  <c:v>736</c:v>
                </c:pt>
                <c:pt idx="1">
                  <c:v>739</c:v>
                </c:pt>
                <c:pt idx="2">
                  <c:v>732</c:v>
                </c:pt>
                <c:pt idx="3">
                  <c:v>728</c:v>
                </c:pt>
                <c:pt idx="4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tygodniowy'!$B$447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tygodniowy'!$J$445,'Meldunek tygodniowy'!$M$445,'Meldunek tygodniowy'!$P$445,'Meldunek tygodniowy'!$S$445,'Meldunek tygodniowy'!$V$445)</c:f>
              <c:strCache>
                <c:ptCount val="5"/>
                <c:pt idx="0">
                  <c:v>25.02.2026 - 03.03.2026</c:v>
                </c:pt>
                <c:pt idx="1">
                  <c:v>04.03.2026 - 10.03.2026</c:v>
                </c:pt>
                <c:pt idx="2">
                  <c:v>11.03.2026 - 17.03.2026</c:v>
                </c:pt>
                <c:pt idx="3">
                  <c:v>18.03.2026 - 24.03.2026</c:v>
                </c:pt>
                <c:pt idx="4">
                  <c:v>25.03.2026 - 31.03.2026</c:v>
                </c:pt>
              </c:strCache>
            </c:strRef>
          </c:cat>
          <c:val>
            <c:numRef>
              <c:f>('Meldunek tygodniowy'!$J$447,'Meldunek tygodniowy'!$M$447,'Meldunek tygodniowy'!$P$447,'Meldunek tygodniowy'!$S$447,'Meldunek tygodniowy'!$V$447)</c:f>
              <c:numCache>
                <c:formatCode>#,##0</c:formatCode>
                <c:ptCount val="5"/>
                <c:pt idx="0">
                  <c:v>6096</c:v>
                </c:pt>
                <c:pt idx="1">
                  <c:v>6138</c:v>
                </c:pt>
                <c:pt idx="2">
                  <c:v>6140</c:v>
                </c:pt>
                <c:pt idx="3">
                  <c:v>6139</c:v>
                </c:pt>
                <c:pt idx="4">
                  <c:v>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tygodniowy'!$B$450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tygodniowy'!$J$445,'Meldunek tygodniowy'!$M$445,'Meldunek tygodniowy'!$P$445,'Meldunek tygodniowy'!$S$445,'Meldunek tygodniowy'!$V$445)</c:f>
              <c:strCache>
                <c:ptCount val="5"/>
                <c:pt idx="0">
                  <c:v>25.02.2026 - 03.03.2026</c:v>
                </c:pt>
                <c:pt idx="1">
                  <c:v>04.03.2026 - 10.03.2026</c:v>
                </c:pt>
                <c:pt idx="2">
                  <c:v>11.03.2026 - 17.03.2026</c:v>
                </c:pt>
                <c:pt idx="3">
                  <c:v>18.03.2026 - 24.03.2026</c:v>
                </c:pt>
                <c:pt idx="4">
                  <c:v>25.03.2026 - 31.03.2026</c:v>
                </c:pt>
              </c:strCache>
            </c:strRef>
          </c:cat>
          <c:val>
            <c:numRef>
              <c:f>('Meldunek tygodniowy'!$J$450,'Meldunek tygodniowy'!$M$450,'Meldunek tygodniowy'!$P$450,'Meldunek tygodniowy'!$S$450,'Meldunek tygodniowy'!$V$450)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26497464"/>
        <c:axId val="526496288"/>
        <c:axId val="0"/>
      </c:bar3DChart>
      <c:catAx>
        <c:axId val="5264974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26496288"/>
        <c:crosses val="autoZero"/>
        <c:auto val="1"/>
        <c:lblAlgn val="ctr"/>
        <c:lblOffset val="100"/>
        <c:noMultiLvlLbl val="0"/>
      </c:catAx>
      <c:valAx>
        <c:axId val="52649628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26497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5334</c:v>
                </c:pt>
                <c:pt idx="2">
                  <c:v>954</c:v>
                </c:pt>
                <c:pt idx="3">
                  <c:v>1927</c:v>
                </c:pt>
                <c:pt idx="4">
                  <c:v>1029</c:v>
                </c:pt>
                <c:pt idx="5">
                  <c:v>71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325</c:v>
                </c:pt>
                <c:pt idx="2">
                  <c:v>181</c:v>
                </c:pt>
                <c:pt idx="3">
                  <c:v>48</c:v>
                </c:pt>
                <c:pt idx="4">
                  <c:v>43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tygodniowy'!$C$120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458</c:v>
                </c:pt>
                <c:pt idx="2">
                  <c:v>199</c:v>
                </c:pt>
                <c:pt idx="3">
                  <c:v>63</c:v>
                </c:pt>
                <c:pt idx="4">
                  <c:v>117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tygodniowy'!$C$121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tygodniowy'!$C$122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tygodniowy'!$C$123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tygodniowy'!$C$124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tygodniowy'!$C$125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tygodniowy'!$L$127:$U$127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tygodniowy'!$L$128:$U$128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tygodniowy'!$L$129:$U$129</c:f>
              <c:numCache>
                <c:formatCode>#,##0</c:formatCode>
                <c:ptCount val="10"/>
                <c:pt idx="0">
                  <c:v>10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tygodniowy'!$C$130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tygodniowy'!$L$130:$U$130</c:f>
              <c:numCache>
                <c:formatCode>#,##0</c:formatCode>
                <c:ptCount val="10"/>
                <c:pt idx="0">
                  <c:v>36</c:v>
                </c:pt>
                <c:pt idx="2">
                  <c:v>33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tygodniowy'!$C$131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tygodniowy'!$L$131:$U$131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tygodniowy'!$C$132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tygodniowy'!$L$117:$U$117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738804632"/>
        <c:axId val="738806200"/>
        <c:axId val="0"/>
      </c:bar3DChart>
      <c:catAx>
        <c:axId val="73880463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06200"/>
        <c:crosses val="autoZero"/>
        <c:auto val="1"/>
        <c:lblAlgn val="ctr"/>
        <c:lblOffset val="100"/>
        <c:noMultiLvlLbl val="0"/>
      </c:catAx>
      <c:valAx>
        <c:axId val="738806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804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tygodniowy'!$C$276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170</c:v>
                </c:pt>
                <c:pt idx="2">
                  <c:v>203</c:v>
                </c:pt>
                <c:pt idx="4">
                  <c:v>10</c:v>
                </c:pt>
                <c:pt idx="6">
                  <c:v>18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tygodniowy'!$C$277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126</c:v>
                </c:pt>
                <c:pt idx="2">
                  <c:v>150</c:v>
                </c:pt>
                <c:pt idx="4">
                  <c:v>4</c:v>
                </c:pt>
                <c:pt idx="6">
                  <c:v>6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tygodniowy'!$C$278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20</c:v>
                </c:pt>
                <c:pt idx="2">
                  <c:v>25</c:v>
                </c:pt>
                <c:pt idx="4">
                  <c:v>12</c:v>
                </c:pt>
                <c:pt idx="6">
                  <c:v>13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tygodniowy'!$C$279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11</c:v>
                </c:pt>
                <c:pt idx="2">
                  <c:v>13</c:v>
                </c:pt>
                <c:pt idx="4">
                  <c:v>1</c:v>
                </c:pt>
                <c:pt idx="6">
                  <c:v>6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tygodniowy'!$C$280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tygodniowy'!$G$280:$R$280</c:f>
              <c:numCache>
                <c:formatCode>General</c:formatCode>
                <c:ptCount val="12"/>
                <c:pt idx="0">
                  <c:v>10</c:v>
                </c:pt>
                <c:pt idx="2">
                  <c:v>10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tygodniowy'!$C$281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63</c:v>
                </c:pt>
                <c:pt idx="2">
                  <c:v>72</c:v>
                </c:pt>
                <c:pt idx="4">
                  <c:v>13</c:v>
                </c:pt>
                <c:pt idx="6">
                  <c:v>23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8629856"/>
        <c:axId val="688632208"/>
        <c:axId val="0"/>
      </c:bar3DChart>
      <c:catAx>
        <c:axId val="688629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688632208"/>
        <c:crosses val="autoZero"/>
        <c:auto val="1"/>
        <c:lblAlgn val="ctr"/>
        <c:lblOffset val="100"/>
        <c:noMultiLvlLbl val="0"/>
      </c:catAx>
      <c:valAx>
        <c:axId val="68863220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688629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01.03.2026 - 31.03.2026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73745</c:v>
                </c:pt>
                <c:pt idx="1">
                  <c:v>25195</c:v>
                </c:pt>
                <c:pt idx="2">
                  <c:v>1939</c:v>
                </c:pt>
                <c:pt idx="3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01.03.2026 - 31.03.2026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2443</c:v>
                </c:pt>
                <c:pt idx="1">
                  <c:v>1319</c:v>
                </c:pt>
                <c:pt idx="2">
                  <c:v>196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01.03.2026 - 31.03.2026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2857</c:v>
                </c:pt>
                <c:pt idx="1">
                  <c:v>1995</c:v>
                </c:pt>
                <c:pt idx="2">
                  <c:v>235</c:v>
                </c:pt>
                <c:pt idx="3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465824"/>
        <c:axId val="528467392"/>
        <c:axId val="0"/>
      </c:bar3DChart>
      <c:catAx>
        <c:axId val="52846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8467392"/>
        <c:crosses val="autoZero"/>
        <c:auto val="1"/>
        <c:lblAlgn val="ctr"/>
        <c:lblOffset val="100"/>
        <c:noMultiLvlLbl val="0"/>
      </c:catAx>
      <c:valAx>
        <c:axId val="528467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28465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tygodniowy'!$D$202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tygodniowy'!$H$201:$K$201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tygodniowy'!$H$202:$K$202</c:f>
              <c:numCache>
                <c:formatCode>#,##0</c:formatCode>
                <c:ptCount val="4"/>
                <c:pt idx="0">
                  <c:v>41230</c:v>
                </c:pt>
                <c:pt idx="3">
                  <c:v>47625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tygodniowy'!$D$203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tygodniowy'!$H$201:$K$201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tygodniowy'!$H$203:$K$203</c:f>
              <c:numCache>
                <c:formatCode>#,##0</c:formatCode>
                <c:ptCount val="4"/>
                <c:pt idx="0">
                  <c:v>5555</c:v>
                </c:pt>
                <c:pt idx="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tygodniowy'!$D$204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tygodniowy'!$H$201:$K$201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tygodniowy'!$H$204:$K$204</c:f>
              <c:numCache>
                <c:formatCode>#,##0</c:formatCode>
                <c:ptCount val="4"/>
                <c:pt idx="0">
                  <c:v>4993</c:v>
                </c:pt>
                <c:pt idx="3">
                  <c:v>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467000"/>
        <c:axId val="529101192"/>
        <c:axId val="538318256"/>
      </c:bar3DChart>
      <c:catAx>
        <c:axId val="52846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01192"/>
        <c:crosses val="autoZero"/>
        <c:auto val="1"/>
        <c:lblAlgn val="ctr"/>
        <c:lblOffset val="100"/>
        <c:noMultiLvlLbl val="0"/>
      </c:catAx>
      <c:valAx>
        <c:axId val="52910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467000"/>
        <c:crosses val="autoZero"/>
        <c:crossBetween val="between"/>
      </c:valAx>
      <c:serAx>
        <c:axId val="538318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0119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01.01.2026 - 31.03.2026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168061</c:v>
                </c:pt>
                <c:pt idx="1">
                  <c:v>70523</c:v>
                </c:pt>
                <c:pt idx="2">
                  <c:v>5877</c:v>
                </c:pt>
                <c:pt idx="3">
                  <c:v>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01.01.2026 - 31.03.2026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5903</c:v>
                </c:pt>
                <c:pt idx="1">
                  <c:v>3512</c:v>
                </c:pt>
                <c:pt idx="2">
                  <c:v>519</c:v>
                </c:pt>
                <c:pt idx="3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01.01.2026 - 31.03.2026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7839</c:v>
                </c:pt>
                <c:pt idx="1">
                  <c:v>4983</c:v>
                </c:pt>
                <c:pt idx="2">
                  <c:v>671</c:v>
                </c:pt>
                <c:pt idx="3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9102760"/>
        <c:axId val="529103936"/>
        <c:axId val="0"/>
      </c:bar3DChart>
      <c:catAx>
        <c:axId val="529102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9103936"/>
        <c:crosses val="autoZero"/>
        <c:auto val="1"/>
        <c:lblAlgn val="ctr"/>
        <c:lblOffset val="100"/>
        <c:noMultiLvlLbl val="0"/>
      </c:catAx>
      <c:valAx>
        <c:axId val="529103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29102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317</xdr:row>
      <xdr:rowOff>52389</xdr:rowOff>
    </xdr:from>
    <xdr:to>
      <xdr:col>24</xdr:col>
      <xdr:colOff>19051</xdr:colOff>
      <xdr:row>338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457</xdr:row>
      <xdr:rowOff>65086</xdr:rowOff>
    </xdr:from>
    <xdr:to>
      <xdr:col>23</xdr:col>
      <xdr:colOff>9525</xdr:colOff>
      <xdr:row>471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134</xdr:row>
      <xdr:rowOff>69397</xdr:rowOff>
    </xdr:from>
    <xdr:to>
      <xdr:col>23</xdr:col>
      <xdr:colOff>1</xdr:colOff>
      <xdr:row>156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282</xdr:row>
      <xdr:rowOff>142193</xdr:rowOff>
    </xdr:from>
    <xdr:to>
      <xdr:col>23</xdr:col>
      <xdr:colOff>238126</xdr:colOff>
      <xdr:row>301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206</xdr:row>
      <xdr:rowOff>1</xdr:rowOff>
    </xdr:from>
    <xdr:to>
      <xdr:col>21</xdr:col>
      <xdr:colOff>238125</xdr:colOff>
      <xdr:row>221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387</xdr:row>
      <xdr:rowOff>0</xdr:rowOff>
    </xdr:from>
    <xdr:to>
      <xdr:col>20</xdr:col>
      <xdr:colOff>234084</xdr:colOff>
      <xdr:row>387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310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190499</xdr:rowOff>
    </xdr:from>
    <xdr:to>
      <xdr:col>24</xdr:col>
      <xdr:colOff>106136</xdr:colOff>
      <xdr:row>112</xdr:row>
      <xdr:rowOff>71436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60732BFC-035E-43E2-B734-5B99087A4AD7}"/>
            </a:ext>
          </a:extLst>
        </xdr:cNvPr>
        <xdr:cNvSpPr txBox="1"/>
      </xdr:nvSpPr>
      <xdr:spPr>
        <a:xfrm>
          <a:off x="0" y="20192999"/>
          <a:ext cx="8202386" cy="369093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 marzec 2026 r.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potwierdzają utrzymujący się wysoki poziom zainteresowania legalizacją pobytu w Polsce. Cudzoziemcy złożyli blisko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 tys. wniosków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 udzielenie zezwoleń na pobyt,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 czego zdecydowana większość (93%) dotyczyła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pobyt czasowy (73,7 tys.).  O pobyt stały ubiegało się 3% wnioskodawców (2,4 tys.), a o pobyt rezydenta długoterminowego UE – 4% (2,9 tys.).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Główne państwa pochodzenia: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Listę otwierają obywatele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Ukrainy (68% – 53,6 tys.),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następnie Białorusi (7 tys.), Kolumbii (2,4 tys.) oraz Gruzji (2,3 tys.).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Wiek i płeć: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Imigracja ma charakter wybitnie zarobkowy – aż 84% wnioskodawców to osoby w wieku produkcyjnym (równomiernie rozłożone między grupy 18–34 oraz 35–64 lata). Wśród dzieci dominują osoby do 13. roku życia (8,6 tys.).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Płeć: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Przewaga mężczyzn (58%) wynika prawdopodobnie ze specyfiki sektorów budowlanego, transportowego i przemysłowego.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Cudzoziemcy wybierają regiony o najsilniejszych rynkach pracy. Ponad połowa wszystkich wniosków (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53%)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wpłynęła do czterech urzędów wojewódzkich: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Mazowieckiego (14,4 tys. – 18%),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Łódzkiego (13,1 tys. – 17%),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Dolnośląskiego (7,6 tys.),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Wielkopolskiego (6,8 tys.).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strukturze terytorialnej wyróżnia się województwo łódzkie, które skupiło w marcu br. co szósty wniosek o pobyt złożony w Polsce. Region ten niemal zrównał się z dotychczasowym liderem – Mazowszem (różnica zaledwie 1 pkt proc.), dystansując pozostałe aglomeracje, takie jak Wrocław (Dolnośląskie) czy Poznań (Wielkopolskie).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marcu wydano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32,6 tys.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z czego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88% stanowiły decyzje pozytywne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Odmowy stanowiły 7%, a umorzenia postępowań 5%. W strukturze zgód dominował pobyt czasowy (88%), przed pobytem rezydenta (7%) i stałym (5%).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Podsumowanie narastająco (I kwartał 2026 r.):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Napływ wniosków: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roku złożono 181,8 tys. wniosków.  Głównymi grupami narodowościowymi pozostają obywatele Ukrainy (67%) oraz Białorusi (9%), przy widocznym udziale obywateli Kolumbii, Gruzji i Indii (po ok. 3%).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Wydane decyzje: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Urzędy wydały blisko 91 tys. rozstrzygnięć. Odsetek decyzji pozytywnych utrzymał się na poziomie 87%. Najwięcej zgód na pobyt otrzymali obywatele Ukrainy (69%), Białorusi (9%) oraz Indii (3%).</a:t>
          </a: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0</xdr:colOff>
      <xdr:row>161</xdr:row>
      <xdr:rowOff>0</xdr:rowOff>
    </xdr:from>
    <xdr:to>
      <xdr:col>24</xdr:col>
      <xdr:colOff>106136</xdr:colOff>
      <xdr:row>172</xdr:row>
      <xdr:rowOff>161925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843554A2-639C-418B-926A-BFD45C72421A}"/>
            </a:ext>
          </a:extLst>
        </xdr:cNvPr>
        <xdr:cNvSpPr txBox="1"/>
      </xdr:nvSpPr>
      <xdr:spPr>
        <a:xfrm>
          <a:off x="0" y="35794950"/>
          <a:ext cx="8411936" cy="13049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pierwszym kwartale 2026 r. organ odwoławczy utrzymał wysoką wydajność, wydając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5,3 tys.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przy wpływie na poziomie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6,2 tys.</a:t>
          </a:r>
          <a:r>
            <a:rPr lang="pl-PL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odwołań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Statystyki rozstrzygnięć wskazują na bardzo wysoką skuteczność wnoszonych środków zaskarżenia: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Wskaźnik utrzymania decyzji: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Jedynie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zaskarżonych rozstrzygnięć wojewodów zostało utrzymanych w mocy.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Wskaźnik reformowalności: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Aż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74%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spraw zakończyło się uchyleniem pierwotnej decyzji organu I instancji (poprzez zmianę merytoryczną, uchylenie lub przekazanie do ponownego rozpatrzenia).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Decyzje pozytywne: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39%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przypadków Szef UdSC wydał decyzję merytorycznie pozytywną, przyznając cudzoziemcowi prawo do pobytu i tym samym korygując negatywne rozstrzygnięcie wojewody.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Pobyt czasowy: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Odwołania w sprawach o pobyt czasowy stanowiły 86% wszystkich postępowań (5,3 tys.). To w tej kategorii odnotowano najwyższą skuteczność odwołań – wskaźnik zmiany decyzji odmownej na pozytywną wyniósł aż 44%, co znacząco przewyższa średnią dla pozostałych typów spraw.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24</xdr:col>
      <xdr:colOff>76200</xdr:colOff>
      <xdr:row>197</xdr:row>
      <xdr:rowOff>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9FDD1CA-0CB9-4521-9A66-C3BD3375A0D0}"/>
            </a:ext>
          </a:extLst>
        </xdr:cNvPr>
        <xdr:cNvSpPr txBox="1"/>
      </xdr:nvSpPr>
      <xdr:spPr>
        <a:xfrm>
          <a:off x="0" y="40233600"/>
          <a:ext cx="8382000" cy="714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marcu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Wydział Wykazu Cudzoziemców (WWC) zrealizował blisko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4,4 tys. spraw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Struktura podejmowanych działań odzwierciedla kluczową rolę Wydziału w zapewnianiu bezpieczeństwa porządku publicznego.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Kluczowe kategorie działań: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Alerty pobytowe: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Stanowiły największy segment operacyjny (30% – 1 295 spraw), co potwierdza wysoką dynamikę bieżącej aktualizacji danych o cudzoziemcach w krajowych rejestrach.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Wpisy do Systemu Informacyjnego Schengen (SIS):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Obejmowały 26% działań (1 143 sprawy).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Fakt, że co czwarta sprawa dotyczy bezpośrednio zasobów SIS, dowodzi wysokiej aktywności Polski we współtworzeniu architektury bezpieczeństwa granic zewnętrznych UE oraz skutecznego wypełniania zobowiązań w ramach strefy Schengen.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24</xdr:col>
      <xdr:colOff>76200</xdr:colOff>
      <xdr:row>234</xdr:row>
      <xdr:rowOff>104775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BCF867B7-ACA9-4953-B4AA-7EFFD2675655}"/>
            </a:ext>
          </a:extLst>
        </xdr:cNvPr>
        <xdr:cNvSpPr txBox="1"/>
      </xdr:nvSpPr>
      <xdr:spPr>
        <a:xfrm>
          <a:off x="0" y="45053250"/>
          <a:ext cx="8715375" cy="10572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marcu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odnotowano niemal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52 tys. wpływających wniosków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 konsultacje wizowe. Kluczowym czynnikiem kształtującym dynamikę tego obszaru była sytuacja na Bliskim Wschodzie – wybuch wojny w Iranie oraz związane z tym zamknięcie licznych placówek dyplomatyczno-konsularnych w regionie przełożyły się na wyraźny spadek liczby zapytań w porównaniu do lutego br.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Struktura napływu wniosków i realizacja zadań: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Współpraca w strefie Schengen: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Ponad 41,2 tys. wniosków (ok. 80% ogółu) wpłynęło od państw partnerskich obszaru Schengen. Podkreśla to istotną rolę Polski w europejskim systemie weryfikacji bezpieczeństwa.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Konsulowie krajowi: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Liczba spraw zainicjowanych przez polskie placówki konsularne również uległa zmniejszeniu, jednak zmiana ta miała charakter marginalny.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Wydajność orzecznicza: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analizowanym okresie wydano łącznie 59,3 tys. decyzji, z czego 48 tys. dotyczyło zapytań zagranicznych organów wizowych. Nadwyżka liczby decyzji nad wpływem świadczy o skutecznej redukcji spraw bieżących.</a:t>
          </a:r>
        </a:p>
        <a:p>
          <a:endParaRPr lang="pl-P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Wszystkie procedury realizowane są za pośrednictwem systemu VIS (Visa Information System).</a:t>
          </a:r>
          <a:br>
            <a:rPr lang="pl-PL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0</xdr:colOff>
      <xdr:row>255</xdr:row>
      <xdr:rowOff>0</xdr:rowOff>
    </xdr:from>
    <xdr:to>
      <xdr:col>24</xdr:col>
      <xdr:colOff>96611</xdr:colOff>
      <xdr:row>265</xdr:row>
      <xdr:rowOff>142874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7B17EAB-891B-4FBE-B4F1-91CF430F57AB}"/>
            </a:ext>
          </a:extLst>
        </xdr:cNvPr>
        <xdr:cNvSpPr txBox="1"/>
      </xdr:nvSpPr>
      <xdr:spPr>
        <a:xfrm>
          <a:off x="0" y="51892200"/>
          <a:ext cx="8402411" cy="9048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za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marzec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potwierdzają stabilną i przewidywalną skalę operacji w obszarze Małego Ruchu Granicznego. Obecnie zadania te realizowane są wyłącznie przez polskie placówki dyplomatyczne na Ukrainie.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Kluczowe wskaźniki: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Liczba rozstrzygnięć: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Wydano łącznie 640 zezwoleń MRG.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Skuteczność i rzetelność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 W analizowanym okresie nie odnotowano żadnej decyzji odmownej, ani przypadków cofnięcia lub unieważnienia istniejących uprawnień, co świadczy o wysokiej jakości weryfikacji wniosków na etapie przyjmowania dokumentacji.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Rozkład terytorialny: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Obsługa ruchu koncentruje się w dwóch kluczowych ośrodkach: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Lwów: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Pozostaje liderem statystyk z liczbą 534 wydanych dokumentów, co stanowi 83% całkowitego wolumenu spraw.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Łuck: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Odpowiada za wydanie 106 zezwoleń, czyli 17% udziału w marcu br.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Brak odnotowanych odmów przy jednoczesnej dominacji placówki we Lwowie wskazuje na ugruntowaną i sprawną procedurę obsługi beneficjentów MRG w tym regionie.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338</xdr:row>
      <xdr:rowOff>190499</xdr:rowOff>
    </xdr:from>
    <xdr:to>
      <xdr:col>25</xdr:col>
      <xdr:colOff>0</xdr:colOff>
      <xdr:row>356</xdr:row>
      <xdr:rowOff>71436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527A15F7-CE63-4A63-9973-B48EC831DD7A}"/>
            </a:ext>
          </a:extLst>
        </xdr:cNvPr>
        <xdr:cNvSpPr txBox="1"/>
      </xdr:nvSpPr>
      <xdr:spPr>
        <a:xfrm>
          <a:off x="0" y="66770249"/>
          <a:ext cx="8421461" cy="273843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marzec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wskazują na postępujący spadek zainteresowania procedurą ochrony międzynarodowej. Cudzoziemcy złożyli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458 wniosków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obejmujących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561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 stanowi gwałtowny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regres o 64%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 porównaniu do marca 2025 r. (1 552 osoby).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Struktura narodowościowa i dynamika zmian: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Główne państwa pochodzenia: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Listę otwierają obywatele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Ukrainy (222 osoby)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oraz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Białorusi (164 osoby).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Kolejne miejsca zajmują obywatele Rosji (41), Tadżykistanu (22) oraz Turcji (10). Te pięć nacji odpowiada za 82% wszystkich wniosków.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Największe spadki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 Najsilniejszy regres odnotowano wśród obywateli Ukrainy (spadek o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79%).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Znacznie mniej wniosków wpłynęło również od obywateli Tadżykistanu (-50%), Rosji (-38%) oraz Białorusi (-33%).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Analiza demograficzna i operacyjna: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Rejestracja: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Kluczowym punktem rejestrującym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wnioski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pozostaje PSG w Warszawie, gdzie zarejestrowano 39% wszystkich wnioskodawców.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 wniosku: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Dominują wnioski składane po raz pierwszy (84%).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 wnioskodawcy: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 strukturze przeważają mężczyźni (66%), głównie w wieku 18–34 lata. Kobiety stanowią 34% grupy (najczęściej w wieku 35–64 lata). Dzieci stanowią 17% populacji (93 osoby), z wyraźną przewagą grupy do 13. roku życia.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Podsumowanie I kwartału 2026 r.: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roku o ochronę ubiegało się łącznie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1 646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(1 306 wniosków). Jest to spadek o ponad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2/3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stosunku do roku ubiegłego.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Państwa pochodzenia: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Ukraina (37%), Białoruś (31%), Rosja (8%), Tadżykistan (3%) oraz Mołdawia (1%).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Statystyka: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Wnioski pierwsze stanowią 83%, a dorośli łącznie 82% całej populacji wnioskodawców.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Wiek: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Najliczniejszą grupą pozostają osoby młode, w wieku 18–34 lata (42%).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Największy regres liczby wniosków odnotowano wśród obywateli Ukrainy (spadek o 79%). Znaczne spadki dotyczyły również pozostałych państw z grupy TOP 5: Tadżykistanu (o 50%), Rosji (o 38%) oraz Białorusi (o 33%). Aż 39% wszystkich wnioskodawców zarejestrowała Placówka Straży Granicznej w Warszawie.  Zdecydowaną większość stanowiły wnioski pierwsze (84%), natomiast kolejne – 16%. W strukturze demograficznej dominują młodzi mężczyźni w wieku 18–34 lata (66% ogółu). Kobiety stanowią 34% grupy, z przewagą kategorii wiekowej - 35-64. Dzieci stanowią 17% populacji (93 osoby), z czego większość to osoby do 13. roku życia.</a:t>
          </a:r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początku roku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złożono łącznie 1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306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wniosków dotyczących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1 646 osób.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Najliczniejsze grupy wnioskodawców stanowili obywatele Ukrainy (608 osób – 37%), Białorusi (507 osób – 31%), Rosji (139 osób – 8%), Tadżykistanu (53 osoby – 3%) oraz Mołdawii (24 osoby – 1%). Wnioski pierwsze stanowiły 83% ogółu, kolejne 17%, 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Wśród wnioskodawców przeważają mężczyźni (64%). W podziale wiekowym najliczniejszą grupą są osoby w wieku 18–34 lata (42%), a następnie 35–64 lata (37%). Dorośli stanowią łącznie 82% wszystkich ubiegających się o ochronę. Ogólna liczba osób ubiegających się o ochronę międzynarodową spadła o ponad 2/3.</a:t>
          </a:r>
        </a:p>
        <a:p>
          <a:br>
            <a:rPr lang="pl-P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  <xdr:twoCellAnchor>
    <xdr:from>
      <xdr:col>0</xdr:col>
      <xdr:colOff>0</xdr:colOff>
      <xdr:row>372</xdr:row>
      <xdr:rowOff>0</xdr:rowOff>
    </xdr:from>
    <xdr:to>
      <xdr:col>25</xdr:col>
      <xdr:colOff>0</xdr:colOff>
      <xdr:row>388</xdr:row>
      <xdr:rowOff>9525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569B7706-38F4-414C-8F0F-4352308E2E04}"/>
            </a:ext>
          </a:extLst>
        </xdr:cNvPr>
        <xdr:cNvSpPr txBox="1"/>
      </xdr:nvSpPr>
      <xdr:spPr>
        <a:xfrm>
          <a:off x="0" y="72342375"/>
          <a:ext cx="9321573" cy="17240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Skala operacyjna i skuteczność: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Wnioski przychodzące (IN):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Procedurami objęto 440 cudzoziemców.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Wnioski wychodzące (OUT):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Polska wystąpiła o przejęcie 105 osób.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Bilans: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Polska przyjmuje w tym trybie czterokrotnie więcej osób, niż przekazuje do innych państw członkowskich.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Efektywność: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Współpraca administracyjna stoi na wysokim poziomie – pozytywnie rozpatrzono 77% wniosków IN oraz 86% wniosków OUT.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Główni partnerzy i kierunki:</a:t>
          </a:r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Współpraca koncentruje się na relacjach z Europą Zachodnią, ze szczególnym uwzględnieniem Niemiec, które są kluczowym partnerem w obu trybach.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Kierunki IN (do Polski):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Niemcy (45%), Francja (21%), Belgia (5%), Niderlandy (4%) oraz Norwegia (3%).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Kierunki OUT (z Polski):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Chorwacja (16%), Niemcy (15%), Łotwa (12%), Hiszpania (10%) oraz Austria (9%).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Struktura obywatelstwa: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Tryb IN: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Najczęściej dotyczył obywateli Ukrainy (15%), Afganistanu (13%) oraz Rosji (11%).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Tryb OUT: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Obejmował głównie obywateli Tadżykistanu i Ukrainy (po 14%), Mołdawii (12%) oraz Afganistanu (10%).</a:t>
          </a:r>
        </a:p>
        <a:p>
          <a:endParaRPr lang="pl-PL" sz="1000"/>
        </a:p>
        <a:p>
          <a:r>
            <a:rPr lang="pl-PL" sz="1000"/>
            <a:t>Dominujący udział Niemiec (45% wniosków przychodzących) oraz fakt, że najliczniejszą grupą w trybie IN są obywatele Ukrainy, potwierdza zjawisko tzw. secondary movements (migracji wtórnej) osób, które po zarejestrowaniu się w Polsce przemieściły się do Europy Zachodniej.</a:t>
          </a:r>
        </a:p>
        <a:p>
          <a:br>
            <a:rPr lang="pl-PL" sz="1000"/>
          </a:br>
          <a:endParaRPr lang="pl-PL" sz="1000"/>
        </a:p>
      </xdr:txBody>
    </xdr:sp>
    <xdr:clientData/>
  </xdr:twoCellAnchor>
  <xdr:twoCellAnchor>
    <xdr:from>
      <xdr:col>0</xdr:col>
      <xdr:colOff>0</xdr:colOff>
      <xdr:row>416</xdr:row>
      <xdr:rowOff>190499</xdr:rowOff>
    </xdr:from>
    <xdr:to>
      <xdr:col>24</xdr:col>
      <xdr:colOff>257175</xdr:colOff>
      <xdr:row>438</xdr:row>
      <xdr:rowOff>59530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AFEE6B36-752E-4423-ACD9-0B3889FBC01D}"/>
            </a:ext>
          </a:extLst>
        </xdr:cNvPr>
        <xdr:cNvSpPr txBox="1"/>
      </xdr:nvSpPr>
      <xdr:spPr>
        <a:xfrm>
          <a:off x="0" y="81950718"/>
          <a:ext cx="8353425" cy="291703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marcu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Szef Urzędu do Spraw Cudzoziemców (UdSC) wydał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1 031 decyzji.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Struktura rozstrzygnięć wskazuje na utrzymującą się dominację decyzji negatywnych (54%) oraz znaczący odsetek umorzeń postępowań (21%)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Decyzje pozytywne i uznawalność: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Ochrona przyznana: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Wydano 264 decyzje pozytywne, z czego 21 osób otrzymało status uchodźcy, a 243 – ochronę uzupełniającą.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Dominacja obywateli Białorusi: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Stanowią oni 76% wszystkich pozytywnych rozstrzygnięć (201 osób).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Wskaźnik uznawalności: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Średnio wynosi on 27%, przy czym jest skrajnie zróżnicowany dla poszczególnych państw pochodzenia: Białoruś (98%), Tadżykistan (60%), Afganistan i Ukraina (po 5%) oraz Rosja (2%).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Decyzje negatywne i umorzenia: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Odmowy: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554 decyzje negatywne, aż 77% dotyczyło obywateli Ukrainy (429). Kolejne grupy to obywatele Rosji (50) oraz Białorusi (8).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Umorzenia: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Objęły 21% spraw, najczęściej z powodu opuszczenia terytorium RP przez cudzoziemca jeszcze w trakcie trwania procedury (dotyczyło to głównie obywateli Ukrainy – 72 osoby oraz Somalii – 27 osób).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Wydolność i czas trwania postępowań: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Sprawy w toku: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Według stanu na 1 kwietnia 2026 r. w toku pozostaje 8,2 tys. spraw. Obciążenie Urzędu stabilizuje się po rekordowym napływie wniosków z 2024 r. (ponad 17 tys. osób).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Czas procedowania: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Średni czas trwania postępowania wynosi obecnie 277 dni (ok. 9 miesięcy).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Podsumowanie I kwartału 2026 r.: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ciągu pierwszych trzech miesięcy br. Szef UdSC wydał łącznie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2 446 decyzji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Pozytywne (481):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Ochronę przyznano głównie obywatelom Białorusi (77% wszystkich zgód).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Negatywne (1 333):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Głównymi adresatami odmów byli obywatele Ukrainy (80%), Rosji (7%) oraz Afganistanu (3%).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Umorzenia (632):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Dotyczyły blisko co czwartej zakończonej sprawy.</a:t>
          </a:r>
        </a:p>
        <a:p>
          <a:b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/>
        </a:p>
      </xdr:txBody>
    </xdr:sp>
    <xdr:clientData/>
  </xdr:twoCellAnchor>
  <xdr:twoCellAnchor>
    <xdr:from>
      <xdr:col>0</xdr:col>
      <xdr:colOff>0</xdr:colOff>
      <xdr:row>473</xdr:row>
      <xdr:rowOff>38100</xdr:rowOff>
    </xdr:from>
    <xdr:to>
      <xdr:col>25</xdr:col>
      <xdr:colOff>0</xdr:colOff>
      <xdr:row>484</xdr:row>
      <xdr:rowOff>71438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549D5A41-F7A7-4C2B-88DD-B3A212A3BF1A}"/>
            </a:ext>
          </a:extLst>
        </xdr:cNvPr>
        <xdr:cNvSpPr txBox="1"/>
      </xdr:nvSpPr>
      <xdr:spPr>
        <a:xfrm>
          <a:off x="0" y="94595950"/>
          <a:ext cx="9753600" cy="21542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Dane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końca pierwszego kwartału br.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potwierdzają utrwaloną tendencję do usamodzielniania się cudzoziemców objętych procedurami uchodźczymi. Pod opieką Szefa Urzędu do Spraw Cudzoziemców (UdSC) znajdowało się łącznie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6 838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przy czym model wsparcia jest wyraźnie zorientowany na pomoc pozaośrodkową.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Preferencje dotyczące zakwaterowania: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Pobyt samodzielny (89%):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Zdecydowana większość beneficjentów wybrała życie poza ośrodkami otwartymi, korzystając ze świadczeń pieniężnych na pokrycie kosztów wynajmu mieszkania i wyżywienia we własnym zakresie.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Pobyt w ośrodkach (11%):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W dziewięciu ośrodkach prowadzonych przez UdSC zamieszkiwało jedynie 730 osób.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Zróżnicowanie narodowościowe: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Wybór formy pomocy jest ściśle skorelowany z krajem pochodzenia cudzoziemców: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Samodzielność (Ukraina i Białoruś):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Obywatele tych państw stanowią aż 74% osób funkcjonujących poza ośrodkami. W grupie mieszkającej samodzielnie dominują Ukraińcy (41%) oraz Białorusini (28%).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Zakwaterowanie zbiorowe (Rosja i Tadżykistan):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Te grupy częściej korzystają z pełnego utrzymania w placówkach Urzędu. W ośrodkach najliczniej reprezentowani byli obywatele Rosji (31%) oraz Tadżykistanu (13%).</a:t>
          </a:r>
        </a:p>
        <a:p>
          <a:endParaRPr lang="pl-PL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487</xdr:row>
      <xdr:rowOff>0</xdr:rowOff>
    </xdr:from>
    <xdr:to>
      <xdr:col>25</xdr:col>
      <xdr:colOff>0</xdr:colOff>
      <xdr:row>500</xdr:row>
      <xdr:rowOff>111124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4613FC52-290B-4F35-BAE8-E9FBE1C15001}"/>
            </a:ext>
          </a:extLst>
        </xdr:cNvPr>
        <xdr:cNvSpPr txBox="1"/>
      </xdr:nvSpPr>
      <xdr:spPr>
        <a:xfrm>
          <a:off x="0" y="92654438"/>
          <a:ext cx="8402411" cy="22066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Konsekwencje konfliktu zbrojnego w Ukrainie pozostają głównym czynnikiem kształtującym obraz migracji w Polsce. Obecnie z ochrony czasowej korzysta ponad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961 tys. osób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(w tym 958 tys. obywateli Ukrainy).</a:t>
          </a:r>
        </a:p>
        <a:p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Zmiany w profilu demograficznym: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Kluczowym trendem jest ewolucja profilu osób dokonujących nowych rejestracji. W następstwie złagodzenia ukraińskich przepisów mobilizacyjnych w sierpniu 2025 r., odnotowano wyraźny napływ młodych mężczyzn. W samym marcu br. zarejestrowano ok.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tys. mężczyzn w wieku 18–22 lata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 stanowi ponad trzykrotny wzrost w stosunku do analogicznego okresu roku ubiegłego.</a:t>
          </a:r>
        </a:p>
        <a:p>
          <a:endParaRPr lang="pl-PL" sz="10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Struktura narodowościowa: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Łączna liczba cudzoziemców posiadających ważne dokumenty pobytowe w Polsce przekroczyła barierę 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milionów już blisko rok temu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Polska dynamicznie staje się krajem coraz bardziej różnorodnym pod względem pochodzenia rezydentów: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Ukraina: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1,55 mln osób (dominująca grupa – 78% ogółu);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Białoruś: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139 tys. osób;</a:t>
          </a:r>
        </a:p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Kierunki azjatyckie: 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Odnotowuje się wysoką dynamikę wzrostu liczby obywateli 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Indii (26 tys.), 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Gruzji (22 tys.), Wietnamu (15 tys.), Uzbekistanu (12 tys.) oraz Filipin (10 tys.).</a:t>
          </a:r>
        </a:p>
        <a:p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Polska ewoluuje z kraju migracji regionalnej (państwa sąsiednie) w kierunku istotnego, globalnego punktu docelowego dla pracowników z Azji i Dalekiego Wschodu.</a:t>
          </a:r>
          <a:b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0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Y511"/>
  <sheetViews>
    <sheetView showGridLines="0" tabSelected="1" zoomScaleNormal="100" zoomScalePageLayoutView="70" workbookViewId="0">
      <selection activeCell="AB477" sqref="AB477"/>
    </sheetView>
  </sheetViews>
  <sheetFormatPr defaultColWidth="4.1796875" defaultRowHeight="14.5" x14ac:dyDescent="0.35"/>
  <cols>
    <col min="1" max="13" width="5" style="3" customWidth="1"/>
    <col min="14" max="14" width="5.453125" style="3" bestFit="1" customWidth="1"/>
    <col min="15" max="15" width="6.1796875" style="3" customWidth="1"/>
    <col min="16" max="16" width="6.81640625" style="3" customWidth="1"/>
    <col min="17" max="18" width="5" style="3" customWidth="1"/>
    <col min="19" max="19" width="7.7265625" style="3" customWidth="1"/>
    <col min="20" max="20" width="5" style="3" customWidth="1"/>
    <col min="21" max="21" width="5.453125" style="3" bestFit="1" customWidth="1"/>
    <col min="22" max="23" width="5" style="3" customWidth="1"/>
    <col min="24" max="24" width="8" style="3" customWidth="1"/>
    <col min="25" max="25" width="10" style="6" customWidth="1"/>
    <col min="26" max="16384" width="4.1796875" style="3"/>
  </cols>
  <sheetData>
    <row r="1" spans="1:25" x14ac:dyDescent="0.35">
      <c r="T1" s="49"/>
      <c r="U1" s="50"/>
      <c r="V1" s="50"/>
      <c r="W1" s="50"/>
      <c r="X1" s="50"/>
      <c r="Y1" s="50"/>
    </row>
    <row r="2" spans="1:25" x14ac:dyDescent="0.35">
      <c r="Q2" s="5"/>
      <c r="T2" s="50"/>
      <c r="U2" s="50"/>
      <c r="V2" s="50"/>
      <c r="W2" s="50"/>
      <c r="X2" s="50"/>
      <c r="Y2" s="50"/>
    </row>
    <row r="3" spans="1:25" x14ac:dyDescent="0.35">
      <c r="T3" s="50"/>
      <c r="U3" s="50"/>
      <c r="V3" s="50"/>
      <c r="W3" s="50"/>
      <c r="X3" s="50"/>
      <c r="Y3" s="50"/>
    </row>
    <row r="4" spans="1:25" x14ac:dyDescent="0.35">
      <c r="T4" s="50"/>
      <c r="U4" s="50"/>
      <c r="V4" s="50"/>
      <c r="W4" s="50"/>
      <c r="X4" s="50"/>
      <c r="Y4" s="50"/>
    </row>
    <row r="5" spans="1:25" x14ac:dyDescent="0.35">
      <c r="E5" s="304" t="s">
        <v>66</v>
      </c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T5" s="50"/>
      <c r="U5" s="50"/>
      <c r="V5" s="50"/>
      <c r="W5" s="50"/>
      <c r="X5" s="50"/>
      <c r="Y5" s="50"/>
    </row>
    <row r="6" spans="1:25" x14ac:dyDescent="0.35"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T6" s="50"/>
      <c r="U6" s="50"/>
      <c r="V6" s="50"/>
      <c r="W6" s="50"/>
      <c r="X6" s="50"/>
      <c r="Y6" s="50"/>
    </row>
    <row r="7" spans="1:25" x14ac:dyDescent="0.35"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T7" s="50"/>
      <c r="U7" s="50"/>
      <c r="V7" s="50"/>
      <c r="W7" s="50"/>
      <c r="X7" s="50"/>
      <c r="Y7" s="50"/>
    </row>
    <row r="8" spans="1:25" x14ac:dyDescent="0.35"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T8" s="50"/>
      <c r="U8" s="50"/>
      <c r="V8" s="50"/>
      <c r="W8" s="50"/>
      <c r="X8" s="50"/>
      <c r="Y8" s="50"/>
    </row>
    <row r="9" spans="1:25" ht="19.5" x14ac:dyDescent="0.45">
      <c r="E9" s="305" t="str">
        <f>CONCATENATE("w okresie ",Arkusz18!A2," - ",Arkusz18!B2," r.")</f>
        <v>w okresie 01.03.2026 - 31.03.2026 r.</v>
      </c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T9" s="50"/>
      <c r="U9" s="50"/>
      <c r="V9" s="50"/>
      <c r="W9" s="50"/>
      <c r="X9" s="50"/>
      <c r="Y9" s="50"/>
    </row>
    <row r="10" spans="1:25" x14ac:dyDescent="0.35">
      <c r="T10" s="50"/>
      <c r="U10" s="50"/>
      <c r="V10" s="50"/>
      <c r="W10" s="50"/>
      <c r="X10" s="50"/>
      <c r="Y10" s="50"/>
    </row>
    <row r="11" spans="1:25" x14ac:dyDescent="0.35">
      <c r="T11" s="50"/>
      <c r="U11" s="50"/>
      <c r="V11" s="50"/>
      <c r="W11" s="50"/>
      <c r="X11" s="50"/>
      <c r="Y11" s="50"/>
    </row>
    <row r="12" spans="1:25" x14ac:dyDescent="0.35">
      <c r="T12" s="50"/>
      <c r="U12" s="50"/>
      <c r="V12" s="50"/>
      <c r="W12" s="50"/>
      <c r="X12" s="50"/>
      <c r="Y12" s="50"/>
    </row>
    <row r="13" spans="1:25" x14ac:dyDescent="0.35">
      <c r="T13" s="50"/>
      <c r="U13" s="50"/>
      <c r="V13" s="50"/>
      <c r="W13" s="50"/>
      <c r="X13" s="50"/>
      <c r="Y13" s="50"/>
    </row>
    <row r="14" spans="1:25" x14ac:dyDescent="0.35">
      <c r="T14" s="50"/>
      <c r="U14" s="50"/>
      <c r="V14" s="50"/>
      <c r="W14" s="50"/>
      <c r="X14" s="50"/>
      <c r="Y14" s="50"/>
    </row>
    <row r="15" spans="1:25" ht="18" x14ac:dyDescent="0.35">
      <c r="A15" s="8" t="s">
        <v>70</v>
      </c>
      <c r="T15" s="50"/>
      <c r="U15" s="50"/>
      <c r="V15" s="50"/>
      <c r="W15" s="50"/>
      <c r="X15" s="50"/>
      <c r="Y15" s="50"/>
    </row>
    <row r="16" spans="1:25" ht="18" x14ac:dyDescent="0.35">
      <c r="A16" s="8"/>
    </row>
    <row r="18" spans="1:25" x14ac:dyDescent="0.35">
      <c r="A18" s="138" t="s">
        <v>140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1:25" x14ac:dyDescent="0.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</row>
    <row r="20" spans="1:25" x14ac:dyDescent="0.3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1:25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5" ht="28.5" customHeight="1" x14ac:dyDescent="0.35">
      <c r="G22" s="89" t="s">
        <v>2</v>
      </c>
      <c r="H22" s="90"/>
      <c r="I22" s="90"/>
      <c r="J22" s="90"/>
      <c r="K22" s="90" t="s">
        <v>3</v>
      </c>
      <c r="L22" s="90"/>
      <c r="M22" s="93" t="str">
        <f>CONCATENATE("decyzje ",Arkusz18!A2," - ",Arkusz18!B2," r.")</f>
        <v>decyzje 01.03.2026 - 31.03.2026 r.</v>
      </c>
      <c r="N22" s="93"/>
      <c r="O22" s="93"/>
      <c r="P22" s="93"/>
      <c r="Q22" s="93"/>
      <c r="R22" s="94"/>
    </row>
    <row r="23" spans="1:25" ht="60" customHeight="1" x14ac:dyDescent="0.35">
      <c r="G23" s="91"/>
      <c r="H23" s="92"/>
      <c r="I23" s="92"/>
      <c r="J23" s="92"/>
      <c r="K23" s="92"/>
      <c r="L23" s="92"/>
      <c r="M23" s="109" t="s">
        <v>25</v>
      </c>
      <c r="N23" s="109"/>
      <c r="O23" s="109" t="s">
        <v>26</v>
      </c>
      <c r="P23" s="109"/>
      <c r="Q23" s="109" t="s">
        <v>27</v>
      </c>
      <c r="R23" s="110"/>
    </row>
    <row r="24" spans="1:25" x14ac:dyDescent="0.35">
      <c r="G24" s="226" t="s">
        <v>34</v>
      </c>
      <c r="H24" s="227"/>
      <c r="I24" s="227"/>
      <c r="J24" s="227"/>
      <c r="K24" s="177">
        <v>73745</v>
      </c>
      <c r="L24" s="177"/>
      <c r="M24" s="117">
        <f>Arkusz9!B3</f>
        <v>25195</v>
      </c>
      <c r="N24" s="117"/>
      <c r="O24" s="117">
        <f>Arkusz9!B2</f>
        <v>1939</v>
      </c>
      <c r="P24" s="117"/>
      <c r="Q24" s="117">
        <f>Arkusz9!B4</f>
        <v>1343</v>
      </c>
      <c r="R24" s="118"/>
      <c r="S24" s="53"/>
      <c r="T24" s="53"/>
    </row>
    <row r="25" spans="1:25" x14ac:dyDescent="0.35">
      <c r="G25" s="266" t="s">
        <v>35</v>
      </c>
      <c r="H25" s="267"/>
      <c r="I25" s="267"/>
      <c r="J25" s="267"/>
      <c r="K25" s="265">
        <v>2443</v>
      </c>
      <c r="L25" s="265"/>
      <c r="M25" s="270">
        <f>Arkusz9!B11</f>
        <v>1319</v>
      </c>
      <c r="N25" s="270"/>
      <c r="O25" s="270">
        <f>Arkusz9!B10</f>
        <v>196</v>
      </c>
      <c r="P25" s="270"/>
      <c r="Q25" s="270">
        <f>Arkusz9!B12</f>
        <v>160</v>
      </c>
      <c r="R25" s="271"/>
      <c r="S25" s="53"/>
      <c r="T25" s="53"/>
      <c r="Y25" s="53"/>
    </row>
    <row r="26" spans="1:25" ht="15" thickBot="1" x14ac:dyDescent="0.4">
      <c r="G26" s="102" t="s">
        <v>24</v>
      </c>
      <c r="H26" s="103"/>
      <c r="I26" s="103"/>
      <c r="J26" s="103"/>
      <c r="K26" s="225">
        <v>2857</v>
      </c>
      <c r="L26" s="225"/>
      <c r="M26" s="223">
        <f>Arkusz9!B7</f>
        <v>1995</v>
      </c>
      <c r="N26" s="223"/>
      <c r="O26" s="223">
        <f>Arkusz9!B6</f>
        <v>235</v>
      </c>
      <c r="P26" s="223"/>
      <c r="Q26" s="223">
        <f>Arkusz9!B8</f>
        <v>179</v>
      </c>
      <c r="R26" s="224"/>
      <c r="S26" s="53"/>
      <c r="T26" s="53"/>
      <c r="X26" s="54"/>
    </row>
    <row r="27" spans="1:25" ht="15" thickBot="1" x14ac:dyDescent="0.4">
      <c r="G27" s="302" t="s">
        <v>72</v>
      </c>
      <c r="H27" s="303"/>
      <c r="I27" s="303"/>
      <c r="J27" s="303"/>
      <c r="K27" s="268">
        <f>SUM(K24:K26)</f>
        <v>79045</v>
      </c>
      <c r="L27" s="268"/>
      <c r="M27" s="268">
        <f>SUM(M24:M26)</f>
        <v>28509</v>
      </c>
      <c r="N27" s="268"/>
      <c r="O27" s="268">
        <f>SUM(O24:O26)</f>
        <v>2370</v>
      </c>
      <c r="P27" s="268"/>
      <c r="Q27" s="268">
        <f>SUM(Q24:Q26)</f>
        <v>1682</v>
      </c>
      <c r="R27" s="269"/>
      <c r="S27" s="54"/>
    </row>
    <row r="31" spans="1:25" x14ac:dyDescent="0.35">
      <c r="V31" s="11"/>
      <c r="W31" s="11"/>
    </row>
    <row r="37" spans="7:25" x14ac:dyDescent="0.35">
      <c r="V37" s="23"/>
      <c r="W37" s="23"/>
      <c r="X37" s="23"/>
      <c r="Y37" s="24"/>
    </row>
    <row r="38" spans="7:25" x14ac:dyDescent="0.35">
      <c r="V38" s="23"/>
      <c r="W38" s="23"/>
      <c r="X38" s="23"/>
      <c r="Y38" s="24"/>
    </row>
    <row r="39" spans="7:25" x14ac:dyDescent="0.35">
      <c r="V39" s="23"/>
      <c r="W39" s="23"/>
      <c r="X39" s="23"/>
      <c r="Y39" s="24"/>
    </row>
    <row r="40" spans="7:25" x14ac:dyDescent="0.35">
      <c r="V40" s="23"/>
      <c r="W40" s="23"/>
      <c r="X40" s="23"/>
      <c r="Y40" s="24"/>
    </row>
    <row r="41" spans="7:25" x14ac:dyDescent="0.35">
      <c r="V41" s="23"/>
      <c r="W41" s="23"/>
      <c r="X41" s="23"/>
      <c r="Y41" s="24"/>
    </row>
    <row r="42" spans="7:25" x14ac:dyDescent="0.35">
      <c r="V42" s="23"/>
      <c r="W42" s="23"/>
      <c r="X42" s="23"/>
      <c r="Y42" s="24"/>
    </row>
    <row r="43" spans="7:25" x14ac:dyDescent="0.35">
      <c r="V43" s="23"/>
      <c r="W43" s="23"/>
      <c r="X43" s="23"/>
      <c r="Y43" s="24"/>
    </row>
    <row r="44" spans="7:25" x14ac:dyDescent="0.35">
      <c r="V44" s="23"/>
      <c r="W44" s="23"/>
      <c r="X44" s="23"/>
      <c r="Y44" s="24"/>
    </row>
    <row r="45" spans="7:25" ht="15" thickBot="1" x14ac:dyDescent="0.4">
      <c r="V45" s="23"/>
      <c r="W45" s="23"/>
      <c r="X45" s="23"/>
      <c r="Y45" s="24"/>
    </row>
    <row r="46" spans="7:25" ht="63.75" customHeight="1" x14ac:dyDescent="0.35">
      <c r="G46" s="77" t="s">
        <v>2</v>
      </c>
      <c r="H46" s="78"/>
      <c r="I46" s="78"/>
      <c r="J46" s="78"/>
      <c r="K46" s="78"/>
      <c r="L46" s="78"/>
      <c r="M46" s="78"/>
      <c r="N46" s="78"/>
      <c r="O46" s="81" t="s">
        <v>3</v>
      </c>
      <c r="P46" s="81"/>
      <c r="Q46" s="72" t="s">
        <v>77</v>
      </c>
      <c r="R46" s="73"/>
      <c r="U46" s="23"/>
      <c r="V46" s="23"/>
      <c r="W46" s="23"/>
      <c r="X46" s="23"/>
      <c r="Y46" s="24"/>
    </row>
    <row r="47" spans="7:25" x14ac:dyDescent="0.35">
      <c r="G47" s="79"/>
      <c r="H47" s="80"/>
      <c r="I47" s="80"/>
      <c r="J47" s="80"/>
      <c r="K47" s="80"/>
      <c r="L47" s="80"/>
      <c r="M47" s="80"/>
      <c r="N47" s="80"/>
      <c r="O47" s="82"/>
      <c r="P47" s="82"/>
      <c r="Q47" s="74"/>
      <c r="R47" s="75"/>
      <c r="U47" s="23"/>
      <c r="V47" s="23"/>
      <c r="W47" s="23"/>
      <c r="X47" s="23"/>
      <c r="Y47" s="24"/>
    </row>
    <row r="48" spans="7:25" x14ac:dyDescent="0.35">
      <c r="G48" s="83" t="s">
        <v>73</v>
      </c>
      <c r="H48" s="84"/>
      <c r="I48" s="84"/>
      <c r="J48" s="84"/>
      <c r="K48" s="84"/>
      <c r="L48" s="84"/>
      <c r="M48" s="84"/>
      <c r="N48" s="84"/>
      <c r="O48" s="85">
        <f>Arkusz10!A2</f>
        <v>447</v>
      </c>
      <c r="P48" s="85"/>
      <c r="Q48" s="62">
        <f>Arkusz10!A3</f>
        <v>367</v>
      </c>
      <c r="R48" s="63"/>
      <c r="U48" s="23"/>
      <c r="V48" s="23"/>
      <c r="W48" s="23"/>
      <c r="X48" s="23"/>
      <c r="Y48" s="24"/>
    </row>
    <row r="49" spans="7:25" x14ac:dyDescent="0.35">
      <c r="G49" s="86" t="s">
        <v>74</v>
      </c>
      <c r="H49" s="87"/>
      <c r="I49" s="87"/>
      <c r="J49" s="87"/>
      <c r="K49" s="87"/>
      <c r="L49" s="87"/>
      <c r="M49" s="87"/>
      <c r="N49" s="87"/>
      <c r="O49" s="88">
        <f>Arkusz10!A4</f>
        <v>67</v>
      </c>
      <c r="P49" s="88"/>
      <c r="Q49" s="68">
        <f>Arkusz10!A5</f>
        <v>50</v>
      </c>
      <c r="R49" s="69"/>
      <c r="U49" s="23"/>
      <c r="V49" s="23"/>
      <c r="W49" s="23"/>
      <c r="X49" s="23"/>
      <c r="Y49" s="24"/>
    </row>
    <row r="50" spans="7:25" x14ac:dyDescent="0.35">
      <c r="G50" s="83" t="s">
        <v>75</v>
      </c>
      <c r="H50" s="84"/>
      <c r="I50" s="84"/>
      <c r="J50" s="84"/>
      <c r="K50" s="84"/>
      <c r="L50" s="84"/>
      <c r="M50" s="84"/>
      <c r="N50" s="84"/>
      <c r="O50" s="85">
        <f>Arkusz10!A6</f>
        <v>0</v>
      </c>
      <c r="P50" s="85"/>
      <c r="Q50" s="62">
        <f>Arkusz10!A7</f>
        <v>0</v>
      </c>
      <c r="R50" s="63"/>
      <c r="U50" s="23"/>
      <c r="V50" s="23"/>
      <c r="W50" s="23"/>
      <c r="X50" s="23"/>
      <c r="Y50" s="24"/>
    </row>
    <row r="51" spans="7:25" ht="15" thickBot="1" x14ac:dyDescent="0.4">
      <c r="G51" s="105" t="s">
        <v>76</v>
      </c>
      <c r="H51" s="106"/>
      <c r="I51" s="106"/>
      <c r="J51" s="106"/>
      <c r="K51" s="106"/>
      <c r="L51" s="106"/>
      <c r="M51" s="106"/>
      <c r="N51" s="106"/>
      <c r="O51" s="104">
        <f>Arkusz10!A8</f>
        <v>6</v>
      </c>
      <c r="P51" s="104"/>
      <c r="Q51" s="64">
        <f>Arkusz10!A9</f>
        <v>3</v>
      </c>
      <c r="R51" s="65"/>
      <c r="U51" s="23"/>
      <c r="V51" s="23"/>
      <c r="W51" s="23"/>
      <c r="X51" s="23"/>
      <c r="Y51" s="24"/>
    </row>
    <row r="52" spans="7:25" ht="15" thickBot="1" x14ac:dyDescent="0.4">
      <c r="G52" s="107" t="s">
        <v>72</v>
      </c>
      <c r="H52" s="108"/>
      <c r="I52" s="108"/>
      <c r="J52" s="108"/>
      <c r="K52" s="108"/>
      <c r="L52" s="108"/>
      <c r="M52" s="108"/>
      <c r="N52" s="108"/>
      <c r="O52" s="70">
        <f>SUM(O48:O51)</f>
        <v>520</v>
      </c>
      <c r="P52" s="70"/>
      <c r="Q52" s="66">
        <f>SUM(Q48:Q51)</f>
        <v>420</v>
      </c>
      <c r="R52" s="67"/>
      <c r="U52" s="23"/>
      <c r="V52" s="23"/>
      <c r="W52" s="23"/>
      <c r="X52" s="23"/>
      <c r="Y52" s="24"/>
    </row>
    <row r="53" spans="7:25" x14ac:dyDescent="0.35">
      <c r="V53" s="23"/>
      <c r="W53" s="23"/>
      <c r="X53" s="23"/>
      <c r="Y53" s="24"/>
    </row>
    <row r="54" spans="7:25" x14ac:dyDescent="0.35">
      <c r="V54" s="23"/>
      <c r="W54" s="23"/>
      <c r="X54" s="23"/>
      <c r="Y54" s="24"/>
    </row>
    <row r="55" spans="7:25" ht="15" thickBot="1" x14ac:dyDescent="0.4">
      <c r="V55" s="23"/>
      <c r="W55" s="23"/>
      <c r="X55" s="23"/>
      <c r="Y55" s="24"/>
    </row>
    <row r="56" spans="7:25" ht="33" customHeight="1" x14ac:dyDescent="0.35">
      <c r="G56" s="89" t="s">
        <v>2</v>
      </c>
      <c r="H56" s="90"/>
      <c r="I56" s="90"/>
      <c r="J56" s="90"/>
      <c r="K56" s="90" t="s">
        <v>3</v>
      </c>
      <c r="L56" s="90"/>
      <c r="M56" s="93" t="str">
        <f>CONCATENATE("decyzje ",Arkusz18!C2," - ",Arkusz18!B2," r.")</f>
        <v>decyzje 01.01.2026 - 31.03.2026 r.</v>
      </c>
      <c r="N56" s="93"/>
      <c r="O56" s="93"/>
      <c r="P56" s="93"/>
      <c r="Q56" s="93"/>
      <c r="R56" s="94"/>
      <c r="V56" s="23"/>
      <c r="W56" s="23"/>
      <c r="X56" s="23"/>
      <c r="Y56" s="24"/>
    </row>
    <row r="57" spans="7:25" ht="63.75" customHeight="1" x14ac:dyDescent="0.35">
      <c r="G57" s="91"/>
      <c r="H57" s="92"/>
      <c r="I57" s="92"/>
      <c r="J57" s="92"/>
      <c r="K57" s="92"/>
      <c r="L57" s="92"/>
      <c r="M57" s="109" t="s">
        <v>25</v>
      </c>
      <c r="N57" s="109"/>
      <c r="O57" s="109" t="s">
        <v>26</v>
      </c>
      <c r="P57" s="109"/>
      <c r="Q57" s="109" t="s">
        <v>27</v>
      </c>
      <c r="R57" s="110"/>
      <c r="V57" s="23"/>
      <c r="W57" s="23"/>
      <c r="X57" s="56"/>
      <c r="Y57" s="24"/>
    </row>
    <row r="58" spans="7:25" x14ac:dyDescent="0.35">
      <c r="G58" s="226" t="s">
        <v>34</v>
      </c>
      <c r="H58" s="227"/>
      <c r="I58" s="227"/>
      <c r="J58" s="227"/>
      <c r="K58" s="177">
        <v>168061</v>
      </c>
      <c r="L58" s="177"/>
      <c r="M58" s="117">
        <v>70523</v>
      </c>
      <c r="N58" s="117"/>
      <c r="O58" s="117">
        <f>Arkusz11!B2</f>
        <v>5877</v>
      </c>
      <c r="P58" s="117"/>
      <c r="Q58" s="117">
        <f>Arkusz11!B4</f>
        <v>3572</v>
      </c>
      <c r="R58" s="118"/>
      <c r="S58" s="53"/>
      <c r="U58" s="53"/>
      <c r="V58" s="23"/>
      <c r="W58" s="23"/>
      <c r="X58" s="55"/>
      <c r="Y58" s="24"/>
    </row>
    <row r="59" spans="7:25" x14ac:dyDescent="0.35">
      <c r="G59" s="266" t="s">
        <v>35</v>
      </c>
      <c r="H59" s="267"/>
      <c r="I59" s="267"/>
      <c r="J59" s="267"/>
      <c r="K59" s="265">
        <v>5903</v>
      </c>
      <c r="L59" s="265"/>
      <c r="M59" s="270">
        <v>3512</v>
      </c>
      <c r="N59" s="270"/>
      <c r="O59" s="270">
        <f>Arkusz11!B10</f>
        <v>519</v>
      </c>
      <c r="P59" s="270"/>
      <c r="Q59" s="270">
        <f>Arkusz11!B12</f>
        <v>389</v>
      </c>
      <c r="R59" s="271"/>
      <c r="V59" s="23"/>
      <c r="W59" s="23"/>
      <c r="X59" s="23"/>
      <c r="Y59" s="24"/>
    </row>
    <row r="60" spans="7:25" ht="15" thickBot="1" x14ac:dyDescent="0.4">
      <c r="G60" s="102" t="s">
        <v>24</v>
      </c>
      <c r="H60" s="103"/>
      <c r="I60" s="103"/>
      <c r="J60" s="103"/>
      <c r="K60" s="225">
        <v>7839</v>
      </c>
      <c r="L60" s="225"/>
      <c r="M60" s="223">
        <f>Arkusz11!B7</f>
        <v>4983</v>
      </c>
      <c r="N60" s="223"/>
      <c r="O60" s="223">
        <f>Arkusz11!B6</f>
        <v>671</v>
      </c>
      <c r="P60" s="223"/>
      <c r="Q60" s="223">
        <f>Arkusz11!B8</f>
        <v>493</v>
      </c>
      <c r="R60" s="224"/>
      <c r="V60" s="23"/>
      <c r="W60" s="23"/>
      <c r="X60" s="23"/>
      <c r="Y60" s="24"/>
    </row>
    <row r="61" spans="7:25" ht="15" thickBot="1" x14ac:dyDescent="0.4">
      <c r="G61" s="302" t="s">
        <v>72</v>
      </c>
      <c r="H61" s="303"/>
      <c r="I61" s="303"/>
      <c r="J61" s="303"/>
      <c r="K61" s="268">
        <f>SUM(K58:L60)</f>
        <v>181803</v>
      </c>
      <c r="L61" s="268"/>
      <c r="M61" s="268">
        <f t="shared" ref="M61" si="0">SUM(M58:N60)</f>
        <v>79018</v>
      </c>
      <c r="N61" s="268"/>
      <c r="O61" s="268">
        <f t="shared" ref="O61" si="1">SUM(O58:P60)</f>
        <v>7067</v>
      </c>
      <c r="P61" s="268"/>
      <c r="Q61" s="268">
        <f t="shared" ref="Q61" si="2">SUM(Q58:R60)</f>
        <v>4454</v>
      </c>
      <c r="R61" s="269"/>
      <c r="S61" s="53"/>
      <c r="V61" s="23"/>
      <c r="W61" s="23"/>
      <c r="X61" s="23"/>
      <c r="Y61" s="24"/>
    </row>
    <row r="62" spans="7:25" x14ac:dyDescent="0.35">
      <c r="V62" s="23"/>
      <c r="W62" s="23"/>
      <c r="X62" s="23"/>
      <c r="Y62" s="24"/>
    </row>
    <row r="63" spans="7:25" x14ac:dyDescent="0.35">
      <c r="V63" s="23"/>
      <c r="W63" s="23"/>
      <c r="X63" s="23"/>
      <c r="Y63" s="24"/>
    </row>
    <row r="64" spans="7:25" x14ac:dyDescent="0.35">
      <c r="V64" s="23"/>
      <c r="W64" s="23"/>
      <c r="X64" s="23"/>
      <c r="Y64" s="24"/>
    </row>
    <row r="66" spans="14:25" x14ac:dyDescent="0.35">
      <c r="N66" s="25"/>
      <c r="O66" s="25"/>
      <c r="P66" s="25"/>
      <c r="Q66" s="25"/>
      <c r="R66" s="25"/>
      <c r="S66" s="25"/>
      <c r="T66" s="25"/>
      <c r="U66" s="25"/>
      <c r="V66" s="26"/>
      <c r="W66" s="25"/>
      <c r="X66" s="27"/>
      <c r="Y66" s="28"/>
    </row>
    <row r="81" spans="1:25" ht="15" thickBot="1" x14ac:dyDescent="0.4"/>
    <row r="82" spans="1:25" ht="57.75" customHeight="1" x14ac:dyDescent="0.35">
      <c r="G82" s="77" t="s">
        <v>2</v>
      </c>
      <c r="H82" s="78"/>
      <c r="I82" s="78"/>
      <c r="J82" s="78"/>
      <c r="K82" s="78"/>
      <c r="L82" s="78"/>
      <c r="M82" s="78"/>
      <c r="N82" s="78"/>
      <c r="O82" s="81" t="s">
        <v>3</v>
      </c>
      <c r="P82" s="81"/>
      <c r="Q82" s="72" t="s">
        <v>77</v>
      </c>
      <c r="R82" s="73"/>
    </row>
    <row r="83" spans="1:25" x14ac:dyDescent="0.35">
      <c r="G83" s="79"/>
      <c r="H83" s="80"/>
      <c r="I83" s="80"/>
      <c r="J83" s="80"/>
      <c r="K83" s="80"/>
      <c r="L83" s="80"/>
      <c r="M83" s="80"/>
      <c r="N83" s="80"/>
      <c r="O83" s="82"/>
      <c r="P83" s="82"/>
      <c r="Q83" s="74"/>
      <c r="R83" s="75"/>
    </row>
    <row r="84" spans="1:25" x14ac:dyDescent="0.35">
      <c r="G84" s="83" t="s">
        <v>73</v>
      </c>
      <c r="H84" s="84"/>
      <c r="I84" s="84"/>
      <c r="J84" s="84"/>
      <c r="K84" s="84"/>
      <c r="L84" s="84"/>
      <c r="M84" s="84"/>
      <c r="N84" s="84"/>
      <c r="O84" s="85">
        <f>Arkusz12!A2</f>
        <v>1347</v>
      </c>
      <c r="P84" s="85"/>
      <c r="Q84" s="62">
        <f>Arkusz12!A3</f>
        <v>1172</v>
      </c>
      <c r="R84" s="63"/>
    </row>
    <row r="85" spans="1:25" x14ac:dyDescent="0.35">
      <c r="G85" s="86" t="s">
        <v>74</v>
      </c>
      <c r="H85" s="87"/>
      <c r="I85" s="87"/>
      <c r="J85" s="87"/>
      <c r="K85" s="87"/>
      <c r="L85" s="87"/>
      <c r="M85" s="87"/>
      <c r="N85" s="87"/>
      <c r="O85" s="88">
        <f>Arkusz12!A4</f>
        <v>174</v>
      </c>
      <c r="P85" s="88"/>
      <c r="Q85" s="68">
        <f>Arkusz12!A5</f>
        <v>130</v>
      </c>
      <c r="R85" s="69"/>
    </row>
    <row r="86" spans="1:25" x14ac:dyDescent="0.35">
      <c r="G86" s="83" t="s">
        <v>75</v>
      </c>
      <c r="H86" s="84"/>
      <c r="I86" s="84"/>
      <c r="J86" s="84"/>
      <c r="K86" s="84"/>
      <c r="L86" s="84"/>
      <c r="M86" s="84"/>
      <c r="N86" s="84"/>
      <c r="O86" s="85">
        <f>Arkusz12!A6</f>
        <v>0</v>
      </c>
      <c r="P86" s="85"/>
      <c r="Q86" s="62">
        <f>Arkusz12!A7</f>
        <v>0</v>
      </c>
      <c r="R86" s="63"/>
    </row>
    <row r="87" spans="1:25" ht="15" thickBot="1" x14ac:dyDescent="0.4">
      <c r="G87" s="105" t="s">
        <v>76</v>
      </c>
      <c r="H87" s="106"/>
      <c r="I87" s="106"/>
      <c r="J87" s="106"/>
      <c r="K87" s="106"/>
      <c r="L87" s="106"/>
      <c r="M87" s="106"/>
      <c r="N87" s="106"/>
      <c r="O87" s="104">
        <f>Arkusz12!A8</f>
        <v>20</v>
      </c>
      <c r="P87" s="104"/>
      <c r="Q87" s="64">
        <f>Arkusz12!A9</f>
        <v>11</v>
      </c>
      <c r="R87" s="65"/>
    </row>
    <row r="88" spans="1:25" ht="15" thickBot="1" x14ac:dyDescent="0.4">
      <c r="G88" s="107" t="s">
        <v>72</v>
      </c>
      <c r="H88" s="108"/>
      <c r="I88" s="108"/>
      <c r="J88" s="108"/>
      <c r="K88" s="108"/>
      <c r="L88" s="108"/>
      <c r="M88" s="108"/>
      <c r="N88" s="108"/>
      <c r="O88" s="70">
        <f>SUM(O84:P87)</f>
        <v>1541</v>
      </c>
      <c r="P88" s="70"/>
      <c r="Q88" s="70">
        <f>SUM(Q84:R87)</f>
        <v>1313</v>
      </c>
      <c r="R88" s="71"/>
    </row>
    <row r="91" spans="1:25" x14ac:dyDescent="0.3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</row>
    <row r="92" spans="1:25" x14ac:dyDescent="0.35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</row>
    <row r="93" spans="1:25" x14ac:dyDescent="0.3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</row>
    <row r="94" spans="1:25" x14ac:dyDescent="0.3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</row>
    <row r="95" spans="1:25" x14ac:dyDescent="0.3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</row>
    <row r="96" spans="1:25" x14ac:dyDescent="0.3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</row>
    <row r="97" spans="1:25" x14ac:dyDescent="0.3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</row>
    <row r="98" spans="1:25" x14ac:dyDescent="0.3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</row>
    <row r="99" spans="1:25" x14ac:dyDescent="0.3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</row>
    <row r="101" spans="1:25" s="51" customFormat="1" x14ac:dyDescent="0.35">
      <c r="Y101" s="6"/>
    </row>
    <row r="102" spans="1:25" s="51" customFormat="1" x14ac:dyDescent="0.35">
      <c r="Y102" s="6"/>
    </row>
    <row r="103" spans="1:25" s="51" customFormat="1" x14ac:dyDescent="0.35">
      <c r="Y103" s="6"/>
    </row>
    <row r="104" spans="1:25" s="51" customFormat="1" x14ac:dyDescent="0.35">
      <c r="Y104" s="6"/>
    </row>
    <row r="105" spans="1:25" s="51" customFormat="1" x14ac:dyDescent="0.35">
      <c r="Y105" s="6"/>
    </row>
    <row r="106" spans="1:25" s="51" customFormat="1" x14ac:dyDescent="0.35">
      <c r="Y106" s="6"/>
    </row>
    <row r="107" spans="1:25" s="51" customFormat="1" x14ac:dyDescent="0.35">
      <c r="Y107" s="6"/>
    </row>
    <row r="109" spans="1:25" s="59" customFormat="1" x14ac:dyDescent="0.35">
      <c r="Y109" s="6"/>
    </row>
    <row r="110" spans="1:25" s="59" customFormat="1" x14ac:dyDescent="0.35">
      <c r="Y110" s="6"/>
    </row>
    <row r="111" spans="1:25" s="59" customFormat="1" x14ac:dyDescent="0.35">
      <c r="Y111" s="6"/>
    </row>
    <row r="112" spans="1:25" s="59" customFormat="1" x14ac:dyDescent="0.35">
      <c r="Y112" s="6"/>
    </row>
    <row r="114" spans="1:25" ht="36" customHeight="1" x14ac:dyDescent="0.35">
      <c r="A114" s="138" t="s">
        <v>141</v>
      </c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</row>
    <row r="115" spans="1:25" x14ac:dyDescent="0.35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</row>
    <row r="116" spans="1:25" ht="15" thickBot="1" x14ac:dyDescent="0.4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76" t="str">
        <f>CONCATENATE(Arkusz18!C2," - ",Arkusz18!B2," r.")</f>
        <v>01.01.2026 - 31.03.2026 r.</v>
      </c>
      <c r="M116" s="76"/>
      <c r="N116" s="76"/>
      <c r="O116" s="76"/>
      <c r="P116" s="76"/>
      <c r="Q116" s="76"/>
      <c r="R116" s="76"/>
      <c r="S116" s="76"/>
      <c r="T116" s="76"/>
      <c r="U116" s="76"/>
      <c r="V116" s="76"/>
    </row>
    <row r="117" spans="1:25" ht="114" x14ac:dyDescent="0.35">
      <c r="C117" s="221" t="s">
        <v>2</v>
      </c>
      <c r="D117" s="222"/>
      <c r="E117" s="222"/>
      <c r="F117" s="222"/>
      <c r="G117" s="222"/>
      <c r="H117" s="222"/>
      <c r="I117" s="222"/>
      <c r="J117" s="222"/>
      <c r="K117" s="222"/>
      <c r="L117" s="308" t="s">
        <v>79</v>
      </c>
      <c r="M117" s="308"/>
      <c r="N117" s="29" t="s">
        <v>12</v>
      </c>
      <c r="O117" s="29" t="s">
        <v>94</v>
      </c>
      <c r="P117" s="29" t="s">
        <v>84</v>
      </c>
      <c r="Q117" s="29" t="s">
        <v>53</v>
      </c>
      <c r="R117" s="29" t="s">
        <v>39</v>
      </c>
      <c r="S117" s="29" t="s">
        <v>4</v>
      </c>
      <c r="T117" s="29" t="s">
        <v>42</v>
      </c>
      <c r="U117" s="29" t="s">
        <v>83</v>
      </c>
      <c r="V117" s="308" t="s">
        <v>78</v>
      </c>
      <c r="W117" s="309"/>
      <c r="Y117" s="3"/>
    </row>
    <row r="118" spans="1:25" x14ac:dyDescent="0.35">
      <c r="C118" s="181" t="s">
        <v>34</v>
      </c>
      <c r="D118" s="182"/>
      <c r="E118" s="182"/>
      <c r="F118" s="182"/>
      <c r="G118" s="182"/>
      <c r="H118" s="182"/>
      <c r="I118" s="182"/>
      <c r="J118" s="182"/>
      <c r="K118" s="182"/>
      <c r="L118" s="117">
        <v>5334</v>
      </c>
      <c r="M118" s="117"/>
      <c r="N118" s="30">
        <v>954</v>
      </c>
      <c r="O118" s="30">
        <v>1927</v>
      </c>
      <c r="P118" s="30">
        <v>1029</v>
      </c>
      <c r="Q118" s="30">
        <v>71</v>
      </c>
      <c r="R118" s="30">
        <f>Arkusz13!C82</f>
        <v>0</v>
      </c>
      <c r="S118" s="30">
        <f>Arkusz13!C98</f>
        <v>0</v>
      </c>
      <c r="T118" s="30">
        <f>Arkusz13!C114</f>
        <v>0</v>
      </c>
      <c r="U118" s="30">
        <f>V118-SUM(N118:Q118)</f>
        <v>444</v>
      </c>
      <c r="V118" s="177">
        <v>4425</v>
      </c>
      <c r="W118" s="178"/>
      <c r="X118" s="53"/>
      <c r="Y118" s="3"/>
    </row>
    <row r="119" spans="1:25" x14ac:dyDescent="0.35">
      <c r="C119" s="179" t="s">
        <v>35</v>
      </c>
      <c r="D119" s="180"/>
      <c r="E119" s="180"/>
      <c r="F119" s="180"/>
      <c r="G119" s="180"/>
      <c r="H119" s="180"/>
      <c r="I119" s="180"/>
      <c r="J119" s="180"/>
      <c r="K119" s="180"/>
      <c r="L119" s="117">
        <f>Arkusz13!C3</f>
        <v>325</v>
      </c>
      <c r="M119" s="117"/>
      <c r="N119" s="30">
        <f>Arkusz13!C19</f>
        <v>181</v>
      </c>
      <c r="O119" s="30">
        <f>Arkusz13!C35</f>
        <v>48</v>
      </c>
      <c r="P119" s="30">
        <f>Arkusz13!C51</f>
        <v>43</v>
      </c>
      <c r="Q119" s="30">
        <f>Arkusz13!C67</f>
        <v>2</v>
      </c>
      <c r="R119" s="30">
        <f>Arkusz13!C83</f>
        <v>0</v>
      </c>
      <c r="S119" s="30">
        <f>Arkusz13!C99</f>
        <v>0</v>
      </c>
      <c r="T119" s="30">
        <f>Arkusz13!C115</f>
        <v>0</v>
      </c>
      <c r="U119" s="30">
        <f>Arkusz13!C131-SUM(N119:T119)</f>
        <v>46</v>
      </c>
      <c r="V119" s="177">
        <f t="shared" ref="V119:V132" si="3">SUM(N119:U119)</f>
        <v>320</v>
      </c>
      <c r="W119" s="178"/>
      <c r="Y119" s="3"/>
    </row>
    <row r="120" spans="1:25" x14ac:dyDescent="0.35">
      <c r="C120" s="181" t="s">
        <v>36</v>
      </c>
      <c r="D120" s="182"/>
      <c r="E120" s="182"/>
      <c r="F120" s="182"/>
      <c r="G120" s="182"/>
      <c r="H120" s="182"/>
      <c r="I120" s="182"/>
      <c r="J120" s="182"/>
      <c r="K120" s="182"/>
      <c r="L120" s="117">
        <f>Arkusz13!C4</f>
        <v>458</v>
      </c>
      <c r="M120" s="117"/>
      <c r="N120" s="30">
        <f>Arkusz13!C20</f>
        <v>199</v>
      </c>
      <c r="O120" s="30">
        <f>Arkusz13!C36</f>
        <v>63</v>
      </c>
      <c r="P120" s="30">
        <f>Arkusz13!C52</f>
        <v>117</v>
      </c>
      <c r="Q120" s="30">
        <f>Arkusz13!C68</f>
        <v>10</v>
      </c>
      <c r="R120" s="30">
        <f>Arkusz13!C84</f>
        <v>0</v>
      </c>
      <c r="S120" s="30">
        <f>Arkusz13!C100</f>
        <v>0</v>
      </c>
      <c r="T120" s="30">
        <f>Arkusz13!C116</f>
        <v>0</v>
      </c>
      <c r="U120" s="30">
        <f>Arkusz13!C132-SUM(N120:T120)</f>
        <v>44</v>
      </c>
      <c r="V120" s="177">
        <f t="shared" si="3"/>
        <v>433</v>
      </c>
      <c r="W120" s="178"/>
      <c r="Y120" s="3"/>
    </row>
    <row r="121" spans="1:25" x14ac:dyDescent="0.35">
      <c r="C121" s="179" t="s">
        <v>37</v>
      </c>
      <c r="D121" s="180"/>
      <c r="E121" s="180"/>
      <c r="F121" s="180"/>
      <c r="G121" s="180"/>
      <c r="H121" s="180"/>
      <c r="I121" s="180"/>
      <c r="J121" s="180"/>
      <c r="K121" s="180"/>
      <c r="L121" s="117">
        <f>Arkusz13!C5</f>
        <v>4</v>
      </c>
      <c r="M121" s="117"/>
      <c r="N121" s="30">
        <f>Arkusz13!C21</f>
        <v>7</v>
      </c>
      <c r="O121" s="30">
        <f>Arkusz13!C37</f>
        <v>0</v>
      </c>
      <c r="P121" s="30">
        <f>Arkusz13!C53</f>
        <v>0</v>
      </c>
      <c r="Q121" s="30">
        <f>Arkusz13!C69</f>
        <v>0</v>
      </c>
      <c r="R121" s="30">
        <f>Arkusz13!C85</f>
        <v>0</v>
      </c>
      <c r="S121" s="30">
        <f>Arkusz13!C101</f>
        <v>0</v>
      </c>
      <c r="T121" s="30">
        <f>Arkusz13!C117</f>
        <v>0</v>
      </c>
      <c r="U121" s="30">
        <f>Arkusz13!C133-SUM(N121:T121)</f>
        <v>2</v>
      </c>
      <c r="V121" s="177">
        <f t="shared" si="3"/>
        <v>9</v>
      </c>
      <c r="W121" s="178"/>
      <c r="Y121" s="3"/>
    </row>
    <row r="122" spans="1:25" x14ac:dyDescent="0.35">
      <c r="C122" s="181" t="s">
        <v>38</v>
      </c>
      <c r="D122" s="182"/>
      <c r="E122" s="182"/>
      <c r="F122" s="182"/>
      <c r="G122" s="182"/>
      <c r="H122" s="182"/>
      <c r="I122" s="182"/>
      <c r="J122" s="182"/>
      <c r="K122" s="182"/>
      <c r="L122" s="117">
        <f>Arkusz13!C6</f>
        <v>3</v>
      </c>
      <c r="M122" s="117"/>
      <c r="N122" s="30">
        <f>Arkusz13!C22</f>
        <v>1</v>
      </c>
      <c r="O122" s="30">
        <f>Arkusz13!C38</f>
        <v>0</v>
      </c>
      <c r="P122" s="30">
        <f>Arkusz13!C54</f>
        <v>3</v>
      </c>
      <c r="Q122" s="30">
        <f>Arkusz13!C70</f>
        <v>0</v>
      </c>
      <c r="R122" s="30">
        <f>Arkusz13!C86</f>
        <v>0</v>
      </c>
      <c r="S122" s="30">
        <f>Arkusz13!C102</f>
        <v>0</v>
      </c>
      <c r="T122" s="30">
        <f>Arkusz13!C118</f>
        <v>0</v>
      </c>
      <c r="U122" s="30">
        <f>Arkusz13!C134-SUM(N122:T122)</f>
        <v>2</v>
      </c>
      <c r="V122" s="177">
        <f t="shared" si="3"/>
        <v>6</v>
      </c>
      <c r="W122" s="178"/>
      <c r="Y122" s="3"/>
    </row>
    <row r="123" spans="1:25" x14ac:dyDescent="0.35">
      <c r="C123" s="179" t="s">
        <v>46</v>
      </c>
      <c r="D123" s="180"/>
      <c r="E123" s="180"/>
      <c r="F123" s="180"/>
      <c r="G123" s="180"/>
      <c r="H123" s="180"/>
      <c r="I123" s="180"/>
      <c r="J123" s="180"/>
      <c r="K123" s="180"/>
      <c r="L123" s="117">
        <f>Arkusz13!C7</f>
        <v>2</v>
      </c>
      <c r="M123" s="117"/>
      <c r="N123" s="30">
        <f>Arkusz13!C23</f>
        <v>3</v>
      </c>
      <c r="O123" s="30">
        <f>Arkusz13!C39</f>
        <v>0</v>
      </c>
      <c r="P123" s="30">
        <f>Arkusz13!C55</f>
        <v>1</v>
      </c>
      <c r="Q123" s="30">
        <f>Arkusz13!C71</f>
        <v>0</v>
      </c>
      <c r="R123" s="30">
        <f>Arkusz13!C87</f>
        <v>0</v>
      </c>
      <c r="S123" s="30">
        <f>Arkusz13!C103</f>
        <v>0</v>
      </c>
      <c r="T123" s="30">
        <f>Arkusz13!C119</f>
        <v>0</v>
      </c>
      <c r="U123" s="30">
        <f>Arkusz13!C135-SUM(N123:T123)</f>
        <v>1</v>
      </c>
      <c r="V123" s="177">
        <f t="shared" si="3"/>
        <v>5</v>
      </c>
      <c r="W123" s="178"/>
      <c r="Y123" s="3"/>
    </row>
    <row r="124" spans="1:25" x14ac:dyDescent="0.35">
      <c r="C124" s="181" t="s">
        <v>47</v>
      </c>
      <c r="D124" s="182"/>
      <c r="E124" s="182"/>
      <c r="F124" s="182"/>
      <c r="G124" s="182"/>
      <c r="H124" s="182"/>
      <c r="I124" s="182"/>
      <c r="J124" s="182"/>
      <c r="K124" s="182"/>
      <c r="L124" s="117">
        <f>Arkusz13!C8</f>
        <v>1</v>
      </c>
      <c r="M124" s="117"/>
      <c r="N124" s="30">
        <f>Arkusz13!C24</f>
        <v>0</v>
      </c>
      <c r="O124" s="30">
        <f>Arkusz13!C40</f>
        <v>0</v>
      </c>
      <c r="P124" s="30">
        <f>Arkusz13!C56</f>
        <v>0</v>
      </c>
      <c r="Q124" s="30">
        <f>Arkusz13!C72</f>
        <v>0</v>
      </c>
      <c r="R124" s="30">
        <f>Arkusz13!C88</f>
        <v>0</v>
      </c>
      <c r="S124" s="30">
        <f>Arkusz13!C104</f>
        <v>0</v>
      </c>
      <c r="T124" s="30">
        <f>Arkusz13!C120</f>
        <v>0</v>
      </c>
      <c r="U124" s="30">
        <f>Arkusz13!C136-SUM(N124:T124)</f>
        <v>0</v>
      </c>
      <c r="V124" s="177">
        <f t="shared" si="3"/>
        <v>0</v>
      </c>
      <c r="W124" s="178"/>
      <c r="Y124" s="3"/>
    </row>
    <row r="125" spans="1:25" x14ac:dyDescent="0.35">
      <c r="C125" s="179" t="s">
        <v>4</v>
      </c>
      <c r="D125" s="180"/>
      <c r="E125" s="180"/>
      <c r="F125" s="180"/>
      <c r="G125" s="180"/>
      <c r="H125" s="180"/>
      <c r="I125" s="180"/>
      <c r="J125" s="180"/>
      <c r="K125" s="180"/>
      <c r="L125" s="117">
        <v>0</v>
      </c>
      <c r="M125" s="117"/>
      <c r="N125" s="30">
        <f>Arkusz13!C25</f>
        <v>0</v>
      </c>
      <c r="O125" s="30">
        <f>Arkusz13!C41</f>
        <v>0</v>
      </c>
      <c r="P125" s="30">
        <f>Arkusz13!C57</f>
        <v>0</v>
      </c>
      <c r="Q125" s="30">
        <f>Arkusz13!C73</f>
        <v>0</v>
      </c>
      <c r="R125" s="30">
        <f>Arkusz13!C89</f>
        <v>0</v>
      </c>
      <c r="S125" s="30">
        <f>Arkusz13!C105</f>
        <v>0</v>
      </c>
      <c r="T125" s="30">
        <f>Arkusz13!C121</f>
        <v>0</v>
      </c>
      <c r="U125" s="30">
        <f>Arkusz13!C137-SUM(N125:T125)</f>
        <v>0</v>
      </c>
      <c r="V125" s="177">
        <f t="shared" si="3"/>
        <v>0</v>
      </c>
      <c r="W125" s="178"/>
      <c r="Y125" s="3"/>
    </row>
    <row r="126" spans="1:25" x14ac:dyDescent="0.35">
      <c r="C126" s="181" t="s">
        <v>39</v>
      </c>
      <c r="D126" s="182"/>
      <c r="E126" s="182"/>
      <c r="F126" s="182"/>
      <c r="G126" s="182"/>
      <c r="H126" s="182"/>
      <c r="I126" s="182"/>
      <c r="J126" s="182"/>
      <c r="K126" s="182"/>
      <c r="L126" s="117">
        <v>0</v>
      </c>
      <c r="M126" s="117"/>
      <c r="N126" s="30">
        <f>Arkusz13!C26</f>
        <v>0</v>
      </c>
      <c r="O126" s="30">
        <f>Arkusz13!C42</f>
        <v>0</v>
      </c>
      <c r="P126" s="30">
        <f>Arkusz13!C58</f>
        <v>0</v>
      </c>
      <c r="Q126" s="30">
        <f>Arkusz13!C74</f>
        <v>0</v>
      </c>
      <c r="R126" s="30">
        <f>Arkusz13!C90</f>
        <v>0</v>
      </c>
      <c r="S126" s="30">
        <f>Arkusz13!C106</f>
        <v>0</v>
      </c>
      <c r="T126" s="30">
        <f>Arkusz13!C122</f>
        <v>0</v>
      </c>
      <c r="U126" s="30">
        <f>Arkusz13!C138-SUM(N126:T126)</f>
        <v>0</v>
      </c>
      <c r="V126" s="177">
        <f t="shared" si="3"/>
        <v>0</v>
      </c>
      <c r="W126" s="178"/>
      <c r="Y126" s="3"/>
    </row>
    <row r="127" spans="1:25" x14ac:dyDescent="0.35">
      <c r="C127" s="179" t="s">
        <v>40</v>
      </c>
      <c r="D127" s="180"/>
      <c r="E127" s="180"/>
      <c r="F127" s="180"/>
      <c r="G127" s="180"/>
      <c r="H127" s="180"/>
      <c r="I127" s="180"/>
      <c r="J127" s="180"/>
      <c r="K127" s="180"/>
      <c r="L127" s="117">
        <v>0</v>
      </c>
      <c r="M127" s="117"/>
      <c r="N127" s="30">
        <f>Arkusz13!C27</f>
        <v>0</v>
      </c>
      <c r="O127" s="30">
        <f>Arkusz13!C43</f>
        <v>0</v>
      </c>
      <c r="P127" s="30">
        <f>Arkusz13!C59</f>
        <v>0</v>
      </c>
      <c r="Q127" s="30">
        <f>Arkusz13!C75</f>
        <v>0</v>
      </c>
      <c r="R127" s="30">
        <f>Arkusz13!C91</f>
        <v>0</v>
      </c>
      <c r="S127" s="30">
        <f>Arkusz13!C107</f>
        <v>0</v>
      </c>
      <c r="T127" s="30">
        <f>Arkusz13!C123</f>
        <v>0</v>
      </c>
      <c r="U127" s="30">
        <f>Arkusz13!C139-SUM(N127:T127)</f>
        <v>0</v>
      </c>
      <c r="V127" s="177">
        <f t="shared" si="3"/>
        <v>0</v>
      </c>
      <c r="W127" s="178"/>
      <c r="Y127" s="3"/>
    </row>
    <row r="128" spans="1:25" x14ac:dyDescent="0.35">
      <c r="C128" s="181" t="s">
        <v>41</v>
      </c>
      <c r="D128" s="182"/>
      <c r="E128" s="182"/>
      <c r="F128" s="182"/>
      <c r="G128" s="182"/>
      <c r="H128" s="182"/>
      <c r="I128" s="182"/>
      <c r="J128" s="182"/>
      <c r="K128" s="182"/>
      <c r="L128" s="117">
        <v>0</v>
      </c>
      <c r="M128" s="117"/>
      <c r="N128" s="30">
        <f>Arkusz13!C28</f>
        <v>2</v>
      </c>
      <c r="O128" s="30">
        <f>Arkusz13!C44</f>
        <v>0</v>
      </c>
      <c r="P128" s="30">
        <f>Arkusz13!C60</f>
        <v>0</v>
      </c>
      <c r="Q128" s="30">
        <f>Arkusz13!C76</f>
        <v>2</v>
      </c>
      <c r="R128" s="30">
        <f>Arkusz13!C92</f>
        <v>2</v>
      </c>
      <c r="S128" s="30">
        <f>Arkusz13!C108</f>
        <v>0</v>
      </c>
      <c r="T128" s="30">
        <f>Arkusz13!C124</f>
        <v>1</v>
      </c>
      <c r="U128" s="30">
        <f>Arkusz13!C140-SUM(N128:T128)</f>
        <v>3</v>
      </c>
      <c r="V128" s="177">
        <f t="shared" si="3"/>
        <v>10</v>
      </c>
      <c r="W128" s="178"/>
      <c r="Y128" s="3"/>
    </row>
    <row r="129" spans="1:25" x14ac:dyDescent="0.35">
      <c r="C129" s="181" t="s">
        <v>11</v>
      </c>
      <c r="D129" s="182"/>
      <c r="E129" s="182"/>
      <c r="F129" s="182"/>
      <c r="G129" s="182"/>
      <c r="H129" s="182"/>
      <c r="I129" s="182"/>
      <c r="J129" s="182"/>
      <c r="K129" s="182"/>
      <c r="L129" s="117">
        <f>Arkusz13!C14</f>
        <v>10</v>
      </c>
      <c r="M129" s="117"/>
      <c r="N129" s="30">
        <f>Arkusz13!C30</f>
        <v>7</v>
      </c>
      <c r="O129" s="30">
        <f>Arkusz13!C46</f>
        <v>0</v>
      </c>
      <c r="P129" s="30">
        <f>Arkusz13!C62</f>
        <v>0</v>
      </c>
      <c r="Q129" s="30">
        <f>Arkusz13!C78</f>
        <v>5</v>
      </c>
      <c r="R129" s="30">
        <f>Arkusz13!C94</f>
        <v>0</v>
      </c>
      <c r="S129" s="30">
        <f>Arkusz13!C110</f>
        <v>0</v>
      </c>
      <c r="T129" s="30">
        <f>Arkusz13!C126</f>
        <v>0</v>
      </c>
      <c r="U129" s="30">
        <f>Arkusz13!C142-SUM(N129:T129)</f>
        <v>9</v>
      </c>
      <c r="V129" s="177">
        <f t="shared" si="3"/>
        <v>21</v>
      </c>
      <c r="W129" s="178"/>
      <c r="Y129" s="3"/>
    </row>
    <row r="130" spans="1:25" x14ac:dyDescent="0.35">
      <c r="C130" s="179" t="s">
        <v>43</v>
      </c>
      <c r="D130" s="180"/>
      <c r="E130" s="180"/>
      <c r="F130" s="180"/>
      <c r="G130" s="180"/>
      <c r="H130" s="180"/>
      <c r="I130" s="180"/>
      <c r="J130" s="180"/>
      <c r="K130" s="180"/>
      <c r="L130" s="117">
        <f>Arkusz13!C15</f>
        <v>36</v>
      </c>
      <c r="M130" s="117"/>
      <c r="N130" s="30">
        <f>Arkusz13!C31</f>
        <v>33</v>
      </c>
      <c r="O130" s="30">
        <f>Arkusz13!C47</f>
        <v>1</v>
      </c>
      <c r="P130" s="30">
        <f>Arkusz13!C63</f>
        <v>5</v>
      </c>
      <c r="Q130" s="30">
        <f>Arkusz13!C79</f>
        <v>3</v>
      </c>
      <c r="R130" s="30">
        <f>Arkusz13!C95</f>
        <v>0</v>
      </c>
      <c r="S130" s="30">
        <f>Arkusz13!C111</f>
        <v>0</v>
      </c>
      <c r="T130" s="30">
        <f>Arkusz13!C127</f>
        <v>0</v>
      </c>
      <c r="U130" s="30">
        <f>Arkusz13!C143-SUM(N130:T130)</f>
        <v>12</v>
      </c>
      <c r="V130" s="177">
        <f t="shared" si="3"/>
        <v>54</v>
      </c>
      <c r="W130" s="178"/>
      <c r="Y130" s="3"/>
    </row>
    <row r="131" spans="1:25" x14ac:dyDescent="0.35">
      <c r="C131" s="181" t="s">
        <v>44</v>
      </c>
      <c r="D131" s="182"/>
      <c r="E131" s="182"/>
      <c r="F131" s="182"/>
      <c r="G131" s="182"/>
      <c r="H131" s="182"/>
      <c r="I131" s="182"/>
      <c r="J131" s="182"/>
      <c r="K131" s="182"/>
      <c r="L131" s="117">
        <f>Arkusz13!C16</f>
        <v>2</v>
      </c>
      <c r="M131" s="117"/>
      <c r="N131" s="30">
        <f>Arkusz13!C32</f>
        <v>0</v>
      </c>
      <c r="O131" s="30">
        <f>Arkusz13!C48</f>
        <v>1</v>
      </c>
      <c r="P131" s="30">
        <f>Arkusz13!C64</f>
        <v>0</v>
      </c>
      <c r="Q131" s="30">
        <f>Arkusz13!C80</f>
        <v>0</v>
      </c>
      <c r="R131" s="30">
        <f>Arkusz13!C96</f>
        <v>0</v>
      </c>
      <c r="S131" s="30">
        <f>Arkusz13!C112</f>
        <v>0</v>
      </c>
      <c r="T131" s="30">
        <f>Arkusz13!C128</f>
        <v>0</v>
      </c>
      <c r="U131" s="30">
        <f>Arkusz13!C144-SUM(N131:T131)</f>
        <v>0</v>
      </c>
      <c r="V131" s="177">
        <f t="shared" si="3"/>
        <v>1</v>
      </c>
      <c r="W131" s="178"/>
      <c r="Y131" s="3"/>
    </row>
    <row r="132" spans="1:25" ht="15" thickBot="1" x14ac:dyDescent="0.4">
      <c r="C132" s="306" t="s">
        <v>45</v>
      </c>
      <c r="D132" s="307"/>
      <c r="E132" s="307"/>
      <c r="F132" s="307"/>
      <c r="G132" s="307"/>
      <c r="H132" s="307"/>
      <c r="I132" s="307"/>
      <c r="J132" s="307"/>
      <c r="K132" s="307"/>
      <c r="L132" s="117">
        <f>Arkusz13!C17</f>
        <v>5</v>
      </c>
      <c r="M132" s="117"/>
      <c r="N132" s="30">
        <f>Arkusz13!C33</f>
        <v>2</v>
      </c>
      <c r="O132" s="30">
        <f>Arkusz13!C49</f>
        <v>0</v>
      </c>
      <c r="P132" s="30">
        <f>Arkusz13!C65</f>
        <v>0</v>
      </c>
      <c r="Q132" s="30">
        <f>Arkusz13!C81</f>
        <v>1</v>
      </c>
      <c r="R132" s="30">
        <f>Arkusz13!C97</f>
        <v>0</v>
      </c>
      <c r="S132" s="30">
        <f>Arkusz13!C113</f>
        <v>0</v>
      </c>
      <c r="T132" s="30">
        <f>Arkusz13!C129</f>
        <v>0</v>
      </c>
      <c r="U132" s="30">
        <f>Arkusz13!C145-SUM(N132:T132)</f>
        <v>0</v>
      </c>
      <c r="V132" s="177">
        <f t="shared" si="3"/>
        <v>3</v>
      </c>
      <c r="W132" s="178"/>
      <c r="Y132" s="3"/>
    </row>
    <row r="133" spans="1:25" ht="15" thickBot="1" x14ac:dyDescent="0.4">
      <c r="C133" s="281" t="s">
        <v>1</v>
      </c>
      <c r="D133" s="282"/>
      <c r="E133" s="282"/>
      <c r="F133" s="282"/>
      <c r="G133" s="282"/>
      <c r="H133" s="282"/>
      <c r="I133" s="282"/>
      <c r="J133" s="282"/>
      <c r="K133" s="282"/>
      <c r="L133" s="274">
        <f>SUM(L118:L132)</f>
        <v>6180</v>
      </c>
      <c r="M133" s="274"/>
      <c r="N133" s="31">
        <f t="shared" ref="N133:V133" si="4">SUM(N118:N132)</f>
        <v>1389</v>
      </c>
      <c r="O133" s="31">
        <f t="shared" si="4"/>
        <v>2040</v>
      </c>
      <c r="P133" s="31">
        <f t="shared" si="4"/>
        <v>1198</v>
      </c>
      <c r="Q133" s="31">
        <f t="shared" si="4"/>
        <v>94</v>
      </c>
      <c r="R133" s="31">
        <f t="shared" si="4"/>
        <v>2</v>
      </c>
      <c r="S133" s="31">
        <f t="shared" si="4"/>
        <v>0</v>
      </c>
      <c r="T133" s="31">
        <f t="shared" si="4"/>
        <v>1</v>
      </c>
      <c r="U133" s="31">
        <f t="shared" si="4"/>
        <v>563</v>
      </c>
      <c r="V133" s="274">
        <f t="shared" si="4"/>
        <v>5287</v>
      </c>
      <c r="W133" s="313"/>
      <c r="X133" s="53"/>
      <c r="Y133" s="3"/>
    </row>
    <row r="134" spans="1:25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58" spans="4:19" ht="15" thickBot="1" x14ac:dyDescent="0.4"/>
    <row r="159" spans="4:19" ht="31.5" customHeight="1" x14ac:dyDescent="0.35">
      <c r="D159" s="272" t="s">
        <v>2</v>
      </c>
      <c r="E159" s="273"/>
      <c r="F159" s="273"/>
      <c r="G159" s="273"/>
      <c r="H159" s="273"/>
      <c r="I159" s="273"/>
      <c r="J159" s="273"/>
      <c r="K159" s="273"/>
      <c r="L159" s="273" t="s">
        <v>3</v>
      </c>
      <c r="M159" s="273"/>
      <c r="N159" s="132" t="s">
        <v>86</v>
      </c>
      <c r="O159" s="132"/>
      <c r="P159" s="132"/>
      <c r="Q159" s="310" t="s">
        <v>87</v>
      </c>
      <c r="R159" s="311"/>
      <c r="S159" s="312"/>
    </row>
    <row r="160" spans="4:19" ht="15" thickBot="1" x14ac:dyDescent="0.4">
      <c r="D160" s="231" t="s">
        <v>85</v>
      </c>
      <c r="E160" s="232"/>
      <c r="F160" s="232"/>
      <c r="G160" s="232"/>
      <c r="H160" s="232"/>
      <c r="I160" s="232"/>
      <c r="J160" s="232"/>
      <c r="K160" s="232"/>
      <c r="L160" s="230">
        <f>Arkusz14!B2</f>
        <v>7</v>
      </c>
      <c r="M160" s="230"/>
      <c r="N160" s="230">
        <f>Arkusz14!B3</f>
        <v>2</v>
      </c>
      <c r="O160" s="230"/>
      <c r="P160" s="230"/>
      <c r="Q160" s="283">
        <f>Arkusz14!B4</f>
        <v>0</v>
      </c>
      <c r="R160" s="284"/>
      <c r="S160" s="285"/>
    </row>
    <row r="161" spans="1:25" x14ac:dyDescent="0.3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</row>
    <row r="162" spans="1:25" x14ac:dyDescent="0.35">
      <c r="A162" s="137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</row>
    <row r="163" spans="1:25" x14ac:dyDescent="0.35">
      <c r="A163" s="137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</row>
    <row r="164" spans="1:25" x14ac:dyDescent="0.35">
      <c r="A164" s="137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</row>
    <row r="165" spans="1:25" x14ac:dyDescent="0.35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</row>
    <row r="166" spans="1:25" x14ac:dyDescent="0.35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</row>
    <row r="167" spans="1:25" x14ac:dyDescent="0.35">
      <c r="A167" s="137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</row>
    <row r="168" spans="1:25" s="59" customFormat="1" x14ac:dyDescent="0.3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s="59" customFormat="1" x14ac:dyDescent="0.3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s="59" customFormat="1" x14ac:dyDescent="0.3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s="59" customFormat="1" x14ac:dyDescent="0.3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s="59" customFormat="1" x14ac:dyDescent="0.3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4" spans="1:25" x14ac:dyDescent="0.35">
      <c r="A174" s="138" t="s">
        <v>142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</row>
    <row r="175" spans="1:25" ht="15" thickBot="1" x14ac:dyDescent="0.4"/>
    <row r="176" spans="1:25" x14ac:dyDescent="0.35">
      <c r="G176" s="221" t="s">
        <v>23</v>
      </c>
      <c r="H176" s="222"/>
      <c r="I176" s="222"/>
      <c r="J176" s="222"/>
      <c r="K176" s="90" t="s">
        <v>8</v>
      </c>
      <c r="L176" s="185"/>
    </row>
    <row r="177" spans="1:25" x14ac:dyDescent="0.35">
      <c r="G177" s="288" t="s">
        <v>13</v>
      </c>
      <c r="H177" s="289"/>
      <c r="I177" s="289"/>
      <c r="J177" s="289"/>
      <c r="K177" s="177">
        <v>902</v>
      </c>
      <c r="L177" s="178"/>
    </row>
    <row r="178" spans="1:25" x14ac:dyDescent="0.35">
      <c r="G178" s="290" t="s">
        <v>14</v>
      </c>
      <c r="H178" s="291"/>
      <c r="I178" s="291"/>
      <c r="J178" s="291"/>
      <c r="K178" s="177">
        <v>1143</v>
      </c>
      <c r="L178" s="178"/>
    </row>
    <row r="179" spans="1:25" x14ac:dyDescent="0.35">
      <c r="G179" s="288" t="s">
        <v>15</v>
      </c>
      <c r="H179" s="289"/>
      <c r="I179" s="289"/>
      <c r="J179" s="289"/>
      <c r="K179" s="177">
        <v>107</v>
      </c>
      <c r="L179" s="178"/>
    </row>
    <row r="180" spans="1:25" x14ac:dyDescent="0.35">
      <c r="G180" s="290" t="s">
        <v>80</v>
      </c>
      <c r="H180" s="291"/>
      <c r="I180" s="291"/>
      <c r="J180" s="291"/>
      <c r="K180" s="177">
        <v>515</v>
      </c>
      <c r="L180" s="178"/>
    </row>
    <row r="181" spans="1:25" x14ac:dyDescent="0.35">
      <c r="G181" s="288" t="s">
        <v>81</v>
      </c>
      <c r="H181" s="289"/>
      <c r="I181" s="289"/>
      <c r="J181" s="289"/>
      <c r="K181" s="177">
        <v>0</v>
      </c>
      <c r="L181" s="178"/>
      <c r="O181" s="53"/>
    </row>
    <row r="182" spans="1:25" x14ac:dyDescent="0.35">
      <c r="G182" s="228" t="s">
        <v>91</v>
      </c>
      <c r="H182" s="229"/>
      <c r="I182" s="229"/>
      <c r="J182" s="229"/>
      <c r="K182" s="177">
        <v>53</v>
      </c>
      <c r="L182" s="178"/>
      <c r="O182" s="53"/>
      <c r="P182" s="53"/>
    </row>
    <row r="183" spans="1:25" x14ac:dyDescent="0.35">
      <c r="G183" s="286" t="s">
        <v>16</v>
      </c>
      <c r="H183" s="287"/>
      <c r="I183" s="287"/>
      <c r="J183" s="287"/>
      <c r="K183" s="177">
        <v>41</v>
      </c>
      <c r="L183" s="178"/>
    </row>
    <row r="184" spans="1:25" x14ac:dyDescent="0.35">
      <c r="G184" s="228" t="s">
        <v>17</v>
      </c>
      <c r="H184" s="229"/>
      <c r="I184" s="229"/>
      <c r="J184" s="229"/>
      <c r="K184" s="177">
        <v>184</v>
      </c>
      <c r="L184" s="178"/>
    </row>
    <row r="185" spans="1:25" x14ac:dyDescent="0.35">
      <c r="G185" s="286" t="s">
        <v>18</v>
      </c>
      <c r="H185" s="287"/>
      <c r="I185" s="287"/>
      <c r="J185" s="287"/>
      <c r="K185" s="177">
        <v>67</v>
      </c>
      <c r="L185" s="178"/>
    </row>
    <row r="186" spans="1:25" x14ac:dyDescent="0.35">
      <c r="G186" s="228" t="s">
        <v>19</v>
      </c>
      <c r="H186" s="229"/>
      <c r="I186" s="229"/>
      <c r="J186" s="229"/>
      <c r="K186" s="177">
        <v>38</v>
      </c>
      <c r="L186" s="178"/>
    </row>
    <row r="187" spans="1:25" ht="15" thickBot="1" x14ac:dyDescent="0.4">
      <c r="G187" s="296" t="s">
        <v>82</v>
      </c>
      <c r="H187" s="297"/>
      <c r="I187" s="297"/>
      <c r="J187" s="297"/>
      <c r="K187" s="177">
        <v>1295</v>
      </c>
      <c r="L187" s="178"/>
    </row>
    <row r="188" spans="1:25" ht="15" thickBot="1" x14ac:dyDescent="0.4">
      <c r="G188" s="314" t="s">
        <v>1</v>
      </c>
      <c r="H188" s="315"/>
      <c r="I188" s="315"/>
      <c r="J188" s="315"/>
      <c r="K188" s="97">
        <f>SUM(K177:L187)</f>
        <v>4345</v>
      </c>
      <c r="L188" s="98"/>
    </row>
    <row r="190" spans="1:25" x14ac:dyDescent="0.35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</row>
    <row r="191" spans="1:25" x14ac:dyDescent="0.35">
      <c r="A191" s="137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</row>
    <row r="192" spans="1:25" s="59" customFormat="1" x14ac:dyDescent="0.35">
      <c r="A192" s="137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</row>
    <row r="193" spans="1:25" s="59" customFormat="1" x14ac:dyDescent="0.35">
      <c r="A193" s="137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</row>
    <row r="194" spans="1:25" s="59" customFormat="1" x14ac:dyDescent="0.35">
      <c r="A194" s="137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</row>
    <row r="195" spans="1:25" x14ac:dyDescent="0.35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</row>
    <row r="196" spans="1:25" s="59" customFormat="1" x14ac:dyDescent="0.35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</row>
    <row r="197" spans="1:25" s="59" customFormat="1" x14ac:dyDescent="0.35">
      <c r="A197" s="137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</row>
    <row r="199" spans="1:25" x14ac:dyDescent="0.35">
      <c r="A199" s="10" t="s">
        <v>143</v>
      </c>
      <c r="B199" s="10"/>
      <c r="C199" s="10"/>
      <c r="D199" s="10"/>
      <c r="E199" s="10"/>
      <c r="F199" s="10"/>
    </row>
    <row r="200" spans="1:25" ht="15" thickBot="1" x14ac:dyDescent="0.4"/>
    <row r="201" spans="1:25" x14ac:dyDescent="0.35">
      <c r="D201" s="89" t="s">
        <v>28</v>
      </c>
      <c r="E201" s="90"/>
      <c r="F201" s="90"/>
      <c r="G201" s="90"/>
      <c r="H201" s="90" t="s">
        <v>3</v>
      </c>
      <c r="I201" s="90"/>
      <c r="J201" s="90"/>
      <c r="K201" s="90" t="s">
        <v>22</v>
      </c>
      <c r="L201" s="90"/>
      <c r="M201" s="185"/>
    </row>
    <row r="202" spans="1:25" x14ac:dyDescent="0.35">
      <c r="D202" s="186" t="s">
        <v>20</v>
      </c>
      <c r="E202" s="187"/>
      <c r="F202" s="187"/>
      <c r="G202" s="187"/>
      <c r="H202" s="177">
        <v>41230</v>
      </c>
      <c r="I202" s="177"/>
      <c r="J202" s="177"/>
      <c r="K202" s="177">
        <v>47625</v>
      </c>
      <c r="L202" s="177"/>
      <c r="M202" s="178"/>
      <c r="O202" s="53"/>
    </row>
    <row r="203" spans="1:25" x14ac:dyDescent="0.35">
      <c r="D203" s="188" t="s">
        <v>139</v>
      </c>
      <c r="E203" s="189"/>
      <c r="F203" s="189"/>
      <c r="G203" s="189"/>
      <c r="H203" s="177">
        <v>5555</v>
      </c>
      <c r="I203" s="177"/>
      <c r="J203" s="177"/>
      <c r="K203" s="177">
        <v>5790</v>
      </c>
      <c r="L203" s="177"/>
      <c r="M203" s="178"/>
      <c r="X203" s="60"/>
      <c r="Y203" s="60"/>
    </row>
    <row r="204" spans="1:25" ht="15" thickBot="1" x14ac:dyDescent="0.4">
      <c r="D204" s="300" t="s">
        <v>21</v>
      </c>
      <c r="E204" s="301"/>
      <c r="F204" s="301"/>
      <c r="G204" s="301"/>
      <c r="H204" s="177">
        <v>4993</v>
      </c>
      <c r="I204" s="177"/>
      <c r="J204" s="177"/>
      <c r="K204" s="177">
        <v>5852</v>
      </c>
      <c r="L204" s="177"/>
      <c r="M204" s="178"/>
      <c r="X204" s="60"/>
      <c r="Y204" s="60"/>
    </row>
    <row r="205" spans="1:25" ht="15" thickBot="1" x14ac:dyDescent="0.4">
      <c r="D205" s="298" t="s">
        <v>1</v>
      </c>
      <c r="E205" s="299"/>
      <c r="F205" s="299"/>
      <c r="G205" s="299"/>
      <c r="H205" s="97">
        <v>51778</v>
      </c>
      <c r="I205" s="97"/>
      <c r="J205" s="97"/>
      <c r="K205" s="97">
        <v>59267</v>
      </c>
      <c r="L205" s="97"/>
      <c r="M205" s="98"/>
      <c r="X205" s="60"/>
      <c r="Y205" s="60"/>
    </row>
    <row r="206" spans="1:25" x14ac:dyDescent="0.35">
      <c r="D206" s="34"/>
      <c r="E206" s="34"/>
      <c r="F206" s="34"/>
      <c r="G206" s="34"/>
      <c r="H206" s="35"/>
      <c r="I206" s="35"/>
      <c r="J206" s="35"/>
      <c r="K206" s="35"/>
      <c r="L206" s="35"/>
      <c r="M206" s="35"/>
    </row>
    <row r="207" spans="1:25" x14ac:dyDescent="0.35">
      <c r="D207" s="34"/>
      <c r="E207" s="34"/>
      <c r="F207" s="34"/>
      <c r="G207" s="34"/>
      <c r="H207" s="35"/>
      <c r="I207" s="35"/>
      <c r="J207" s="35"/>
      <c r="K207" s="35"/>
      <c r="L207" s="35"/>
      <c r="M207" s="35"/>
    </row>
    <row r="208" spans="1:25" x14ac:dyDescent="0.35">
      <c r="D208" s="34"/>
      <c r="E208" s="34"/>
      <c r="F208" s="34"/>
      <c r="G208" s="34"/>
      <c r="H208" s="35"/>
      <c r="I208" s="35"/>
      <c r="J208" s="35"/>
      <c r="K208" s="35"/>
      <c r="L208" s="35"/>
      <c r="M208" s="35"/>
    </row>
    <row r="209" spans="1:25" x14ac:dyDescent="0.35">
      <c r="D209" s="36"/>
      <c r="E209" s="36"/>
      <c r="F209" s="36"/>
      <c r="G209" s="36"/>
      <c r="H209" s="36"/>
      <c r="I209" s="36"/>
      <c r="J209" s="36"/>
      <c r="K209" s="36"/>
      <c r="L209" s="36"/>
      <c r="M209" s="36"/>
    </row>
    <row r="210" spans="1:25" x14ac:dyDescent="0.35">
      <c r="D210" s="36"/>
      <c r="E210" s="36"/>
      <c r="F210" s="36"/>
      <c r="G210" s="36"/>
      <c r="H210" s="36"/>
      <c r="I210" s="36"/>
      <c r="J210" s="36"/>
      <c r="K210" s="36"/>
      <c r="L210" s="36"/>
      <c r="M210" s="36"/>
    </row>
    <row r="211" spans="1:25" x14ac:dyDescent="0.35">
      <c r="D211" s="36"/>
      <c r="E211" s="36"/>
      <c r="F211" s="36"/>
      <c r="G211" s="36"/>
      <c r="H211" s="36"/>
      <c r="I211" s="36"/>
      <c r="J211" s="36"/>
      <c r="K211" s="36"/>
      <c r="L211" s="36"/>
      <c r="M211" s="36"/>
    </row>
    <row r="212" spans="1:25" x14ac:dyDescent="0.35">
      <c r="D212" s="36"/>
      <c r="E212" s="36"/>
      <c r="F212" s="36"/>
      <c r="G212" s="36"/>
      <c r="H212" s="36"/>
      <c r="I212" s="36"/>
      <c r="J212" s="36"/>
      <c r="K212" s="36"/>
      <c r="L212" s="36"/>
      <c r="M212" s="36"/>
    </row>
    <row r="213" spans="1:25" x14ac:dyDescent="0.35">
      <c r="D213" s="36"/>
      <c r="E213" s="36"/>
      <c r="F213" s="36"/>
      <c r="G213" s="36"/>
      <c r="H213" s="36"/>
      <c r="I213" s="36"/>
      <c r="J213" s="36"/>
      <c r="K213" s="36"/>
      <c r="L213" s="36"/>
      <c r="M213" s="36"/>
    </row>
    <row r="214" spans="1:25" x14ac:dyDescent="0.35">
      <c r="D214" s="36"/>
      <c r="E214" s="36"/>
      <c r="F214" s="36"/>
      <c r="G214" s="36"/>
      <c r="H214" s="36"/>
      <c r="I214" s="36"/>
      <c r="J214" s="36"/>
      <c r="K214" s="36"/>
      <c r="L214" s="36"/>
      <c r="M214" s="36"/>
    </row>
    <row r="215" spans="1:25" x14ac:dyDescent="0.35">
      <c r="D215" s="36"/>
      <c r="E215" s="36"/>
      <c r="F215" s="36"/>
      <c r="G215" s="36"/>
      <c r="H215" s="36"/>
      <c r="I215" s="36"/>
      <c r="J215" s="36"/>
      <c r="K215" s="36"/>
      <c r="L215" s="36"/>
      <c r="M215" s="36"/>
    </row>
    <row r="216" spans="1:25" x14ac:dyDescent="0.35">
      <c r="D216" s="36"/>
      <c r="E216" s="36"/>
      <c r="F216" s="36"/>
      <c r="G216" s="36"/>
      <c r="H216" s="36"/>
      <c r="I216" s="36"/>
      <c r="J216" s="36"/>
      <c r="K216" s="36"/>
      <c r="L216" s="36"/>
      <c r="M216" s="36"/>
    </row>
    <row r="217" spans="1:25" x14ac:dyDescent="0.35">
      <c r="D217" s="36"/>
      <c r="E217" s="36"/>
      <c r="F217" s="36"/>
      <c r="G217" s="36"/>
      <c r="H217" s="36"/>
      <c r="I217" s="36"/>
      <c r="J217" s="36"/>
      <c r="K217" s="36"/>
      <c r="L217" s="36"/>
      <c r="M217" s="36"/>
    </row>
    <row r="218" spans="1:25" x14ac:dyDescent="0.35">
      <c r="D218" s="36"/>
      <c r="E218" s="36"/>
      <c r="F218" s="36"/>
      <c r="G218" s="36"/>
      <c r="H218" s="36"/>
      <c r="I218" s="36"/>
      <c r="J218" s="36"/>
      <c r="K218" s="36"/>
      <c r="L218" s="36"/>
      <c r="M218" s="36"/>
    </row>
    <row r="219" spans="1:25" x14ac:dyDescent="0.35">
      <c r="D219" s="36"/>
      <c r="E219" s="36"/>
      <c r="F219" s="36"/>
      <c r="G219" s="36"/>
      <c r="H219" s="36"/>
      <c r="I219" s="36"/>
      <c r="J219" s="36"/>
      <c r="K219" s="36"/>
      <c r="L219" s="36"/>
      <c r="M219" s="36"/>
    </row>
    <row r="220" spans="1:25" x14ac:dyDescent="0.35">
      <c r="D220" s="36"/>
      <c r="E220" s="36"/>
      <c r="F220" s="36"/>
      <c r="G220" s="36"/>
      <c r="H220" s="36"/>
      <c r="I220" s="36"/>
      <c r="J220" s="36"/>
      <c r="K220" s="36"/>
      <c r="L220" s="36"/>
      <c r="M220" s="36"/>
    </row>
    <row r="221" spans="1:25" x14ac:dyDescent="0.35">
      <c r="D221" s="36"/>
      <c r="E221" s="36"/>
      <c r="F221" s="36"/>
      <c r="G221" s="36"/>
      <c r="H221" s="36"/>
      <c r="I221" s="36"/>
      <c r="J221" s="36"/>
      <c r="K221" s="36"/>
      <c r="L221" s="36"/>
      <c r="M221" s="36"/>
    </row>
    <row r="224" spans="1:25" x14ac:dyDescent="0.35">
      <c r="A224" s="137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</row>
    <row r="225" spans="1:25" x14ac:dyDescent="0.3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</row>
    <row r="226" spans="1:25" x14ac:dyDescent="0.3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</row>
    <row r="227" spans="1:25" x14ac:dyDescent="0.35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</row>
    <row r="228" spans="1:25" s="59" customFormat="1" x14ac:dyDescent="0.35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</row>
    <row r="229" spans="1:25" s="59" customFormat="1" x14ac:dyDescent="0.35">
      <c r="A229" s="137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</row>
    <row r="230" spans="1:25" s="59" customFormat="1" x14ac:dyDescent="0.35">
      <c r="A230" s="137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</row>
    <row r="231" spans="1:25" s="59" customFormat="1" x14ac:dyDescent="0.35">
      <c r="A231" s="137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</row>
    <row r="232" spans="1:25" s="59" customFormat="1" x14ac:dyDescent="0.35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</row>
    <row r="233" spans="1:25" s="59" customFormat="1" x14ac:dyDescent="0.35">
      <c r="A233" s="137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</row>
    <row r="234" spans="1:25" x14ac:dyDescent="0.35">
      <c r="A234" s="137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</row>
    <row r="236" spans="1:25" x14ac:dyDescent="0.35">
      <c r="A236" s="10" t="s">
        <v>144</v>
      </c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25" x14ac:dyDescent="0.3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25" ht="15" thickBot="1" x14ac:dyDescent="0.4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25" x14ac:dyDescent="0.35">
      <c r="D239" s="292" t="s">
        <v>49</v>
      </c>
      <c r="E239" s="293"/>
      <c r="F239" s="293"/>
      <c r="G239" s="153" t="str">
        <f>CONCATENATE(Arkusz18!A2," - ",Arkusz18!B2," r.")</f>
        <v>01.03.2026 - 31.03.2026 r.</v>
      </c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4"/>
    </row>
    <row r="240" spans="1:25" ht="31.5" customHeight="1" x14ac:dyDescent="0.35">
      <c r="D240" s="294"/>
      <c r="E240" s="295"/>
      <c r="F240" s="295"/>
      <c r="G240" s="158" t="s">
        <v>65</v>
      </c>
      <c r="H240" s="158"/>
      <c r="I240" s="158"/>
      <c r="J240" s="158" t="s">
        <v>90</v>
      </c>
      <c r="K240" s="158"/>
      <c r="L240" s="158"/>
      <c r="M240" s="158" t="s">
        <v>64</v>
      </c>
      <c r="N240" s="158"/>
      <c r="O240" s="158"/>
      <c r="P240" s="158" t="s">
        <v>89</v>
      </c>
      <c r="Q240" s="158"/>
      <c r="R240" s="167"/>
    </row>
    <row r="241" spans="1:25" x14ac:dyDescent="0.35">
      <c r="D241" s="155" t="s">
        <v>88</v>
      </c>
      <c r="E241" s="156"/>
      <c r="F241" s="156"/>
      <c r="G241" s="157">
        <f>Arkusz16!A2</f>
        <v>0</v>
      </c>
      <c r="H241" s="157"/>
      <c r="I241" s="157"/>
      <c r="J241" s="157">
        <f>Arkusz16!A3</f>
        <v>0</v>
      </c>
      <c r="K241" s="157"/>
      <c r="L241" s="157"/>
      <c r="M241" s="157">
        <f>Arkusz16!A4</f>
        <v>0</v>
      </c>
      <c r="N241" s="157"/>
      <c r="O241" s="157"/>
      <c r="P241" s="157">
        <f>Arkusz16!A5</f>
        <v>0</v>
      </c>
      <c r="Q241" s="157"/>
      <c r="R241" s="157"/>
    </row>
    <row r="242" spans="1:25" x14ac:dyDescent="0.35">
      <c r="D242" s="144" t="s">
        <v>51</v>
      </c>
      <c r="E242" s="145"/>
      <c r="F242" s="145"/>
      <c r="G242" s="146">
        <f>Arkusz16!A6</f>
        <v>195</v>
      </c>
      <c r="H242" s="146"/>
      <c r="I242" s="146"/>
      <c r="J242" s="147">
        <f>Arkusz16!A7</f>
        <v>0</v>
      </c>
      <c r="K242" s="148"/>
      <c r="L242" s="149"/>
      <c r="M242" s="147">
        <f>Arkusz16!A8</f>
        <v>0</v>
      </c>
      <c r="N242" s="148"/>
      <c r="O242" s="149"/>
      <c r="P242" s="147">
        <f>Arkusz16!A9</f>
        <v>0</v>
      </c>
      <c r="Q242" s="148"/>
      <c r="R242" s="149"/>
    </row>
    <row r="243" spans="1:25" ht="15" thickBot="1" x14ac:dyDescent="0.4">
      <c r="D243" s="276" t="s">
        <v>52</v>
      </c>
      <c r="E243" s="277"/>
      <c r="F243" s="277"/>
      <c r="G243" s="169">
        <f>Arkusz16!A10</f>
        <v>27</v>
      </c>
      <c r="H243" s="169"/>
      <c r="I243" s="169"/>
      <c r="J243" s="169">
        <f>Arkusz16!A11</f>
        <v>0</v>
      </c>
      <c r="K243" s="169"/>
      <c r="L243" s="169"/>
      <c r="M243" s="169">
        <f>Arkusz16!A12</f>
        <v>0</v>
      </c>
      <c r="N243" s="169"/>
      <c r="O243" s="169"/>
      <c r="P243" s="169">
        <f>Arkusz16!A13</f>
        <v>0</v>
      </c>
      <c r="Q243" s="169"/>
      <c r="R243" s="169"/>
    </row>
    <row r="244" spans="1:25" ht="15" thickBot="1" x14ac:dyDescent="0.4">
      <c r="D244" s="159" t="s">
        <v>50</v>
      </c>
      <c r="E244" s="160"/>
      <c r="F244" s="160"/>
      <c r="G244" s="152">
        <f>SUM(G241:I243)</f>
        <v>222</v>
      </c>
      <c r="H244" s="152"/>
      <c r="I244" s="152"/>
      <c r="J244" s="152">
        <f t="shared" ref="J244" si="5">SUM(J241:L243)</f>
        <v>0</v>
      </c>
      <c r="K244" s="152"/>
      <c r="L244" s="152"/>
      <c r="M244" s="152">
        <f t="shared" ref="M244" si="6">SUM(M241:O243)</f>
        <v>0</v>
      </c>
      <c r="N244" s="152"/>
      <c r="O244" s="152"/>
      <c r="P244" s="152">
        <f t="shared" ref="P244" si="7">SUM(P241:R243)</f>
        <v>0</v>
      </c>
      <c r="Q244" s="152"/>
      <c r="R244" s="168"/>
    </row>
    <row r="245" spans="1:25" x14ac:dyDescent="0.35">
      <c r="A245" s="37"/>
      <c r="B245" s="37"/>
      <c r="C245" s="37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7" spans="1:25" ht="15" thickBot="1" x14ac:dyDescent="0.4"/>
    <row r="248" spans="1:25" x14ac:dyDescent="0.35">
      <c r="D248" s="292" t="s">
        <v>49</v>
      </c>
      <c r="E248" s="293"/>
      <c r="F248" s="293"/>
      <c r="G248" s="153" t="str">
        <f>CONCATENATE(Arkusz18!C2," - ",Arkusz18!B2," r.")</f>
        <v>01.01.2026 - 31.03.2026 r.</v>
      </c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4"/>
    </row>
    <row r="249" spans="1:25" ht="32.25" customHeight="1" x14ac:dyDescent="0.35">
      <c r="D249" s="294"/>
      <c r="E249" s="295"/>
      <c r="F249" s="295"/>
      <c r="G249" s="158" t="s">
        <v>65</v>
      </c>
      <c r="H249" s="158"/>
      <c r="I249" s="158"/>
      <c r="J249" s="158" t="s">
        <v>90</v>
      </c>
      <c r="K249" s="158"/>
      <c r="L249" s="158"/>
      <c r="M249" s="158" t="s">
        <v>64</v>
      </c>
      <c r="N249" s="158"/>
      <c r="O249" s="158"/>
      <c r="P249" s="158" t="s">
        <v>89</v>
      </c>
      <c r="Q249" s="158"/>
      <c r="R249" s="167"/>
      <c r="W249" s="53"/>
    </row>
    <row r="250" spans="1:25" x14ac:dyDescent="0.35">
      <c r="D250" s="155" t="s">
        <v>88</v>
      </c>
      <c r="E250" s="156"/>
      <c r="F250" s="156"/>
      <c r="G250" s="157">
        <f>Arkusz17!A2</f>
        <v>0</v>
      </c>
      <c r="H250" s="157"/>
      <c r="I250" s="157"/>
      <c r="J250" s="157">
        <f>Arkusz17!A3</f>
        <v>0</v>
      </c>
      <c r="K250" s="157"/>
      <c r="L250" s="157"/>
      <c r="M250" s="157">
        <f>Arkusz17!A4</f>
        <v>0</v>
      </c>
      <c r="N250" s="157"/>
      <c r="O250" s="157"/>
      <c r="P250" s="157">
        <f>Arkusz17!A5</f>
        <v>0</v>
      </c>
      <c r="Q250" s="157"/>
      <c r="R250" s="157"/>
    </row>
    <row r="251" spans="1:25" x14ac:dyDescent="0.35">
      <c r="D251" s="144" t="s">
        <v>51</v>
      </c>
      <c r="E251" s="145"/>
      <c r="F251" s="145"/>
      <c r="G251" s="146">
        <f>Arkusz17!A6</f>
        <v>534</v>
      </c>
      <c r="H251" s="146"/>
      <c r="I251" s="146"/>
      <c r="J251" s="146">
        <f>Arkusz17!A7</f>
        <v>0</v>
      </c>
      <c r="K251" s="146"/>
      <c r="L251" s="146"/>
      <c r="M251" s="146">
        <f>Arkusz17!A8</f>
        <v>0</v>
      </c>
      <c r="N251" s="146"/>
      <c r="O251" s="146"/>
      <c r="P251" s="146">
        <f>Arkusz17!A9</f>
        <v>0</v>
      </c>
      <c r="Q251" s="146"/>
      <c r="R251" s="146"/>
    </row>
    <row r="252" spans="1:25" ht="15" thickBot="1" x14ac:dyDescent="0.4">
      <c r="D252" s="276" t="s">
        <v>52</v>
      </c>
      <c r="E252" s="277"/>
      <c r="F252" s="277"/>
      <c r="G252" s="169">
        <f>Arkusz17!A10</f>
        <v>106</v>
      </c>
      <c r="H252" s="169"/>
      <c r="I252" s="169"/>
      <c r="J252" s="169">
        <f>Arkusz17!A11</f>
        <v>0</v>
      </c>
      <c r="K252" s="169"/>
      <c r="L252" s="169"/>
      <c r="M252" s="169">
        <f>Arkusz17!A12</f>
        <v>0</v>
      </c>
      <c r="N252" s="169"/>
      <c r="O252" s="169"/>
      <c r="P252" s="169">
        <f>Arkusz17!A13</f>
        <v>0</v>
      </c>
      <c r="Q252" s="169"/>
      <c r="R252" s="169"/>
    </row>
    <row r="253" spans="1:25" ht="15" thickBot="1" x14ac:dyDescent="0.4">
      <c r="D253" s="159" t="s">
        <v>50</v>
      </c>
      <c r="E253" s="160"/>
      <c r="F253" s="160"/>
      <c r="G253" s="152">
        <f>SUM(G250:I252)</f>
        <v>640</v>
      </c>
      <c r="H253" s="152"/>
      <c r="I253" s="152"/>
      <c r="J253" s="152">
        <f t="shared" ref="J253" si="8">SUM(J250:L252)</f>
        <v>0</v>
      </c>
      <c r="K253" s="152"/>
      <c r="L253" s="152"/>
      <c r="M253" s="152">
        <f t="shared" ref="M253" si="9">SUM(M250:O252)</f>
        <v>0</v>
      </c>
      <c r="N253" s="152"/>
      <c r="O253" s="152"/>
      <c r="P253" s="152">
        <f t="shared" ref="P253" si="10">SUM(P250:R252)</f>
        <v>0</v>
      </c>
      <c r="Q253" s="152"/>
      <c r="R253" s="168"/>
    </row>
    <row r="256" spans="1:25" x14ac:dyDescent="0.35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</row>
    <row r="257" spans="1:25" x14ac:dyDescent="0.35">
      <c r="A257" s="137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</row>
    <row r="258" spans="1:25" x14ac:dyDescent="0.35">
      <c r="A258" s="137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</row>
    <row r="259" spans="1:25" x14ac:dyDescent="0.35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</row>
    <row r="260" spans="1:25" s="59" customFormat="1" x14ac:dyDescent="0.35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</row>
    <row r="261" spans="1:25" s="59" customFormat="1" x14ac:dyDescent="0.35">
      <c r="A261" s="137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</row>
    <row r="262" spans="1:25" s="59" customFormat="1" x14ac:dyDescent="0.35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</row>
    <row r="263" spans="1:25" s="59" customFormat="1" x14ac:dyDescent="0.35">
      <c r="A263" s="137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</row>
    <row r="264" spans="1:25" s="59" customFormat="1" x14ac:dyDescent="0.35">
      <c r="A264" s="137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</row>
    <row r="265" spans="1:25" s="59" customFormat="1" x14ac:dyDescent="0.35">
      <c r="A265" s="137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</row>
    <row r="266" spans="1:25" x14ac:dyDescent="0.35">
      <c r="A266" s="137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</row>
    <row r="268" spans="1:25" ht="18" x14ac:dyDescent="0.35">
      <c r="A268" s="8" t="s">
        <v>67</v>
      </c>
      <c r="F268" s="9"/>
    </row>
    <row r="269" spans="1:25" x14ac:dyDescent="0.35">
      <c r="F269" s="9"/>
    </row>
    <row r="270" spans="1:25" x14ac:dyDescent="0.35">
      <c r="A270" s="249" t="s">
        <v>145</v>
      </c>
      <c r="B270" s="249"/>
      <c r="C270" s="249"/>
      <c r="D270" s="249"/>
      <c r="E270" s="249"/>
      <c r="F270" s="249"/>
      <c r="G270" s="249"/>
      <c r="H270" s="249"/>
      <c r="I270" s="249"/>
      <c r="J270" s="249"/>
      <c r="K270" s="249"/>
      <c r="L270" s="249"/>
      <c r="M270" s="249"/>
      <c r="N270" s="249"/>
      <c r="O270" s="249"/>
      <c r="P270" s="249"/>
      <c r="Q270" s="249"/>
      <c r="R270" s="249"/>
      <c r="S270" s="249"/>
      <c r="T270" s="249"/>
      <c r="U270" s="249"/>
    </row>
    <row r="271" spans="1:25" x14ac:dyDescent="0.3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</row>
    <row r="272" spans="1:25" ht="15" thickBot="1" x14ac:dyDescent="0.4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</row>
    <row r="273" spans="3:25" x14ac:dyDescent="0.35">
      <c r="C273" s="162" t="s">
        <v>0</v>
      </c>
      <c r="D273" s="163"/>
      <c r="E273" s="163"/>
      <c r="F273" s="163"/>
      <c r="G273" s="170" t="str">
        <f>CONCATENATE(Arkusz18!A2," - ",Arkusz18!B2," r.")</f>
        <v>01.03.2026 - 31.03.2026 r.</v>
      </c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  <c r="U273" s="171"/>
      <c r="V273" s="172"/>
    </row>
    <row r="274" spans="3:25" x14ac:dyDescent="0.35">
      <c r="C274" s="164"/>
      <c r="D274" s="165"/>
      <c r="E274" s="165"/>
      <c r="F274" s="165"/>
      <c r="G274" s="119" t="s">
        <v>31</v>
      </c>
      <c r="H274" s="123"/>
      <c r="I274" s="123"/>
      <c r="J274" s="161"/>
      <c r="K274" s="119" t="s">
        <v>32</v>
      </c>
      <c r="L274" s="123"/>
      <c r="M274" s="123"/>
      <c r="N274" s="161"/>
      <c r="O274" s="119" t="s">
        <v>103</v>
      </c>
      <c r="P274" s="123"/>
      <c r="Q274" s="123"/>
      <c r="R274" s="161"/>
      <c r="S274" s="119" t="s">
        <v>55</v>
      </c>
      <c r="T274" s="123"/>
      <c r="U274" s="123"/>
      <c r="V274" s="120"/>
    </row>
    <row r="275" spans="3:25" x14ac:dyDescent="0.35">
      <c r="C275" s="164"/>
      <c r="D275" s="165"/>
      <c r="E275" s="165"/>
      <c r="F275" s="165"/>
      <c r="G275" s="121" t="s">
        <v>30</v>
      </c>
      <c r="H275" s="122"/>
      <c r="I275" s="119" t="s">
        <v>10</v>
      </c>
      <c r="J275" s="161"/>
      <c r="K275" s="121" t="s">
        <v>33</v>
      </c>
      <c r="L275" s="122"/>
      <c r="M275" s="119" t="s">
        <v>10</v>
      </c>
      <c r="N275" s="161"/>
      <c r="O275" s="121" t="s">
        <v>30</v>
      </c>
      <c r="P275" s="122"/>
      <c r="Q275" s="119" t="s">
        <v>10</v>
      </c>
      <c r="R275" s="161"/>
      <c r="S275" s="121" t="s">
        <v>30</v>
      </c>
      <c r="T275" s="122"/>
      <c r="U275" s="119" t="s">
        <v>10</v>
      </c>
      <c r="V275" s="120"/>
    </row>
    <row r="276" spans="3:25" x14ac:dyDescent="0.35">
      <c r="C276" s="150" t="str">
        <f>Arkusz2!B2</f>
        <v>UKRAINA</v>
      </c>
      <c r="D276" s="151"/>
      <c r="E276" s="151"/>
      <c r="F276" s="151"/>
      <c r="G276" s="95">
        <f>Arkusz2!F2</f>
        <v>170</v>
      </c>
      <c r="H276" s="96"/>
      <c r="I276" s="95">
        <f>Arkusz2!F8</f>
        <v>203</v>
      </c>
      <c r="J276" s="96"/>
      <c r="K276" s="95">
        <f>SUM(Arkusz2!F14,-G276)</f>
        <v>10</v>
      </c>
      <c r="L276" s="96"/>
      <c r="M276" s="95">
        <f>SUM(Arkusz2!F20,-I276)</f>
        <v>18</v>
      </c>
      <c r="N276" s="96"/>
      <c r="O276" s="95">
        <f>Arkusz2!F26</f>
        <v>1</v>
      </c>
      <c r="P276" s="96"/>
      <c r="Q276" s="95">
        <f>Arkusz2!F32</f>
        <v>1</v>
      </c>
      <c r="R276" s="96"/>
      <c r="S276" s="95">
        <f>SUM(Arkusz2!F14,O276)</f>
        <v>181</v>
      </c>
      <c r="T276" s="96"/>
      <c r="U276" s="95">
        <f>SUM(Arkusz2!F20,Q276)</f>
        <v>222</v>
      </c>
      <c r="V276" s="124"/>
    </row>
    <row r="277" spans="3:25" x14ac:dyDescent="0.35">
      <c r="C277" s="83" t="str">
        <f>Arkusz2!B3</f>
        <v>BIAŁORUŚ</v>
      </c>
      <c r="D277" s="84"/>
      <c r="E277" s="84"/>
      <c r="F277" s="84"/>
      <c r="G277" s="113">
        <f>Arkusz2!F3</f>
        <v>126</v>
      </c>
      <c r="H277" s="114"/>
      <c r="I277" s="113">
        <f>Arkusz2!F9</f>
        <v>150</v>
      </c>
      <c r="J277" s="114"/>
      <c r="K277" s="113">
        <f>SUM(Arkusz2!F15,-G277)</f>
        <v>4</v>
      </c>
      <c r="L277" s="114"/>
      <c r="M277" s="113">
        <f>SUM(Arkusz2!F21,-I277)</f>
        <v>6</v>
      </c>
      <c r="N277" s="114"/>
      <c r="O277" s="113">
        <f>Arkusz2!F27</f>
        <v>7</v>
      </c>
      <c r="P277" s="114"/>
      <c r="Q277" s="113">
        <f>Arkusz2!F33</f>
        <v>8</v>
      </c>
      <c r="R277" s="114"/>
      <c r="S277" s="113">
        <f>SUM(Arkusz2!F15,O277)</f>
        <v>137</v>
      </c>
      <c r="T277" s="114"/>
      <c r="U277" s="113">
        <f>SUM(Arkusz2!F21,Q277)</f>
        <v>164</v>
      </c>
      <c r="V277" s="166"/>
      <c r="X277" s="53"/>
    </row>
    <row r="278" spans="3:25" x14ac:dyDescent="0.35">
      <c r="C278" s="150" t="str">
        <f>Arkusz2!B4</f>
        <v>ROSJA</v>
      </c>
      <c r="D278" s="151"/>
      <c r="E278" s="151"/>
      <c r="F278" s="151"/>
      <c r="G278" s="95">
        <f>Arkusz2!F4</f>
        <v>20</v>
      </c>
      <c r="H278" s="96"/>
      <c r="I278" s="95">
        <f>Arkusz2!F10</f>
        <v>25</v>
      </c>
      <c r="J278" s="96"/>
      <c r="K278" s="95">
        <f>SUM(Arkusz2!F16,-G278)</f>
        <v>12</v>
      </c>
      <c r="L278" s="96"/>
      <c r="M278" s="95">
        <f>SUM(Arkusz2!F22,-I278)</f>
        <v>13</v>
      </c>
      <c r="N278" s="96"/>
      <c r="O278" s="95">
        <f>Arkusz2!F28</f>
        <v>3</v>
      </c>
      <c r="P278" s="96"/>
      <c r="Q278" s="95">
        <f>Arkusz2!F34</f>
        <v>3</v>
      </c>
      <c r="R278" s="96"/>
      <c r="S278" s="95">
        <f>SUM(Arkusz2!F16,O278)</f>
        <v>35</v>
      </c>
      <c r="T278" s="96"/>
      <c r="U278" s="95">
        <f>SUM(Arkusz2!F22,Q278)</f>
        <v>41</v>
      </c>
      <c r="V278" s="124"/>
    </row>
    <row r="279" spans="3:25" x14ac:dyDescent="0.35">
      <c r="C279" s="83" t="str">
        <f>Arkusz2!B5</f>
        <v>TADŻYKISTAN</v>
      </c>
      <c r="D279" s="84"/>
      <c r="E279" s="84"/>
      <c r="F279" s="84"/>
      <c r="G279" s="113">
        <f>Arkusz2!F5</f>
        <v>11</v>
      </c>
      <c r="H279" s="114"/>
      <c r="I279" s="113">
        <f>Arkusz2!F11</f>
        <v>13</v>
      </c>
      <c r="J279" s="114"/>
      <c r="K279" s="113">
        <f>SUM(Arkusz2!F17,-G279)</f>
        <v>1</v>
      </c>
      <c r="L279" s="114"/>
      <c r="M279" s="113">
        <f>SUM(Arkusz2!F23,-I279)</f>
        <v>6</v>
      </c>
      <c r="N279" s="114"/>
      <c r="O279" s="113">
        <f>Arkusz2!F29</f>
        <v>2</v>
      </c>
      <c r="P279" s="114"/>
      <c r="Q279" s="113">
        <f>Arkusz2!F35</f>
        <v>3</v>
      </c>
      <c r="R279" s="114"/>
      <c r="S279" s="113">
        <f>SUM(Arkusz2!F17,O279)</f>
        <v>14</v>
      </c>
      <c r="T279" s="114"/>
      <c r="U279" s="113">
        <f>SUM(Arkusz2!F23,Q279)</f>
        <v>22</v>
      </c>
      <c r="V279" s="166"/>
    </row>
    <row r="280" spans="3:25" x14ac:dyDescent="0.35">
      <c r="C280" s="150" t="str">
        <f>Arkusz2!B6</f>
        <v>TURCJA</v>
      </c>
      <c r="D280" s="151"/>
      <c r="E280" s="151"/>
      <c r="F280" s="151"/>
      <c r="G280" s="95">
        <f>Arkusz2!F6</f>
        <v>10</v>
      </c>
      <c r="H280" s="96"/>
      <c r="I280" s="95">
        <f>Arkusz2!F12</f>
        <v>10</v>
      </c>
      <c r="J280" s="96"/>
      <c r="K280" s="95">
        <f>SUM(Arkusz2!F18,-G280)</f>
        <v>0</v>
      </c>
      <c r="L280" s="96"/>
      <c r="M280" s="95">
        <f>SUM(Arkusz2!F24,-I280)</f>
        <v>0</v>
      </c>
      <c r="N280" s="96"/>
      <c r="O280" s="95">
        <f>Arkusz2!F30</f>
        <v>0</v>
      </c>
      <c r="P280" s="96"/>
      <c r="Q280" s="95">
        <f>Arkusz2!F36</f>
        <v>0</v>
      </c>
      <c r="R280" s="96"/>
      <c r="S280" s="95">
        <f>SUM(Arkusz2!F18,O280)</f>
        <v>10</v>
      </c>
      <c r="T280" s="96"/>
      <c r="U280" s="95">
        <f>SUM(Arkusz2!F24,Q280)</f>
        <v>10</v>
      </c>
      <c r="V280" s="124"/>
    </row>
    <row r="281" spans="3:25" ht="15" thickBot="1" x14ac:dyDescent="0.4">
      <c r="C281" s="175" t="str">
        <f>Arkusz2!B7</f>
        <v>Pozostałe</v>
      </c>
      <c r="D281" s="176"/>
      <c r="E281" s="176"/>
      <c r="F281" s="176"/>
      <c r="G281" s="203">
        <f>Arkusz2!F7</f>
        <v>63</v>
      </c>
      <c r="H281" s="204"/>
      <c r="I281" s="203">
        <f>Arkusz2!F13</f>
        <v>72</v>
      </c>
      <c r="J281" s="204"/>
      <c r="K281" s="203">
        <f>SUM(Arkusz2!F19,-G281)</f>
        <v>13</v>
      </c>
      <c r="L281" s="204"/>
      <c r="M281" s="203">
        <f>SUM(Arkusz2!F25,-I281)</f>
        <v>23</v>
      </c>
      <c r="N281" s="204"/>
      <c r="O281" s="203">
        <f>Arkusz2!F31</f>
        <v>5</v>
      </c>
      <c r="P281" s="204"/>
      <c r="Q281" s="203">
        <f>Arkusz2!F37</f>
        <v>7</v>
      </c>
      <c r="R281" s="204"/>
      <c r="S281" s="203">
        <f>SUM(Arkusz2!F19,O281)</f>
        <v>81</v>
      </c>
      <c r="T281" s="204"/>
      <c r="U281" s="203">
        <f>SUM(Arkusz2!F25,Q281)</f>
        <v>102</v>
      </c>
      <c r="V281" s="252"/>
    </row>
    <row r="282" spans="3:25" ht="15" thickBot="1" x14ac:dyDescent="0.4">
      <c r="C282" s="173" t="s">
        <v>1</v>
      </c>
      <c r="D282" s="174"/>
      <c r="E282" s="174"/>
      <c r="F282" s="174"/>
      <c r="G282" s="183">
        <f>SUM(G276:G281)</f>
        <v>400</v>
      </c>
      <c r="H282" s="184"/>
      <c r="I282" s="183">
        <f>SUM(I276:I281)</f>
        <v>473</v>
      </c>
      <c r="J282" s="184"/>
      <c r="K282" s="183">
        <f>SUM(K276:K281)</f>
        <v>40</v>
      </c>
      <c r="L282" s="184"/>
      <c r="M282" s="183">
        <f>SUM(M276:M281)</f>
        <v>66</v>
      </c>
      <c r="N282" s="184"/>
      <c r="O282" s="183">
        <f>SUM(O276:O281)</f>
        <v>18</v>
      </c>
      <c r="P282" s="184"/>
      <c r="Q282" s="183">
        <f>SUM(Q276:Q281)</f>
        <v>22</v>
      </c>
      <c r="R282" s="184"/>
      <c r="S282" s="183">
        <f>SUM(S276:S281)</f>
        <v>458</v>
      </c>
      <c r="T282" s="184"/>
      <c r="U282" s="183">
        <f>SUM(U276:U281)</f>
        <v>561</v>
      </c>
      <c r="V282" s="251"/>
      <c r="X282" s="53"/>
      <c r="Y282" s="53"/>
    </row>
    <row r="286" spans="3:25" x14ac:dyDescent="0.35">
      <c r="M286" s="11"/>
      <c r="N286" s="11"/>
      <c r="O286" s="11"/>
      <c r="P286" s="11"/>
      <c r="Q286" s="11"/>
      <c r="R286" s="11"/>
      <c r="S286" s="11"/>
    </row>
    <row r="287" spans="3:25" x14ac:dyDescent="0.35">
      <c r="M287" s="11"/>
      <c r="N287" s="11"/>
      <c r="O287" s="11"/>
      <c r="P287" s="11"/>
      <c r="Q287" s="11"/>
      <c r="R287" s="11"/>
      <c r="S287" s="11"/>
    </row>
    <row r="288" spans="3:25" x14ac:dyDescent="0.35">
      <c r="M288" s="11"/>
      <c r="N288" s="11"/>
      <c r="O288" s="11"/>
      <c r="P288" s="11"/>
      <c r="Q288" s="11"/>
      <c r="R288" s="11"/>
      <c r="S288" s="11"/>
    </row>
    <row r="289" spans="1:19" x14ac:dyDescent="0.35">
      <c r="M289" s="11"/>
      <c r="N289" s="11"/>
      <c r="O289" s="11"/>
      <c r="P289" s="11"/>
      <c r="Q289" s="11"/>
      <c r="R289" s="11"/>
      <c r="S289" s="11"/>
    </row>
    <row r="290" spans="1:19" x14ac:dyDescent="0.35">
      <c r="M290" s="11"/>
      <c r="N290" s="11"/>
      <c r="O290" s="11"/>
      <c r="P290" s="11"/>
      <c r="Q290" s="11"/>
      <c r="R290" s="11"/>
      <c r="S290" s="11"/>
    </row>
    <row r="291" spans="1:19" x14ac:dyDescent="0.35">
      <c r="M291" s="11"/>
      <c r="N291" s="11"/>
      <c r="O291" s="11"/>
      <c r="P291" s="11"/>
      <c r="Q291" s="11"/>
      <c r="R291" s="11"/>
      <c r="S291" s="11"/>
    </row>
    <row r="292" spans="1:19" x14ac:dyDescent="0.35">
      <c r="M292" s="11"/>
      <c r="N292" s="11"/>
      <c r="O292" s="11"/>
      <c r="P292" s="11"/>
      <c r="Q292" s="11"/>
      <c r="R292" s="11"/>
      <c r="S292" s="11"/>
    </row>
    <row r="293" spans="1:19" x14ac:dyDescent="0.35">
      <c r="M293" s="11"/>
      <c r="N293" s="11"/>
      <c r="O293" s="11"/>
      <c r="P293" s="11"/>
      <c r="Q293" s="11"/>
      <c r="R293" s="11"/>
      <c r="S293" s="11"/>
    </row>
    <row r="294" spans="1:19" x14ac:dyDescent="0.35">
      <c r="D294" s="205"/>
      <c r="E294" s="205"/>
    </row>
    <row r="298" spans="1:19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304" spans="1:19" ht="15" thickBot="1" x14ac:dyDescent="0.4"/>
    <row r="305" spans="1:25" x14ac:dyDescent="0.35">
      <c r="C305" s="162" t="s">
        <v>0</v>
      </c>
      <c r="D305" s="163"/>
      <c r="E305" s="163"/>
      <c r="F305" s="163"/>
      <c r="G305" s="215" t="str">
        <f>CONCATENATE(Arkusz18!C2," - ",Arkusz18!B2," r.")</f>
        <v>01.01.2026 - 31.03.2026 r.</v>
      </c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6"/>
    </row>
    <row r="306" spans="1:25" x14ac:dyDescent="0.35">
      <c r="C306" s="164"/>
      <c r="D306" s="165"/>
      <c r="E306" s="165"/>
      <c r="F306" s="165"/>
      <c r="G306" s="165" t="s">
        <v>31</v>
      </c>
      <c r="H306" s="165"/>
      <c r="I306" s="165"/>
      <c r="J306" s="165"/>
      <c r="K306" s="165" t="s">
        <v>32</v>
      </c>
      <c r="L306" s="165"/>
      <c r="M306" s="165"/>
      <c r="N306" s="165"/>
      <c r="O306" s="165" t="s">
        <v>136</v>
      </c>
      <c r="P306" s="165"/>
      <c r="Q306" s="165"/>
      <c r="R306" s="165"/>
      <c r="S306" s="165" t="s">
        <v>55</v>
      </c>
      <c r="T306" s="165"/>
      <c r="U306" s="165"/>
      <c r="V306" s="250"/>
    </row>
    <row r="307" spans="1:25" x14ac:dyDescent="0.35">
      <c r="C307" s="164"/>
      <c r="D307" s="165"/>
      <c r="E307" s="165"/>
      <c r="F307" s="165"/>
      <c r="G307" s="233" t="s">
        <v>30</v>
      </c>
      <c r="H307" s="233"/>
      <c r="I307" s="165" t="s">
        <v>10</v>
      </c>
      <c r="J307" s="165"/>
      <c r="K307" s="233" t="s">
        <v>33</v>
      </c>
      <c r="L307" s="233"/>
      <c r="M307" s="165" t="s">
        <v>10</v>
      </c>
      <c r="N307" s="165"/>
      <c r="O307" s="233" t="s">
        <v>30</v>
      </c>
      <c r="P307" s="233"/>
      <c r="Q307" s="165" t="s">
        <v>10</v>
      </c>
      <c r="R307" s="165"/>
      <c r="S307" s="233" t="s">
        <v>30</v>
      </c>
      <c r="T307" s="233"/>
      <c r="U307" s="165" t="s">
        <v>10</v>
      </c>
      <c r="V307" s="250"/>
    </row>
    <row r="308" spans="1:25" x14ac:dyDescent="0.35">
      <c r="C308" s="150" t="str">
        <f>Arkusz3!B2</f>
        <v>UKRAINA</v>
      </c>
      <c r="D308" s="151"/>
      <c r="E308" s="151"/>
      <c r="F308" s="151"/>
      <c r="G308" s="133">
        <f>Arkusz3!F2</f>
        <v>450</v>
      </c>
      <c r="H308" s="133"/>
      <c r="I308" s="133">
        <f>Arkusz3!F8</f>
        <v>551</v>
      </c>
      <c r="J308" s="133"/>
      <c r="K308" s="133">
        <f>SUM(Arkusz3!F14,-G308)</f>
        <v>21</v>
      </c>
      <c r="L308" s="133"/>
      <c r="M308" s="133">
        <f>SUM(Arkusz3!F20,-I308)</f>
        <v>39</v>
      </c>
      <c r="N308" s="133"/>
      <c r="O308" s="133">
        <f>Arkusz3!F26</f>
        <v>15</v>
      </c>
      <c r="P308" s="133"/>
      <c r="Q308" s="133">
        <f>Arkusz3!F32</f>
        <v>18</v>
      </c>
      <c r="R308" s="133"/>
      <c r="S308" s="133">
        <f>SUM(Arkusz3!F14,O308)</f>
        <v>486</v>
      </c>
      <c r="T308" s="133"/>
      <c r="U308" s="133">
        <f>SUM(Arkusz3!F20,Q308)</f>
        <v>608</v>
      </c>
      <c r="V308" s="247"/>
      <c r="W308" s="53"/>
    </row>
    <row r="309" spans="1:25" x14ac:dyDescent="0.35">
      <c r="C309" s="83" t="str">
        <f>Arkusz3!B3</f>
        <v>BIAŁORUŚ</v>
      </c>
      <c r="D309" s="84"/>
      <c r="E309" s="84"/>
      <c r="F309" s="84"/>
      <c r="G309" s="246">
        <f>Arkusz3!F3</f>
        <v>384</v>
      </c>
      <c r="H309" s="246"/>
      <c r="I309" s="246">
        <f>Arkusz3!F9</f>
        <v>480</v>
      </c>
      <c r="J309" s="246"/>
      <c r="K309" s="246">
        <f>SUM(Arkusz3!F15,-G309)</f>
        <v>9</v>
      </c>
      <c r="L309" s="246"/>
      <c r="M309" s="246">
        <f>SUM(Arkusz3!F21,-I309)</f>
        <v>14</v>
      </c>
      <c r="N309" s="246"/>
      <c r="O309" s="246">
        <f>Arkusz3!F27</f>
        <v>12</v>
      </c>
      <c r="P309" s="246"/>
      <c r="Q309" s="246">
        <f>Arkusz3!F33</f>
        <v>13</v>
      </c>
      <c r="R309" s="246"/>
      <c r="S309" s="246">
        <f>SUM(Arkusz3!F15,O309)</f>
        <v>405</v>
      </c>
      <c r="T309" s="246"/>
      <c r="U309" s="246">
        <f>SUM(Arkusz3!F21,Q309)</f>
        <v>507</v>
      </c>
      <c r="V309" s="253"/>
      <c r="W309" s="53"/>
    </row>
    <row r="310" spans="1:25" x14ac:dyDescent="0.35">
      <c r="C310" s="150" t="str">
        <f>Arkusz3!B4</f>
        <v>ROSJA</v>
      </c>
      <c r="D310" s="151"/>
      <c r="E310" s="151"/>
      <c r="F310" s="151"/>
      <c r="G310" s="133">
        <f>Arkusz3!F4</f>
        <v>41</v>
      </c>
      <c r="H310" s="133"/>
      <c r="I310" s="133">
        <f>Arkusz3!F10</f>
        <v>50</v>
      </c>
      <c r="J310" s="133"/>
      <c r="K310" s="133">
        <f>SUM(Arkusz3!F16,-G310)</f>
        <v>55</v>
      </c>
      <c r="L310" s="133"/>
      <c r="M310" s="133">
        <f>SUM(Arkusz3!F22,-I310)</f>
        <v>81</v>
      </c>
      <c r="N310" s="133"/>
      <c r="O310" s="133">
        <f>Arkusz3!F28</f>
        <v>8</v>
      </c>
      <c r="P310" s="133"/>
      <c r="Q310" s="133">
        <f>Arkusz3!F34</f>
        <v>8</v>
      </c>
      <c r="R310" s="133"/>
      <c r="S310" s="133">
        <f>SUM(Arkusz3!F16,O310)</f>
        <v>104</v>
      </c>
      <c r="T310" s="133"/>
      <c r="U310" s="133">
        <f>SUM(Arkusz3!F22,Q310)</f>
        <v>139</v>
      </c>
      <c r="V310" s="247"/>
      <c r="W310" s="53"/>
    </row>
    <row r="311" spans="1:25" x14ac:dyDescent="0.35">
      <c r="C311" s="83" t="str">
        <f>Arkusz3!B5</f>
        <v>TADŻYKISTAN</v>
      </c>
      <c r="D311" s="84"/>
      <c r="E311" s="84"/>
      <c r="F311" s="84"/>
      <c r="G311" s="246">
        <f>Arkusz3!F5</f>
        <v>23</v>
      </c>
      <c r="H311" s="246"/>
      <c r="I311" s="246">
        <f>Arkusz3!F11</f>
        <v>32</v>
      </c>
      <c r="J311" s="246"/>
      <c r="K311" s="246">
        <f>SUM(Arkusz3!F17,-G311)</f>
        <v>5</v>
      </c>
      <c r="L311" s="246"/>
      <c r="M311" s="246">
        <f>SUM(Arkusz3!F23,-I311)</f>
        <v>18</v>
      </c>
      <c r="N311" s="246"/>
      <c r="O311" s="246">
        <f>Arkusz3!F29</f>
        <v>2</v>
      </c>
      <c r="P311" s="246"/>
      <c r="Q311" s="246">
        <f>Arkusz3!F35</f>
        <v>3</v>
      </c>
      <c r="R311" s="246"/>
      <c r="S311" s="246">
        <f>SUM(Arkusz3!F17,O311)</f>
        <v>30</v>
      </c>
      <c r="T311" s="246"/>
      <c r="U311" s="246">
        <f>SUM(Arkusz3!F23,Q311)</f>
        <v>53</v>
      </c>
      <c r="V311" s="253"/>
      <c r="W311" s="53"/>
    </row>
    <row r="312" spans="1:25" x14ac:dyDescent="0.35">
      <c r="C312" s="150" t="str">
        <f>Arkusz3!B6</f>
        <v>MOŁDOWA</v>
      </c>
      <c r="D312" s="151"/>
      <c r="E312" s="151"/>
      <c r="F312" s="151"/>
      <c r="G312" s="133">
        <f>Arkusz3!F6</f>
        <v>14</v>
      </c>
      <c r="H312" s="133"/>
      <c r="I312" s="133">
        <f>Arkusz3!F12</f>
        <v>22</v>
      </c>
      <c r="J312" s="133"/>
      <c r="K312" s="133">
        <f>SUM(Arkusz3!F18,-G312)</f>
        <v>1</v>
      </c>
      <c r="L312" s="133"/>
      <c r="M312" s="133">
        <f>SUM(Arkusz3!F24,-I312)</f>
        <v>2</v>
      </c>
      <c r="N312" s="133"/>
      <c r="O312" s="133">
        <f>Arkusz3!F30</f>
        <v>0</v>
      </c>
      <c r="P312" s="133"/>
      <c r="Q312" s="133">
        <f>Arkusz3!F36</f>
        <v>0</v>
      </c>
      <c r="R312" s="133"/>
      <c r="S312" s="133">
        <f>SUM(Arkusz3!F18,O312)</f>
        <v>15</v>
      </c>
      <c r="T312" s="133"/>
      <c r="U312" s="133">
        <f>SUM(Arkusz3!F24,Q312)</f>
        <v>24</v>
      </c>
      <c r="V312" s="247"/>
      <c r="W312" s="53"/>
    </row>
    <row r="313" spans="1:25" ht="15" thickBot="1" x14ac:dyDescent="0.4">
      <c r="C313" s="175" t="str">
        <f>Arkusz3!B7</f>
        <v>Pozostałe</v>
      </c>
      <c r="D313" s="176"/>
      <c r="E313" s="176"/>
      <c r="F313" s="176"/>
      <c r="G313" s="245">
        <f>Arkusz3!F7</f>
        <v>198</v>
      </c>
      <c r="H313" s="245"/>
      <c r="I313" s="245">
        <f>Arkusz3!F13</f>
        <v>224</v>
      </c>
      <c r="J313" s="245"/>
      <c r="K313" s="245">
        <f>SUM(Arkusz3!F19,-G313)</f>
        <v>48</v>
      </c>
      <c r="L313" s="245"/>
      <c r="M313" s="245">
        <f>SUM(Arkusz3!F25,-I313)</f>
        <v>68</v>
      </c>
      <c r="N313" s="245"/>
      <c r="O313" s="245">
        <f>Arkusz3!F31</f>
        <v>20</v>
      </c>
      <c r="P313" s="245"/>
      <c r="Q313" s="245">
        <f>Arkusz3!F37</f>
        <v>23</v>
      </c>
      <c r="R313" s="245"/>
      <c r="S313" s="245">
        <f>SUM(Arkusz3!F19,O313)</f>
        <v>266</v>
      </c>
      <c r="T313" s="245"/>
      <c r="U313" s="245">
        <f>SUM(Arkusz3!F25,Q313)</f>
        <v>315</v>
      </c>
      <c r="V313" s="256"/>
    </row>
    <row r="314" spans="1:25" x14ac:dyDescent="0.35">
      <c r="C314" s="206" t="s">
        <v>1</v>
      </c>
      <c r="D314" s="207"/>
      <c r="E314" s="207"/>
      <c r="F314" s="207"/>
      <c r="G314" s="134">
        <f>SUM(G308:G313)</f>
        <v>1110</v>
      </c>
      <c r="H314" s="134"/>
      <c r="I314" s="134">
        <f>SUM(I308:I313)</f>
        <v>1359</v>
      </c>
      <c r="J314" s="134"/>
      <c r="K314" s="134">
        <f>SUM(K308:K313)</f>
        <v>139</v>
      </c>
      <c r="L314" s="134"/>
      <c r="M314" s="134">
        <f>SUM(M308:M313)</f>
        <v>222</v>
      </c>
      <c r="N314" s="134"/>
      <c r="O314" s="134">
        <f>SUM(O308:O313)</f>
        <v>57</v>
      </c>
      <c r="P314" s="134"/>
      <c r="Q314" s="134">
        <f>SUM(Q308:Q313)</f>
        <v>65</v>
      </c>
      <c r="R314" s="134"/>
      <c r="S314" s="134">
        <f>SUM(S308:S313)</f>
        <v>1306</v>
      </c>
      <c r="T314" s="134"/>
      <c r="U314" s="134">
        <f>SUM(U308:U313)</f>
        <v>1646</v>
      </c>
      <c r="V314" s="135"/>
      <c r="X314" s="53"/>
    </row>
    <row r="315" spans="1:25" x14ac:dyDescent="0.35">
      <c r="A315" s="4"/>
      <c r="B315" s="12"/>
      <c r="C315" s="13"/>
      <c r="D315" s="13"/>
      <c r="E315" s="13"/>
      <c r="F315" s="13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2"/>
    </row>
    <row r="316" spans="1:25" x14ac:dyDescent="0.35">
      <c r="A316" s="111" t="s">
        <v>138</v>
      </c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</row>
    <row r="317" spans="1:25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6"/>
    </row>
    <row r="321" spans="1:25" x14ac:dyDescent="0.35">
      <c r="M321" s="11"/>
      <c r="N321" s="11"/>
      <c r="O321" s="11"/>
      <c r="P321" s="11"/>
      <c r="Q321" s="11"/>
      <c r="R321" s="11"/>
      <c r="S321" s="11"/>
    </row>
    <row r="322" spans="1:25" x14ac:dyDescent="0.35">
      <c r="M322" s="11"/>
      <c r="N322" s="11"/>
      <c r="O322" s="11"/>
      <c r="P322" s="11"/>
      <c r="Q322" s="11"/>
      <c r="R322" s="11"/>
      <c r="S322" s="11"/>
    </row>
    <row r="323" spans="1:25" x14ac:dyDescent="0.35">
      <c r="M323" s="11"/>
      <c r="N323" s="11"/>
      <c r="O323" s="11"/>
      <c r="P323" s="11"/>
      <c r="Q323" s="11"/>
      <c r="R323" s="11"/>
      <c r="S323" s="11"/>
    </row>
    <row r="324" spans="1:25" x14ac:dyDescent="0.35">
      <c r="M324" s="11"/>
      <c r="N324" s="11"/>
      <c r="O324" s="11"/>
      <c r="P324" s="11"/>
      <c r="Q324" s="11"/>
      <c r="R324" s="11"/>
      <c r="S324" s="11"/>
    </row>
    <row r="325" spans="1:25" x14ac:dyDescent="0.35">
      <c r="M325" s="11"/>
      <c r="N325" s="11"/>
      <c r="O325" s="11"/>
      <c r="P325" s="11"/>
      <c r="Q325" s="11"/>
      <c r="R325" s="11"/>
      <c r="S325" s="11"/>
    </row>
    <row r="326" spans="1:25" x14ac:dyDescent="0.35">
      <c r="M326" s="11"/>
      <c r="N326" s="11"/>
      <c r="O326" s="11"/>
      <c r="P326" s="11"/>
      <c r="Q326" s="11"/>
      <c r="R326" s="11"/>
      <c r="S326" s="11"/>
    </row>
    <row r="327" spans="1:25" x14ac:dyDescent="0.35">
      <c r="M327" s="11"/>
      <c r="N327" s="11"/>
      <c r="O327" s="11"/>
      <c r="P327" s="11"/>
      <c r="Q327" s="11"/>
      <c r="R327" s="11"/>
      <c r="S327" s="11"/>
    </row>
    <row r="328" spans="1:25" x14ac:dyDescent="0.35">
      <c r="M328" s="11"/>
      <c r="N328" s="11"/>
      <c r="O328" s="11"/>
      <c r="P328" s="11"/>
      <c r="Q328" s="11"/>
      <c r="R328" s="11"/>
      <c r="S328" s="11"/>
    </row>
    <row r="329" spans="1:25" x14ac:dyDescent="0.35">
      <c r="D329" s="205"/>
      <c r="E329" s="205"/>
    </row>
    <row r="334" spans="1:25" x14ac:dyDescent="0.35">
      <c r="V334" s="17"/>
      <c r="W334" s="17"/>
      <c r="X334" s="17"/>
      <c r="Y334" s="18"/>
    </row>
    <row r="335" spans="1:25" x14ac:dyDescent="0.35">
      <c r="V335" s="17"/>
      <c r="W335" s="17"/>
      <c r="X335" s="17"/>
      <c r="Y335" s="18"/>
    </row>
    <row r="336" spans="1:25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7"/>
      <c r="W336" s="17"/>
      <c r="X336" s="17"/>
      <c r="Y336" s="18"/>
    </row>
    <row r="337" spans="1:25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7"/>
      <c r="W337" s="17"/>
      <c r="X337" s="17"/>
      <c r="Y337" s="18"/>
    </row>
    <row r="338" spans="1:25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7"/>
      <c r="W338" s="17"/>
      <c r="X338" s="17"/>
      <c r="Y338" s="18"/>
    </row>
    <row r="339" spans="1:25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7"/>
      <c r="W339" s="17"/>
      <c r="X339" s="17"/>
      <c r="Y339" s="18"/>
    </row>
    <row r="340" spans="1:25" x14ac:dyDescent="0.3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7"/>
      <c r="W340" s="17"/>
      <c r="X340" s="17"/>
      <c r="Y340" s="18"/>
    </row>
    <row r="341" spans="1:25" x14ac:dyDescent="0.35">
      <c r="A341" s="248"/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</row>
    <row r="342" spans="1:25" x14ac:dyDescent="0.35">
      <c r="A342" s="248"/>
      <c r="B342" s="248"/>
      <c r="C342" s="248"/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</row>
    <row r="343" spans="1:25" x14ac:dyDescent="0.35">
      <c r="A343" s="248"/>
      <c r="B343" s="248"/>
      <c r="C343" s="248"/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</row>
    <row r="344" spans="1:25" x14ac:dyDescent="0.35">
      <c r="A344" s="248"/>
      <c r="B344" s="248"/>
      <c r="C344" s="248"/>
      <c r="D344" s="248"/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</row>
    <row r="345" spans="1:25" x14ac:dyDescent="0.35">
      <c r="A345" s="248"/>
      <c r="B345" s="248"/>
      <c r="C345" s="248"/>
      <c r="D345" s="248"/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</row>
    <row r="346" spans="1:25" x14ac:dyDescent="0.35">
      <c r="A346" s="248"/>
      <c r="B346" s="248"/>
      <c r="C346" s="248"/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</row>
    <row r="347" spans="1:25" x14ac:dyDescent="0.35">
      <c r="A347" s="248"/>
      <c r="B347" s="248"/>
      <c r="C347" s="248"/>
      <c r="D347" s="248"/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</row>
    <row r="348" spans="1:25" x14ac:dyDescent="0.35">
      <c r="A348" s="248"/>
      <c r="B348" s="248"/>
      <c r="C348" s="248"/>
      <c r="D348" s="248"/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</row>
    <row r="349" spans="1:25" x14ac:dyDescent="0.35">
      <c r="A349" s="248"/>
      <c r="B349" s="248"/>
      <c r="C349" s="248"/>
      <c r="D349" s="248"/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</row>
    <row r="350" spans="1:25" x14ac:dyDescent="0.35">
      <c r="A350" s="248"/>
      <c r="B350" s="248"/>
      <c r="C350" s="248"/>
      <c r="D350" s="248"/>
      <c r="E350" s="248"/>
      <c r="F350" s="248"/>
      <c r="G350" s="248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</row>
    <row r="354" spans="1:25" s="59" customFormat="1" x14ac:dyDescent="0.35">
      <c r="Y354" s="6"/>
    </row>
    <row r="355" spans="1:25" s="59" customFormat="1" x14ac:dyDescent="0.35">
      <c r="Y355" s="6"/>
    </row>
    <row r="356" spans="1:25" s="59" customFormat="1" x14ac:dyDescent="0.35">
      <c r="Y356" s="6"/>
    </row>
    <row r="358" spans="1:25" x14ac:dyDescent="0.35">
      <c r="A358" s="138" t="s">
        <v>146</v>
      </c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</row>
    <row r="359" spans="1:25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1" spans="1:25" ht="15" thickBot="1" x14ac:dyDescent="0.4"/>
    <row r="362" spans="1:25" x14ac:dyDescent="0.35">
      <c r="A362" s="242" t="str">
        <f>CONCATENATE(Arkusz18!C2," - ",Arkusz18!B2," r.")</f>
        <v>01.01.2026 - 31.03.2026 r.</v>
      </c>
      <c r="B362" s="243"/>
      <c r="C362" s="243"/>
      <c r="D362" s="243"/>
      <c r="E362" s="243"/>
      <c r="F362" s="243"/>
      <c r="G362" s="243"/>
      <c r="H362" s="243"/>
      <c r="I362" s="244"/>
      <c r="M362" s="242" t="str">
        <f>CONCATENATE(Arkusz18!C2," - ",Arkusz18!B2," r.")</f>
        <v>01.01.2026 - 31.03.2026 r.</v>
      </c>
      <c r="N362" s="243"/>
      <c r="O362" s="243"/>
      <c r="P362" s="243"/>
      <c r="Q362" s="243"/>
      <c r="R362" s="243"/>
      <c r="S362" s="243"/>
      <c r="T362" s="243"/>
      <c r="U362" s="244"/>
    </row>
    <row r="363" spans="1:25" ht="52.5" customHeight="1" x14ac:dyDescent="0.35">
      <c r="A363" s="234" t="s">
        <v>56</v>
      </c>
      <c r="B363" s="235"/>
      <c r="C363" s="236"/>
      <c r="D363" s="199" t="s">
        <v>57</v>
      </c>
      <c r="E363" s="200"/>
      <c r="F363" s="199" t="s">
        <v>58</v>
      </c>
      <c r="G363" s="200"/>
      <c r="H363" s="199" t="s">
        <v>54</v>
      </c>
      <c r="I363" s="257"/>
      <c r="M363" s="234" t="s">
        <v>56</v>
      </c>
      <c r="N363" s="235"/>
      <c r="O363" s="236"/>
      <c r="P363" s="199" t="s">
        <v>59</v>
      </c>
      <c r="Q363" s="200"/>
      <c r="R363" s="199" t="s">
        <v>58</v>
      </c>
      <c r="S363" s="200"/>
      <c r="T363" s="199" t="s">
        <v>54</v>
      </c>
      <c r="U363" s="257"/>
    </row>
    <row r="364" spans="1:25" x14ac:dyDescent="0.35">
      <c r="A364" s="237"/>
      <c r="B364" s="238"/>
      <c r="C364" s="239"/>
      <c r="D364" s="201"/>
      <c r="E364" s="202"/>
      <c r="F364" s="201"/>
      <c r="G364" s="202"/>
      <c r="H364" s="201"/>
      <c r="I364" s="258"/>
      <c r="M364" s="237"/>
      <c r="N364" s="238"/>
      <c r="O364" s="239"/>
      <c r="P364" s="201"/>
      <c r="Q364" s="202"/>
      <c r="R364" s="201"/>
      <c r="S364" s="202"/>
      <c r="T364" s="201"/>
      <c r="U364" s="258"/>
    </row>
    <row r="365" spans="1:25" x14ac:dyDescent="0.35">
      <c r="A365" s="126" t="str">
        <f>Arkusz4!B2</f>
        <v>NIEMCY</v>
      </c>
      <c r="B365" s="127"/>
      <c r="C365" s="127"/>
      <c r="D365" s="128">
        <f>Arkusz4!C2</f>
        <v>198</v>
      </c>
      <c r="E365" s="128"/>
      <c r="F365" s="128">
        <f>Arkusz4!D2</f>
        <v>166</v>
      </c>
      <c r="G365" s="128"/>
      <c r="H365" s="128">
        <f>Arkusz4!E2</f>
        <v>30</v>
      </c>
      <c r="I365" s="208"/>
      <c r="J365" s="53"/>
      <c r="M365" s="126" t="str">
        <f>Arkusz5!B2</f>
        <v>CHORWACJA</v>
      </c>
      <c r="N365" s="127"/>
      <c r="O365" s="127"/>
      <c r="P365" s="128">
        <f>Arkusz5!C2</f>
        <v>17</v>
      </c>
      <c r="Q365" s="128"/>
      <c r="R365" s="128">
        <f>Arkusz5!D2</f>
        <v>10</v>
      </c>
      <c r="S365" s="128"/>
      <c r="T365" s="128">
        <f>Arkusz5!E2</f>
        <v>0</v>
      </c>
      <c r="U365" s="208"/>
      <c r="V365" s="53"/>
    </row>
    <row r="366" spans="1:25" x14ac:dyDescent="0.35">
      <c r="A366" s="140" t="str">
        <f>Arkusz4!B3</f>
        <v>FRANCJA</v>
      </c>
      <c r="B366" s="141"/>
      <c r="C366" s="141"/>
      <c r="D366" s="125">
        <f>Arkusz4!C3</f>
        <v>93</v>
      </c>
      <c r="E366" s="125"/>
      <c r="F366" s="125">
        <f>Arkusz4!D3</f>
        <v>63</v>
      </c>
      <c r="G366" s="125"/>
      <c r="H366" s="125">
        <f>Arkusz4!E3</f>
        <v>13</v>
      </c>
      <c r="I366" s="209"/>
      <c r="J366" s="53"/>
      <c r="M366" s="140" t="str">
        <f>Arkusz5!B3</f>
        <v>NIEMCY</v>
      </c>
      <c r="N366" s="141"/>
      <c r="O366" s="141"/>
      <c r="P366" s="125">
        <f>Arkusz5!C3</f>
        <v>16</v>
      </c>
      <c r="Q366" s="125"/>
      <c r="R366" s="125">
        <f>Arkusz5!D3</f>
        <v>12</v>
      </c>
      <c r="S366" s="125"/>
      <c r="T366" s="125">
        <f>Arkusz5!E3</f>
        <v>5</v>
      </c>
      <c r="U366" s="209"/>
      <c r="V366" s="53"/>
    </row>
    <row r="367" spans="1:25" x14ac:dyDescent="0.35">
      <c r="A367" s="126" t="str">
        <f>Arkusz4!B4</f>
        <v>BELGIA</v>
      </c>
      <c r="B367" s="127"/>
      <c r="C367" s="127"/>
      <c r="D367" s="128">
        <f>Arkusz4!C4</f>
        <v>24</v>
      </c>
      <c r="E367" s="128"/>
      <c r="F367" s="128">
        <f>Arkusz4!D4</f>
        <v>18</v>
      </c>
      <c r="G367" s="128"/>
      <c r="H367" s="128">
        <f>Arkusz4!E4</f>
        <v>3</v>
      </c>
      <c r="I367" s="208"/>
      <c r="J367" s="53"/>
      <c r="M367" s="126" t="str">
        <f>Arkusz5!B4</f>
        <v>ŁOTWA</v>
      </c>
      <c r="N367" s="127"/>
      <c r="O367" s="127"/>
      <c r="P367" s="128">
        <f>Arkusz5!C4</f>
        <v>13</v>
      </c>
      <c r="Q367" s="128"/>
      <c r="R367" s="128">
        <f>Arkusz5!D4</f>
        <v>13</v>
      </c>
      <c r="S367" s="128"/>
      <c r="T367" s="128">
        <f>Arkusz5!E4</f>
        <v>14</v>
      </c>
      <c r="U367" s="208"/>
      <c r="V367" s="53"/>
    </row>
    <row r="368" spans="1:25" x14ac:dyDescent="0.35">
      <c r="A368" s="140" t="str">
        <f>Arkusz4!B5</f>
        <v>NIDERLANDY</v>
      </c>
      <c r="B368" s="141"/>
      <c r="C368" s="141"/>
      <c r="D368" s="125">
        <f>Arkusz4!C5</f>
        <v>19</v>
      </c>
      <c r="E368" s="125"/>
      <c r="F368" s="125">
        <f>Arkusz4!D5</f>
        <v>19</v>
      </c>
      <c r="G368" s="125"/>
      <c r="H368" s="125">
        <f>Arkusz4!E5</f>
        <v>3</v>
      </c>
      <c r="I368" s="209"/>
      <c r="J368" s="53"/>
      <c r="M368" s="140" t="str">
        <f>Arkusz5!B5</f>
        <v>HISZPANIA</v>
      </c>
      <c r="N368" s="141"/>
      <c r="O368" s="141"/>
      <c r="P368" s="125">
        <f>Arkusz5!C5</f>
        <v>11</v>
      </c>
      <c r="Q368" s="125"/>
      <c r="R368" s="125">
        <f>Arkusz5!D5</f>
        <v>11</v>
      </c>
      <c r="S368" s="125"/>
      <c r="T368" s="125">
        <f>Arkusz5!E5</f>
        <v>2</v>
      </c>
      <c r="U368" s="209"/>
      <c r="V368" s="53"/>
    </row>
    <row r="369" spans="1:25" x14ac:dyDescent="0.35">
      <c r="A369" s="126" t="str">
        <f>Arkusz4!B6</f>
        <v>NORWEGIA</v>
      </c>
      <c r="B369" s="127"/>
      <c r="C369" s="127"/>
      <c r="D369" s="128">
        <f>Arkusz4!C6</f>
        <v>15</v>
      </c>
      <c r="E369" s="128"/>
      <c r="F369" s="128">
        <f>Arkusz4!D6</f>
        <v>13</v>
      </c>
      <c r="G369" s="128"/>
      <c r="H369" s="128">
        <f>Arkusz4!E6</f>
        <v>18</v>
      </c>
      <c r="I369" s="208"/>
      <c r="J369" s="53"/>
      <c r="M369" s="126" t="str">
        <f>Arkusz5!B6</f>
        <v>AUSTRIA</v>
      </c>
      <c r="N369" s="127"/>
      <c r="O369" s="127"/>
      <c r="P369" s="128">
        <f>Arkusz5!C6</f>
        <v>9</v>
      </c>
      <c r="Q369" s="128"/>
      <c r="R369" s="128">
        <f>Arkusz5!D6</f>
        <v>8</v>
      </c>
      <c r="S369" s="128"/>
      <c r="T369" s="128">
        <f>Arkusz5!E6</f>
        <v>2</v>
      </c>
      <c r="U369" s="208"/>
      <c r="V369" s="53"/>
    </row>
    <row r="370" spans="1:25" ht="15" thickBot="1" x14ac:dyDescent="0.4">
      <c r="A370" s="217" t="str">
        <f>Arkusz4!B7</f>
        <v>Pozostałe</v>
      </c>
      <c r="B370" s="218"/>
      <c r="C370" s="218"/>
      <c r="D370" s="136">
        <f>Arkusz4!C7</f>
        <v>91</v>
      </c>
      <c r="E370" s="136"/>
      <c r="F370" s="136">
        <f>Arkusz4!D7</f>
        <v>61</v>
      </c>
      <c r="G370" s="136"/>
      <c r="H370" s="240">
        <f>Arkusz4!E7</f>
        <v>19</v>
      </c>
      <c r="I370" s="241"/>
      <c r="M370" s="217" t="str">
        <f>Arkusz5!B7</f>
        <v>Pozostałe</v>
      </c>
      <c r="N370" s="218"/>
      <c r="O370" s="218"/>
      <c r="P370" s="136">
        <f>Arkusz5!C7</f>
        <v>39</v>
      </c>
      <c r="Q370" s="136"/>
      <c r="R370" s="136">
        <f>Arkusz5!D7</f>
        <v>36</v>
      </c>
      <c r="S370" s="136"/>
      <c r="T370" s="136">
        <f>Arkusz5!E7</f>
        <v>19</v>
      </c>
      <c r="U370" s="139"/>
    </row>
    <row r="371" spans="1:25" ht="15" thickBot="1" x14ac:dyDescent="0.4">
      <c r="A371" s="219" t="s">
        <v>69</v>
      </c>
      <c r="B371" s="220"/>
      <c r="C371" s="220"/>
      <c r="D371" s="213">
        <f>SUM(D365:E370)</f>
        <v>440</v>
      </c>
      <c r="E371" s="213"/>
      <c r="F371" s="213">
        <f>SUM(F365:G370)</f>
        <v>340</v>
      </c>
      <c r="G371" s="213"/>
      <c r="H371" s="213">
        <f>SUM(H365:I370)</f>
        <v>86</v>
      </c>
      <c r="I371" s="214"/>
      <c r="M371" s="219" t="s">
        <v>69</v>
      </c>
      <c r="N371" s="220"/>
      <c r="O371" s="220"/>
      <c r="P371" s="213">
        <f>SUM(P365:Q370)</f>
        <v>105</v>
      </c>
      <c r="Q371" s="213"/>
      <c r="R371" s="213">
        <f t="shared" ref="R371" si="11">SUM(R365:S370)</f>
        <v>90</v>
      </c>
      <c r="S371" s="213"/>
      <c r="T371" s="213">
        <f>SUM(T365:U370)</f>
        <v>42</v>
      </c>
      <c r="U371" s="214"/>
      <c r="X371" s="53"/>
      <c r="Y371" s="57"/>
    </row>
    <row r="373" spans="1:25" x14ac:dyDescent="0.35">
      <c r="A373" s="137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</row>
    <row r="374" spans="1:25" x14ac:dyDescent="0.35">
      <c r="A374" s="137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</row>
    <row r="375" spans="1:25" x14ac:dyDescent="0.35">
      <c r="A375" s="137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</row>
    <row r="376" spans="1:25" x14ac:dyDescent="0.35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</row>
    <row r="377" spans="1:25" x14ac:dyDescent="0.35">
      <c r="A377" s="137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</row>
    <row r="378" spans="1:25" x14ac:dyDescent="0.35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</row>
    <row r="379" spans="1:25" x14ac:dyDescent="0.35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</row>
    <row r="380" spans="1:25" x14ac:dyDescent="0.35">
      <c r="A380" s="137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</row>
    <row r="381" spans="1:25" s="59" customFormat="1" x14ac:dyDescent="0.35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</row>
    <row r="382" spans="1:25" s="59" customFormat="1" x14ac:dyDescent="0.35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</row>
    <row r="383" spans="1:25" s="59" customFormat="1" x14ac:dyDescent="0.35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</row>
    <row r="384" spans="1:25" s="59" customFormat="1" x14ac:dyDescent="0.35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</row>
    <row r="385" spans="1:25" s="59" customFormat="1" x14ac:dyDescent="0.3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</row>
    <row r="386" spans="1:25" s="59" customFormat="1" x14ac:dyDescent="0.3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</row>
    <row r="387" spans="1:25" s="59" customFormat="1" x14ac:dyDescent="0.3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</row>
    <row r="389" spans="1:25" x14ac:dyDescent="0.35">
      <c r="A389" s="111" t="s">
        <v>68</v>
      </c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</row>
    <row r="390" spans="1:25" s="51" customFormat="1" x14ac:dyDescent="0.35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</row>
    <row r="391" spans="1:25" s="51" customFormat="1" x14ac:dyDescent="0.3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</row>
    <row r="392" spans="1:25" x14ac:dyDescent="0.35">
      <c r="A392" s="138" t="s">
        <v>147</v>
      </c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</row>
    <row r="393" spans="1:25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 spans="1:25" ht="15" thickBot="1" x14ac:dyDescent="0.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</row>
    <row r="395" spans="1:25" x14ac:dyDescent="0.35">
      <c r="C395" s="131" t="s">
        <v>0</v>
      </c>
      <c r="D395" s="132"/>
      <c r="E395" s="132"/>
      <c r="F395" s="132"/>
      <c r="G395" s="215" t="str">
        <f>CONCATENATE(Arkusz18!A2," - ",Arkusz18!B2," r.")</f>
        <v>01.03.2026 - 31.03.2026 r.</v>
      </c>
      <c r="H395" s="215"/>
      <c r="I395" s="215"/>
      <c r="J395" s="215"/>
      <c r="K395" s="215"/>
      <c r="L395" s="215"/>
      <c r="M395" s="215"/>
      <c r="N395" s="215"/>
      <c r="O395" s="215"/>
      <c r="P395" s="215"/>
      <c r="Q395" s="215"/>
      <c r="R395" s="215"/>
      <c r="S395" s="215"/>
      <c r="T395" s="215"/>
      <c r="U395" s="216"/>
    </row>
    <row r="396" spans="1:25" ht="73.5" customHeight="1" x14ac:dyDescent="0.35">
      <c r="C396" s="197"/>
      <c r="D396" s="198"/>
      <c r="E396" s="198"/>
      <c r="F396" s="198"/>
      <c r="G396" s="99" t="s">
        <v>60</v>
      </c>
      <c r="H396" s="100"/>
      <c r="I396" s="101"/>
      <c r="J396" s="99" t="s">
        <v>61</v>
      </c>
      <c r="K396" s="100"/>
      <c r="L396" s="101"/>
      <c r="M396" s="99" t="s">
        <v>62</v>
      </c>
      <c r="N396" s="100"/>
      <c r="O396" s="101"/>
      <c r="P396" s="99" t="s">
        <v>71</v>
      </c>
      <c r="Q396" s="100"/>
      <c r="R396" s="101"/>
      <c r="S396" s="99" t="s">
        <v>63</v>
      </c>
      <c r="T396" s="100"/>
      <c r="U396" s="212"/>
    </row>
    <row r="397" spans="1:25" x14ac:dyDescent="0.35">
      <c r="C397" s="192" t="str">
        <f>Arkusz6!B2</f>
        <v>UKRAINA</v>
      </c>
      <c r="D397" s="193"/>
      <c r="E397" s="193"/>
      <c r="F397" s="193"/>
      <c r="G397" s="116">
        <f>Arkusz6!C2</f>
        <v>1</v>
      </c>
      <c r="H397" s="116"/>
      <c r="I397" s="116"/>
      <c r="J397" s="116">
        <f>Arkusz6!D2</f>
        <v>48</v>
      </c>
      <c r="K397" s="116"/>
      <c r="L397" s="116"/>
      <c r="M397" s="116">
        <f>Arkusz6!E2</f>
        <v>0</v>
      </c>
      <c r="N397" s="116"/>
      <c r="O397" s="116"/>
      <c r="P397" s="116">
        <f>Arkusz6!F2</f>
        <v>429</v>
      </c>
      <c r="Q397" s="116"/>
      <c r="R397" s="116"/>
      <c r="S397" s="116">
        <f>Arkusz6!G2</f>
        <v>72</v>
      </c>
      <c r="T397" s="116"/>
      <c r="U397" s="116"/>
      <c r="V397" s="53"/>
    </row>
    <row r="398" spans="1:25" x14ac:dyDescent="0.35">
      <c r="C398" s="142" t="str">
        <f>Arkusz6!B3</f>
        <v>BIAŁORUŚ</v>
      </c>
      <c r="D398" s="143"/>
      <c r="E398" s="143"/>
      <c r="F398" s="143"/>
      <c r="G398" s="112">
        <f>Arkusz6!C3</f>
        <v>16</v>
      </c>
      <c r="H398" s="112"/>
      <c r="I398" s="112"/>
      <c r="J398" s="112">
        <f>Arkusz6!D3</f>
        <v>185</v>
      </c>
      <c r="K398" s="112"/>
      <c r="L398" s="112"/>
      <c r="M398" s="112">
        <f>Arkusz6!E3</f>
        <v>0</v>
      </c>
      <c r="N398" s="112"/>
      <c r="O398" s="112"/>
      <c r="P398" s="112">
        <f>Arkusz6!F3</f>
        <v>8</v>
      </c>
      <c r="Q398" s="112"/>
      <c r="R398" s="112"/>
      <c r="S398" s="112">
        <f>Arkusz6!G3</f>
        <v>19</v>
      </c>
      <c r="T398" s="112"/>
      <c r="U398" s="112"/>
    </row>
    <row r="399" spans="1:25" x14ac:dyDescent="0.35">
      <c r="C399" s="192" t="str">
        <f>Arkusz6!B4</f>
        <v>ROSJA</v>
      </c>
      <c r="D399" s="193"/>
      <c r="E399" s="193"/>
      <c r="F399" s="193"/>
      <c r="G399" s="116">
        <f>Arkusz6!C4</f>
        <v>1</v>
      </c>
      <c r="H399" s="116"/>
      <c r="I399" s="116"/>
      <c r="J399" s="116">
        <f>Arkusz6!D4</f>
        <v>0</v>
      </c>
      <c r="K399" s="116"/>
      <c r="L399" s="116"/>
      <c r="M399" s="116">
        <f>Arkusz6!E4</f>
        <v>0</v>
      </c>
      <c r="N399" s="116"/>
      <c r="O399" s="116"/>
      <c r="P399" s="116">
        <f>Arkusz6!F4</f>
        <v>50</v>
      </c>
      <c r="Q399" s="116"/>
      <c r="R399" s="116"/>
      <c r="S399" s="116">
        <f>Arkusz6!G4</f>
        <v>10</v>
      </c>
      <c r="T399" s="116"/>
      <c r="U399" s="116"/>
      <c r="W399" s="53"/>
    </row>
    <row r="400" spans="1:25" x14ac:dyDescent="0.35">
      <c r="C400" s="142" t="str">
        <f>Arkusz6!B5</f>
        <v>TADŻYKISTAN</v>
      </c>
      <c r="D400" s="143"/>
      <c r="E400" s="143"/>
      <c r="F400" s="143"/>
      <c r="G400" s="112">
        <f>Arkusz6!C5</f>
        <v>0</v>
      </c>
      <c r="H400" s="112"/>
      <c r="I400" s="112"/>
      <c r="J400" s="112">
        <f>Arkusz6!D5</f>
        <v>7</v>
      </c>
      <c r="K400" s="112"/>
      <c r="L400" s="112"/>
      <c r="M400" s="112">
        <f>Arkusz6!E5</f>
        <v>0</v>
      </c>
      <c r="N400" s="112"/>
      <c r="O400" s="112"/>
      <c r="P400" s="112">
        <f>Arkusz6!F5</f>
        <v>1</v>
      </c>
      <c r="Q400" s="112"/>
      <c r="R400" s="112"/>
      <c r="S400" s="112">
        <f>Arkusz6!G5</f>
        <v>21</v>
      </c>
      <c r="T400" s="112"/>
      <c r="U400" s="112"/>
    </row>
    <row r="401" spans="3:23" x14ac:dyDescent="0.35">
      <c r="C401" s="192" t="str">
        <f>Arkusz6!B6</f>
        <v>SOMALIA</v>
      </c>
      <c r="D401" s="193"/>
      <c r="E401" s="193"/>
      <c r="F401" s="193"/>
      <c r="G401" s="116">
        <f>Arkusz6!C6</f>
        <v>0</v>
      </c>
      <c r="H401" s="116"/>
      <c r="I401" s="116"/>
      <c r="J401" s="116">
        <f>Arkusz6!D6</f>
        <v>0</v>
      </c>
      <c r="K401" s="116"/>
      <c r="L401" s="116"/>
      <c r="M401" s="116">
        <f>Arkusz6!E6</f>
        <v>0</v>
      </c>
      <c r="N401" s="116"/>
      <c r="O401" s="116"/>
      <c r="P401" s="116">
        <f>Arkusz6!F6</f>
        <v>0</v>
      </c>
      <c r="Q401" s="116"/>
      <c r="R401" s="116"/>
      <c r="S401" s="116">
        <f>Arkusz6!G6</f>
        <v>27</v>
      </c>
      <c r="T401" s="116"/>
      <c r="U401" s="116"/>
    </row>
    <row r="402" spans="3:23" ht="15" thickBot="1" x14ac:dyDescent="0.4">
      <c r="C402" s="210" t="str">
        <f>Arkusz6!B7</f>
        <v>Pozostałe</v>
      </c>
      <c r="D402" s="211"/>
      <c r="E402" s="211"/>
      <c r="F402" s="211"/>
      <c r="G402" s="115">
        <f>Arkusz6!C7</f>
        <v>3</v>
      </c>
      <c r="H402" s="115"/>
      <c r="I402" s="115"/>
      <c r="J402" s="115">
        <f>Arkusz6!D7</f>
        <v>3</v>
      </c>
      <c r="K402" s="115"/>
      <c r="L402" s="115"/>
      <c r="M402" s="115">
        <f>Arkusz6!E7</f>
        <v>0</v>
      </c>
      <c r="N402" s="115"/>
      <c r="O402" s="115"/>
      <c r="P402" s="115">
        <f>Arkusz6!F7</f>
        <v>66</v>
      </c>
      <c r="Q402" s="115"/>
      <c r="R402" s="115"/>
      <c r="S402" s="115">
        <f>Arkusz6!G7</f>
        <v>64</v>
      </c>
      <c r="T402" s="115"/>
      <c r="U402" s="115"/>
    </row>
    <row r="403" spans="3:23" ht="15" thickBot="1" x14ac:dyDescent="0.4">
      <c r="C403" s="195" t="s">
        <v>1</v>
      </c>
      <c r="D403" s="196"/>
      <c r="E403" s="196"/>
      <c r="F403" s="196"/>
      <c r="G403" s="97">
        <f>SUM(G397:I402)</f>
        <v>21</v>
      </c>
      <c r="H403" s="97"/>
      <c r="I403" s="97"/>
      <c r="J403" s="97">
        <f t="shared" ref="J403" si="12">SUM(J397:L402)</f>
        <v>243</v>
      </c>
      <c r="K403" s="97"/>
      <c r="L403" s="97"/>
      <c r="M403" s="97">
        <f t="shared" ref="M403" si="13">SUM(M397:O402)</f>
        <v>0</v>
      </c>
      <c r="N403" s="97"/>
      <c r="O403" s="97"/>
      <c r="P403" s="97">
        <f t="shared" ref="P403" si="14">SUM(P397:R402)</f>
        <v>554</v>
      </c>
      <c r="Q403" s="97"/>
      <c r="R403" s="97"/>
      <c r="S403" s="97">
        <f>SUM(S397:U402)</f>
        <v>213</v>
      </c>
      <c r="T403" s="97"/>
      <c r="U403" s="98"/>
      <c r="V403" s="53"/>
      <c r="W403" s="53"/>
    </row>
    <row r="405" spans="3:23" x14ac:dyDescent="0.35">
      <c r="W405" s="53"/>
    </row>
    <row r="406" spans="3:23" ht="15" thickBot="1" x14ac:dyDescent="0.4"/>
    <row r="407" spans="3:23" x14ac:dyDescent="0.35">
      <c r="C407" s="131" t="s">
        <v>0</v>
      </c>
      <c r="D407" s="132"/>
      <c r="E407" s="132"/>
      <c r="F407" s="132"/>
      <c r="G407" s="215" t="str">
        <f>CONCATENATE(Arkusz18!C2," - ",Arkusz18!B2," r.")</f>
        <v>01.01.2026 - 31.03.2026 r.</v>
      </c>
      <c r="H407" s="215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6"/>
    </row>
    <row r="408" spans="3:23" ht="71.25" customHeight="1" x14ac:dyDescent="0.35">
      <c r="C408" s="197"/>
      <c r="D408" s="198"/>
      <c r="E408" s="198"/>
      <c r="F408" s="198"/>
      <c r="G408" s="99" t="s">
        <v>60</v>
      </c>
      <c r="H408" s="100"/>
      <c r="I408" s="101"/>
      <c r="J408" s="99" t="s">
        <v>61</v>
      </c>
      <c r="K408" s="100"/>
      <c r="L408" s="101"/>
      <c r="M408" s="99" t="s">
        <v>62</v>
      </c>
      <c r="N408" s="100"/>
      <c r="O408" s="101"/>
      <c r="P408" s="99" t="s">
        <v>71</v>
      </c>
      <c r="Q408" s="100"/>
      <c r="R408" s="101"/>
      <c r="S408" s="99" t="s">
        <v>63</v>
      </c>
      <c r="T408" s="100"/>
      <c r="U408" s="212"/>
    </row>
    <row r="409" spans="3:23" x14ac:dyDescent="0.35">
      <c r="C409" s="192" t="str">
        <f>Arkusz7!B2</f>
        <v>UKRAINA</v>
      </c>
      <c r="D409" s="193"/>
      <c r="E409" s="193"/>
      <c r="F409" s="193"/>
      <c r="G409" s="116">
        <f>Arkusz7!C2</f>
        <v>1</v>
      </c>
      <c r="H409" s="116"/>
      <c r="I409" s="116"/>
      <c r="J409" s="116">
        <f>Arkusz7!D2</f>
        <v>54</v>
      </c>
      <c r="K409" s="116"/>
      <c r="L409" s="116"/>
      <c r="M409" s="116">
        <f>Arkusz7!E2</f>
        <v>0</v>
      </c>
      <c r="N409" s="116"/>
      <c r="O409" s="116"/>
      <c r="P409" s="116">
        <f>Arkusz7!F2</f>
        <v>1069</v>
      </c>
      <c r="Q409" s="116"/>
      <c r="R409" s="116"/>
      <c r="S409" s="116">
        <f>Arkusz7!G2</f>
        <v>202</v>
      </c>
      <c r="T409" s="116"/>
      <c r="U409" s="116"/>
      <c r="W409" s="53"/>
    </row>
    <row r="410" spans="3:23" x14ac:dyDescent="0.35">
      <c r="C410" s="142" t="str">
        <f>Arkusz7!B3</f>
        <v>BIAŁORUŚ</v>
      </c>
      <c r="D410" s="143"/>
      <c r="E410" s="143"/>
      <c r="F410" s="143"/>
      <c r="G410" s="112">
        <f>Arkusz7!C3</f>
        <v>30</v>
      </c>
      <c r="H410" s="112"/>
      <c r="I410" s="112"/>
      <c r="J410" s="112">
        <f>Arkusz7!D3</f>
        <v>342</v>
      </c>
      <c r="K410" s="112"/>
      <c r="L410" s="112"/>
      <c r="M410" s="112">
        <f>Arkusz7!E3</f>
        <v>0</v>
      </c>
      <c r="N410" s="112"/>
      <c r="O410" s="112"/>
      <c r="P410" s="112">
        <f>Arkusz7!F3</f>
        <v>9</v>
      </c>
      <c r="Q410" s="112"/>
      <c r="R410" s="112"/>
      <c r="S410" s="112">
        <f>Arkusz7!G3</f>
        <v>61</v>
      </c>
      <c r="T410" s="112"/>
      <c r="U410" s="112"/>
      <c r="W410" s="53"/>
    </row>
    <row r="411" spans="3:23" x14ac:dyDescent="0.35">
      <c r="C411" s="192" t="str">
        <f>Arkusz7!B4</f>
        <v>ROSJA</v>
      </c>
      <c r="D411" s="193"/>
      <c r="E411" s="193"/>
      <c r="F411" s="193"/>
      <c r="G411" s="116">
        <f>Arkusz7!C4</f>
        <v>1</v>
      </c>
      <c r="H411" s="116"/>
      <c r="I411" s="116"/>
      <c r="J411" s="116">
        <f>Arkusz7!D4</f>
        <v>1</v>
      </c>
      <c r="K411" s="116"/>
      <c r="L411" s="116"/>
      <c r="M411" s="116">
        <f>Arkusz7!E4</f>
        <v>0</v>
      </c>
      <c r="N411" s="116"/>
      <c r="O411" s="116"/>
      <c r="P411" s="116">
        <f>Arkusz7!F4</f>
        <v>89</v>
      </c>
      <c r="Q411" s="116"/>
      <c r="R411" s="116"/>
      <c r="S411" s="116">
        <f>Arkusz7!G4</f>
        <v>34</v>
      </c>
      <c r="T411" s="116"/>
      <c r="U411" s="116"/>
      <c r="V411" s="53"/>
    </row>
    <row r="412" spans="3:23" x14ac:dyDescent="0.35">
      <c r="C412" s="142" t="str">
        <f>Arkusz7!B5</f>
        <v>AFGANISTAN</v>
      </c>
      <c r="D412" s="143"/>
      <c r="E412" s="143"/>
      <c r="F412" s="143"/>
      <c r="G412" s="112">
        <f>Arkusz7!C5</f>
        <v>2</v>
      </c>
      <c r="H412" s="112"/>
      <c r="I412" s="112"/>
      <c r="J412" s="112">
        <f>Arkusz7!D5</f>
        <v>0</v>
      </c>
      <c r="K412" s="112"/>
      <c r="L412" s="112"/>
      <c r="M412" s="112">
        <f>Arkusz7!E5</f>
        <v>0</v>
      </c>
      <c r="N412" s="112"/>
      <c r="O412" s="112"/>
      <c r="P412" s="112">
        <f>Arkusz7!F5</f>
        <v>38</v>
      </c>
      <c r="Q412" s="112"/>
      <c r="R412" s="112"/>
      <c r="S412" s="112">
        <f>Arkusz7!G5</f>
        <v>36</v>
      </c>
      <c r="T412" s="112"/>
      <c r="U412" s="112"/>
      <c r="V412" s="53"/>
    </row>
    <row r="413" spans="3:23" x14ac:dyDescent="0.35">
      <c r="C413" s="192" t="str">
        <f>Arkusz7!B6</f>
        <v>TADŻYKISTAN</v>
      </c>
      <c r="D413" s="193"/>
      <c r="E413" s="193"/>
      <c r="F413" s="193"/>
      <c r="G413" s="116">
        <f>Arkusz7!C6</f>
        <v>2</v>
      </c>
      <c r="H413" s="116"/>
      <c r="I413" s="116"/>
      <c r="J413" s="116">
        <f>Arkusz7!D6</f>
        <v>7</v>
      </c>
      <c r="K413" s="116"/>
      <c r="L413" s="116"/>
      <c r="M413" s="116">
        <f>Arkusz7!E6</f>
        <v>0</v>
      </c>
      <c r="N413" s="116"/>
      <c r="O413" s="116"/>
      <c r="P413" s="116">
        <f>Arkusz7!F6</f>
        <v>6</v>
      </c>
      <c r="Q413" s="116"/>
      <c r="R413" s="116"/>
      <c r="S413" s="116">
        <f>Arkusz7!G6</f>
        <v>43</v>
      </c>
      <c r="T413" s="116"/>
      <c r="U413" s="116"/>
    </row>
    <row r="414" spans="3:23" ht="15" thickBot="1" x14ac:dyDescent="0.4">
      <c r="C414" s="210" t="str">
        <f>Arkusz7!B7</f>
        <v>Pozostałe</v>
      </c>
      <c r="D414" s="211"/>
      <c r="E414" s="211"/>
      <c r="F414" s="211"/>
      <c r="G414" s="115">
        <f>Arkusz7!C7</f>
        <v>20</v>
      </c>
      <c r="H414" s="115"/>
      <c r="I414" s="115"/>
      <c r="J414" s="115">
        <f>Arkusz7!D7</f>
        <v>21</v>
      </c>
      <c r="K414" s="115"/>
      <c r="L414" s="115"/>
      <c r="M414" s="115">
        <f>Arkusz7!E7</f>
        <v>0</v>
      </c>
      <c r="N414" s="115"/>
      <c r="O414" s="115"/>
      <c r="P414" s="115">
        <f>Arkusz7!F7</f>
        <v>122</v>
      </c>
      <c r="Q414" s="115"/>
      <c r="R414" s="115"/>
      <c r="S414" s="115">
        <f>Arkusz7!G7</f>
        <v>256</v>
      </c>
      <c r="T414" s="115"/>
      <c r="U414" s="115"/>
    </row>
    <row r="415" spans="3:23" ht="15" thickBot="1" x14ac:dyDescent="0.4">
      <c r="C415" s="195" t="s">
        <v>1</v>
      </c>
      <c r="D415" s="196"/>
      <c r="E415" s="196"/>
      <c r="F415" s="196"/>
      <c r="G415" s="97">
        <f>SUM(G409:I414)</f>
        <v>56</v>
      </c>
      <c r="H415" s="97"/>
      <c r="I415" s="97"/>
      <c r="J415" s="97">
        <f t="shared" ref="J415" si="15">SUM(J409:L414)</f>
        <v>425</v>
      </c>
      <c r="K415" s="97"/>
      <c r="L415" s="97"/>
      <c r="M415" s="97">
        <f t="shared" ref="M415" si="16">SUM(M409:O414)</f>
        <v>0</v>
      </c>
      <c r="N415" s="97"/>
      <c r="O415" s="97"/>
      <c r="P415" s="97">
        <f t="shared" ref="P415" si="17">SUM(P409:R414)</f>
        <v>1333</v>
      </c>
      <c r="Q415" s="97"/>
      <c r="R415" s="97"/>
      <c r="S415" s="97">
        <f>SUM(S409:U414)</f>
        <v>632</v>
      </c>
      <c r="T415" s="97"/>
      <c r="U415" s="98"/>
    </row>
    <row r="418" spans="1:25" x14ac:dyDescent="0.35">
      <c r="A418" s="137"/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</row>
    <row r="419" spans="1:25" x14ac:dyDescent="0.35">
      <c r="A419" s="137"/>
      <c r="B419" s="137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</row>
    <row r="420" spans="1:25" x14ac:dyDescent="0.35">
      <c r="A420" s="137"/>
      <c r="B420" s="137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</row>
    <row r="421" spans="1:25" x14ac:dyDescent="0.35">
      <c r="A421" s="137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</row>
    <row r="422" spans="1:25" x14ac:dyDescent="0.35">
      <c r="A422" s="137"/>
      <c r="B422" s="137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</row>
    <row r="423" spans="1:25" x14ac:dyDescent="0.35">
      <c r="A423" s="137"/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</row>
    <row r="424" spans="1:25" x14ac:dyDescent="0.35">
      <c r="A424" s="137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</row>
    <row r="425" spans="1:25" x14ac:dyDescent="0.35">
      <c r="A425" s="137"/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</row>
    <row r="426" spans="1:25" x14ac:dyDescent="0.35">
      <c r="A426" s="137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</row>
    <row r="427" spans="1:25" x14ac:dyDescent="0.35">
      <c r="A427" s="137"/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</row>
    <row r="428" spans="1:25" x14ac:dyDescent="0.35">
      <c r="A428" s="137"/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</row>
    <row r="432" spans="1:25" s="59" customFormat="1" x14ac:dyDescent="0.35">
      <c r="Y432" s="6"/>
    </row>
    <row r="433" spans="1:25" s="59" customFormat="1" x14ac:dyDescent="0.35">
      <c r="Y433" s="6"/>
    </row>
    <row r="434" spans="1:25" s="59" customFormat="1" x14ac:dyDescent="0.35">
      <c r="Y434" s="6"/>
    </row>
    <row r="435" spans="1:25" s="59" customFormat="1" x14ac:dyDescent="0.35">
      <c r="Y435" s="6"/>
    </row>
    <row r="436" spans="1:25" s="59" customFormat="1" x14ac:dyDescent="0.35">
      <c r="Y436" s="6"/>
    </row>
    <row r="437" spans="1:25" s="59" customFormat="1" x14ac:dyDescent="0.35">
      <c r="Y437" s="6"/>
    </row>
    <row r="438" spans="1:25" s="59" customFormat="1" x14ac:dyDescent="0.35">
      <c r="Y438" s="6"/>
    </row>
    <row r="439" spans="1:25" s="51" customFormat="1" x14ac:dyDescent="0.35">
      <c r="Y439" s="6"/>
    </row>
    <row r="440" spans="1:25" s="51" customFormat="1" x14ac:dyDescent="0.35">
      <c r="Y440" s="6"/>
    </row>
    <row r="441" spans="1:25" x14ac:dyDescent="0.35">
      <c r="A441" s="138" t="s">
        <v>148</v>
      </c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r="442" spans="1:25" x14ac:dyDescent="0.3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r="443" spans="1:25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</row>
    <row r="444" spans="1:25" ht="15" thickBot="1" x14ac:dyDescent="0.4"/>
    <row r="445" spans="1:25" ht="30" customHeight="1" x14ac:dyDescent="0.35">
      <c r="B445" s="131" t="s">
        <v>9</v>
      </c>
      <c r="C445" s="132"/>
      <c r="D445" s="132"/>
      <c r="E445" s="132"/>
      <c r="F445" s="132"/>
      <c r="G445" s="132"/>
      <c r="H445" s="132"/>
      <c r="I445" s="132"/>
      <c r="J445" s="260" t="str">
        <f>Arkusz8!C6</f>
        <v>25.02.2026 - 03.03.2026</v>
      </c>
      <c r="K445" s="260"/>
      <c r="L445" s="260"/>
      <c r="M445" s="260" t="str">
        <f>Arkusz8!C10</f>
        <v>04.03.2026 - 10.03.2026</v>
      </c>
      <c r="N445" s="260"/>
      <c r="O445" s="260"/>
      <c r="P445" s="260" t="str">
        <f>Arkusz8!C9</f>
        <v>11.03.2026 - 17.03.2026</v>
      </c>
      <c r="Q445" s="260"/>
      <c r="R445" s="260"/>
      <c r="S445" s="260" t="str">
        <f>Arkusz8!C8</f>
        <v>18.03.2026 - 24.03.2026</v>
      </c>
      <c r="T445" s="260"/>
      <c r="U445" s="260"/>
      <c r="V445" s="260" t="str">
        <f>Arkusz8!C7</f>
        <v>25.03.2026 - 31.03.2026</v>
      </c>
      <c r="W445" s="260"/>
      <c r="X445" s="261"/>
    </row>
    <row r="446" spans="1:25" x14ac:dyDescent="0.35">
      <c r="B446" s="129" t="s">
        <v>29</v>
      </c>
      <c r="C446" s="130"/>
      <c r="D446" s="130"/>
      <c r="E446" s="130"/>
      <c r="F446" s="130"/>
      <c r="G446" s="130"/>
      <c r="H446" s="130"/>
      <c r="I446" s="130"/>
      <c r="J446" s="194">
        <f>Arkusz8!A6</f>
        <v>736</v>
      </c>
      <c r="K446" s="194"/>
      <c r="L446" s="194"/>
      <c r="M446" s="194">
        <f>Arkusz8!A5</f>
        <v>739</v>
      </c>
      <c r="N446" s="194"/>
      <c r="O446" s="194"/>
      <c r="P446" s="194">
        <f>Arkusz8!A4</f>
        <v>732</v>
      </c>
      <c r="Q446" s="194"/>
      <c r="R446" s="194"/>
      <c r="S446" s="194">
        <f>Arkusz8!A3</f>
        <v>728</v>
      </c>
      <c r="T446" s="194"/>
      <c r="U446" s="194"/>
      <c r="V446" s="194">
        <f>Arkusz8!A2</f>
        <v>730</v>
      </c>
      <c r="W446" s="194"/>
      <c r="X446" s="194"/>
    </row>
    <row r="447" spans="1:25" x14ac:dyDescent="0.35">
      <c r="B447" s="190" t="s">
        <v>5</v>
      </c>
      <c r="C447" s="191"/>
      <c r="D447" s="191"/>
      <c r="E447" s="191"/>
      <c r="F447" s="191"/>
      <c r="G447" s="191"/>
      <c r="H447" s="191"/>
      <c r="I447" s="191"/>
      <c r="J447" s="116">
        <f>Arkusz8!A11</f>
        <v>6096</v>
      </c>
      <c r="K447" s="116"/>
      <c r="L447" s="116"/>
      <c r="M447" s="116">
        <f>Arkusz8!A10</f>
        <v>6138</v>
      </c>
      <c r="N447" s="116"/>
      <c r="O447" s="116"/>
      <c r="P447" s="116">
        <f>Arkusz8!A9</f>
        <v>6140</v>
      </c>
      <c r="Q447" s="116"/>
      <c r="R447" s="116"/>
      <c r="S447" s="116">
        <f>Arkusz8!A8</f>
        <v>6139</v>
      </c>
      <c r="T447" s="116"/>
      <c r="U447" s="116"/>
      <c r="V447" s="116">
        <f>Arkusz8!A7</f>
        <v>6108</v>
      </c>
      <c r="W447" s="116"/>
      <c r="X447" s="116"/>
    </row>
    <row r="448" spans="1:25" x14ac:dyDescent="0.35">
      <c r="B448" s="129" t="s">
        <v>6</v>
      </c>
      <c r="C448" s="130"/>
      <c r="D448" s="130"/>
      <c r="E448" s="130"/>
      <c r="F448" s="130"/>
      <c r="G448" s="130"/>
      <c r="H448" s="130"/>
      <c r="I448" s="130"/>
      <c r="J448" s="194">
        <f>Arkusz8!A16</f>
        <v>99</v>
      </c>
      <c r="K448" s="194"/>
      <c r="L448" s="194"/>
      <c r="M448" s="194">
        <f>Arkusz8!A15</f>
        <v>64</v>
      </c>
      <c r="N448" s="194"/>
      <c r="O448" s="194"/>
      <c r="P448" s="194">
        <f>Arkusz8!A14</f>
        <v>82</v>
      </c>
      <c r="Q448" s="194"/>
      <c r="R448" s="194"/>
      <c r="S448" s="194">
        <f>Arkusz8!A13</f>
        <v>84</v>
      </c>
      <c r="T448" s="194"/>
      <c r="U448" s="194"/>
      <c r="V448" s="194">
        <f>Arkusz8!A12</f>
        <v>94</v>
      </c>
      <c r="W448" s="194"/>
      <c r="X448" s="194"/>
    </row>
    <row r="449" spans="2:24" x14ac:dyDescent="0.35">
      <c r="B449" s="254" t="s">
        <v>7</v>
      </c>
      <c r="C449" s="255"/>
      <c r="D449" s="255"/>
      <c r="E449" s="255"/>
      <c r="F449" s="255"/>
      <c r="G449" s="255"/>
      <c r="H449" s="255"/>
      <c r="I449" s="255"/>
      <c r="J449" s="116">
        <f>Arkusz8!A21</f>
        <v>99</v>
      </c>
      <c r="K449" s="116"/>
      <c r="L449" s="116"/>
      <c r="M449" s="116">
        <f>Arkusz8!A20</f>
        <v>108</v>
      </c>
      <c r="N449" s="116"/>
      <c r="O449" s="116"/>
      <c r="P449" s="116">
        <f>Arkusz8!A19</f>
        <v>73</v>
      </c>
      <c r="Q449" s="116"/>
      <c r="R449" s="116"/>
      <c r="S449" s="116">
        <f>Arkusz8!A18</f>
        <v>87</v>
      </c>
      <c r="T449" s="116"/>
      <c r="U449" s="116"/>
      <c r="V449" s="116">
        <f>Arkusz8!A17</f>
        <v>65</v>
      </c>
      <c r="W449" s="116"/>
      <c r="X449" s="116"/>
    </row>
    <row r="450" spans="2:24" ht="15" thickBot="1" x14ac:dyDescent="0.4">
      <c r="B450" s="279" t="s">
        <v>92</v>
      </c>
      <c r="C450" s="280"/>
      <c r="D450" s="280"/>
      <c r="E450" s="280"/>
      <c r="F450" s="280"/>
      <c r="G450" s="280"/>
      <c r="H450" s="280"/>
      <c r="I450" s="280"/>
      <c r="J450" s="259">
        <f>Arkusz8!A26</f>
        <v>0</v>
      </c>
      <c r="K450" s="259"/>
      <c r="L450" s="259"/>
      <c r="M450" s="259">
        <f>Arkusz8!A25</f>
        <v>0</v>
      </c>
      <c r="N450" s="259"/>
      <c r="O450" s="259"/>
      <c r="P450" s="259">
        <f>Arkusz8!A24</f>
        <v>0</v>
      </c>
      <c r="Q450" s="259"/>
      <c r="R450" s="259"/>
      <c r="S450" s="259">
        <f>Arkusz8!A23</f>
        <v>0</v>
      </c>
      <c r="T450" s="259"/>
      <c r="U450" s="259"/>
      <c r="V450" s="259">
        <f>Arkusz8!A22</f>
        <v>0</v>
      </c>
      <c r="W450" s="259"/>
      <c r="X450" s="259"/>
    </row>
    <row r="451" spans="2:24" ht="15" thickBot="1" x14ac:dyDescent="0.4">
      <c r="B451" s="263" t="s">
        <v>93</v>
      </c>
      <c r="C451" s="264"/>
      <c r="D451" s="264"/>
      <c r="E451" s="264"/>
      <c r="F451" s="264"/>
      <c r="G451" s="264"/>
      <c r="H451" s="264"/>
      <c r="I451" s="264"/>
      <c r="J451" s="262">
        <f>SUM(J446,J447,J450)</f>
        <v>6832</v>
      </c>
      <c r="K451" s="262"/>
      <c r="L451" s="262"/>
      <c r="M451" s="262">
        <f>SUM(M446,M447,M450)</f>
        <v>6877</v>
      </c>
      <c r="N451" s="262"/>
      <c r="O451" s="262"/>
      <c r="P451" s="262">
        <f>SUM(P446,P447,P450)</f>
        <v>6872</v>
      </c>
      <c r="Q451" s="262"/>
      <c r="R451" s="262"/>
      <c r="S451" s="262">
        <f>SUM(S446,S447,S450)</f>
        <v>6867</v>
      </c>
      <c r="T451" s="262"/>
      <c r="U451" s="262"/>
      <c r="V451" s="262">
        <f>SUM(V446,V447,V450)</f>
        <v>6838</v>
      </c>
      <c r="W451" s="262"/>
      <c r="X451" s="278"/>
    </row>
    <row r="452" spans="2:24" x14ac:dyDescent="0.35">
      <c r="B452" s="21"/>
      <c r="C452" s="21"/>
      <c r="D452" s="21"/>
      <c r="E452" s="21"/>
      <c r="F452" s="21"/>
      <c r="G452" s="21"/>
      <c r="H452" s="21"/>
      <c r="I452" s="21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2:24" x14ac:dyDescent="0.35">
      <c r="B453" s="21"/>
      <c r="C453" s="21"/>
      <c r="D453" s="21"/>
      <c r="E453" s="21"/>
      <c r="F453" s="21"/>
      <c r="G453" s="21"/>
      <c r="H453" s="21"/>
      <c r="I453" s="21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2:24" x14ac:dyDescent="0.35">
      <c r="B454" s="21"/>
      <c r="C454" s="21"/>
      <c r="D454" s="21"/>
      <c r="E454" s="21"/>
      <c r="F454" s="21"/>
      <c r="G454" s="21"/>
      <c r="H454" s="21"/>
      <c r="I454" s="21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</row>
    <row r="455" spans="2:24" x14ac:dyDescent="0.35">
      <c r="B455" s="21"/>
      <c r="C455" s="21"/>
      <c r="D455" s="21"/>
      <c r="E455" s="21"/>
      <c r="F455" s="21"/>
      <c r="G455" s="21"/>
      <c r="H455" s="21"/>
      <c r="I455" s="21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</row>
    <row r="456" spans="2:24" x14ac:dyDescent="0.35">
      <c r="B456" s="21"/>
      <c r="C456" s="21"/>
      <c r="D456" s="21"/>
      <c r="E456" s="21"/>
      <c r="F456" s="21"/>
      <c r="G456" s="21"/>
      <c r="H456" s="21"/>
      <c r="I456" s="21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</row>
    <row r="457" spans="2:24" x14ac:dyDescent="0.35">
      <c r="B457" s="21"/>
      <c r="C457" s="21"/>
      <c r="D457" s="21"/>
      <c r="E457" s="21"/>
      <c r="F457" s="21"/>
      <c r="G457" s="21"/>
      <c r="H457" s="21"/>
      <c r="I457" s="21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</row>
    <row r="472" spans="1:25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5" ht="2.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5" s="51" customForma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Y474" s="6"/>
    </row>
    <row r="475" spans="1:25" s="51" customForma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Y475" s="6"/>
    </row>
    <row r="476" spans="1:25" s="51" customForma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Y476" s="6"/>
    </row>
    <row r="477" spans="1:25" s="51" customForma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Y477" s="6"/>
    </row>
    <row r="478" spans="1:25" s="51" customForma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Y478" s="6"/>
    </row>
    <row r="479" spans="1:25" s="51" customFormat="1" ht="36.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Y479" s="6"/>
    </row>
    <row r="480" spans="1:25" s="59" customForma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Y480" s="6"/>
    </row>
    <row r="481" spans="1:25" s="59" customForma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Y481" s="6"/>
    </row>
    <row r="482" spans="1:25" s="59" customForma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Y482" s="6"/>
    </row>
    <row r="483" spans="1:25" s="59" customForma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Y483" s="6"/>
    </row>
    <row r="484" spans="1:25" s="59" customForma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Y484" s="6"/>
    </row>
    <row r="485" spans="1:25" s="51" customForma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Y485" s="6"/>
    </row>
    <row r="486" spans="1:25" x14ac:dyDescent="0.35">
      <c r="A486" s="38" t="s">
        <v>48</v>
      </c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R486" s="39"/>
      <c r="S486" s="39"/>
      <c r="T486" s="39"/>
    </row>
    <row r="487" spans="1:25" s="51" customFormat="1" x14ac:dyDescent="0.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R487" s="39"/>
      <c r="S487" s="39"/>
      <c r="T487" s="39"/>
      <c r="Y487" s="6"/>
    </row>
    <row r="488" spans="1:25" x14ac:dyDescent="0.35">
      <c r="P488" s="40"/>
      <c r="Q488" s="40"/>
      <c r="R488" s="39"/>
      <c r="S488" s="39"/>
      <c r="T488" s="39"/>
      <c r="U488" s="40"/>
    </row>
    <row r="489" spans="1:25" x14ac:dyDescent="0.35">
      <c r="A489" s="137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</row>
    <row r="490" spans="1:25" x14ac:dyDescent="0.35">
      <c r="A490" s="137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</row>
    <row r="491" spans="1:25" x14ac:dyDescent="0.35">
      <c r="A491" s="137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</row>
    <row r="492" spans="1:25" x14ac:dyDescent="0.35">
      <c r="A492" s="137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</row>
    <row r="493" spans="1:25" x14ac:dyDescent="0.35">
      <c r="A493" s="137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</row>
    <row r="494" spans="1:25" x14ac:dyDescent="0.35">
      <c r="A494" s="137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</row>
    <row r="495" spans="1:25" x14ac:dyDescent="0.35">
      <c r="A495" s="137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</row>
    <row r="496" spans="1:25" x14ac:dyDescent="0.35">
      <c r="A496" s="137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</row>
    <row r="497" spans="1:25" x14ac:dyDescent="0.35">
      <c r="A497" s="137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</row>
    <row r="498" spans="1:25" s="59" customFormat="1" x14ac:dyDescent="0.35">
      <c r="A498" s="137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</row>
    <row r="499" spans="1:25" s="59" customFormat="1" x14ac:dyDescent="0.35">
      <c r="A499" s="137"/>
      <c r="B499" s="137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</row>
    <row r="500" spans="1:25" s="59" customFormat="1" x14ac:dyDescent="0.35">
      <c r="A500" s="137"/>
      <c r="B500" s="137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</row>
    <row r="501" spans="1:25" x14ac:dyDescent="0.35">
      <c r="A501" s="137"/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</row>
    <row r="502" spans="1:25" x14ac:dyDescent="0.35">
      <c r="P502" s="42"/>
      <c r="Q502" s="42"/>
      <c r="R502" s="41"/>
      <c r="S502" s="41"/>
      <c r="T502" s="41"/>
      <c r="U502" s="42"/>
    </row>
    <row r="503" spans="1:25" x14ac:dyDescent="0.35">
      <c r="A503" s="43" t="s">
        <v>170</v>
      </c>
      <c r="B503" s="43"/>
      <c r="C503" s="43"/>
      <c r="D503" s="43"/>
      <c r="E503" s="43"/>
      <c r="F503" s="43"/>
      <c r="G503" s="43"/>
      <c r="H503" s="43"/>
      <c r="I503" s="43"/>
      <c r="N503" s="42"/>
      <c r="O503" s="42"/>
      <c r="P503" s="44"/>
      <c r="Q503" s="44"/>
      <c r="R503" s="41"/>
      <c r="S503" s="41"/>
      <c r="T503" s="41"/>
    </row>
    <row r="504" spans="1:25" x14ac:dyDescent="0.35">
      <c r="M504" s="45"/>
      <c r="N504" s="45"/>
      <c r="R504" s="41"/>
      <c r="S504" s="41"/>
      <c r="T504" s="41"/>
    </row>
    <row r="505" spans="1:25" x14ac:dyDescent="0.35">
      <c r="R505" s="41"/>
      <c r="S505" s="41"/>
      <c r="T505" s="41"/>
    </row>
    <row r="506" spans="1:25" x14ac:dyDescent="0.35">
      <c r="D506" s="7"/>
      <c r="E506" s="7"/>
      <c r="P506" s="45"/>
      <c r="Q506" s="45"/>
      <c r="R506" s="41"/>
      <c r="S506" s="41"/>
      <c r="T506" s="41"/>
      <c r="U506" s="45"/>
    </row>
    <row r="507" spans="1:25" x14ac:dyDescent="0.35">
      <c r="A507" s="46"/>
      <c r="B507" s="46"/>
      <c r="C507" s="46"/>
      <c r="D507" s="47"/>
      <c r="E507" s="47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U507" s="45"/>
    </row>
    <row r="508" spans="1:25" ht="17.25" customHeight="1" x14ac:dyDescent="0.35">
      <c r="A508" s="275"/>
      <c r="B508" s="275"/>
      <c r="C508" s="275"/>
      <c r="D508" s="47"/>
      <c r="E508" s="47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1"/>
      <c r="Q508" s="41"/>
      <c r="R508" s="48"/>
      <c r="U508" s="41"/>
    </row>
    <row r="509" spans="1:25" x14ac:dyDescent="0.35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</row>
    <row r="510" spans="1:25" x14ac:dyDescent="0.3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U510" s="41"/>
    </row>
    <row r="511" spans="1:25" x14ac:dyDescent="0.3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U511" s="41"/>
    </row>
  </sheetData>
  <sheetProtection formatCells="0" insertColumns="0" insertRows="0" deleteColumns="0" deleteRows="0"/>
  <mergeCells count="626">
    <mergeCell ref="A418:Y428"/>
    <mergeCell ref="A91:Y99"/>
    <mergeCell ref="A162:Y167"/>
    <mergeCell ref="C132:K132"/>
    <mergeCell ref="L120:M120"/>
    <mergeCell ref="L121:M121"/>
    <mergeCell ref="V117:W117"/>
    <mergeCell ref="L117:M117"/>
    <mergeCell ref="L118:M118"/>
    <mergeCell ref="A114:U115"/>
    <mergeCell ref="V126:W126"/>
    <mergeCell ref="V127:W127"/>
    <mergeCell ref="V128:W128"/>
    <mergeCell ref="V129:W129"/>
    <mergeCell ref="C131:K131"/>
    <mergeCell ref="Q159:S159"/>
    <mergeCell ref="K184:L184"/>
    <mergeCell ref="K183:L183"/>
    <mergeCell ref="C130:K130"/>
    <mergeCell ref="V133:W133"/>
    <mergeCell ref="V130:W130"/>
    <mergeCell ref="A190:Y197"/>
    <mergeCell ref="G188:J188"/>
    <mergeCell ref="K188:L18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25:W125"/>
    <mergeCell ref="V118:W118"/>
    <mergeCell ref="V119:W119"/>
    <mergeCell ref="V120:W120"/>
    <mergeCell ref="V121:W121"/>
    <mergeCell ref="V122:W122"/>
    <mergeCell ref="V123:W123"/>
    <mergeCell ref="V124:W124"/>
    <mergeCell ref="L125:M125"/>
    <mergeCell ref="L119:M119"/>
    <mergeCell ref="K27:L27"/>
    <mergeCell ref="M27:N27"/>
    <mergeCell ref="O27:P27"/>
    <mergeCell ref="Q27:R27"/>
    <mergeCell ref="G27:J27"/>
    <mergeCell ref="L122:M122"/>
    <mergeCell ref="L123:M123"/>
    <mergeCell ref="L124:M124"/>
    <mergeCell ref="M57:N57"/>
    <mergeCell ref="G185:J185"/>
    <mergeCell ref="V131:W131"/>
    <mergeCell ref="V132:W132"/>
    <mergeCell ref="P244:R244"/>
    <mergeCell ref="D248:F249"/>
    <mergeCell ref="G249:I249"/>
    <mergeCell ref="J249:L249"/>
    <mergeCell ref="H201:J201"/>
    <mergeCell ref="G187:J187"/>
    <mergeCell ref="D205:G205"/>
    <mergeCell ref="K205:M205"/>
    <mergeCell ref="H204:J204"/>
    <mergeCell ref="H205:J205"/>
    <mergeCell ref="D239:F240"/>
    <mergeCell ref="G239:R239"/>
    <mergeCell ref="G240:I240"/>
    <mergeCell ref="J240:L240"/>
    <mergeCell ref="M240:O240"/>
    <mergeCell ref="P240:R240"/>
    <mergeCell ref="D204:G204"/>
    <mergeCell ref="K204:M204"/>
    <mergeCell ref="A224:Y234"/>
    <mergeCell ref="G177:J177"/>
    <mergeCell ref="K179:L179"/>
    <mergeCell ref="K176:L176"/>
    <mergeCell ref="C133:K133"/>
    <mergeCell ref="L159:M159"/>
    <mergeCell ref="Q160:S160"/>
    <mergeCell ref="G184:J184"/>
    <mergeCell ref="G183:J183"/>
    <mergeCell ref="G181:J181"/>
    <mergeCell ref="G180:J180"/>
    <mergeCell ref="G179:J179"/>
    <mergeCell ref="G178:J178"/>
    <mergeCell ref="A508:C508"/>
    <mergeCell ref="D252:F252"/>
    <mergeCell ref="G252:I252"/>
    <mergeCell ref="J252:L252"/>
    <mergeCell ref="D243:F243"/>
    <mergeCell ref="G243:I243"/>
    <mergeCell ref="J243:L243"/>
    <mergeCell ref="A256:Y266"/>
    <mergeCell ref="A489:Y501"/>
    <mergeCell ref="V451:X451"/>
    <mergeCell ref="P451:R451"/>
    <mergeCell ref="J447:L447"/>
    <mergeCell ref="M447:O447"/>
    <mergeCell ref="J402:L402"/>
    <mergeCell ref="M402:O402"/>
    <mergeCell ref="C414:F414"/>
    <mergeCell ref="G414:I414"/>
    <mergeCell ref="G415:I415"/>
    <mergeCell ref="C403:F403"/>
    <mergeCell ref="C407:F408"/>
    <mergeCell ref="P445:R445"/>
    <mergeCell ref="B450:I450"/>
    <mergeCell ref="M243:O243"/>
    <mergeCell ref="P243:R243"/>
    <mergeCell ref="K310:L310"/>
    <mergeCell ref="I314:J314"/>
    <mergeCell ref="K314:L314"/>
    <mergeCell ref="M314:N314"/>
    <mergeCell ref="O314:P314"/>
    <mergeCell ref="Q312:R312"/>
    <mergeCell ref="M308:N308"/>
    <mergeCell ref="G310:H310"/>
    <mergeCell ref="G311:H311"/>
    <mergeCell ref="G313:H313"/>
    <mergeCell ref="Q309:R309"/>
    <mergeCell ref="O310:P310"/>
    <mergeCell ref="Q310:R310"/>
    <mergeCell ref="O311:P311"/>
    <mergeCell ref="Q311:R311"/>
    <mergeCell ref="O313:P313"/>
    <mergeCell ref="Q313:R313"/>
    <mergeCell ref="O309:P309"/>
    <mergeCell ref="M311:N311"/>
    <mergeCell ref="O282:P282"/>
    <mergeCell ref="Q282:R282"/>
    <mergeCell ref="I281:J281"/>
    <mergeCell ref="M281:N281"/>
    <mergeCell ref="O281:P281"/>
    <mergeCell ref="Q281:R281"/>
    <mergeCell ref="L126:M126"/>
    <mergeCell ref="L127:M127"/>
    <mergeCell ref="L128:M128"/>
    <mergeCell ref="L129:M129"/>
    <mergeCell ref="L130:M130"/>
    <mergeCell ref="L131:M131"/>
    <mergeCell ref="L132:M132"/>
    <mergeCell ref="K185:L185"/>
    <mergeCell ref="G186:J186"/>
    <mergeCell ref="K186:L186"/>
    <mergeCell ref="A174:U174"/>
    <mergeCell ref="K177:L177"/>
    <mergeCell ref="K178:L178"/>
    <mergeCell ref="D159:K159"/>
    <mergeCell ref="K181:L181"/>
    <mergeCell ref="K180:L180"/>
    <mergeCell ref="L133:M133"/>
    <mergeCell ref="C280:F280"/>
    <mergeCell ref="J451:L451"/>
    <mergeCell ref="M451:O451"/>
    <mergeCell ref="S451:U451"/>
    <mergeCell ref="B451:I451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50:O450"/>
    <mergeCell ref="P450:R450"/>
    <mergeCell ref="J445:L445"/>
    <mergeCell ref="V447:X447"/>
    <mergeCell ref="J448:L448"/>
    <mergeCell ref="S448:U448"/>
    <mergeCell ref="V450:X450"/>
    <mergeCell ref="J449:L449"/>
    <mergeCell ref="M449:O449"/>
    <mergeCell ref="P449:R449"/>
    <mergeCell ref="S449:U449"/>
    <mergeCell ref="M445:O445"/>
    <mergeCell ref="P447:R447"/>
    <mergeCell ref="M448:O448"/>
    <mergeCell ref="P448:R448"/>
    <mergeCell ref="V448:X448"/>
    <mergeCell ref="V445:X445"/>
    <mergeCell ref="J446:L446"/>
    <mergeCell ref="S445:U445"/>
    <mergeCell ref="V446:X446"/>
    <mergeCell ref="S450:U450"/>
    <mergeCell ref="J450:L450"/>
    <mergeCell ref="U309:V309"/>
    <mergeCell ref="S310:T310"/>
    <mergeCell ref="U310:V310"/>
    <mergeCell ref="U312:V312"/>
    <mergeCell ref="S312:T312"/>
    <mergeCell ref="U311:V311"/>
    <mergeCell ref="S311:T311"/>
    <mergeCell ref="V449:X449"/>
    <mergeCell ref="B449:I449"/>
    <mergeCell ref="S411:U411"/>
    <mergeCell ref="S446:U446"/>
    <mergeCell ref="U313:V313"/>
    <mergeCell ref="S313:T313"/>
    <mergeCell ref="Q314:R314"/>
    <mergeCell ref="G314:H314"/>
    <mergeCell ref="M362:U362"/>
    <mergeCell ref="T363:U364"/>
    <mergeCell ref="P363:Q364"/>
    <mergeCell ref="R363:S364"/>
    <mergeCell ref="D365:E365"/>
    <mergeCell ref="F365:G365"/>
    <mergeCell ref="H363:I364"/>
    <mergeCell ref="H365:I365"/>
    <mergeCell ref="G309:H309"/>
    <mergeCell ref="O306:R306"/>
    <mergeCell ref="O308:P308"/>
    <mergeCell ref="Q308:R308"/>
    <mergeCell ref="K313:L313"/>
    <mergeCell ref="A270:U270"/>
    <mergeCell ref="M313:N313"/>
    <mergeCell ref="G305:V305"/>
    <mergeCell ref="S306:V306"/>
    <mergeCell ref="S307:T307"/>
    <mergeCell ref="U307:V307"/>
    <mergeCell ref="K274:N274"/>
    <mergeCell ref="M307:N307"/>
    <mergeCell ref="U282:V282"/>
    <mergeCell ref="S282:T282"/>
    <mergeCell ref="D294:E294"/>
    <mergeCell ref="G282:H282"/>
    <mergeCell ref="M282:N282"/>
    <mergeCell ref="G312:H312"/>
    <mergeCell ref="I312:J312"/>
    <mergeCell ref="I308:J308"/>
    <mergeCell ref="I310:J310"/>
    <mergeCell ref="U281:V281"/>
    <mergeCell ref="S281:T281"/>
    <mergeCell ref="G281:H281"/>
    <mergeCell ref="C305:F307"/>
    <mergeCell ref="I276:J276"/>
    <mergeCell ref="K279:L279"/>
    <mergeCell ref="A358:U358"/>
    <mergeCell ref="G306:J306"/>
    <mergeCell ref="K306:N306"/>
    <mergeCell ref="I313:J313"/>
    <mergeCell ref="K307:L307"/>
    <mergeCell ref="K308:L308"/>
    <mergeCell ref="K309:L309"/>
    <mergeCell ref="K311:L311"/>
    <mergeCell ref="I307:J307"/>
    <mergeCell ref="I309:J309"/>
    <mergeCell ref="S308:T308"/>
    <mergeCell ref="U308:V308"/>
    <mergeCell ref="I311:J311"/>
    <mergeCell ref="G307:H307"/>
    <mergeCell ref="G308:H308"/>
    <mergeCell ref="K312:L312"/>
    <mergeCell ref="S314:T314"/>
    <mergeCell ref="S309:T309"/>
    <mergeCell ref="A341:Y350"/>
    <mergeCell ref="M309:N309"/>
    <mergeCell ref="M310:N310"/>
    <mergeCell ref="O307:P307"/>
    <mergeCell ref="Q307:R307"/>
    <mergeCell ref="M363:O364"/>
    <mergeCell ref="D371:E371"/>
    <mergeCell ref="F371:G371"/>
    <mergeCell ref="H371:I371"/>
    <mergeCell ref="M371:O371"/>
    <mergeCell ref="A363:C364"/>
    <mergeCell ref="G280:H280"/>
    <mergeCell ref="I280:J280"/>
    <mergeCell ref="K280:L280"/>
    <mergeCell ref="H366:I366"/>
    <mergeCell ref="H367:I367"/>
    <mergeCell ref="H368:I368"/>
    <mergeCell ref="H369:I369"/>
    <mergeCell ref="H370:I370"/>
    <mergeCell ref="A362:I362"/>
    <mergeCell ref="D368:E368"/>
    <mergeCell ref="D366:E366"/>
    <mergeCell ref="F366:G366"/>
    <mergeCell ref="D369:E369"/>
    <mergeCell ref="F369:G369"/>
    <mergeCell ref="F367:G367"/>
    <mergeCell ref="D370:E370"/>
    <mergeCell ref="F370:G370"/>
    <mergeCell ref="D367:E367"/>
    <mergeCell ref="G176:J176"/>
    <mergeCell ref="O26:P26"/>
    <mergeCell ref="Q26:R26"/>
    <mergeCell ref="K26:L26"/>
    <mergeCell ref="A18:U20"/>
    <mergeCell ref="G58:J58"/>
    <mergeCell ref="K58:L58"/>
    <mergeCell ref="G88:N88"/>
    <mergeCell ref="G182:J182"/>
    <mergeCell ref="K182:L182"/>
    <mergeCell ref="G87:N87"/>
    <mergeCell ref="O87:P87"/>
    <mergeCell ref="C117:K117"/>
    <mergeCell ref="C118:K118"/>
    <mergeCell ref="C119:K119"/>
    <mergeCell ref="C120:K120"/>
    <mergeCell ref="C121:K121"/>
    <mergeCell ref="C122:K122"/>
    <mergeCell ref="N159:P159"/>
    <mergeCell ref="L160:M160"/>
    <mergeCell ref="N160:P160"/>
    <mergeCell ref="D160:K160"/>
    <mergeCell ref="C410:F410"/>
    <mergeCell ref="M369:O369"/>
    <mergeCell ref="M368:O368"/>
    <mergeCell ref="A370:C370"/>
    <mergeCell ref="A369:C369"/>
    <mergeCell ref="A368:C368"/>
    <mergeCell ref="A371:C371"/>
    <mergeCell ref="G397:I397"/>
    <mergeCell ref="G401:I401"/>
    <mergeCell ref="J398:L398"/>
    <mergeCell ref="M399:O399"/>
    <mergeCell ref="G403:I403"/>
    <mergeCell ref="J403:L403"/>
    <mergeCell ref="M403:O403"/>
    <mergeCell ref="G400:I400"/>
    <mergeCell ref="M370:O370"/>
    <mergeCell ref="C409:F409"/>
    <mergeCell ref="G407:U407"/>
    <mergeCell ref="G408:I408"/>
    <mergeCell ref="J408:L408"/>
    <mergeCell ref="M408:O408"/>
    <mergeCell ref="J399:L399"/>
    <mergeCell ref="C400:F400"/>
    <mergeCell ref="S408:U408"/>
    <mergeCell ref="T366:U366"/>
    <mergeCell ref="S396:U396"/>
    <mergeCell ref="S399:U399"/>
    <mergeCell ref="S403:U403"/>
    <mergeCell ref="J397:L397"/>
    <mergeCell ref="S402:U402"/>
    <mergeCell ref="P399:R399"/>
    <mergeCell ref="P369:Q369"/>
    <mergeCell ref="P365:Q365"/>
    <mergeCell ref="M365:O365"/>
    <mergeCell ref="T365:U365"/>
    <mergeCell ref="P371:Q371"/>
    <mergeCell ref="R371:S371"/>
    <mergeCell ref="T371:U371"/>
    <mergeCell ref="R365:S365"/>
    <mergeCell ref="G395:U395"/>
    <mergeCell ref="M397:O397"/>
    <mergeCell ref="P397:R397"/>
    <mergeCell ref="S397:U397"/>
    <mergeCell ref="G396:I396"/>
    <mergeCell ref="P368:Q368"/>
    <mergeCell ref="R368:S368"/>
    <mergeCell ref="M396:O396"/>
    <mergeCell ref="P403:R403"/>
    <mergeCell ref="P398:R398"/>
    <mergeCell ref="M409:O409"/>
    <mergeCell ref="J409:L409"/>
    <mergeCell ref="S409:U409"/>
    <mergeCell ref="C399:F399"/>
    <mergeCell ref="G399:I399"/>
    <mergeCell ref="P408:R408"/>
    <mergeCell ref="C401:F401"/>
    <mergeCell ref="C402:F402"/>
    <mergeCell ref="G402:I402"/>
    <mergeCell ref="G398:I398"/>
    <mergeCell ref="M400:O400"/>
    <mergeCell ref="M398:O398"/>
    <mergeCell ref="J401:L401"/>
    <mergeCell ref="M401:O401"/>
    <mergeCell ref="P409:R409"/>
    <mergeCell ref="P402:R402"/>
    <mergeCell ref="P401:R401"/>
    <mergeCell ref="P400:R400"/>
    <mergeCell ref="G409:I409"/>
    <mergeCell ref="C397:F397"/>
    <mergeCell ref="F368:G368"/>
    <mergeCell ref="A365:C365"/>
    <mergeCell ref="C395:F396"/>
    <mergeCell ref="D363:E364"/>
    <mergeCell ref="K281:L281"/>
    <mergeCell ref="D329:E329"/>
    <mergeCell ref="F363:G364"/>
    <mergeCell ref="A366:C366"/>
    <mergeCell ref="K282:L282"/>
    <mergeCell ref="C308:F308"/>
    <mergeCell ref="C309:F309"/>
    <mergeCell ref="C310:F310"/>
    <mergeCell ref="C311:F311"/>
    <mergeCell ref="C312:F312"/>
    <mergeCell ref="C313:F313"/>
    <mergeCell ref="C314:F314"/>
    <mergeCell ref="A316:Y316"/>
    <mergeCell ref="A389:Y389"/>
    <mergeCell ref="R367:S367"/>
    <mergeCell ref="T367:U367"/>
    <mergeCell ref="T368:U368"/>
    <mergeCell ref="T369:U369"/>
    <mergeCell ref="J396:L396"/>
    <mergeCell ref="M411:O411"/>
    <mergeCell ref="P411:R411"/>
    <mergeCell ref="B447:I447"/>
    <mergeCell ref="B448:I448"/>
    <mergeCell ref="C413:F413"/>
    <mergeCell ref="G413:I413"/>
    <mergeCell ref="J413:L413"/>
    <mergeCell ref="M446:O446"/>
    <mergeCell ref="P446:R446"/>
    <mergeCell ref="A441:Y442"/>
    <mergeCell ref="J415:L415"/>
    <mergeCell ref="J414:L414"/>
    <mergeCell ref="P412:R412"/>
    <mergeCell ref="G412:I412"/>
    <mergeCell ref="J412:L412"/>
    <mergeCell ref="M412:O412"/>
    <mergeCell ref="C415:F415"/>
    <mergeCell ref="C411:F411"/>
    <mergeCell ref="S413:U413"/>
    <mergeCell ref="S414:U414"/>
    <mergeCell ref="S447:U447"/>
    <mergeCell ref="C412:F412"/>
    <mergeCell ref="P415:R415"/>
    <mergeCell ref="M414:O414"/>
    <mergeCell ref="C282:F282"/>
    <mergeCell ref="C279:F279"/>
    <mergeCell ref="C281:F281"/>
    <mergeCell ref="K187:L187"/>
    <mergeCell ref="C123:K123"/>
    <mergeCell ref="C124:K124"/>
    <mergeCell ref="C125:K125"/>
    <mergeCell ref="C126:K126"/>
    <mergeCell ref="C127:K127"/>
    <mergeCell ref="C128:K128"/>
    <mergeCell ref="C129:K129"/>
    <mergeCell ref="I282:J282"/>
    <mergeCell ref="G275:H275"/>
    <mergeCell ref="I275:J275"/>
    <mergeCell ref="K275:L275"/>
    <mergeCell ref="D201:G201"/>
    <mergeCell ref="K201:M201"/>
    <mergeCell ref="D202:G202"/>
    <mergeCell ref="K202:M202"/>
    <mergeCell ref="D203:G203"/>
    <mergeCell ref="K203:M203"/>
    <mergeCell ref="H203:J203"/>
    <mergeCell ref="H202:J202"/>
    <mergeCell ref="D241:F241"/>
    <mergeCell ref="C276:F276"/>
    <mergeCell ref="O274:R274"/>
    <mergeCell ref="M275:N275"/>
    <mergeCell ref="O275:P275"/>
    <mergeCell ref="Q275:R275"/>
    <mergeCell ref="P249:R249"/>
    <mergeCell ref="P253:R253"/>
    <mergeCell ref="D251:F251"/>
    <mergeCell ref="G251:I251"/>
    <mergeCell ref="J251:L251"/>
    <mergeCell ref="M253:O253"/>
    <mergeCell ref="M251:O251"/>
    <mergeCell ref="M252:O252"/>
    <mergeCell ref="P251:R251"/>
    <mergeCell ref="P252:R252"/>
    <mergeCell ref="D253:F253"/>
    <mergeCell ref="G276:H276"/>
    <mergeCell ref="G273:V273"/>
    <mergeCell ref="P241:R241"/>
    <mergeCell ref="G241:I241"/>
    <mergeCell ref="J241:L241"/>
    <mergeCell ref="M241:O241"/>
    <mergeCell ref="G253:I253"/>
    <mergeCell ref="U279:V279"/>
    <mergeCell ref="S279:T279"/>
    <mergeCell ref="Q279:R279"/>
    <mergeCell ref="O279:P279"/>
    <mergeCell ref="M279:N279"/>
    <mergeCell ref="U277:V277"/>
    <mergeCell ref="S277:T277"/>
    <mergeCell ref="Q277:R277"/>
    <mergeCell ref="O277:P277"/>
    <mergeCell ref="M277:N277"/>
    <mergeCell ref="K277:L277"/>
    <mergeCell ref="I277:J277"/>
    <mergeCell ref="G277:H277"/>
    <mergeCell ref="U276:V276"/>
    <mergeCell ref="S276:T276"/>
    <mergeCell ref="Q276:R276"/>
    <mergeCell ref="O276:P276"/>
    <mergeCell ref="M276:N276"/>
    <mergeCell ref="K276:L276"/>
    <mergeCell ref="D242:F242"/>
    <mergeCell ref="G242:I242"/>
    <mergeCell ref="J242:L242"/>
    <mergeCell ref="M242:O242"/>
    <mergeCell ref="P242:R242"/>
    <mergeCell ref="C277:F277"/>
    <mergeCell ref="C278:F278"/>
    <mergeCell ref="J253:L253"/>
    <mergeCell ref="G248:R248"/>
    <mergeCell ref="D250:F250"/>
    <mergeCell ref="G250:I250"/>
    <mergeCell ref="J250:L250"/>
    <mergeCell ref="M250:O250"/>
    <mergeCell ref="P250:R250"/>
    <mergeCell ref="M249:O249"/>
    <mergeCell ref="D244:F244"/>
    <mergeCell ref="G244:I244"/>
    <mergeCell ref="J244:L244"/>
    <mergeCell ref="M244:O244"/>
    <mergeCell ref="K278:L278"/>
    <mergeCell ref="I278:J278"/>
    <mergeCell ref="G278:H278"/>
    <mergeCell ref="G274:J274"/>
    <mergeCell ref="C273:F275"/>
    <mergeCell ref="B446:I446"/>
    <mergeCell ref="B445:I445"/>
    <mergeCell ref="O312:P312"/>
    <mergeCell ref="M312:N312"/>
    <mergeCell ref="U314:V314"/>
    <mergeCell ref="S401:U401"/>
    <mergeCell ref="S398:U398"/>
    <mergeCell ref="R369:S369"/>
    <mergeCell ref="P370:Q370"/>
    <mergeCell ref="R370:S370"/>
    <mergeCell ref="A373:Y380"/>
    <mergeCell ref="S400:U400"/>
    <mergeCell ref="A367:C367"/>
    <mergeCell ref="A392:U392"/>
    <mergeCell ref="T370:U370"/>
    <mergeCell ref="M366:O366"/>
    <mergeCell ref="P366:Q366"/>
    <mergeCell ref="C398:F398"/>
    <mergeCell ref="J400:L400"/>
    <mergeCell ref="G411:I411"/>
    <mergeCell ref="J411:L411"/>
    <mergeCell ref="J410:L410"/>
    <mergeCell ref="M410:O410"/>
    <mergeCell ref="P413:R413"/>
    <mergeCell ref="I279:J279"/>
    <mergeCell ref="G279:H279"/>
    <mergeCell ref="P410:R410"/>
    <mergeCell ref="S410:U410"/>
    <mergeCell ref="S412:U412"/>
    <mergeCell ref="P414:R414"/>
    <mergeCell ref="M413:O413"/>
    <mergeCell ref="M58:N58"/>
    <mergeCell ref="O58:P58"/>
    <mergeCell ref="Q58:R58"/>
    <mergeCell ref="U275:V275"/>
    <mergeCell ref="S275:T275"/>
    <mergeCell ref="S274:V274"/>
    <mergeCell ref="U278:V278"/>
    <mergeCell ref="S278:T278"/>
    <mergeCell ref="Q278:R278"/>
    <mergeCell ref="O278:P278"/>
    <mergeCell ref="M278:N278"/>
    <mergeCell ref="R366:S366"/>
    <mergeCell ref="M367:O367"/>
    <mergeCell ref="P367:Q367"/>
    <mergeCell ref="U280:V280"/>
    <mergeCell ref="S280:T280"/>
    <mergeCell ref="Q280:R280"/>
    <mergeCell ref="M280:N280"/>
    <mergeCell ref="S415:U415"/>
    <mergeCell ref="P396:R396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415:O415"/>
    <mergeCell ref="O57:P57"/>
    <mergeCell ref="Q57:R57"/>
    <mergeCell ref="G46:N47"/>
    <mergeCell ref="O46:P47"/>
    <mergeCell ref="A390:Y390"/>
    <mergeCell ref="G410:I410"/>
    <mergeCell ref="A509:X50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6:V11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O280:P28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534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106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1</v>
      </c>
      <c r="D2">
        <v>48</v>
      </c>
      <c r="E2">
        <v>0</v>
      </c>
      <c r="F2">
        <v>429</v>
      </c>
      <c r="G2">
        <v>72</v>
      </c>
    </row>
    <row r="3" spans="1:7" x14ac:dyDescent="0.35">
      <c r="A3">
        <v>2</v>
      </c>
      <c r="B3" t="s">
        <v>152</v>
      </c>
      <c r="C3">
        <v>16</v>
      </c>
      <c r="D3">
        <v>185</v>
      </c>
      <c r="E3">
        <v>0</v>
      </c>
      <c r="F3">
        <v>8</v>
      </c>
      <c r="G3">
        <v>19</v>
      </c>
    </row>
    <row r="4" spans="1:7" x14ac:dyDescent="0.35">
      <c r="A4">
        <v>3</v>
      </c>
      <c r="B4" t="s">
        <v>123</v>
      </c>
      <c r="C4">
        <v>1</v>
      </c>
      <c r="D4">
        <v>0</v>
      </c>
      <c r="E4">
        <v>0</v>
      </c>
      <c r="F4">
        <v>50</v>
      </c>
      <c r="G4">
        <v>10</v>
      </c>
    </row>
    <row r="5" spans="1:7" x14ac:dyDescent="0.35">
      <c r="A5">
        <v>4</v>
      </c>
      <c r="B5" t="s">
        <v>135</v>
      </c>
      <c r="C5">
        <v>0</v>
      </c>
      <c r="D5">
        <v>7</v>
      </c>
      <c r="E5">
        <v>0</v>
      </c>
      <c r="F5">
        <v>1</v>
      </c>
      <c r="G5">
        <v>21</v>
      </c>
    </row>
    <row r="6" spans="1:7" x14ac:dyDescent="0.35">
      <c r="A6">
        <v>5</v>
      </c>
      <c r="B6" t="s">
        <v>160</v>
      </c>
      <c r="C6">
        <v>0</v>
      </c>
      <c r="D6">
        <v>0</v>
      </c>
      <c r="E6">
        <v>0</v>
      </c>
      <c r="F6">
        <v>0</v>
      </c>
      <c r="G6">
        <v>27</v>
      </c>
    </row>
    <row r="7" spans="1:7" x14ac:dyDescent="0.35">
      <c r="A7">
        <v>6</v>
      </c>
      <c r="B7" t="s">
        <v>102</v>
      </c>
      <c r="C7">
        <v>3</v>
      </c>
      <c r="D7">
        <v>3</v>
      </c>
      <c r="E7">
        <v>0</v>
      </c>
      <c r="F7">
        <v>66</v>
      </c>
      <c r="G7">
        <v>64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1</v>
      </c>
      <c r="D2">
        <v>54</v>
      </c>
      <c r="E2">
        <v>0</v>
      </c>
      <c r="F2">
        <v>1069</v>
      </c>
      <c r="G2">
        <v>202</v>
      </c>
    </row>
    <row r="3" spans="1:7" x14ac:dyDescent="0.35">
      <c r="A3">
        <v>2</v>
      </c>
      <c r="B3" t="s">
        <v>152</v>
      </c>
      <c r="C3">
        <v>30</v>
      </c>
      <c r="D3">
        <v>342</v>
      </c>
      <c r="E3">
        <v>0</v>
      </c>
      <c r="F3">
        <v>9</v>
      </c>
      <c r="G3">
        <v>61</v>
      </c>
    </row>
    <row r="4" spans="1:7" x14ac:dyDescent="0.35">
      <c r="A4">
        <v>3</v>
      </c>
      <c r="B4" t="s">
        <v>123</v>
      </c>
      <c r="C4">
        <v>1</v>
      </c>
      <c r="D4">
        <v>1</v>
      </c>
      <c r="E4">
        <v>0</v>
      </c>
      <c r="F4">
        <v>89</v>
      </c>
      <c r="G4">
        <v>34</v>
      </c>
    </row>
    <row r="5" spans="1:7" x14ac:dyDescent="0.35">
      <c r="A5">
        <v>4</v>
      </c>
      <c r="B5" t="s">
        <v>161</v>
      </c>
      <c r="C5">
        <v>2</v>
      </c>
      <c r="D5">
        <v>0</v>
      </c>
      <c r="E5">
        <v>0</v>
      </c>
      <c r="F5">
        <v>38</v>
      </c>
      <c r="G5">
        <v>36</v>
      </c>
    </row>
    <row r="6" spans="1:7" x14ac:dyDescent="0.35">
      <c r="A6">
        <v>5</v>
      </c>
      <c r="B6" t="s">
        <v>135</v>
      </c>
      <c r="C6">
        <v>2</v>
      </c>
      <c r="D6">
        <v>7</v>
      </c>
      <c r="E6">
        <v>0</v>
      </c>
      <c r="F6">
        <v>6</v>
      </c>
      <c r="G6">
        <v>43</v>
      </c>
    </row>
    <row r="7" spans="1:7" x14ac:dyDescent="0.35">
      <c r="A7">
        <v>6</v>
      </c>
      <c r="B7" t="s">
        <v>102</v>
      </c>
      <c r="C7">
        <v>20</v>
      </c>
      <c r="D7">
        <v>21</v>
      </c>
      <c r="E7">
        <v>0</v>
      </c>
      <c r="F7">
        <v>122</v>
      </c>
      <c r="G7">
        <v>256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730</v>
      </c>
      <c r="B2" t="s">
        <v>108</v>
      </c>
      <c r="C2" t="s">
        <v>162</v>
      </c>
    </row>
    <row r="3" spans="1:3" x14ac:dyDescent="0.35">
      <c r="A3">
        <v>728</v>
      </c>
      <c r="B3" t="s">
        <v>108</v>
      </c>
      <c r="C3" t="s">
        <v>163</v>
      </c>
    </row>
    <row r="4" spans="1:3" x14ac:dyDescent="0.35">
      <c r="A4">
        <v>732</v>
      </c>
      <c r="B4" t="s">
        <v>108</v>
      </c>
      <c r="C4" t="s">
        <v>164</v>
      </c>
    </row>
    <row r="5" spans="1:3" x14ac:dyDescent="0.35">
      <c r="A5">
        <v>739</v>
      </c>
      <c r="B5" t="s">
        <v>108</v>
      </c>
      <c r="C5" t="s">
        <v>165</v>
      </c>
    </row>
    <row r="6" spans="1:3" x14ac:dyDescent="0.35">
      <c r="A6">
        <v>736</v>
      </c>
      <c r="B6" t="s">
        <v>108</v>
      </c>
      <c r="C6" t="s">
        <v>166</v>
      </c>
    </row>
    <row r="7" spans="1:3" x14ac:dyDescent="0.35">
      <c r="A7">
        <v>6108</v>
      </c>
      <c r="B7" t="s">
        <v>5</v>
      </c>
      <c r="C7" t="s">
        <v>162</v>
      </c>
    </row>
    <row r="8" spans="1:3" x14ac:dyDescent="0.35">
      <c r="A8">
        <v>6139</v>
      </c>
      <c r="B8" t="s">
        <v>5</v>
      </c>
      <c r="C8" t="s">
        <v>163</v>
      </c>
    </row>
    <row r="9" spans="1:3" x14ac:dyDescent="0.35">
      <c r="A9">
        <v>6140</v>
      </c>
      <c r="B9" t="s">
        <v>5</v>
      </c>
      <c r="C9" t="s">
        <v>164</v>
      </c>
    </row>
    <row r="10" spans="1:3" x14ac:dyDescent="0.35">
      <c r="A10">
        <v>6138</v>
      </c>
      <c r="B10" t="s">
        <v>5</v>
      </c>
      <c r="C10" t="s">
        <v>165</v>
      </c>
    </row>
    <row r="11" spans="1:3" x14ac:dyDescent="0.35">
      <c r="A11">
        <v>6096</v>
      </c>
      <c r="B11" t="s">
        <v>5</v>
      </c>
      <c r="C11" t="s">
        <v>166</v>
      </c>
    </row>
    <row r="12" spans="1:3" x14ac:dyDescent="0.35">
      <c r="A12">
        <v>94</v>
      </c>
      <c r="B12" t="s">
        <v>6</v>
      </c>
      <c r="C12" t="s">
        <v>162</v>
      </c>
    </row>
    <row r="13" spans="1:3" x14ac:dyDescent="0.35">
      <c r="A13">
        <v>84</v>
      </c>
      <c r="B13" t="s">
        <v>6</v>
      </c>
      <c r="C13" t="s">
        <v>163</v>
      </c>
    </row>
    <row r="14" spans="1:3" x14ac:dyDescent="0.35">
      <c r="A14">
        <v>82</v>
      </c>
      <c r="B14" t="s">
        <v>6</v>
      </c>
      <c r="C14" t="s">
        <v>164</v>
      </c>
    </row>
    <row r="15" spans="1:3" x14ac:dyDescent="0.35">
      <c r="A15">
        <v>64</v>
      </c>
      <c r="B15" t="s">
        <v>6</v>
      </c>
      <c r="C15" t="s">
        <v>165</v>
      </c>
    </row>
    <row r="16" spans="1:3" x14ac:dyDescent="0.35">
      <c r="A16">
        <v>99</v>
      </c>
      <c r="B16" t="s">
        <v>6</v>
      </c>
      <c r="C16" t="s">
        <v>166</v>
      </c>
    </row>
    <row r="17" spans="1:3" x14ac:dyDescent="0.35">
      <c r="A17">
        <v>65</v>
      </c>
      <c r="B17" t="s">
        <v>7</v>
      </c>
      <c r="C17" t="s">
        <v>162</v>
      </c>
    </row>
    <row r="18" spans="1:3" x14ac:dyDescent="0.35">
      <c r="A18">
        <v>87</v>
      </c>
      <c r="B18" t="s">
        <v>7</v>
      </c>
      <c r="C18" t="s">
        <v>163</v>
      </c>
    </row>
    <row r="19" spans="1:3" x14ac:dyDescent="0.35">
      <c r="A19">
        <v>73</v>
      </c>
      <c r="B19" t="s">
        <v>7</v>
      </c>
      <c r="C19" t="s">
        <v>164</v>
      </c>
    </row>
    <row r="20" spans="1:3" x14ac:dyDescent="0.35">
      <c r="A20">
        <v>108</v>
      </c>
      <c r="B20" t="s">
        <v>7</v>
      </c>
      <c r="C20" t="s">
        <v>165</v>
      </c>
    </row>
    <row r="21" spans="1:3" x14ac:dyDescent="0.35">
      <c r="A21" s="2">
        <v>99</v>
      </c>
      <c r="B21" s="2" t="s">
        <v>7</v>
      </c>
      <c r="C21" s="2" t="s">
        <v>166</v>
      </c>
    </row>
    <row r="22" spans="1:3" x14ac:dyDescent="0.35">
      <c r="A22" s="2">
        <v>0</v>
      </c>
      <c r="B22" s="2" t="s">
        <v>133</v>
      </c>
      <c r="C22" s="2" t="s">
        <v>162</v>
      </c>
    </row>
    <row r="23" spans="1:3" x14ac:dyDescent="0.35">
      <c r="A23" s="2">
        <v>0</v>
      </c>
      <c r="B23" s="2" t="s">
        <v>133</v>
      </c>
      <c r="C23" s="2" t="s">
        <v>163</v>
      </c>
    </row>
    <row r="24" spans="1:3" x14ac:dyDescent="0.35">
      <c r="A24" s="2">
        <v>0</v>
      </c>
      <c r="B24" s="2" t="s">
        <v>133</v>
      </c>
      <c r="C24" s="2" t="s">
        <v>164</v>
      </c>
    </row>
    <row r="25" spans="1:3" x14ac:dyDescent="0.35">
      <c r="A25" s="2">
        <v>0</v>
      </c>
      <c r="B25" s="2" t="s">
        <v>133</v>
      </c>
      <c r="C25" s="2" t="s">
        <v>165</v>
      </c>
    </row>
    <row r="26" spans="1:3" x14ac:dyDescent="0.35">
      <c r="A26" s="2">
        <v>0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1939</v>
      </c>
      <c r="C2" t="s">
        <v>34</v>
      </c>
    </row>
    <row r="3" spans="1:3" x14ac:dyDescent="0.35">
      <c r="A3" t="s">
        <v>112</v>
      </c>
      <c r="B3">
        <v>25195</v>
      </c>
      <c r="C3" t="s">
        <v>34</v>
      </c>
    </row>
    <row r="4" spans="1:3" x14ac:dyDescent="0.35">
      <c r="A4" t="s">
        <v>113</v>
      </c>
      <c r="B4">
        <v>1343</v>
      </c>
      <c r="C4" t="s">
        <v>34</v>
      </c>
    </row>
    <row r="5" spans="1:3" x14ac:dyDescent="0.35">
      <c r="A5" t="s">
        <v>30</v>
      </c>
      <c r="B5">
        <v>115555</v>
      </c>
      <c r="C5" t="s">
        <v>34</v>
      </c>
    </row>
    <row r="6" spans="1:3" x14ac:dyDescent="0.35">
      <c r="A6" t="s">
        <v>111</v>
      </c>
      <c r="B6">
        <v>235</v>
      </c>
      <c r="C6" t="s">
        <v>24</v>
      </c>
    </row>
    <row r="7" spans="1:3" x14ac:dyDescent="0.35">
      <c r="A7" t="s">
        <v>112</v>
      </c>
      <c r="B7">
        <v>1995</v>
      </c>
      <c r="C7" t="s">
        <v>24</v>
      </c>
    </row>
    <row r="8" spans="1:3" x14ac:dyDescent="0.35">
      <c r="A8" t="s">
        <v>113</v>
      </c>
      <c r="B8">
        <v>179</v>
      </c>
      <c r="C8" t="s">
        <v>24</v>
      </c>
    </row>
    <row r="9" spans="1:3" x14ac:dyDescent="0.35">
      <c r="A9" t="s">
        <v>30</v>
      </c>
      <c r="B9">
        <v>2997</v>
      </c>
      <c r="C9" t="s">
        <v>24</v>
      </c>
    </row>
    <row r="10" spans="1:3" x14ac:dyDescent="0.35">
      <c r="A10" t="s">
        <v>111</v>
      </c>
      <c r="B10">
        <v>196</v>
      </c>
      <c r="C10" t="s">
        <v>35</v>
      </c>
    </row>
    <row r="11" spans="1:3" x14ac:dyDescent="0.35">
      <c r="A11" t="s">
        <v>112</v>
      </c>
      <c r="B11">
        <v>1319</v>
      </c>
      <c r="C11" t="s">
        <v>35</v>
      </c>
    </row>
    <row r="12" spans="1:3" x14ac:dyDescent="0.35">
      <c r="A12" t="s">
        <v>113</v>
      </c>
      <c r="B12">
        <v>160</v>
      </c>
      <c r="C12" t="s">
        <v>35</v>
      </c>
    </row>
    <row r="13" spans="1:3" x14ac:dyDescent="0.35">
      <c r="A13" t="s">
        <v>30</v>
      </c>
      <c r="B13">
        <v>3261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447</v>
      </c>
      <c r="B2" t="s">
        <v>134</v>
      </c>
      <c r="C2" t="s">
        <v>3</v>
      </c>
      <c r="D2">
        <v>1</v>
      </c>
    </row>
    <row r="3" spans="1:4" x14ac:dyDescent="0.35">
      <c r="A3">
        <v>367</v>
      </c>
      <c r="B3" t="s">
        <v>134</v>
      </c>
      <c r="C3" t="s">
        <v>77</v>
      </c>
      <c r="D3">
        <v>1</v>
      </c>
    </row>
    <row r="4" spans="1:4" x14ac:dyDescent="0.35">
      <c r="A4">
        <v>67</v>
      </c>
      <c r="B4" t="s">
        <v>167</v>
      </c>
      <c r="C4" t="s">
        <v>3</v>
      </c>
      <c r="D4">
        <v>2</v>
      </c>
    </row>
    <row r="5" spans="1:4" x14ac:dyDescent="0.35">
      <c r="A5">
        <v>50</v>
      </c>
      <c r="B5" t="s">
        <v>167</v>
      </c>
      <c r="C5" t="s">
        <v>77</v>
      </c>
      <c r="D5">
        <v>2</v>
      </c>
    </row>
    <row r="6" spans="1:4" x14ac:dyDescent="0.35">
      <c r="A6">
        <v>0</v>
      </c>
      <c r="B6" t="s">
        <v>168</v>
      </c>
      <c r="C6" t="s">
        <v>3</v>
      </c>
      <c r="D6">
        <v>3</v>
      </c>
    </row>
    <row r="7" spans="1:4" x14ac:dyDescent="0.35">
      <c r="A7">
        <v>0</v>
      </c>
      <c r="B7" t="s">
        <v>168</v>
      </c>
      <c r="C7" t="s">
        <v>77</v>
      </c>
      <c r="D7">
        <v>3</v>
      </c>
    </row>
    <row r="8" spans="1:4" x14ac:dyDescent="0.35">
      <c r="A8">
        <v>6</v>
      </c>
      <c r="B8" t="s">
        <v>169</v>
      </c>
      <c r="C8" t="s">
        <v>3</v>
      </c>
      <c r="D8">
        <v>4</v>
      </c>
    </row>
    <row r="9" spans="1:4" x14ac:dyDescent="0.35">
      <c r="A9">
        <v>3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5877</v>
      </c>
      <c r="C2" t="s">
        <v>34</v>
      </c>
    </row>
    <row r="3" spans="1:3" x14ac:dyDescent="0.35">
      <c r="A3" t="s">
        <v>112</v>
      </c>
      <c r="B3">
        <v>70544</v>
      </c>
      <c r="C3" t="s">
        <v>34</v>
      </c>
    </row>
    <row r="4" spans="1:3" x14ac:dyDescent="0.35">
      <c r="A4" t="s">
        <v>113</v>
      </c>
      <c r="B4">
        <v>3572</v>
      </c>
      <c r="C4" t="s">
        <v>34</v>
      </c>
    </row>
    <row r="5" spans="1:3" x14ac:dyDescent="0.35">
      <c r="A5" t="s">
        <v>30</v>
      </c>
      <c r="B5">
        <v>263345</v>
      </c>
      <c r="C5" t="s">
        <v>34</v>
      </c>
    </row>
    <row r="6" spans="1:3" x14ac:dyDescent="0.35">
      <c r="A6" t="s">
        <v>111</v>
      </c>
      <c r="B6">
        <v>671</v>
      </c>
      <c r="C6" t="s">
        <v>24</v>
      </c>
    </row>
    <row r="7" spans="1:3" x14ac:dyDescent="0.35">
      <c r="A7" t="s">
        <v>112</v>
      </c>
      <c r="B7">
        <v>4983</v>
      </c>
      <c r="C7" t="s">
        <v>24</v>
      </c>
    </row>
    <row r="8" spans="1:3" x14ac:dyDescent="0.35">
      <c r="A8" t="s">
        <v>113</v>
      </c>
      <c r="B8">
        <v>493</v>
      </c>
      <c r="C8" t="s">
        <v>24</v>
      </c>
    </row>
    <row r="9" spans="1:3" x14ac:dyDescent="0.35">
      <c r="A9" t="s">
        <v>30</v>
      </c>
      <c r="B9">
        <v>8144</v>
      </c>
      <c r="C9" t="s">
        <v>24</v>
      </c>
    </row>
    <row r="10" spans="1:3" x14ac:dyDescent="0.35">
      <c r="A10" t="s">
        <v>111</v>
      </c>
      <c r="B10">
        <v>519</v>
      </c>
      <c r="C10" t="s">
        <v>35</v>
      </c>
    </row>
    <row r="11" spans="1:3" x14ac:dyDescent="0.35">
      <c r="A11" t="s">
        <v>112</v>
      </c>
      <c r="B11">
        <v>3515</v>
      </c>
      <c r="C11" t="s">
        <v>35</v>
      </c>
    </row>
    <row r="12" spans="1:3" x14ac:dyDescent="0.35">
      <c r="A12" t="s">
        <v>113</v>
      </c>
      <c r="B12">
        <v>389</v>
      </c>
      <c r="C12" t="s">
        <v>35</v>
      </c>
    </row>
    <row r="13" spans="1:3" x14ac:dyDescent="0.35">
      <c r="A13" t="s">
        <v>30</v>
      </c>
      <c r="B13">
        <v>7873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1347</v>
      </c>
      <c r="B2" t="s">
        <v>134</v>
      </c>
      <c r="C2" t="s">
        <v>3</v>
      </c>
      <c r="D2">
        <v>1</v>
      </c>
    </row>
    <row r="3" spans="1:4" x14ac:dyDescent="0.35">
      <c r="A3">
        <v>1172</v>
      </c>
      <c r="B3" t="s">
        <v>134</v>
      </c>
      <c r="C3" t="s">
        <v>77</v>
      </c>
      <c r="D3">
        <v>1</v>
      </c>
    </row>
    <row r="4" spans="1:4" x14ac:dyDescent="0.35">
      <c r="A4">
        <v>174</v>
      </c>
      <c r="B4" t="s">
        <v>167</v>
      </c>
      <c r="C4" t="s">
        <v>3</v>
      </c>
      <c r="D4">
        <v>2</v>
      </c>
    </row>
    <row r="5" spans="1:4" x14ac:dyDescent="0.35">
      <c r="A5">
        <v>130</v>
      </c>
      <c r="B5" t="s">
        <v>167</v>
      </c>
      <c r="C5" t="s">
        <v>77</v>
      </c>
      <c r="D5">
        <v>2</v>
      </c>
    </row>
    <row r="6" spans="1:4" x14ac:dyDescent="0.35">
      <c r="A6">
        <v>0</v>
      </c>
      <c r="B6" t="s">
        <v>168</v>
      </c>
      <c r="C6" t="s">
        <v>3</v>
      </c>
      <c r="D6">
        <v>3</v>
      </c>
    </row>
    <row r="7" spans="1:4" x14ac:dyDescent="0.35">
      <c r="A7">
        <v>0</v>
      </c>
      <c r="B7" t="s">
        <v>168</v>
      </c>
      <c r="C7" t="s">
        <v>77</v>
      </c>
      <c r="D7">
        <v>3</v>
      </c>
    </row>
    <row r="8" spans="1:4" x14ac:dyDescent="0.35">
      <c r="A8">
        <v>20</v>
      </c>
      <c r="B8" t="s">
        <v>169</v>
      </c>
      <c r="C8" t="s">
        <v>3</v>
      </c>
      <c r="D8">
        <v>4</v>
      </c>
    </row>
    <row r="9" spans="1:4" x14ac:dyDescent="0.35">
      <c r="A9">
        <v>11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5182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325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458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4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5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2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983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10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36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2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1155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181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199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7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3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2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7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33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1987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48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63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1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1063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43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117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3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5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73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10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2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5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3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2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4904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320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433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9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5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10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21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54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3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7</v>
      </c>
      <c r="C2" t="s">
        <v>85</v>
      </c>
      <c r="D2" t="s">
        <v>3</v>
      </c>
    </row>
    <row r="3" spans="1:4" x14ac:dyDescent="0.35">
      <c r="A3">
        <v>2</v>
      </c>
      <c r="B3">
        <v>2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170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126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20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11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10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63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203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150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25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13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10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72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180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130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32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12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76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221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156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38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19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10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95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8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3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3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450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384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41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23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14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198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551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480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50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32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22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224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471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393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96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28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15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246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590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494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131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50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24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292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15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12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8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20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18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13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8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3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198</v>
      </c>
      <c r="D2">
        <v>166</v>
      </c>
      <c r="E2">
        <v>30</v>
      </c>
    </row>
    <row r="3" spans="1:5" x14ac:dyDescent="0.35">
      <c r="A3">
        <v>2</v>
      </c>
      <c r="B3" t="s">
        <v>125</v>
      </c>
      <c r="C3">
        <v>93</v>
      </c>
      <c r="D3">
        <v>63</v>
      </c>
      <c r="E3">
        <v>13</v>
      </c>
    </row>
    <row r="4" spans="1:5" x14ac:dyDescent="0.35">
      <c r="A4">
        <v>3</v>
      </c>
      <c r="B4" t="s">
        <v>137</v>
      </c>
      <c r="C4">
        <v>24</v>
      </c>
      <c r="D4">
        <v>18</v>
      </c>
      <c r="E4">
        <v>3</v>
      </c>
    </row>
    <row r="5" spans="1:5" x14ac:dyDescent="0.35">
      <c r="A5" s="2">
        <v>4</v>
      </c>
      <c r="B5" s="2" t="s">
        <v>155</v>
      </c>
      <c r="C5" s="2">
        <v>19</v>
      </c>
      <c r="D5" s="2">
        <v>19</v>
      </c>
      <c r="E5" s="2">
        <v>3</v>
      </c>
    </row>
    <row r="6" spans="1:5" x14ac:dyDescent="0.35">
      <c r="A6" s="2">
        <v>5</v>
      </c>
      <c r="B6" s="2" t="s">
        <v>156</v>
      </c>
      <c r="C6" s="2">
        <v>15</v>
      </c>
      <c r="D6" s="2">
        <v>13</v>
      </c>
      <c r="E6" s="2">
        <v>18</v>
      </c>
    </row>
    <row r="7" spans="1:5" x14ac:dyDescent="0.35">
      <c r="A7" s="2">
        <v>6</v>
      </c>
      <c r="B7" s="2" t="s">
        <v>102</v>
      </c>
      <c r="C7" s="2">
        <v>91</v>
      </c>
      <c r="D7" s="2">
        <v>61</v>
      </c>
      <c r="E7" s="2">
        <v>19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157</v>
      </c>
      <c r="C2" s="2">
        <v>17</v>
      </c>
      <c r="D2" s="2">
        <v>10</v>
      </c>
      <c r="E2" s="2">
        <v>0</v>
      </c>
    </row>
    <row r="3" spans="1:5" x14ac:dyDescent="0.35">
      <c r="A3" s="2">
        <v>2</v>
      </c>
      <c r="B3" s="2" t="s">
        <v>124</v>
      </c>
      <c r="C3" s="2">
        <v>16</v>
      </c>
      <c r="D3" s="2">
        <v>12</v>
      </c>
      <c r="E3" s="2">
        <v>5</v>
      </c>
    </row>
    <row r="4" spans="1:5" x14ac:dyDescent="0.35">
      <c r="A4" s="2">
        <v>3</v>
      </c>
      <c r="B4" s="2" t="s">
        <v>158</v>
      </c>
      <c r="C4" s="2">
        <v>13</v>
      </c>
      <c r="D4" s="2">
        <v>13</v>
      </c>
      <c r="E4" s="2">
        <v>14</v>
      </c>
    </row>
    <row r="5" spans="1:5" x14ac:dyDescent="0.35">
      <c r="A5" s="2">
        <v>4</v>
      </c>
      <c r="B5" s="2" t="s">
        <v>159</v>
      </c>
      <c r="C5" s="2">
        <v>11</v>
      </c>
      <c r="D5" s="2">
        <v>11</v>
      </c>
      <c r="E5" s="2">
        <v>2</v>
      </c>
    </row>
    <row r="6" spans="1:5" x14ac:dyDescent="0.35">
      <c r="A6" s="2">
        <v>5</v>
      </c>
      <c r="B6" s="2" t="s">
        <v>126</v>
      </c>
      <c r="C6" s="2">
        <v>9</v>
      </c>
      <c r="D6" s="2">
        <v>8</v>
      </c>
      <c r="E6" s="2">
        <v>2</v>
      </c>
    </row>
    <row r="7" spans="1:5" x14ac:dyDescent="0.35">
      <c r="A7" s="2">
        <v>6</v>
      </c>
      <c r="B7" s="2" t="s">
        <v>102</v>
      </c>
      <c r="C7" s="2">
        <v>39</v>
      </c>
      <c r="D7" s="2">
        <v>36</v>
      </c>
      <c r="E7" s="2">
        <v>19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195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27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Maria Kozłowska</cp:lastModifiedBy>
  <cp:lastPrinted>2015-01-07T11:10:02Z</cp:lastPrinted>
  <dcterms:created xsi:type="dcterms:W3CDTF">2014-07-29T18:33:30Z</dcterms:created>
  <dcterms:modified xsi:type="dcterms:W3CDTF">2026-04-23T12:24:55Z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