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V:\sekcje\DKF-SP\_Pisma_2025_NCBR\2_Dokumentacja konkursowa\1_5_STEP_IPCEI\40_Publikacja\2_WNIOSEK O DOFINANSOWANIE\"/>
    </mc:Choice>
  </mc:AlternateContent>
  <xr:revisionPtr revIDLastSave="0" documentId="13_ncr:1_{FDC11AFC-6451-4FAF-92A7-2164312B0C66}" xr6:coauthVersionLast="47" xr6:coauthVersionMax="47" xr10:uidLastSave="{00000000-0000-0000-0000-000000000000}"/>
  <workbookProtection workbookAlgorithmName="SHA-512" workbookHashValue="fHK7tOrylsi+PTDj22bGQqSSvKKgXKX5zV8x4k5SyLxi64xXeAmTu940UeH9DXJ/qQBWToevdmB79E8CNSf1kg==" workbookSaltValue="YGRO7GFM+kNzdJxvvxiqWg==" workbookSpinCount="100000" lockStructure="1"/>
  <bookViews>
    <workbookView xWindow="-110" yWindow="-110" windowWidth="19420" windowHeight="10300" xr2:uid="{1966A303-B34B-46B8-9652-D8C3C25469EE}"/>
  </bookViews>
  <sheets>
    <sheet name="Dane podstawowe" sheetId="1" r:id="rId1"/>
    <sheet name="Bieżąca działalność" sheetId="3" r:id="rId2"/>
    <sheet name="Projekt" sheetId="7" r:id="rId3"/>
    <sheet name="Sytuacja finansowa" sheetId="12" r:id="rId4"/>
    <sheet name="Zaliczka-refundacja" sheetId="15" r:id="rId5"/>
    <sheet name="Kopiowanie" sheetId="14" r:id="rId6"/>
    <sheet name="Konsorcjum" sheetId="13" r:id="rId7"/>
    <sheet name="Zaliczka-refundacja Konsorcjum" sheetId="16" r:id="rId8"/>
    <sheet name="Engine" sheetId="2" state="veryHidden" r:id="rId9"/>
  </sheets>
  <definedNames>
    <definedName name="CIT">Engine!$C$33</definedName>
    <definedName name="DiscountRate">'Dane podstawowe'!$C$33</definedName>
    <definedName name="Firma_Len">IF(LEN(Firma)&gt;45,LEFT(TRIM(Identyfikator_Podmiotu),45)&amp;"…",Identyfikator_Podmiotu)</definedName>
    <definedName name="InterestRate">Engine!$C$35</definedName>
    <definedName name="Lider">Engine!$D$6</definedName>
    <definedName name="Lista_KategorieWydatkow" localSheetId="2">OFFSET(Engine!$B$48,1,MATCH(Projekt!XFC1,Lista_RodzajeWydatkow,0)-1,COUNTA(OFFSET(Engine!$B$48,1,MATCH(Projekt!XFC1,Lista_RodzajeWydatkow,0)-1,10,1)),1)</definedName>
    <definedName name="Lista_KategorieWydatkowWNiP">OFFSET(Engine!$B$83,1,MATCH(Projekt!XFC1,Lista_RodzajeWydatkowWNiP,0)-1,COUNTA(OFFSET(Engine!$B$83,1,MATCH(Projekt!XFC1,Lista_RodzajeWydatkowWNiP,0)-1,1,1)),1)</definedName>
    <definedName name="Lista_KOpRodzajowe">Engine!$C$70:$C$76</definedName>
    <definedName name="Lista_RodzajePrac" localSheetId="2">OFFSET(Engine!$B$62,1,MATCH(Projekt!XFD1,Lista_RodzajeWydatkow,0)-1,COUNTA(OFFSET(Engine!$B$62,1,MATCH(Projekt!XFD1,Lista_RodzajeWydatkow,0)-1,4,1)),1)</definedName>
    <definedName name="Lista_RodzajeWydatkow">Engine!$B$48:$C$48</definedName>
    <definedName name="Lista_RodzajeWydatkowKO">Engine!$B$48:$C$48</definedName>
    <definedName name="Lista_RodzajeWydatkowST">Engine!$B$48:$C$48</definedName>
    <definedName name="Lista_RodzajeWydatkowWNiP">Engine!$B$83</definedName>
    <definedName name="Lista_ST">Engine!$D$70</definedName>
    <definedName name="Lista_TN">Engine!$B$70:$B$71</definedName>
    <definedName name="_xlnm.Print_Area" localSheetId="1">'Bieżąca działalność'!$B$2:$AA$130</definedName>
    <definedName name="_xlnm.Print_Area" localSheetId="6">Konsorcjum!$B$2:$V$112</definedName>
    <definedName name="_xlnm.Print_Area" localSheetId="5">Kopiowanie!$B$2:$V$22</definedName>
    <definedName name="_xlnm.Print_Area" localSheetId="2">Projekt!$B$2:$AD$412</definedName>
    <definedName name="_xlnm.Print_Area" localSheetId="3">'Sytuacja finansowa'!$B$2:$AA$131</definedName>
    <definedName name="PlatnikVAT">Engine!$C$9</definedName>
    <definedName name="Prognoza_Min">Engine!$C$18</definedName>
    <definedName name="Prognoza_Start">Engine!$C$24</definedName>
    <definedName name="Prognoza_Stop">Engine!$D$21</definedName>
    <definedName name="Projekt_Info">Engine!$C$38</definedName>
    <definedName name="Projekt_Info_Short" comment="Beneficjent + Nazwa projektu">IF(OR(ISBLANK(Firma),ISBLANK(Tytul_projektu)),"Wstaw nazwę podmiotu oraz tytuł projektu w zakładce Dane podmiotu",Firma_Len&amp;" | "&amp;Tytul_projektu_len)</definedName>
    <definedName name="Projekt_Start">Engine!$C$25</definedName>
    <definedName name="Projekt_Stop">Engine!$C$26</definedName>
    <definedName name="Projekt_Tytul">Engine!$F$10</definedName>
    <definedName name="Projekt_Tytul_Caly">Engine!$C$10</definedName>
    <definedName name="Rodzaj_Podmiotu">Engine!$D$5</definedName>
    <definedName name="Rodzaj_Sprawozdania">Engine!$D$8</definedName>
    <definedName name="Rotacja_Naleznosci">Engine!$C$30</definedName>
    <definedName name="Rotacja_Zapasy">Engine!$C$29</definedName>
    <definedName name="Rotacja_Zobowiazania">Engine!$C$31</definedName>
    <definedName name="SPV">'Dane podstawowe'!$C$10</definedName>
    <definedName name="Tytul_projektu_len">IF(LEN(Tytul_projektu)&gt;80,LEFT(TRIM(Tytul_projektu),80)&amp;"…",Tytul_projektu)</definedName>
    <definedName name="Wnioskodawca">Engine!$H$3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2" i="2" l="1"/>
  <c r="E842" i="2"/>
  <c r="C842" i="2"/>
  <c r="F27" i="12"/>
  <c r="E27" i="12"/>
  <c r="H94" i="3"/>
  <c r="Z84" i="12" l="1"/>
  <c r="AA84" i="12"/>
  <c r="Z86" i="12"/>
  <c r="AA86" i="12"/>
  <c r="Z87" i="12"/>
  <c r="AA87" i="12"/>
  <c r="Z88" i="12"/>
  <c r="AA88" i="12"/>
  <c r="Z89" i="12"/>
  <c r="AA89" i="12"/>
  <c r="Z90" i="12"/>
  <c r="AA90" i="12"/>
  <c r="Z91" i="12"/>
  <c r="AA91" i="12"/>
  <c r="Z92" i="12"/>
  <c r="AA92" i="12"/>
  <c r="Z94" i="12"/>
  <c r="AA94" i="12"/>
  <c r="AA95" i="12"/>
  <c r="Z96" i="12"/>
  <c r="AA96" i="12"/>
  <c r="Z898" i="2"/>
  <c r="AA898" i="2"/>
  <c r="Z901" i="2"/>
  <c r="AA901" i="2"/>
  <c r="Z902" i="2"/>
  <c r="AA902" i="2"/>
  <c r="Z903" i="2"/>
  <c r="AA903" i="2"/>
  <c r="Z905" i="2"/>
  <c r="AA905" i="2"/>
  <c r="Z906" i="2"/>
  <c r="AA906" i="2"/>
  <c r="Z908" i="2"/>
  <c r="AA908" i="2"/>
  <c r="AA909" i="2"/>
  <c r="Z910" i="2"/>
  <c r="AA910" i="2"/>
  <c r="Z691" i="2"/>
  <c r="AA691" i="2"/>
  <c r="Z694" i="2"/>
  <c r="AA694" i="2"/>
  <c r="AA693" i="2" s="1"/>
  <c r="AA692" i="2" s="1"/>
  <c r="Z695" i="2"/>
  <c r="AA695" i="2"/>
  <c r="Z696" i="2"/>
  <c r="Z693" i="2" s="1"/>
  <c r="Z692" i="2" s="1"/>
  <c r="AA696" i="2"/>
  <c r="Z697" i="2"/>
  <c r="AA697" i="2"/>
  <c r="Z698" i="2"/>
  <c r="AA698" i="2"/>
  <c r="Z699" i="2"/>
  <c r="AA699" i="2"/>
  <c r="Z700" i="2"/>
  <c r="AA700" i="2"/>
  <c r="Z701" i="2"/>
  <c r="AA701" i="2"/>
  <c r="Z702" i="2"/>
  <c r="AA702" i="2"/>
  <c r="AA703" i="2"/>
  <c r="AA801" i="2" s="1"/>
  <c r="Z704" i="2"/>
  <c r="Z703" i="2" s="1"/>
  <c r="AA704" i="2"/>
  <c r="Z705" i="2"/>
  <c r="AA705" i="2"/>
  <c r="Z706" i="2"/>
  <c r="AA706" i="2"/>
  <c r="Z707" i="2"/>
  <c r="AA707" i="2"/>
  <c r="Z708" i="2"/>
  <c r="AA708" i="2"/>
  <c r="Z709" i="2"/>
  <c r="AA709" i="2"/>
  <c r="Z710" i="2"/>
  <c r="AA710" i="2"/>
  <c r="Z711" i="2"/>
  <c r="AA711" i="2"/>
  <c r="Z712" i="2"/>
  <c r="AA712" i="2"/>
  <c r="Z717" i="2"/>
  <c r="AA717" i="2"/>
  <c r="Z718" i="2"/>
  <c r="AA718" i="2"/>
  <c r="Z719" i="2"/>
  <c r="AA719" i="2"/>
  <c r="AA716" i="2" s="1"/>
  <c r="Z720" i="2"/>
  <c r="Z716" i="2" s="1"/>
  <c r="AA720" i="2"/>
  <c r="Z722" i="2"/>
  <c r="AA722" i="2"/>
  <c r="Z723" i="2"/>
  <c r="AA723" i="2"/>
  <c r="AA721" i="2" s="1"/>
  <c r="Z724" i="2"/>
  <c r="AA724" i="2"/>
  <c r="Z725" i="2"/>
  <c r="AA725" i="2"/>
  <c r="Z726" i="2"/>
  <c r="AA726" i="2"/>
  <c r="Z727" i="2"/>
  <c r="AA727" i="2"/>
  <c r="Z728" i="2"/>
  <c r="AA728" i="2"/>
  <c r="Z729" i="2"/>
  <c r="AA729" i="2"/>
  <c r="Z731" i="2"/>
  <c r="Z730" i="2" s="1"/>
  <c r="AA731" i="2"/>
  <c r="AA730" i="2" s="1"/>
  <c r="Z732" i="2"/>
  <c r="AA732" i="2"/>
  <c r="Z736" i="2"/>
  <c r="Z791" i="2" s="1"/>
  <c r="AA736" i="2"/>
  <c r="Z737" i="2"/>
  <c r="AA737" i="2"/>
  <c r="Z738" i="2"/>
  <c r="AA738" i="2"/>
  <c r="Z739" i="2"/>
  <c r="AA739" i="2"/>
  <c r="Z740" i="2"/>
  <c r="AA740" i="2"/>
  <c r="Z741" i="2"/>
  <c r="AA741" i="2"/>
  <c r="Z742" i="2"/>
  <c r="AA742" i="2"/>
  <c r="Z743" i="2"/>
  <c r="AA743" i="2"/>
  <c r="Z744" i="2"/>
  <c r="AA744" i="2"/>
  <c r="Z745" i="2"/>
  <c r="AA745" i="2"/>
  <c r="Z746" i="2"/>
  <c r="AA746" i="2"/>
  <c r="Z747" i="2"/>
  <c r="AA747" i="2"/>
  <c r="Z748" i="2"/>
  <c r="AA748" i="2"/>
  <c r="Z749" i="2"/>
  <c r="AA749" i="2"/>
  <c r="Z750" i="2"/>
  <c r="AA750" i="2"/>
  <c r="Z751" i="2"/>
  <c r="AA751" i="2"/>
  <c r="Z752" i="2"/>
  <c r="AA752" i="2"/>
  <c r="Z753" i="2"/>
  <c r="AA753" i="2"/>
  <c r="Z754" i="2"/>
  <c r="AA754" i="2"/>
  <c r="Z755" i="2"/>
  <c r="AA755" i="2"/>
  <c r="Z756" i="2"/>
  <c r="AA756" i="2"/>
  <c r="Z757" i="2"/>
  <c r="AA757" i="2"/>
  <c r="Z758" i="2"/>
  <c r="AA758" i="2"/>
  <c r="Z759" i="2"/>
  <c r="AA759" i="2"/>
  <c r="AA791" i="2" s="1"/>
  <c r="Z763" i="2"/>
  <c r="AA763" i="2"/>
  <c r="Z764" i="2"/>
  <c r="AA764" i="2"/>
  <c r="Z765" i="2"/>
  <c r="AA765" i="2"/>
  <c r="Z766" i="2"/>
  <c r="AA766" i="2"/>
  <c r="Z767" i="2"/>
  <c r="AA767" i="2"/>
  <c r="Z769" i="2"/>
  <c r="AA769" i="2"/>
  <c r="Z772" i="2"/>
  <c r="AA772" i="2"/>
  <c r="Z773" i="2"/>
  <c r="AA773" i="2"/>
  <c r="Z774" i="2"/>
  <c r="AA774" i="2"/>
  <c r="Z776" i="2"/>
  <c r="Z782" i="2" s="1"/>
  <c r="AA776" i="2"/>
  <c r="AA782" i="2" s="1"/>
  <c r="Z777" i="2"/>
  <c r="AA777" i="2"/>
  <c r="Z778" i="2"/>
  <c r="AA778" i="2"/>
  <c r="Z779" i="2"/>
  <c r="AA779" i="2"/>
  <c r="Z780" i="2"/>
  <c r="AA780" i="2"/>
  <c r="Z781" i="2"/>
  <c r="AA781" i="2"/>
  <c r="Z790" i="2"/>
  <c r="AA790" i="2"/>
  <c r="AA802" i="2"/>
  <c r="Z805" i="2"/>
  <c r="AA805" i="2"/>
  <c r="Z807" i="2"/>
  <c r="AA807" i="2"/>
  <c r="Z811" i="2"/>
  <c r="AA811" i="2"/>
  <c r="Y690" i="2"/>
  <c r="Z8" i="3"/>
  <c r="Z7" i="3" s="1"/>
  <c r="AA8" i="3"/>
  <c r="AA7" i="3" s="1"/>
  <c r="Z18" i="3"/>
  <c r="Z115" i="3" s="1"/>
  <c r="AA18" i="3"/>
  <c r="AA115" i="3" s="1"/>
  <c r="Z20" i="3"/>
  <c r="AA20" i="3"/>
  <c r="Z23" i="3"/>
  <c r="AA23" i="3"/>
  <c r="Z36" i="3"/>
  <c r="AA36" i="3"/>
  <c r="Z38" i="3"/>
  <c r="AA38" i="3"/>
  <c r="Z41" i="3"/>
  <c r="AA41" i="3"/>
  <c r="Z45" i="3"/>
  <c r="Z83" i="3" s="1"/>
  <c r="Z768" i="2" s="1"/>
  <c r="Z770" i="2" s="1"/>
  <c r="AA45" i="3"/>
  <c r="Z52" i="3"/>
  <c r="Z119" i="3" s="1"/>
  <c r="AA52" i="3"/>
  <c r="Z60" i="3"/>
  <c r="Z66" i="3" s="1"/>
  <c r="AA60" i="3"/>
  <c r="AA66" i="3" s="1"/>
  <c r="Z61" i="3"/>
  <c r="AA61" i="3"/>
  <c r="Z68" i="3"/>
  <c r="AA68" i="3"/>
  <c r="Z79" i="3"/>
  <c r="AA79" i="3"/>
  <c r="Z80" i="3"/>
  <c r="AA80" i="3"/>
  <c r="Z81" i="3"/>
  <c r="AA81" i="3"/>
  <c r="Z82" i="3"/>
  <c r="AA82" i="3"/>
  <c r="Z91" i="3"/>
  <c r="Z97" i="3" s="1"/>
  <c r="AA91" i="3"/>
  <c r="Z92" i="3"/>
  <c r="AA92" i="3"/>
  <c r="Z93" i="3"/>
  <c r="Z94" i="3"/>
  <c r="AA94" i="3"/>
  <c r="Z96" i="3"/>
  <c r="AA96" i="3"/>
  <c r="Z104" i="3"/>
  <c r="AA104" i="3"/>
  <c r="Z116" i="3"/>
  <c r="AA116" i="3"/>
  <c r="Z120" i="3"/>
  <c r="AA120" i="3"/>
  <c r="Z121" i="3"/>
  <c r="X178" i="7"/>
  <c r="Y178" i="7"/>
  <c r="Z178" i="7"/>
  <c r="AA178" i="7"/>
  <c r="AB178" i="7"/>
  <c r="AC178" i="7"/>
  <c r="AD178" i="7"/>
  <c r="X179" i="7"/>
  <c r="Y179" i="7"/>
  <c r="Z179" i="7"/>
  <c r="AA179" i="7"/>
  <c r="AB179" i="7"/>
  <c r="AC179" i="7"/>
  <c r="AD179" i="7"/>
  <c r="X180" i="7"/>
  <c r="Y180" i="7"/>
  <c r="Z180" i="7"/>
  <c r="AA180" i="7"/>
  <c r="AB180" i="7"/>
  <c r="AC180" i="7"/>
  <c r="AD180" i="7"/>
  <c r="X188" i="7"/>
  <c r="X189" i="7"/>
  <c r="X218" i="7" s="1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X211" i="7"/>
  <c r="X212" i="7"/>
  <c r="X213" i="7"/>
  <c r="X214" i="7"/>
  <c r="X215" i="7"/>
  <c r="X216" i="7"/>
  <c r="X217" i="7"/>
  <c r="X219" i="7"/>
  <c r="Y219" i="7"/>
  <c r="Z219" i="7"/>
  <c r="AA219" i="7"/>
  <c r="AB219" i="7"/>
  <c r="AC219" i="7"/>
  <c r="AD219" i="7"/>
  <c r="X220" i="7"/>
  <c r="Y220" i="7"/>
  <c r="Z220" i="7"/>
  <c r="AA220" i="7"/>
  <c r="AB220" i="7"/>
  <c r="AC220" i="7"/>
  <c r="AD220" i="7"/>
  <c r="X221" i="7"/>
  <c r="Y221" i="7"/>
  <c r="Z221" i="7"/>
  <c r="AA221" i="7"/>
  <c r="AB221" i="7"/>
  <c r="AC221" i="7"/>
  <c r="AD221" i="7"/>
  <c r="X222" i="7"/>
  <c r="Y222" i="7"/>
  <c r="Z222" i="7"/>
  <c r="AA222" i="7"/>
  <c r="AB222" i="7"/>
  <c r="AC222" i="7"/>
  <c r="AD222" i="7"/>
  <c r="X223" i="7"/>
  <c r="Y223" i="7"/>
  <c r="Z223" i="7"/>
  <c r="AA223" i="7"/>
  <c r="AB223" i="7"/>
  <c r="AC223" i="7"/>
  <c r="AD223" i="7"/>
  <c r="X224" i="7"/>
  <c r="Y224" i="7"/>
  <c r="Z224" i="7"/>
  <c r="AA224" i="7"/>
  <c r="AB224" i="7"/>
  <c r="AC224" i="7"/>
  <c r="AD224" i="7"/>
  <c r="X231" i="7"/>
  <c r="Y231" i="7"/>
  <c r="Z231" i="7"/>
  <c r="AA231" i="7"/>
  <c r="AB231" i="7"/>
  <c r="AC231" i="7"/>
  <c r="AD231" i="7"/>
  <c r="X232" i="7"/>
  <c r="Y232" i="7"/>
  <c r="Z232" i="7"/>
  <c r="AA232" i="7"/>
  <c r="AB232" i="7"/>
  <c r="AC232" i="7"/>
  <c r="AD232" i="7"/>
  <c r="X233" i="7"/>
  <c r="Y233" i="7"/>
  <c r="Z233" i="7"/>
  <c r="AA233" i="7"/>
  <c r="AB233" i="7"/>
  <c r="AC233" i="7"/>
  <c r="AD233" i="7"/>
  <c r="X234" i="7"/>
  <c r="Y234" i="7"/>
  <c r="Z234" i="7"/>
  <c r="AA234" i="7"/>
  <c r="AB234" i="7"/>
  <c r="AC234" i="7"/>
  <c r="AD234" i="7"/>
  <c r="X235" i="7"/>
  <c r="Y235" i="7"/>
  <c r="Z235" i="7"/>
  <c r="AA235" i="7"/>
  <c r="AB235" i="7"/>
  <c r="AC235" i="7"/>
  <c r="AD235" i="7"/>
  <c r="X236" i="7"/>
  <c r="Y236" i="7"/>
  <c r="Z236" i="7"/>
  <c r="AA236" i="7"/>
  <c r="AB236" i="7"/>
  <c r="AC236" i="7"/>
  <c r="AD236" i="7"/>
  <c r="X237" i="7"/>
  <c r="Y237" i="7"/>
  <c r="Z237" i="7"/>
  <c r="AA237" i="7"/>
  <c r="AB237" i="7"/>
  <c r="AC237" i="7"/>
  <c r="AD237" i="7"/>
  <c r="AD261" i="7" s="1"/>
  <c r="X238" i="7"/>
  <c r="Y238" i="7"/>
  <c r="Z238" i="7"/>
  <c r="AA238" i="7"/>
  <c r="AB238" i="7"/>
  <c r="AC238" i="7"/>
  <c r="AD238" i="7"/>
  <c r="X239" i="7"/>
  <c r="Y239" i="7"/>
  <c r="Z239" i="7"/>
  <c r="AA239" i="7"/>
  <c r="AB239" i="7"/>
  <c r="AC239" i="7"/>
  <c r="AD239" i="7"/>
  <c r="X240" i="7"/>
  <c r="Y240" i="7"/>
  <c r="Z240" i="7"/>
  <c r="AA240" i="7"/>
  <c r="AB240" i="7"/>
  <c r="AC240" i="7"/>
  <c r="AD240" i="7"/>
  <c r="X241" i="7"/>
  <c r="Y241" i="7"/>
  <c r="Z241" i="7"/>
  <c r="AA241" i="7"/>
  <c r="AB241" i="7"/>
  <c r="AC241" i="7"/>
  <c r="AD241" i="7"/>
  <c r="X242" i="7"/>
  <c r="Y242" i="7"/>
  <c r="Z242" i="7"/>
  <c r="AA242" i="7"/>
  <c r="AB242" i="7"/>
  <c r="AC242" i="7"/>
  <c r="AD242" i="7"/>
  <c r="X243" i="7"/>
  <c r="Y243" i="7"/>
  <c r="Z243" i="7"/>
  <c r="AA243" i="7"/>
  <c r="AB243" i="7"/>
  <c r="AC243" i="7"/>
  <c r="AD243" i="7"/>
  <c r="X244" i="7"/>
  <c r="Y244" i="7"/>
  <c r="Z244" i="7"/>
  <c r="AA244" i="7"/>
  <c r="AB244" i="7"/>
  <c r="AC244" i="7"/>
  <c r="AD244" i="7"/>
  <c r="X245" i="7"/>
  <c r="Y245" i="7"/>
  <c r="Z245" i="7"/>
  <c r="AA245" i="7"/>
  <c r="AB245" i="7"/>
  <c r="AC245" i="7"/>
  <c r="AD245" i="7"/>
  <c r="X246" i="7"/>
  <c r="Y246" i="7"/>
  <c r="Z246" i="7"/>
  <c r="AA246" i="7"/>
  <c r="AB246" i="7"/>
  <c r="AC246" i="7"/>
  <c r="AD246" i="7"/>
  <c r="X247" i="7"/>
  <c r="Y247" i="7"/>
  <c r="Z247" i="7"/>
  <c r="AA247" i="7"/>
  <c r="AB247" i="7"/>
  <c r="AC247" i="7"/>
  <c r="AD247" i="7"/>
  <c r="X248" i="7"/>
  <c r="Y248" i="7"/>
  <c r="Z248" i="7"/>
  <c r="AA248" i="7"/>
  <c r="AB248" i="7"/>
  <c r="AC248" i="7"/>
  <c r="AD248" i="7"/>
  <c r="X249" i="7"/>
  <c r="Y249" i="7"/>
  <c r="Z249" i="7"/>
  <c r="AA249" i="7"/>
  <c r="AB249" i="7"/>
  <c r="AC249" i="7"/>
  <c r="AD249" i="7"/>
  <c r="X250" i="7"/>
  <c r="Y250" i="7"/>
  <c r="Z250" i="7"/>
  <c r="AA250" i="7"/>
  <c r="AB250" i="7"/>
  <c r="AC250" i="7"/>
  <c r="AD250" i="7"/>
  <c r="X251" i="7"/>
  <c r="Y251" i="7"/>
  <c r="Z251" i="7"/>
  <c r="AA251" i="7"/>
  <c r="AB251" i="7"/>
  <c r="AC251" i="7"/>
  <c r="AD251" i="7"/>
  <c r="X252" i="7"/>
  <c r="Y252" i="7"/>
  <c r="Z252" i="7"/>
  <c r="AA252" i="7"/>
  <c r="AB252" i="7"/>
  <c r="AC252" i="7"/>
  <c r="AD252" i="7"/>
  <c r="X253" i="7"/>
  <c r="Y253" i="7"/>
  <c r="Z253" i="7"/>
  <c r="AA253" i="7"/>
  <c r="AB253" i="7"/>
  <c r="AC253" i="7"/>
  <c r="AD253" i="7"/>
  <c r="X254" i="7"/>
  <c r="Y254" i="7"/>
  <c r="Z254" i="7"/>
  <c r="AA254" i="7"/>
  <c r="AB254" i="7"/>
  <c r="AC254" i="7"/>
  <c r="AD254" i="7"/>
  <c r="X255" i="7"/>
  <c r="Y255" i="7"/>
  <c r="Z255" i="7"/>
  <c r="AA255" i="7"/>
  <c r="AB255" i="7"/>
  <c r="AC255" i="7"/>
  <c r="AD255" i="7"/>
  <c r="X256" i="7"/>
  <c r="Y256" i="7"/>
  <c r="Z256" i="7"/>
  <c r="AA256" i="7"/>
  <c r="AB256" i="7"/>
  <c r="AC256" i="7"/>
  <c r="AD256" i="7"/>
  <c r="X257" i="7"/>
  <c r="Y257" i="7"/>
  <c r="Z257" i="7"/>
  <c r="AA257" i="7"/>
  <c r="AB257" i="7"/>
  <c r="AC257" i="7"/>
  <c r="AD257" i="7"/>
  <c r="X258" i="7"/>
  <c r="Y258" i="7"/>
  <c r="Z258" i="7"/>
  <c r="AA258" i="7"/>
  <c r="AB258" i="7"/>
  <c r="AC258" i="7"/>
  <c r="AD258" i="7"/>
  <c r="X259" i="7"/>
  <c r="Y259" i="7"/>
  <c r="Z259" i="7"/>
  <c r="AA259" i="7"/>
  <c r="AB259" i="7"/>
  <c r="AC259" i="7"/>
  <c r="AD259" i="7"/>
  <c r="X260" i="7"/>
  <c r="Y260" i="7"/>
  <c r="Z260" i="7"/>
  <c r="AA260" i="7"/>
  <c r="AB260" i="7"/>
  <c r="AC260" i="7"/>
  <c r="AD260" i="7"/>
  <c r="X262" i="7"/>
  <c r="Y262" i="7"/>
  <c r="Z262" i="7"/>
  <c r="AA262" i="7"/>
  <c r="AB262" i="7"/>
  <c r="AC262" i="7"/>
  <c r="AD262" i="7"/>
  <c r="X263" i="7"/>
  <c r="Y263" i="7"/>
  <c r="Z263" i="7"/>
  <c r="AA263" i="7"/>
  <c r="AB263" i="7"/>
  <c r="AC263" i="7"/>
  <c r="AD263" i="7"/>
  <c r="X264" i="7"/>
  <c r="Y264" i="7"/>
  <c r="Z264" i="7"/>
  <c r="AA264" i="7"/>
  <c r="AB264" i="7"/>
  <c r="AC264" i="7"/>
  <c r="AD264" i="7"/>
  <c r="X265" i="7"/>
  <c r="Y265" i="7"/>
  <c r="Z265" i="7"/>
  <c r="AA265" i="7"/>
  <c r="AB265" i="7"/>
  <c r="AC265" i="7"/>
  <c r="AD265" i="7"/>
  <c r="X266" i="7"/>
  <c r="Y266" i="7"/>
  <c r="Z266" i="7"/>
  <c r="AA266" i="7"/>
  <c r="AB266" i="7"/>
  <c r="AC266" i="7"/>
  <c r="AD266" i="7"/>
  <c r="X267" i="7"/>
  <c r="Y267" i="7"/>
  <c r="Z267" i="7"/>
  <c r="AA267" i="7"/>
  <c r="AB267" i="7"/>
  <c r="AC267" i="7"/>
  <c r="AD267" i="7"/>
  <c r="D11" i="1"/>
  <c r="D10" i="1"/>
  <c r="C9" i="2"/>
  <c r="Z801" i="2" l="1"/>
  <c r="Z802" i="2"/>
  <c r="AA810" i="2"/>
  <c r="AA733" i="2"/>
  <c r="AA797" i="2" s="1"/>
  <c r="Z783" i="2"/>
  <c r="AA690" i="2"/>
  <c r="AA713" i="2" s="1"/>
  <c r="AA792" i="2" s="1"/>
  <c r="Z721" i="2"/>
  <c r="AA796" i="2"/>
  <c r="Z690" i="2"/>
  <c r="Z713" i="2" s="1"/>
  <c r="Z792" i="2" s="1"/>
  <c r="AA806" i="2"/>
  <c r="Z806" i="2"/>
  <c r="AA71" i="3"/>
  <c r="AA112" i="3"/>
  <c r="AA125" i="3"/>
  <c r="Z112" i="3"/>
  <c r="Z71" i="3"/>
  <c r="Z125" i="3"/>
  <c r="AA5" i="3"/>
  <c r="AA28" i="3" s="1"/>
  <c r="AA87" i="3"/>
  <c r="AA89" i="3" s="1"/>
  <c r="Z5" i="3"/>
  <c r="Z28" i="3" s="1"/>
  <c r="Z87" i="3"/>
  <c r="Z89" i="3" s="1"/>
  <c r="AA121" i="3"/>
  <c r="AA119" i="3"/>
  <c r="AA83" i="3"/>
  <c r="AA768" i="2" s="1"/>
  <c r="AA770" i="2" s="1"/>
  <c r="AA783" i="2" s="1"/>
  <c r="Z261" i="7"/>
  <c r="X261" i="7"/>
  <c r="AB261" i="7"/>
  <c r="Y261" i="7"/>
  <c r="AC261" i="7"/>
  <c r="AA261" i="7"/>
  <c r="D25" i="1"/>
  <c r="V429" i="2"/>
  <c r="U429" i="2"/>
  <c r="T429" i="2"/>
  <c r="S429" i="2"/>
  <c r="R429" i="2"/>
  <c r="Q429" i="2"/>
  <c r="P429" i="2"/>
  <c r="E265" i="2"/>
  <c r="D265" i="2"/>
  <c r="C265" i="2"/>
  <c r="B311" i="2" s="1"/>
  <c r="J162" i="2"/>
  <c r="J294" i="2" s="1"/>
  <c r="H162" i="2"/>
  <c r="J161" i="2"/>
  <c r="L161" i="2" s="1"/>
  <c r="M161" i="2" s="1"/>
  <c r="H161" i="2"/>
  <c r="J160" i="2"/>
  <c r="J292" i="2" s="1"/>
  <c r="H160" i="2"/>
  <c r="R160" i="2" s="1"/>
  <c r="S121" i="2" s="1"/>
  <c r="J159" i="2"/>
  <c r="J291" i="2" s="1"/>
  <c r="H159" i="2"/>
  <c r="J158" i="2"/>
  <c r="H158" i="2"/>
  <c r="R158" i="2" s="1"/>
  <c r="J157" i="2"/>
  <c r="J289" i="2" s="1"/>
  <c r="H157" i="2"/>
  <c r="J156" i="2"/>
  <c r="H156" i="2"/>
  <c r="R156" i="2" s="1"/>
  <c r="S117" i="2" s="1"/>
  <c r="J155" i="2"/>
  <c r="J287" i="2" s="1"/>
  <c r="H155" i="2"/>
  <c r="J154" i="2"/>
  <c r="H154" i="2"/>
  <c r="R154" i="2" s="1"/>
  <c r="S115" i="2" s="1"/>
  <c r="J153" i="2"/>
  <c r="L153" i="2" s="1"/>
  <c r="M153" i="2" s="1"/>
  <c r="H153" i="2"/>
  <c r="J152" i="2"/>
  <c r="H152" i="2"/>
  <c r="R152" i="2" s="1"/>
  <c r="S113" i="2" s="1"/>
  <c r="J151" i="2"/>
  <c r="L151" i="2" s="1"/>
  <c r="M151" i="2" s="1"/>
  <c r="H151" i="2"/>
  <c r="J150" i="2"/>
  <c r="H150" i="2"/>
  <c r="R150" i="2" s="1"/>
  <c r="S111" i="2" s="1"/>
  <c r="J149" i="2"/>
  <c r="L149" i="2" s="1"/>
  <c r="M149" i="2" s="1"/>
  <c r="H149" i="2"/>
  <c r="J148" i="2"/>
  <c r="H148" i="2"/>
  <c r="R148" i="2" s="1"/>
  <c r="S109" i="2" s="1"/>
  <c r="J147" i="2"/>
  <c r="J279" i="2" s="1"/>
  <c r="H147" i="2"/>
  <c r="J146" i="2"/>
  <c r="H146" i="2"/>
  <c r="R146" i="2" s="1"/>
  <c r="J145" i="2"/>
  <c r="L145" i="2" s="1"/>
  <c r="M145" i="2" s="1"/>
  <c r="H145" i="2"/>
  <c r="J144" i="2"/>
  <c r="H144" i="2"/>
  <c r="R144" i="2" s="1"/>
  <c r="S105" i="2" s="1"/>
  <c r="J143" i="2"/>
  <c r="L143" i="2" s="1"/>
  <c r="M143" i="2" s="1"/>
  <c r="H143" i="2"/>
  <c r="J142" i="2"/>
  <c r="H142" i="2"/>
  <c r="R142" i="2" s="1"/>
  <c r="S103" i="2" s="1"/>
  <c r="J141" i="2"/>
  <c r="L141" i="2" s="1"/>
  <c r="M141" i="2" s="1"/>
  <c r="H141" i="2"/>
  <c r="J140" i="2"/>
  <c r="H140" i="2"/>
  <c r="R140" i="2" s="1"/>
  <c r="S101" i="2" s="1"/>
  <c r="J139" i="2"/>
  <c r="L139" i="2" s="1"/>
  <c r="M139" i="2" s="1"/>
  <c r="H139" i="2"/>
  <c r="J138" i="2"/>
  <c r="H138" i="2"/>
  <c r="R138" i="2" s="1"/>
  <c r="S99" i="2" s="1"/>
  <c r="J137" i="2"/>
  <c r="L137" i="2" s="1"/>
  <c r="M137" i="2" s="1"/>
  <c r="H137" i="2"/>
  <c r="J136" i="2"/>
  <c r="H136" i="2"/>
  <c r="R136" i="2" s="1"/>
  <c r="S97" i="2" s="1"/>
  <c r="J135" i="2"/>
  <c r="L135" i="2" s="1"/>
  <c r="M135" i="2" s="1"/>
  <c r="H135" i="2"/>
  <c r="J134" i="2"/>
  <c r="H134" i="2"/>
  <c r="R134" i="2" s="1"/>
  <c r="S95" i="2" s="1"/>
  <c r="J133" i="2"/>
  <c r="J265" i="2" s="1"/>
  <c r="H133" i="2"/>
  <c r="D94" i="2"/>
  <c r="C94" i="2"/>
  <c r="C188" i="7" s="1"/>
  <c r="B94" i="2"/>
  <c r="B188" i="7" s="1"/>
  <c r="B266" i="2"/>
  <c r="B267" i="2" s="1"/>
  <c r="B268" i="2" s="1"/>
  <c r="A266" i="2"/>
  <c r="A267" i="2" s="1"/>
  <c r="D267" i="2" s="1"/>
  <c r="A95" i="2"/>
  <c r="T94" i="2"/>
  <c r="Z94" i="2" s="1"/>
  <c r="B25" i="1"/>
  <c r="W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W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W178" i="7"/>
  <c r="O429" i="2" s="1"/>
  <c r="V178" i="7"/>
  <c r="N429" i="2" s="1"/>
  <c r="U178" i="7"/>
  <c r="M429" i="2" s="1"/>
  <c r="T178" i="7"/>
  <c r="L429" i="2" s="1"/>
  <c r="S178" i="7"/>
  <c r="K429" i="2" s="1"/>
  <c r="R178" i="7"/>
  <c r="J429" i="2" s="1"/>
  <c r="Q178" i="7"/>
  <c r="I429" i="2" s="1"/>
  <c r="P178" i="7"/>
  <c r="H429" i="2" s="1"/>
  <c r="O178" i="7"/>
  <c r="G429" i="2" s="1"/>
  <c r="N178" i="7"/>
  <c r="F429" i="2" s="1"/>
  <c r="M178" i="7"/>
  <c r="E429" i="2" s="1"/>
  <c r="L178" i="7"/>
  <c r="D429" i="2" s="1"/>
  <c r="K178" i="7"/>
  <c r="C429" i="2" s="1"/>
  <c r="G668" i="2" s="1"/>
  <c r="I176" i="7"/>
  <c r="I174" i="7"/>
  <c r="I172" i="7"/>
  <c r="I170" i="7"/>
  <c r="I168" i="7"/>
  <c r="I166" i="7"/>
  <c r="I164" i="7"/>
  <c r="I162" i="7"/>
  <c r="I160" i="7"/>
  <c r="I158" i="7"/>
  <c r="I156" i="7"/>
  <c r="I154" i="7"/>
  <c r="I152" i="7"/>
  <c r="I150" i="7"/>
  <c r="I148" i="7"/>
  <c r="I146" i="7"/>
  <c r="I144" i="7"/>
  <c r="I142" i="7"/>
  <c r="I140" i="7"/>
  <c r="I138" i="7"/>
  <c r="I136" i="7"/>
  <c r="I134" i="7"/>
  <c r="I132" i="7"/>
  <c r="I130" i="7"/>
  <c r="I128" i="7"/>
  <c r="I126" i="7"/>
  <c r="I124" i="7"/>
  <c r="I122" i="7"/>
  <c r="I120" i="7"/>
  <c r="I118" i="7"/>
  <c r="E94" i="2" s="1"/>
  <c r="E188" i="7" s="1"/>
  <c r="AA714" i="2" l="1"/>
  <c r="AA734" i="2"/>
  <c r="AA795" i="2"/>
  <c r="Z796" i="2"/>
  <c r="Z733" i="2"/>
  <c r="Z797" i="2" s="1"/>
  <c r="Z810" i="2"/>
  <c r="Z72" i="3"/>
  <c r="Z74" i="3" s="1"/>
  <c r="AA72" i="3"/>
  <c r="AA74" i="3"/>
  <c r="E95" i="2"/>
  <c r="E189" i="7" s="1"/>
  <c r="AK94" i="2"/>
  <c r="AL94" i="2"/>
  <c r="AJ94" i="2"/>
  <c r="AI94" i="2"/>
  <c r="AH94" i="2"/>
  <c r="I161" i="2"/>
  <c r="I293" i="2" s="1"/>
  <c r="AG94" i="2"/>
  <c r="AN94" i="2"/>
  <c r="AF94" i="2"/>
  <c r="AM94" i="2"/>
  <c r="AE94" i="2"/>
  <c r="H292" i="2"/>
  <c r="E338" i="2" s="1"/>
  <c r="L155" i="2"/>
  <c r="M155" i="2" s="1"/>
  <c r="L159" i="2"/>
  <c r="M159" i="2" s="1"/>
  <c r="J275" i="2"/>
  <c r="L275" i="2" s="1"/>
  <c r="M275" i="2" s="1"/>
  <c r="L147" i="2"/>
  <c r="M147" i="2" s="1"/>
  <c r="J271" i="2"/>
  <c r="L271" i="2" s="1"/>
  <c r="M271" i="2" s="1"/>
  <c r="I162" i="2"/>
  <c r="I294" i="2" s="1"/>
  <c r="N294" i="2" s="1"/>
  <c r="J267" i="2"/>
  <c r="L267" i="2" s="1"/>
  <c r="M267" i="2" s="1"/>
  <c r="I159" i="2"/>
  <c r="I291" i="2" s="1"/>
  <c r="N291" i="2" s="1"/>
  <c r="J283" i="2"/>
  <c r="L283" i="2" s="1"/>
  <c r="M283" i="2" s="1"/>
  <c r="B133" i="2"/>
  <c r="B182" i="2" s="1"/>
  <c r="H293" i="2"/>
  <c r="R293" i="2" s="1"/>
  <c r="I158" i="2"/>
  <c r="I290" i="2" s="1"/>
  <c r="J285" i="2"/>
  <c r="L285" i="2" s="1"/>
  <c r="M285" i="2" s="1"/>
  <c r="L133" i="2"/>
  <c r="M133" i="2" s="1"/>
  <c r="L157" i="2"/>
  <c r="M157" i="2" s="1"/>
  <c r="I149" i="2"/>
  <c r="I281" i="2" s="1"/>
  <c r="J293" i="2"/>
  <c r="I141" i="2"/>
  <c r="I273" i="2" s="1"/>
  <c r="I145" i="2"/>
  <c r="I277" i="2" s="1"/>
  <c r="J281" i="2"/>
  <c r="J273" i="2"/>
  <c r="L273" i="2" s="1"/>
  <c r="M273" i="2" s="1"/>
  <c r="J277" i="2"/>
  <c r="L277" i="2" s="1"/>
  <c r="M277" i="2" s="1"/>
  <c r="R162" i="2"/>
  <c r="S123" i="2" s="1"/>
  <c r="AA94" i="2"/>
  <c r="J269" i="2"/>
  <c r="L269" i="2" s="1"/>
  <c r="M269" i="2" s="1"/>
  <c r="AB94" i="2"/>
  <c r="I133" i="2"/>
  <c r="I265" i="2" s="1"/>
  <c r="N265" i="2" s="1"/>
  <c r="C95" i="2"/>
  <c r="C189" i="7" s="1"/>
  <c r="D95" i="2"/>
  <c r="D189" i="7" s="1"/>
  <c r="E267" i="2"/>
  <c r="C313" i="2" s="1"/>
  <c r="C133" i="2"/>
  <c r="C182" i="2" s="1"/>
  <c r="D188" i="7"/>
  <c r="U94" i="2"/>
  <c r="AC94" i="2"/>
  <c r="V94" i="2"/>
  <c r="AD94" i="2"/>
  <c r="C266" i="2"/>
  <c r="B312" i="2" s="1"/>
  <c r="W94" i="2"/>
  <c r="D266" i="2"/>
  <c r="A268" i="2"/>
  <c r="X94" i="2"/>
  <c r="E266" i="2"/>
  <c r="Y94" i="2"/>
  <c r="C267" i="2"/>
  <c r="B313" i="2" s="1"/>
  <c r="B95" i="2"/>
  <c r="B189" i="7" s="1"/>
  <c r="I178" i="7"/>
  <c r="T95" i="2"/>
  <c r="J270" i="2"/>
  <c r="L138" i="2"/>
  <c r="M138" i="2" s="1"/>
  <c r="I138" i="2"/>
  <c r="H273" i="2"/>
  <c r="E190" i="2"/>
  <c r="R141" i="2"/>
  <c r="H283" i="2"/>
  <c r="E200" i="2"/>
  <c r="R151" i="2"/>
  <c r="I151" i="2"/>
  <c r="I283" i="2" s="1"/>
  <c r="H289" i="2"/>
  <c r="E206" i="2"/>
  <c r="R157" i="2"/>
  <c r="I157" i="2"/>
  <c r="I289" i="2" s="1"/>
  <c r="N289" i="2" s="1"/>
  <c r="J272" i="2"/>
  <c r="L140" i="2"/>
  <c r="M140" i="2" s="1"/>
  <c r="I140" i="2"/>
  <c r="I272" i="2" s="1"/>
  <c r="J282" i="2"/>
  <c r="L150" i="2"/>
  <c r="M150" i="2" s="1"/>
  <c r="I150" i="2"/>
  <c r="I282" i="2" s="1"/>
  <c r="H285" i="2"/>
  <c r="E202" i="2"/>
  <c r="R153" i="2"/>
  <c r="H265" i="2"/>
  <c r="E182" i="2"/>
  <c r="R133" i="2"/>
  <c r="H275" i="2"/>
  <c r="E192" i="2"/>
  <c r="R143" i="2"/>
  <c r="I143" i="2"/>
  <c r="I275" i="2" s="1"/>
  <c r="J284" i="2"/>
  <c r="L152" i="2"/>
  <c r="M152" i="2" s="1"/>
  <c r="I152" i="2"/>
  <c r="I153" i="2"/>
  <c r="I285" i="2" s="1"/>
  <c r="N285" i="2" s="1"/>
  <c r="A96" i="2"/>
  <c r="S107" i="2"/>
  <c r="J274" i="2"/>
  <c r="L142" i="2"/>
  <c r="M142" i="2" s="1"/>
  <c r="I142" i="2"/>
  <c r="H277" i="2"/>
  <c r="E194" i="2"/>
  <c r="R145" i="2"/>
  <c r="H287" i="2"/>
  <c r="E204" i="2"/>
  <c r="R155" i="2"/>
  <c r="I155" i="2"/>
  <c r="I287" i="2" s="1"/>
  <c r="N287" i="2" s="1"/>
  <c r="I180" i="7"/>
  <c r="H267" i="2"/>
  <c r="E184" i="2"/>
  <c r="R135" i="2"/>
  <c r="I135" i="2"/>
  <c r="J276" i="2"/>
  <c r="L144" i="2"/>
  <c r="M144" i="2" s="1"/>
  <c r="I144" i="2"/>
  <c r="I276" i="2" s="1"/>
  <c r="J286" i="2"/>
  <c r="L154" i="2"/>
  <c r="M154" i="2" s="1"/>
  <c r="I154" i="2"/>
  <c r="F133" i="2"/>
  <c r="K133" i="2" s="1"/>
  <c r="J266" i="2"/>
  <c r="L134" i="2"/>
  <c r="M134" i="2" s="1"/>
  <c r="I134" i="2"/>
  <c r="I266" i="2" s="1"/>
  <c r="H269" i="2"/>
  <c r="E186" i="2"/>
  <c r="R137" i="2"/>
  <c r="H279" i="2"/>
  <c r="E196" i="2"/>
  <c r="R147" i="2"/>
  <c r="I147" i="2"/>
  <c r="I279" i="2" s="1"/>
  <c r="N279" i="2" s="1"/>
  <c r="J288" i="2"/>
  <c r="L156" i="2"/>
  <c r="M156" i="2" s="1"/>
  <c r="I156" i="2"/>
  <c r="I288" i="2" s="1"/>
  <c r="I179" i="7"/>
  <c r="J268" i="2"/>
  <c r="L136" i="2"/>
  <c r="M136" i="2" s="1"/>
  <c r="I136" i="2"/>
  <c r="I137" i="2"/>
  <c r="I269" i="2" s="1"/>
  <c r="J278" i="2"/>
  <c r="L146" i="2"/>
  <c r="M146" i="2" s="1"/>
  <c r="I146" i="2"/>
  <c r="H281" i="2"/>
  <c r="E198" i="2"/>
  <c r="R149" i="2"/>
  <c r="S119" i="2"/>
  <c r="H271" i="2"/>
  <c r="E188" i="2"/>
  <c r="R139" i="2"/>
  <c r="I139" i="2"/>
  <c r="J280" i="2"/>
  <c r="L148" i="2"/>
  <c r="M148" i="2" s="1"/>
  <c r="I148" i="2"/>
  <c r="H268" i="2"/>
  <c r="E185" i="2"/>
  <c r="H272" i="2"/>
  <c r="E189" i="2"/>
  <c r="H276" i="2"/>
  <c r="E193" i="2"/>
  <c r="L279" i="2"/>
  <c r="M279" i="2" s="1"/>
  <c r="H280" i="2"/>
  <c r="E197" i="2"/>
  <c r="H284" i="2"/>
  <c r="E201" i="2"/>
  <c r="L287" i="2"/>
  <c r="M287" i="2" s="1"/>
  <c r="J290" i="2"/>
  <c r="L158" i="2"/>
  <c r="M158" i="2" s="1"/>
  <c r="L292" i="2"/>
  <c r="M292" i="2" s="1"/>
  <c r="L265" i="2"/>
  <c r="M265" i="2" s="1"/>
  <c r="H266" i="2"/>
  <c r="E183" i="2"/>
  <c r="H270" i="2"/>
  <c r="E187" i="2"/>
  <c r="H274" i="2"/>
  <c r="E191" i="2"/>
  <c r="H278" i="2"/>
  <c r="E195" i="2"/>
  <c r="H282" i="2"/>
  <c r="E199" i="2"/>
  <c r="H286" i="2"/>
  <c r="E203" i="2"/>
  <c r="H291" i="2"/>
  <c r="E208" i="2"/>
  <c r="L294" i="2"/>
  <c r="M294" i="2" s="1"/>
  <c r="H288" i="2"/>
  <c r="E205" i="2"/>
  <c r="L291" i="2"/>
  <c r="M291" i="2" s="1"/>
  <c r="R159" i="2"/>
  <c r="L162" i="2"/>
  <c r="M162" i="2" s="1"/>
  <c r="I160" i="2"/>
  <c r="I292" i="2" s="1"/>
  <c r="N292" i="2" s="1"/>
  <c r="E210" i="2"/>
  <c r="L289" i="2"/>
  <c r="M289" i="2" s="1"/>
  <c r="H290" i="2"/>
  <c r="E207" i="2"/>
  <c r="L160" i="2"/>
  <c r="M160" i="2" s="1"/>
  <c r="R161" i="2"/>
  <c r="H294" i="2"/>
  <c r="E211" i="2"/>
  <c r="E209" i="2"/>
  <c r="B269" i="2"/>
  <c r="C311" i="2"/>
  <c r="Z714" i="2" l="1"/>
  <c r="Z734" i="2"/>
  <c r="Z795" i="2"/>
  <c r="Z105" i="3"/>
  <c r="Z106" i="3"/>
  <c r="Z35" i="3"/>
  <c r="Z78" i="3"/>
  <c r="Z85" i="3" s="1"/>
  <c r="Z98" i="3" s="1"/>
  <c r="AA105" i="3"/>
  <c r="AA78" i="3"/>
  <c r="AA85" i="3" s="1"/>
  <c r="AA106" i="3"/>
  <c r="AA35" i="3"/>
  <c r="AA31" i="3" s="1"/>
  <c r="N161" i="2"/>
  <c r="F134" i="2"/>
  <c r="D183" i="2" s="1"/>
  <c r="N293" i="2"/>
  <c r="AK95" i="2"/>
  <c r="AL95" i="2"/>
  <c r="AE95" i="2"/>
  <c r="AM95" i="2"/>
  <c r="AF95" i="2"/>
  <c r="AN95" i="2"/>
  <c r="AI95" i="2"/>
  <c r="AG95" i="2"/>
  <c r="AH95" i="2"/>
  <c r="AJ95" i="2"/>
  <c r="R292" i="2"/>
  <c r="E339" i="2"/>
  <c r="Q339" i="2" s="1"/>
  <c r="L293" i="2"/>
  <c r="M293" i="2" s="1"/>
  <c r="N159" i="2"/>
  <c r="N162" i="2"/>
  <c r="N275" i="2"/>
  <c r="N145" i="2"/>
  <c r="N158" i="2"/>
  <c r="N283" i="2"/>
  <c r="N273" i="2"/>
  <c r="N151" i="2"/>
  <c r="N149" i="2"/>
  <c r="N153" i="2"/>
  <c r="N269" i="2"/>
  <c r="N277" i="2"/>
  <c r="N281" i="2"/>
  <c r="N143" i="2"/>
  <c r="N141" i="2"/>
  <c r="N133" i="2"/>
  <c r="O133" i="2" s="1"/>
  <c r="L281" i="2"/>
  <c r="M281" i="2" s="1"/>
  <c r="C134" i="2"/>
  <c r="C183" i="2" s="1"/>
  <c r="E96" i="2"/>
  <c r="E190" i="7" s="1"/>
  <c r="D96" i="2"/>
  <c r="D190" i="7" s="1"/>
  <c r="C96" i="2"/>
  <c r="C190" i="7" s="1"/>
  <c r="B96" i="2"/>
  <c r="B190" i="7" s="1"/>
  <c r="Y95" i="2"/>
  <c r="X95" i="2"/>
  <c r="W95" i="2"/>
  <c r="AD95" i="2"/>
  <c r="V95" i="2"/>
  <c r="AC95" i="2"/>
  <c r="U95" i="2"/>
  <c r="AB95" i="2"/>
  <c r="AA95" i="2"/>
  <c r="Z95" i="2"/>
  <c r="B134" i="2"/>
  <c r="B183" i="2" s="1"/>
  <c r="E268" i="2"/>
  <c r="D268" i="2"/>
  <c r="C268" i="2"/>
  <c r="B314" i="2" s="1"/>
  <c r="A269" i="2"/>
  <c r="A270" i="2" s="1"/>
  <c r="N155" i="2"/>
  <c r="N150" i="2"/>
  <c r="N160" i="2"/>
  <c r="N157" i="2"/>
  <c r="R208" i="2"/>
  <c r="N147" i="2"/>
  <c r="R191" i="2"/>
  <c r="R197" i="2"/>
  <c r="E322" i="2"/>
  <c r="R276" i="2"/>
  <c r="I280" i="2"/>
  <c r="N280" i="2" s="1"/>
  <c r="N148" i="2"/>
  <c r="R194" i="2"/>
  <c r="S94" i="2"/>
  <c r="R200" i="2"/>
  <c r="L270" i="2"/>
  <c r="M270" i="2" s="1"/>
  <c r="R205" i="2"/>
  <c r="R195" i="2"/>
  <c r="R201" i="2"/>
  <c r="I267" i="2"/>
  <c r="N267" i="2" s="1"/>
  <c r="N135" i="2"/>
  <c r="E323" i="2"/>
  <c r="R277" i="2"/>
  <c r="T96" i="2"/>
  <c r="A97" i="2"/>
  <c r="R182" i="2"/>
  <c r="R210" i="2"/>
  <c r="Q338" i="2"/>
  <c r="E334" i="2"/>
  <c r="R288" i="2"/>
  <c r="R199" i="2"/>
  <c r="E324" i="2"/>
  <c r="R278" i="2"/>
  <c r="E330" i="2"/>
  <c r="R284" i="2"/>
  <c r="L280" i="2"/>
  <c r="M280" i="2" s="1"/>
  <c r="L278" i="2"/>
  <c r="M278" i="2" s="1"/>
  <c r="N134" i="2"/>
  <c r="S108" i="2"/>
  <c r="L286" i="2"/>
  <c r="M286" i="2" s="1"/>
  <c r="S96" i="2"/>
  <c r="I274" i="2"/>
  <c r="N274" i="2" s="1"/>
  <c r="N142" i="2"/>
  <c r="E311" i="2"/>
  <c r="R265" i="2"/>
  <c r="L282" i="2"/>
  <c r="M282" i="2" s="1"/>
  <c r="N282" i="2"/>
  <c r="S118" i="2"/>
  <c r="S102" i="2"/>
  <c r="E337" i="2"/>
  <c r="R291" i="2"/>
  <c r="E320" i="2"/>
  <c r="R274" i="2"/>
  <c r="C312" i="2"/>
  <c r="R209" i="2"/>
  <c r="S120" i="2"/>
  <c r="R203" i="2"/>
  <c r="E328" i="2"/>
  <c r="R282" i="2"/>
  <c r="N144" i="2"/>
  <c r="R196" i="2"/>
  <c r="N266" i="2"/>
  <c r="L266" i="2"/>
  <c r="M266" i="2" s="1"/>
  <c r="R184" i="2"/>
  <c r="S116" i="2"/>
  <c r="S104" i="2"/>
  <c r="R206" i="2"/>
  <c r="R190" i="2"/>
  <c r="L268" i="2"/>
  <c r="M268" i="2" s="1"/>
  <c r="E329" i="2"/>
  <c r="R283" i="2"/>
  <c r="R211" i="2"/>
  <c r="E332" i="2"/>
  <c r="R286" i="2"/>
  <c r="R183" i="2"/>
  <c r="N137" i="2"/>
  <c r="I271" i="2"/>
  <c r="N271" i="2" s="1"/>
  <c r="N139" i="2"/>
  <c r="S110" i="2"/>
  <c r="N156" i="2"/>
  <c r="E325" i="2"/>
  <c r="R279" i="2"/>
  <c r="E313" i="2"/>
  <c r="R267" i="2"/>
  <c r="R204" i="2"/>
  <c r="R192" i="2"/>
  <c r="S114" i="2"/>
  <c r="E335" i="2"/>
  <c r="R289" i="2"/>
  <c r="E319" i="2"/>
  <c r="R273" i="2"/>
  <c r="E340" i="2"/>
  <c r="R294" i="2"/>
  <c r="R207" i="2"/>
  <c r="E312" i="2"/>
  <c r="R266" i="2"/>
  <c r="R185" i="2"/>
  <c r="S100" i="2"/>
  <c r="R198" i="2"/>
  <c r="S98" i="2"/>
  <c r="D182" i="2"/>
  <c r="P133" i="2"/>
  <c r="Q133" i="2" s="1"/>
  <c r="E333" i="2"/>
  <c r="R287" i="2"/>
  <c r="L274" i="2"/>
  <c r="M274" i="2" s="1"/>
  <c r="I284" i="2"/>
  <c r="N284" i="2" s="1"/>
  <c r="N152" i="2"/>
  <c r="E321" i="2"/>
  <c r="R275" i="2"/>
  <c r="R202" i="2"/>
  <c r="I270" i="2"/>
  <c r="N270" i="2" s="1"/>
  <c r="N138" i="2"/>
  <c r="E326" i="2"/>
  <c r="R280" i="2"/>
  <c r="B270" i="2"/>
  <c r="S122" i="2"/>
  <c r="E336" i="2"/>
  <c r="R290" i="2"/>
  <c r="R187" i="2"/>
  <c r="R189" i="2"/>
  <c r="E314" i="2"/>
  <c r="R268" i="2"/>
  <c r="R188" i="2"/>
  <c r="E327" i="2"/>
  <c r="R281" i="2"/>
  <c r="R186" i="2"/>
  <c r="N140" i="2"/>
  <c r="E331" i="2"/>
  <c r="R285" i="2"/>
  <c r="E316" i="2"/>
  <c r="R270" i="2"/>
  <c r="L290" i="2"/>
  <c r="M290" i="2" s="1"/>
  <c r="N290" i="2"/>
  <c r="R193" i="2"/>
  <c r="E318" i="2"/>
  <c r="R272" i="2"/>
  <c r="E317" i="2"/>
  <c r="R271" i="2"/>
  <c r="I278" i="2"/>
  <c r="N278" i="2" s="1"/>
  <c r="N146" i="2"/>
  <c r="I268" i="2"/>
  <c r="N268" i="2" s="1"/>
  <c r="N136" i="2"/>
  <c r="N288" i="2"/>
  <c r="L288" i="2"/>
  <c r="M288" i="2" s="1"/>
  <c r="E315" i="2"/>
  <c r="R269" i="2"/>
  <c r="I286" i="2"/>
  <c r="N286" i="2" s="1"/>
  <c r="N154" i="2"/>
  <c r="N276" i="2"/>
  <c r="L276" i="2"/>
  <c r="M276" i="2" s="1"/>
  <c r="S106" i="2"/>
  <c r="L284" i="2"/>
  <c r="M284" i="2" s="1"/>
  <c r="N272" i="2"/>
  <c r="L272" i="2"/>
  <c r="M272" i="2" s="1"/>
  <c r="S112" i="2"/>
  <c r="AA48" i="3" l="1"/>
  <c r="AA110" i="3"/>
  <c r="AA124" i="3"/>
  <c r="AA109" i="3"/>
  <c r="Z31" i="3"/>
  <c r="AA93" i="3"/>
  <c r="AA97" i="3" s="1"/>
  <c r="AA98" i="3" s="1"/>
  <c r="P134" i="2"/>
  <c r="Q134" i="2" s="1"/>
  <c r="K134" i="2"/>
  <c r="O134" i="2" s="1"/>
  <c r="AI96" i="2"/>
  <c r="AJ96" i="2"/>
  <c r="AK96" i="2"/>
  <c r="AL96" i="2"/>
  <c r="AE96" i="2"/>
  <c r="AM96" i="2"/>
  <c r="AF96" i="2"/>
  <c r="AN96" i="2"/>
  <c r="AH96" i="2"/>
  <c r="AG96" i="2"/>
  <c r="C314" i="2"/>
  <c r="B135" i="2"/>
  <c r="B184" i="2" s="1"/>
  <c r="C270" i="2"/>
  <c r="B316" i="2" s="1"/>
  <c r="D270" i="2"/>
  <c r="E270" i="2"/>
  <c r="E97" i="2"/>
  <c r="E191" i="7" s="1"/>
  <c r="D97" i="2"/>
  <c r="D191" i="7" s="1"/>
  <c r="C97" i="2"/>
  <c r="C191" i="7" s="1"/>
  <c r="B97" i="2"/>
  <c r="B191" i="7" s="1"/>
  <c r="X96" i="2"/>
  <c r="W96" i="2"/>
  <c r="AD96" i="2"/>
  <c r="V96" i="2"/>
  <c r="AC96" i="2"/>
  <c r="U96" i="2"/>
  <c r="AB96" i="2"/>
  <c r="AA96" i="2"/>
  <c r="Z96" i="2"/>
  <c r="Y96" i="2"/>
  <c r="E269" i="2"/>
  <c r="D269" i="2"/>
  <c r="C269" i="2"/>
  <c r="B315" i="2" s="1"/>
  <c r="C135" i="2"/>
  <c r="C184" i="2" s="1"/>
  <c r="Q325" i="2"/>
  <c r="Q320" i="2"/>
  <c r="Q323" i="2"/>
  <c r="Q330" i="2"/>
  <c r="Q340" i="2"/>
  <c r="A271" i="2"/>
  <c r="Q337" i="2"/>
  <c r="A98" i="2"/>
  <c r="T97" i="2"/>
  <c r="Q322" i="2"/>
  <c r="B271" i="2"/>
  <c r="Q316" i="2"/>
  <c r="Q326" i="2"/>
  <c r="Q329" i="2"/>
  <c r="Q324" i="2"/>
  <c r="Q334" i="2"/>
  <c r="Q312" i="2"/>
  <c r="Q319" i="2"/>
  <c r="Q311" i="2"/>
  <c r="Q336" i="2"/>
  <c r="Q315" i="2"/>
  <c r="Q317" i="2"/>
  <c r="Q331" i="2"/>
  <c r="Q321" i="2"/>
  <c r="Q333" i="2"/>
  <c r="Q335" i="2"/>
  <c r="Q313" i="2"/>
  <c r="Q332" i="2"/>
  <c r="Q328" i="2"/>
  <c r="F135" i="2"/>
  <c r="Q318" i="2"/>
  <c r="Q327" i="2"/>
  <c r="Q314" i="2"/>
  <c r="Z48" i="3" l="1"/>
  <c r="Z110" i="3"/>
  <c r="Z124" i="3"/>
  <c r="AA29" i="3"/>
  <c r="AA49" i="3"/>
  <c r="AA111" i="3"/>
  <c r="AG97" i="2"/>
  <c r="AH97" i="2"/>
  <c r="AI97" i="2"/>
  <c r="AE97" i="2"/>
  <c r="AJ97" i="2"/>
  <c r="AK97" i="2"/>
  <c r="AM97" i="2"/>
  <c r="AL97" i="2"/>
  <c r="AF97" i="2"/>
  <c r="AN97" i="2"/>
  <c r="C315" i="2"/>
  <c r="F136" i="2"/>
  <c r="D185" i="2" s="1"/>
  <c r="E271" i="2"/>
  <c r="D271" i="2"/>
  <c r="C271" i="2"/>
  <c r="B317" i="2" s="1"/>
  <c r="W97" i="2"/>
  <c r="AD97" i="2"/>
  <c r="V97" i="2"/>
  <c r="AC97" i="2"/>
  <c r="U97" i="2"/>
  <c r="AB97" i="2"/>
  <c r="AA97" i="2"/>
  <c r="Z97" i="2"/>
  <c r="Y97" i="2"/>
  <c r="X97" i="2"/>
  <c r="B136" i="2"/>
  <c r="B185" i="2" s="1"/>
  <c r="E98" i="2"/>
  <c r="E192" i="7" s="1"/>
  <c r="D98" i="2"/>
  <c r="D192" i="7" s="1"/>
  <c r="C98" i="2"/>
  <c r="C192" i="7" s="1"/>
  <c r="B98" i="2"/>
  <c r="B192" i="7" s="1"/>
  <c r="C136" i="2"/>
  <c r="C185" i="2" s="1"/>
  <c r="D184" i="2"/>
  <c r="P135" i="2"/>
  <c r="Q135" i="2" s="1"/>
  <c r="K135" i="2"/>
  <c r="O135" i="2" s="1"/>
  <c r="A99" i="2"/>
  <c r="T98" i="2"/>
  <c r="C316" i="2"/>
  <c r="A272" i="2"/>
  <c r="B272" i="2"/>
  <c r="Z49" i="3" l="1"/>
  <c r="Z29" i="3"/>
  <c r="Z111" i="3"/>
  <c r="Z109" i="3"/>
  <c r="AE98" i="2"/>
  <c r="AM98" i="2"/>
  <c r="AF98" i="2"/>
  <c r="AN98" i="2"/>
  <c r="AK98" i="2"/>
  <c r="AG98" i="2"/>
  <c r="AH98" i="2"/>
  <c r="AI98" i="2"/>
  <c r="AJ98" i="2"/>
  <c r="AL98" i="2"/>
  <c r="P136" i="2"/>
  <c r="Q136" i="2" s="1"/>
  <c r="K136" i="2"/>
  <c r="O136" i="2" s="1"/>
  <c r="C137" i="2"/>
  <c r="C186" i="2" s="1"/>
  <c r="E272" i="2"/>
  <c r="D272" i="2"/>
  <c r="C272" i="2"/>
  <c r="B318" i="2" s="1"/>
  <c r="AD98" i="2"/>
  <c r="V98" i="2"/>
  <c r="AC98" i="2"/>
  <c r="U98" i="2"/>
  <c r="AB98" i="2"/>
  <c r="AA98" i="2"/>
  <c r="Z98" i="2"/>
  <c r="Y98" i="2"/>
  <c r="X98" i="2"/>
  <c r="W98" i="2"/>
  <c r="B137" i="2"/>
  <c r="B186" i="2" s="1"/>
  <c r="E99" i="2"/>
  <c r="E193" i="7" s="1"/>
  <c r="D99" i="2"/>
  <c r="D193" i="7" s="1"/>
  <c r="C99" i="2"/>
  <c r="C193" i="7" s="1"/>
  <c r="B99" i="2"/>
  <c r="B193" i="7" s="1"/>
  <c r="A100" i="2"/>
  <c r="T99" i="2"/>
  <c r="B273" i="2"/>
  <c r="A273" i="2"/>
  <c r="F137" i="2"/>
  <c r="C317" i="2"/>
  <c r="AK99" i="2" l="1"/>
  <c r="AI99" i="2"/>
  <c r="AL99" i="2"/>
  <c r="AE99" i="2"/>
  <c r="AM99" i="2"/>
  <c r="AF99" i="2"/>
  <c r="AN99" i="2"/>
  <c r="AG99" i="2"/>
  <c r="AH99" i="2"/>
  <c r="AJ99" i="2"/>
  <c r="B138" i="2"/>
  <c r="B187" i="2" s="1"/>
  <c r="F138" i="2"/>
  <c r="D187" i="2" s="1"/>
  <c r="C138" i="2"/>
  <c r="C187" i="2" s="1"/>
  <c r="C273" i="2"/>
  <c r="B319" i="2" s="1"/>
  <c r="E273" i="2"/>
  <c r="D273" i="2"/>
  <c r="E100" i="2"/>
  <c r="E194" i="7" s="1"/>
  <c r="D100" i="2"/>
  <c r="D194" i="7" s="1"/>
  <c r="C100" i="2"/>
  <c r="C194" i="7" s="1"/>
  <c r="B100" i="2"/>
  <c r="B194" i="7" s="1"/>
  <c r="AC99" i="2"/>
  <c r="U99" i="2"/>
  <c r="AB99" i="2"/>
  <c r="AA99" i="2"/>
  <c r="Z99" i="2"/>
  <c r="Y99" i="2"/>
  <c r="X99" i="2"/>
  <c r="W99" i="2"/>
  <c r="AD99" i="2"/>
  <c r="V99" i="2"/>
  <c r="A274" i="2"/>
  <c r="D186" i="2"/>
  <c r="K137" i="2"/>
  <c r="O137" i="2" s="1"/>
  <c r="P137" i="2"/>
  <c r="Q137" i="2" s="1"/>
  <c r="C318" i="2"/>
  <c r="T100" i="2"/>
  <c r="A101" i="2"/>
  <c r="B274" i="2"/>
  <c r="AI100" i="2" l="1"/>
  <c r="AJ100" i="2"/>
  <c r="AK100" i="2"/>
  <c r="AL100" i="2"/>
  <c r="AG100" i="2"/>
  <c r="AE100" i="2"/>
  <c r="AM100" i="2"/>
  <c r="AF100" i="2"/>
  <c r="AN100" i="2"/>
  <c r="AH100" i="2"/>
  <c r="K138" i="2"/>
  <c r="O138" i="2" s="1"/>
  <c r="P138" i="2"/>
  <c r="Q138" i="2" s="1"/>
  <c r="C139" i="2"/>
  <c r="C188" i="2" s="1"/>
  <c r="D101" i="2"/>
  <c r="D195" i="7" s="1"/>
  <c r="C101" i="2"/>
  <c r="C195" i="7" s="1"/>
  <c r="B101" i="2"/>
  <c r="B195" i="7" s="1"/>
  <c r="E101" i="2"/>
  <c r="E195" i="7" s="1"/>
  <c r="E274" i="2"/>
  <c r="D274" i="2"/>
  <c r="C274" i="2"/>
  <c r="B320" i="2" s="1"/>
  <c r="AB100" i="2"/>
  <c r="AA100" i="2"/>
  <c r="Z100" i="2"/>
  <c r="Y100" i="2"/>
  <c r="X100" i="2"/>
  <c r="W100" i="2"/>
  <c r="AD100" i="2"/>
  <c r="V100" i="2"/>
  <c r="AC100" i="2"/>
  <c r="U100" i="2"/>
  <c r="B139" i="2"/>
  <c r="B188" i="2" s="1"/>
  <c r="A102" i="2"/>
  <c r="T101" i="2"/>
  <c r="B275" i="2"/>
  <c r="F139" i="2"/>
  <c r="C319" i="2"/>
  <c r="A275" i="2"/>
  <c r="AG101" i="2" l="1"/>
  <c r="AH101" i="2"/>
  <c r="AI101" i="2"/>
  <c r="AJ101" i="2"/>
  <c r="AE101" i="2"/>
  <c r="AK101" i="2"/>
  <c r="AL101" i="2"/>
  <c r="AM101" i="2"/>
  <c r="AF101" i="2"/>
  <c r="AN101" i="2"/>
  <c r="C140" i="2"/>
  <c r="C189" i="2" s="1"/>
  <c r="F140" i="2"/>
  <c r="D189" i="2" s="1"/>
  <c r="B140" i="2"/>
  <c r="B189" i="2" s="1"/>
  <c r="C102" i="2"/>
  <c r="C196" i="7" s="1"/>
  <c r="B102" i="2"/>
  <c r="B196" i="7" s="1"/>
  <c r="E102" i="2"/>
  <c r="E196" i="7" s="1"/>
  <c r="D102" i="2"/>
  <c r="D196" i="7" s="1"/>
  <c r="D275" i="2"/>
  <c r="C275" i="2"/>
  <c r="B321" i="2" s="1"/>
  <c r="E275" i="2"/>
  <c r="AA101" i="2"/>
  <c r="Z101" i="2"/>
  <c r="Y101" i="2"/>
  <c r="X101" i="2"/>
  <c r="W101" i="2"/>
  <c r="AD101" i="2"/>
  <c r="V101" i="2"/>
  <c r="AC101" i="2"/>
  <c r="U101" i="2"/>
  <c r="AB101" i="2"/>
  <c r="D188" i="2"/>
  <c r="P139" i="2"/>
  <c r="Q139" i="2" s="1"/>
  <c r="K139" i="2"/>
  <c r="O139" i="2" s="1"/>
  <c r="C320" i="2"/>
  <c r="A276" i="2"/>
  <c r="T102" i="2"/>
  <c r="A103" i="2"/>
  <c r="B276" i="2"/>
  <c r="AE102" i="2" l="1"/>
  <c r="AM102" i="2"/>
  <c r="AF102" i="2"/>
  <c r="AN102" i="2"/>
  <c r="AG102" i="2"/>
  <c r="AH102" i="2"/>
  <c r="AK102" i="2"/>
  <c r="AI102" i="2"/>
  <c r="AJ102" i="2"/>
  <c r="AL102" i="2"/>
  <c r="K140" i="2"/>
  <c r="O140" i="2" s="1"/>
  <c r="P140" i="2"/>
  <c r="Q140" i="2" s="1"/>
  <c r="C141" i="2"/>
  <c r="C190" i="2" s="1"/>
  <c r="Z102" i="2"/>
  <c r="Y102" i="2"/>
  <c r="X102" i="2"/>
  <c r="W102" i="2"/>
  <c r="AD102" i="2"/>
  <c r="V102" i="2"/>
  <c r="AC102" i="2"/>
  <c r="U102" i="2"/>
  <c r="AB102" i="2"/>
  <c r="AA102" i="2"/>
  <c r="B103" i="2"/>
  <c r="B197" i="7" s="1"/>
  <c r="E103" i="2"/>
  <c r="E197" i="7" s="1"/>
  <c r="D103" i="2"/>
  <c r="D197" i="7" s="1"/>
  <c r="C103" i="2"/>
  <c r="C197" i="7" s="1"/>
  <c r="B141" i="2"/>
  <c r="B190" i="2" s="1"/>
  <c r="E276" i="2"/>
  <c r="C322" i="2" s="1"/>
  <c r="D276" i="2"/>
  <c r="C276" i="2"/>
  <c r="B322" i="2" s="1"/>
  <c r="A104" i="2"/>
  <c r="T103" i="2"/>
  <c r="C321" i="2"/>
  <c r="B277" i="2"/>
  <c r="A277" i="2"/>
  <c r="F141" i="2"/>
  <c r="AK103" i="2" l="1"/>
  <c r="AL103" i="2"/>
  <c r="AE103" i="2"/>
  <c r="AM103" i="2"/>
  <c r="AF103" i="2"/>
  <c r="AN103" i="2"/>
  <c r="AI103" i="2"/>
  <c r="AG103" i="2"/>
  <c r="AH103" i="2"/>
  <c r="AJ103" i="2"/>
  <c r="B142" i="2"/>
  <c r="B191" i="2" s="1"/>
  <c r="E104" i="2"/>
  <c r="E198" i="7" s="1"/>
  <c r="D104" i="2"/>
  <c r="D198" i="7" s="1"/>
  <c r="C104" i="2"/>
  <c r="C198" i="7" s="1"/>
  <c r="B104" i="2"/>
  <c r="B198" i="7" s="1"/>
  <c r="C142" i="2"/>
  <c r="C191" i="2" s="1"/>
  <c r="F142" i="2"/>
  <c r="D191" i="2" s="1"/>
  <c r="E277" i="2"/>
  <c r="C323" i="2" s="1"/>
  <c r="D277" i="2"/>
  <c r="C277" i="2"/>
  <c r="B323" i="2" s="1"/>
  <c r="Y103" i="2"/>
  <c r="X103" i="2"/>
  <c r="W103" i="2"/>
  <c r="AD103" i="2"/>
  <c r="V103" i="2"/>
  <c r="AC103" i="2"/>
  <c r="U103" i="2"/>
  <c r="AB103" i="2"/>
  <c r="AA103" i="2"/>
  <c r="Z103" i="2"/>
  <c r="B278" i="2"/>
  <c r="T104" i="2"/>
  <c r="A105" i="2"/>
  <c r="D190" i="2"/>
  <c r="K141" i="2"/>
  <c r="O141" i="2" s="1"/>
  <c r="P141" i="2"/>
  <c r="Q141" i="2" s="1"/>
  <c r="A278" i="2"/>
  <c r="AI104" i="2" l="1"/>
  <c r="AJ104" i="2"/>
  <c r="AK104" i="2"/>
  <c r="AL104" i="2"/>
  <c r="AG104" i="2"/>
  <c r="AE104" i="2"/>
  <c r="AM104" i="2"/>
  <c r="AF104" i="2"/>
  <c r="AN104" i="2"/>
  <c r="AH104" i="2"/>
  <c r="B143" i="2"/>
  <c r="B192" i="2" s="1"/>
  <c r="C143" i="2"/>
  <c r="C192" i="2" s="1"/>
  <c r="F143" i="2"/>
  <c r="D192" i="2" s="1"/>
  <c r="K142" i="2"/>
  <c r="O142" i="2" s="1"/>
  <c r="P142" i="2"/>
  <c r="Q142" i="2" s="1"/>
  <c r="E105" i="2"/>
  <c r="E199" i="7" s="1"/>
  <c r="D105" i="2"/>
  <c r="D199" i="7" s="1"/>
  <c r="C105" i="2"/>
  <c r="C199" i="7" s="1"/>
  <c r="B105" i="2"/>
  <c r="B199" i="7" s="1"/>
  <c r="C278" i="2"/>
  <c r="B324" i="2" s="1"/>
  <c r="D278" i="2"/>
  <c r="E278" i="2"/>
  <c r="C324" i="2" s="1"/>
  <c r="X104" i="2"/>
  <c r="W104" i="2"/>
  <c r="AD104" i="2"/>
  <c r="V104" i="2"/>
  <c r="AC104" i="2"/>
  <c r="U104" i="2"/>
  <c r="AB104" i="2"/>
  <c r="AA104" i="2"/>
  <c r="Z104" i="2"/>
  <c r="Y104" i="2"/>
  <c r="A279" i="2"/>
  <c r="A106" i="2"/>
  <c r="T105" i="2"/>
  <c r="B279" i="2"/>
  <c r="AG105" i="2" l="1"/>
  <c r="AH105" i="2"/>
  <c r="AM105" i="2"/>
  <c r="AI105" i="2"/>
  <c r="AJ105" i="2"/>
  <c r="AK105" i="2"/>
  <c r="AE105" i="2"/>
  <c r="AL105" i="2"/>
  <c r="AF105" i="2"/>
  <c r="AN105" i="2"/>
  <c r="K143" i="2"/>
  <c r="O143" i="2" s="1"/>
  <c r="P143" i="2"/>
  <c r="Q143" i="2" s="1"/>
  <c r="C144" i="2"/>
  <c r="C193" i="2" s="1"/>
  <c r="B144" i="2"/>
  <c r="B193" i="2" s="1"/>
  <c r="F144" i="2"/>
  <c r="P144" i="2" s="1"/>
  <c r="Q144" i="2" s="1"/>
  <c r="E279" i="2"/>
  <c r="C325" i="2" s="1"/>
  <c r="D279" i="2"/>
  <c r="C279" i="2"/>
  <c r="B325" i="2" s="1"/>
  <c r="W105" i="2"/>
  <c r="AD105" i="2"/>
  <c r="V105" i="2"/>
  <c r="AC105" i="2"/>
  <c r="U105" i="2"/>
  <c r="AB105" i="2"/>
  <c r="AA105" i="2"/>
  <c r="Z105" i="2"/>
  <c r="Y105" i="2"/>
  <c r="X105" i="2"/>
  <c r="E106" i="2"/>
  <c r="E200" i="7" s="1"/>
  <c r="D106" i="2"/>
  <c r="D200" i="7" s="1"/>
  <c r="C106" i="2"/>
  <c r="C200" i="7" s="1"/>
  <c r="B106" i="2"/>
  <c r="B200" i="7" s="1"/>
  <c r="B280" i="2"/>
  <c r="A107" i="2"/>
  <c r="T106" i="2"/>
  <c r="A280" i="2"/>
  <c r="AE106" i="2" l="1"/>
  <c r="AM106" i="2"/>
  <c r="AF106" i="2"/>
  <c r="AN106" i="2"/>
  <c r="AG106" i="2"/>
  <c r="AH106" i="2"/>
  <c r="AI106" i="2"/>
  <c r="AJ106" i="2"/>
  <c r="AK106" i="2"/>
  <c r="AL106" i="2"/>
  <c r="C145" i="2"/>
  <c r="C194" i="2" s="1"/>
  <c r="K144" i="2"/>
  <c r="O144" i="2" s="1"/>
  <c r="D193" i="2"/>
  <c r="F145" i="2"/>
  <c r="K145" i="2" s="1"/>
  <c r="O145" i="2" s="1"/>
  <c r="AD106" i="2"/>
  <c r="V106" i="2"/>
  <c r="AC106" i="2"/>
  <c r="U106" i="2"/>
  <c r="AB106" i="2"/>
  <c r="AA106" i="2"/>
  <c r="Z106" i="2"/>
  <c r="Y106" i="2"/>
  <c r="X106" i="2"/>
  <c r="W106" i="2"/>
  <c r="B145" i="2"/>
  <c r="B194" i="2" s="1"/>
  <c r="E280" i="2"/>
  <c r="C326" i="2" s="1"/>
  <c r="D280" i="2"/>
  <c r="C280" i="2"/>
  <c r="B326" i="2" s="1"/>
  <c r="E107" i="2"/>
  <c r="E201" i="7" s="1"/>
  <c r="D107" i="2"/>
  <c r="D201" i="7" s="1"/>
  <c r="C107" i="2"/>
  <c r="C201" i="7" s="1"/>
  <c r="B107" i="2"/>
  <c r="B201" i="7" s="1"/>
  <c r="A281" i="2"/>
  <c r="A108" i="2"/>
  <c r="T107" i="2"/>
  <c r="B281" i="2"/>
  <c r="AK107" i="2" l="1"/>
  <c r="AL107" i="2"/>
  <c r="AE107" i="2"/>
  <c r="AM107" i="2"/>
  <c r="AF107" i="2"/>
  <c r="AN107" i="2"/>
  <c r="AI107" i="2"/>
  <c r="AG107" i="2"/>
  <c r="AH107" i="2"/>
  <c r="AJ107" i="2"/>
  <c r="P145" i="2"/>
  <c r="Q145" i="2" s="1"/>
  <c r="D194" i="2"/>
  <c r="F146" i="2"/>
  <c r="K146" i="2" s="1"/>
  <c r="O146" i="2" s="1"/>
  <c r="C146" i="2"/>
  <c r="C195" i="2" s="1"/>
  <c r="C281" i="2"/>
  <c r="B327" i="2" s="1"/>
  <c r="E281" i="2"/>
  <c r="C327" i="2" s="1"/>
  <c r="D281" i="2"/>
  <c r="AC107" i="2"/>
  <c r="U107" i="2"/>
  <c r="AB107" i="2"/>
  <c r="AA107" i="2"/>
  <c r="Z107" i="2"/>
  <c r="Y107" i="2"/>
  <c r="X107" i="2"/>
  <c r="W107" i="2"/>
  <c r="V107" i="2"/>
  <c r="AD107" i="2"/>
  <c r="B146" i="2"/>
  <c r="B195" i="2" s="1"/>
  <c r="E108" i="2"/>
  <c r="E202" i="7" s="1"/>
  <c r="D108" i="2"/>
  <c r="D202" i="7" s="1"/>
  <c r="C108" i="2"/>
  <c r="C202" i="7" s="1"/>
  <c r="B108" i="2"/>
  <c r="B202" i="7" s="1"/>
  <c r="T108" i="2"/>
  <c r="A109" i="2"/>
  <c r="B282" i="2"/>
  <c r="A282" i="2"/>
  <c r="AI108" i="2" l="1"/>
  <c r="AJ108" i="2"/>
  <c r="AK108" i="2"/>
  <c r="AL108" i="2"/>
  <c r="AG108" i="2"/>
  <c r="AE108" i="2"/>
  <c r="AM108" i="2"/>
  <c r="AF108" i="2"/>
  <c r="AN108" i="2"/>
  <c r="AH108" i="2"/>
  <c r="P146" i="2"/>
  <c r="Q146" i="2" s="1"/>
  <c r="D195" i="2"/>
  <c r="F147" i="2"/>
  <c r="D196" i="2" s="1"/>
  <c r="C147" i="2"/>
  <c r="C196" i="2" s="1"/>
  <c r="AB108" i="2"/>
  <c r="AA108" i="2"/>
  <c r="Z108" i="2"/>
  <c r="Y108" i="2"/>
  <c r="X108" i="2"/>
  <c r="W108" i="2"/>
  <c r="AD108" i="2"/>
  <c r="V108" i="2"/>
  <c r="U108" i="2"/>
  <c r="AC108" i="2"/>
  <c r="E282" i="2"/>
  <c r="C328" i="2" s="1"/>
  <c r="D282" i="2"/>
  <c r="C282" i="2"/>
  <c r="B328" i="2" s="1"/>
  <c r="B147" i="2"/>
  <c r="B196" i="2" s="1"/>
  <c r="D109" i="2"/>
  <c r="D203" i="7" s="1"/>
  <c r="C109" i="2"/>
  <c r="C203" i="7" s="1"/>
  <c r="B109" i="2"/>
  <c r="B203" i="7" s="1"/>
  <c r="E109" i="2"/>
  <c r="E203" i="7" s="1"/>
  <c r="A283" i="2"/>
  <c r="T109" i="2"/>
  <c r="A110" i="2"/>
  <c r="B283" i="2"/>
  <c r="AG109" i="2" l="1"/>
  <c r="AH109" i="2"/>
  <c r="AI109" i="2"/>
  <c r="AJ109" i="2"/>
  <c r="AK109" i="2"/>
  <c r="AM109" i="2"/>
  <c r="AL109" i="2"/>
  <c r="AE109" i="2"/>
  <c r="AF109" i="2"/>
  <c r="AN109" i="2"/>
  <c r="K147" i="2"/>
  <c r="O147" i="2" s="1"/>
  <c r="P147" i="2"/>
  <c r="Q147" i="2" s="1"/>
  <c r="C148" i="2"/>
  <c r="C197" i="2" s="1"/>
  <c r="D283" i="2"/>
  <c r="C283" i="2"/>
  <c r="B329" i="2" s="1"/>
  <c r="E283" i="2"/>
  <c r="C329" i="2" s="1"/>
  <c r="B148" i="2"/>
  <c r="B197" i="2" s="1"/>
  <c r="F148" i="2"/>
  <c r="P148" i="2" s="1"/>
  <c r="Q148" i="2" s="1"/>
  <c r="C110" i="2"/>
  <c r="C204" i="7" s="1"/>
  <c r="B110" i="2"/>
  <c r="B204" i="7" s="1"/>
  <c r="E110" i="2"/>
  <c r="E204" i="7" s="1"/>
  <c r="D110" i="2"/>
  <c r="D204" i="7" s="1"/>
  <c r="AA109" i="2"/>
  <c r="Z109" i="2"/>
  <c r="Y109" i="2"/>
  <c r="X109" i="2"/>
  <c r="W109" i="2"/>
  <c r="AD109" i="2"/>
  <c r="V109" i="2"/>
  <c r="AC109" i="2"/>
  <c r="U109" i="2"/>
  <c r="AB109" i="2"/>
  <c r="B284" i="2"/>
  <c r="T110" i="2"/>
  <c r="A111" i="2"/>
  <c r="A284" i="2"/>
  <c r="AE110" i="2" l="1"/>
  <c r="AM110" i="2"/>
  <c r="AF110" i="2"/>
  <c r="AN110" i="2"/>
  <c r="AK110" i="2"/>
  <c r="AG110" i="2"/>
  <c r="AH110" i="2"/>
  <c r="AI110" i="2"/>
  <c r="AJ110" i="2"/>
  <c r="AL110" i="2"/>
  <c r="C149" i="2"/>
  <c r="C198" i="2" s="1"/>
  <c r="D197" i="2"/>
  <c r="K148" i="2"/>
  <c r="O148" i="2" s="1"/>
  <c r="E284" i="2"/>
  <c r="C330" i="2" s="1"/>
  <c r="D284" i="2"/>
  <c r="C284" i="2"/>
  <c r="B330" i="2" s="1"/>
  <c r="Z110" i="2"/>
  <c r="Y110" i="2"/>
  <c r="X110" i="2"/>
  <c r="W110" i="2"/>
  <c r="AD110" i="2"/>
  <c r="V110" i="2"/>
  <c r="AC110" i="2"/>
  <c r="U110" i="2"/>
  <c r="AB110" i="2"/>
  <c r="AA110" i="2"/>
  <c r="B149" i="2"/>
  <c r="B198" i="2" s="1"/>
  <c r="B111" i="2"/>
  <c r="B205" i="7" s="1"/>
  <c r="E111" i="2"/>
  <c r="E205" i="7" s="1"/>
  <c r="D111" i="2"/>
  <c r="D205" i="7" s="1"/>
  <c r="C111" i="2"/>
  <c r="C205" i="7" s="1"/>
  <c r="F149" i="2"/>
  <c r="D198" i="2" s="1"/>
  <c r="A285" i="2"/>
  <c r="A112" i="2"/>
  <c r="T111" i="2"/>
  <c r="B285" i="2"/>
  <c r="AK111" i="2" l="1"/>
  <c r="AL111" i="2"/>
  <c r="AE111" i="2"/>
  <c r="AM111" i="2"/>
  <c r="AF111" i="2"/>
  <c r="AN111" i="2"/>
  <c r="AI111" i="2"/>
  <c r="AG111" i="2"/>
  <c r="AH111" i="2"/>
  <c r="AJ111" i="2"/>
  <c r="B150" i="2"/>
  <c r="B199" i="2" s="1"/>
  <c r="F150" i="2"/>
  <c r="D199" i="2" s="1"/>
  <c r="P149" i="2"/>
  <c r="Q149" i="2" s="1"/>
  <c r="K149" i="2"/>
  <c r="O149" i="2" s="1"/>
  <c r="E112" i="2"/>
  <c r="E206" i="7" s="1"/>
  <c r="D112" i="2"/>
  <c r="D206" i="7" s="1"/>
  <c r="C112" i="2"/>
  <c r="C206" i="7" s="1"/>
  <c r="B112" i="2"/>
  <c r="B206" i="7" s="1"/>
  <c r="C150" i="2"/>
  <c r="C199" i="2" s="1"/>
  <c r="Y111" i="2"/>
  <c r="X111" i="2"/>
  <c r="W111" i="2"/>
  <c r="AD111" i="2"/>
  <c r="V111" i="2"/>
  <c r="AC111" i="2"/>
  <c r="U111" i="2"/>
  <c r="AB111" i="2"/>
  <c r="AA111" i="2"/>
  <c r="Z111" i="2"/>
  <c r="E285" i="2"/>
  <c r="C331" i="2" s="1"/>
  <c r="D285" i="2"/>
  <c r="C285" i="2"/>
  <c r="B331" i="2" s="1"/>
  <c r="B286" i="2"/>
  <c r="A286" i="2"/>
  <c r="A113" i="2"/>
  <c r="T112" i="2"/>
  <c r="K150" i="2" l="1"/>
  <c r="O150" i="2" s="1"/>
  <c r="AI112" i="2"/>
  <c r="AJ112" i="2"/>
  <c r="AK112" i="2"/>
  <c r="AG112" i="2"/>
  <c r="AL112" i="2"/>
  <c r="AE112" i="2"/>
  <c r="AM112" i="2"/>
  <c r="AF112" i="2"/>
  <c r="AN112" i="2"/>
  <c r="AH112" i="2"/>
  <c r="P150" i="2"/>
  <c r="Q150" i="2" s="1"/>
  <c r="B151" i="2"/>
  <c r="B200" i="2" s="1"/>
  <c r="C151" i="2"/>
  <c r="C200" i="2" s="1"/>
  <c r="F151" i="2"/>
  <c r="P151" i="2" s="1"/>
  <c r="Q151" i="2" s="1"/>
  <c r="X112" i="2"/>
  <c r="W112" i="2"/>
  <c r="AD112" i="2"/>
  <c r="V112" i="2"/>
  <c r="AC112" i="2"/>
  <c r="U112" i="2"/>
  <c r="AB112" i="2"/>
  <c r="AA112" i="2"/>
  <c r="Z112" i="2"/>
  <c r="Y112" i="2"/>
  <c r="E113" i="2"/>
  <c r="E207" i="7" s="1"/>
  <c r="D113" i="2"/>
  <c r="D207" i="7" s="1"/>
  <c r="C113" i="2"/>
  <c r="C207" i="7" s="1"/>
  <c r="B113" i="2"/>
  <c r="B207" i="7" s="1"/>
  <c r="C286" i="2"/>
  <c r="B332" i="2" s="1"/>
  <c r="E286" i="2"/>
  <c r="C332" i="2" s="1"/>
  <c r="D286" i="2"/>
  <c r="A287" i="2"/>
  <c r="A114" i="2"/>
  <c r="T113" i="2"/>
  <c r="B287" i="2"/>
  <c r="AG113" i="2" l="1"/>
  <c r="AM113" i="2"/>
  <c r="AH113" i="2"/>
  <c r="AI113" i="2"/>
  <c r="AJ113" i="2"/>
  <c r="AK113" i="2"/>
  <c r="AL113" i="2"/>
  <c r="AE113" i="2"/>
  <c r="AF113" i="2"/>
  <c r="AN113" i="2"/>
  <c r="D200" i="2"/>
  <c r="K151" i="2"/>
  <c r="O151" i="2" s="1"/>
  <c r="B152" i="2"/>
  <c r="B201" i="2" s="1"/>
  <c r="F152" i="2"/>
  <c r="D201" i="2" s="1"/>
  <c r="E287" i="2"/>
  <c r="C333" i="2" s="1"/>
  <c r="D287" i="2"/>
  <c r="C287" i="2"/>
  <c r="B333" i="2" s="1"/>
  <c r="W113" i="2"/>
  <c r="AD113" i="2"/>
  <c r="V113" i="2"/>
  <c r="AC113" i="2"/>
  <c r="U113" i="2"/>
  <c r="AB113" i="2"/>
  <c r="AA113" i="2"/>
  <c r="Z113" i="2"/>
  <c r="Y113" i="2"/>
  <c r="X113" i="2"/>
  <c r="E114" i="2"/>
  <c r="E208" i="7" s="1"/>
  <c r="D114" i="2"/>
  <c r="D208" i="7" s="1"/>
  <c r="C114" i="2"/>
  <c r="C208" i="7" s="1"/>
  <c r="B114" i="2"/>
  <c r="B208" i="7" s="1"/>
  <c r="C152" i="2"/>
  <c r="C201" i="2" s="1"/>
  <c r="B288" i="2"/>
  <c r="A288" i="2"/>
  <c r="A115" i="2"/>
  <c r="T114" i="2"/>
  <c r="AE114" i="2" l="1"/>
  <c r="AM114" i="2"/>
  <c r="AF114" i="2"/>
  <c r="AN114" i="2"/>
  <c r="AG114" i="2"/>
  <c r="AH114" i="2"/>
  <c r="AK114" i="2"/>
  <c r="AI114" i="2"/>
  <c r="AJ114" i="2"/>
  <c r="AL114" i="2"/>
  <c r="K152" i="2"/>
  <c r="O152" i="2" s="1"/>
  <c r="P152" i="2"/>
  <c r="Q152" i="2" s="1"/>
  <c r="C153" i="2"/>
  <c r="C202" i="2" s="1"/>
  <c r="F153" i="2"/>
  <c r="D202" i="2" s="1"/>
  <c r="AD114" i="2"/>
  <c r="V114" i="2"/>
  <c r="AC114" i="2"/>
  <c r="U114" i="2"/>
  <c r="AB114" i="2"/>
  <c r="AA114" i="2"/>
  <c r="Z114" i="2"/>
  <c r="Y114" i="2"/>
  <c r="X114" i="2"/>
  <c r="W114" i="2"/>
  <c r="B153" i="2"/>
  <c r="B202" i="2" s="1"/>
  <c r="E288" i="2"/>
  <c r="C334" i="2" s="1"/>
  <c r="D288" i="2"/>
  <c r="C288" i="2"/>
  <c r="B334" i="2" s="1"/>
  <c r="E115" i="2"/>
  <c r="E209" i="7" s="1"/>
  <c r="D115" i="2"/>
  <c r="D209" i="7" s="1"/>
  <c r="C115" i="2"/>
  <c r="C209" i="7" s="1"/>
  <c r="B115" i="2"/>
  <c r="B209" i="7" s="1"/>
  <c r="A116" i="2"/>
  <c r="T115" i="2"/>
  <c r="A289" i="2"/>
  <c r="B289" i="2"/>
  <c r="AK115" i="2" l="1"/>
  <c r="AL115" i="2"/>
  <c r="AE115" i="2"/>
  <c r="AM115" i="2"/>
  <c r="AF115" i="2"/>
  <c r="AN115" i="2"/>
  <c r="AG115" i="2"/>
  <c r="AI115" i="2"/>
  <c r="AH115" i="2"/>
  <c r="AJ115" i="2"/>
  <c r="P153" i="2"/>
  <c r="Q153" i="2" s="1"/>
  <c r="K153" i="2"/>
  <c r="O153" i="2" s="1"/>
  <c r="F154" i="2"/>
  <c r="P154" i="2" s="1"/>
  <c r="Q154" i="2" s="1"/>
  <c r="AC115" i="2"/>
  <c r="U115" i="2"/>
  <c r="AB115" i="2"/>
  <c r="AA115" i="2"/>
  <c r="Z115" i="2"/>
  <c r="Y115" i="2"/>
  <c r="X115" i="2"/>
  <c r="W115" i="2"/>
  <c r="V115" i="2"/>
  <c r="AD115" i="2"/>
  <c r="B154" i="2"/>
  <c r="B203" i="2" s="1"/>
  <c r="E116" i="2"/>
  <c r="E210" i="7" s="1"/>
  <c r="D116" i="2"/>
  <c r="D210" i="7" s="1"/>
  <c r="C116" i="2"/>
  <c r="C210" i="7" s="1"/>
  <c r="B116" i="2"/>
  <c r="B210" i="7" s="1"/>
  <c r="C289" i="2"/>
  <c r="B335" i="2" s="1"/>
  <c r="E289" i="2"/>
  <c r="C335" i="2" s="1"/>
  <c r="D289" i="2"/>
  <c r="C154" i="2"/>
  <c r="C203" i="2" s="1"/>
  <c r="A290" i="2"/>
  <c r="B290" i="2"/>
  <c r="T116" i="2"/>
  <c r="A117" i="2"/>
  <c r="AI116" i="2" l="1"/>
  <c r="AJ116" i="2"/>
  <c r="AG116" i="2"/>
  <c r="AK116" i="2"/>
  <c r="AL116" i="2"/>
  <c r="AE116" i="2"/>
  <c r="AM116" i="2"/>
  <c r="AF116" i="2"/>
  <c r="AN116" i="2"/>
  <c r="AH116" i="2"/>
  <c r="D203" i="2"/>
  <c r="C155" i="2"/>
  <c r="C204" i="2" s="1"/>
  <c r="K154" i="2"/>
  <c r="O154" i="2" s="1"/>
  <c r="B155" i="2"/>
  <c r="B204" i="2" s="1"/>
  <c r="AB116" i="2"/>
  <c r="AA116" i="2"/>
  <c r="Z116" i="2"/>
  <c r="Y116" i="2"/>
  <c r="X116" i="2"/>
  <c r="W116" i="2"/>
  <c r="AD116" i="2"/>
  <c r="V116" i="2"/>
  <c r="AC116" i="2"/>
  <c r="U116" i="2"/>
  <c r="F155" i="2"/>
  <c r="K155" i="2" s="1"/>
  <c r="O155" i="2" s="1"/>
  <c r="E290" i="2"/>
  <c r="C336" i="2" s="1"/>
  <c r="D290" i="2"/>
  <c r="C290" i="2"/>
  <c r="B336" i="2" s="1"/>
  <c r="D117" i="2"/>
  <c r="D211" i="7" s="1"/>
  <c r="C117" i="2"/>
  <c r="C211" i="7" s="1"/>
  <c r="B117" i="2"/>
  <c r="B211" i="7" s="1"/>
  <c r="E117" i="2"/>
  <c r="E211" i="7" s="1"/>
  <c r="B291" i="2"/>
  <c r="T117" i="2"/>
  <c r="A118" i="2"/>
  <c r="A291" i="2"/>
  <c r="AG117" i="2" l="1"/>
  <c r="AH117" i="2"/>
  <c r="AI117" i="2"/>
  <c r="AM117" i="2"/>
  <c r="AJ117" i="2"/>
  <c r="AK117" i="2"/>
  <c r="AL117" i="2"/>
  <c r="AE117" i="2"/>
  <c r="AF117" i="2"/>
  <c r="AN117" i="2"/>
  <c r="C156" i="2"/>
  <c r="C205" i="2" s="1"/>
  <c r="B156" i="2"/>
  <c r="B205" i="2" s="1"/>
  <c r="P155" i="2"/>
  <c r="Q155" i="2" s="1"/>
  <c r="D291" i="2"/>
  <c r="C291" i="2"/>
  <c r="B337" i="2" s="1"/>
  <c r="E291" i="2"/>
  <c r="C337" i="2" s="1"/>
  <c r="D204" i="2"/>
  <c r="C118" i="2"/>
  <c r="C212" i="7" s="1"/>
  <c r="B118" i="2"/>
  <c r="B212" i="7" s="1"/>
  <c r="E118" i="2"/>
  <c r="E212" i="7" s="1"/>
  <c r="D118" i="2"/>
  <c r="D212" i="7" s="1"/>
  <c r="F156" i="2"/>
  <c r="D205" i="2" s="1"/>
  <c r="AA117" i="2"/>
  <c r="Z117" i="2"/>
  <c r="Y117" i="2"/>
  <c r="X117" i="2"/>
  <c r="W117" i="2"/>
  <c r="AD117" i="2"/>
  <c r="V117" i="2"/>
  <c r="AC117" i="2"/>
  <c r="U117" i="2"/>
  <c r="AB117" i="2"/>
  <c r="B292" i="2"/>
  <c r="A292" i="2"/>
  <c r="T118" i="2"/>
  <c r="A119" i="2"/>
  <c r="AE118" i="2" l="1"/>
  <c r="AM118" i="2"/>
  <c r="AK118" i="2"/>
  <c r="AF118" i="2"/>
  <c r="AN118" i="2"/>
  <c r="AG118" i="2"/>
  <c r="AH118" i="2"/>
  <c r="AI118" i="2"/>
  <c r="AJ118" i="2"/>
  <c r="AL118" i="2"/>
  <c r="P156" i="2"/>
  <c r="Q156" i="2" s="1"/>
  <c r="K156" i="2"/>
  <c r="O156" i="2" s="1"/>
  <c r="C157" i="2"/>
  <c r="C206" i="2" s="1"/>
  <c r="Z118" i="2"/>
  <c r="Y118" i="2"/>
  <c r="X118" i="2"/>
  <c r="W118" i="2"/>
  <c r="AD118" i="2"/>
  <c r="V118" i="2"/>
  <c r="AC118" i="2"/>
  <c r="U118" i="2"/>
  <c r="AB118" i="2"/>
  <c r="AA118" i="2"/>
  <c r="F157" i="2"/>
  <c r="P157" i="2" s="1"/>
  <c r="Q157" i="2" s="1"/>
  <c r="E292" i="2"/>
  <c r="C338" i="2" s="1"/>
  <c r="D292" i="2"/>
  <c r="C292" i="2"/>
  <c r="B338" i="2" s="1"/>
  <c r="B157" i="2"/>
  <c r="B206" i="2" s="1"/>
  <c r="B119" i="2"/>
  <c r="B213" i="7" s="1"/>
  <c r="E119" i="2"/>
  <c r="E213" i="7" s="1"/>
  <c r="D119" i="2"/>
  <c r="D213" i="7" s="1"/>
  <c r="C119" i="2"/>
  <c r="C213" i="7" s="1"/>
  <c r="A120" i="2"/>
  <c r="T119" i="2"/>
  <c r="B293" i="2"/>
  <c r="A293" i="2"/>
  <c r="AK119" i="2" l="1"/>
  <c r="AL119" i="2"/>
  <c r="AE119" i="2"/>
  <c r="AM119" i="2"/>
  <c r="AF119" i="2"/>
  <c r="AN119" i="2"/>
  <c r="AI119" i="2"/>
  <c r="AG119" i="2"/>
  <c r="AH119" i="2"/>
  <c r="AJ119" i="2"/>
  <c r="C158" i="2"/>
  <c r="C207" i="2" s="1"/>
  <c r="K157" i="2"/>
  <c r="O157" i="2" s="1"/>
  <c r="F158" i="2"/>
  <c r="P158" i="2" s="1"/>
  <c r="Q158" i="2" s="1"/>
  <c r="D206" i="2"/>
  <c r="Y119" i="2"/>
  <c r="X119" i="2"/>
  <c r="W119" i="2"/>
  <c r="AD119" i="2"/>
  <c r="V119" i="2"/>
  <c r="Z119" i="2"/>
  <c r="AC119" i="2"/>
  <c r="U119" i="2"/>
  <c r="AB119" i="2"/>
  <c r="AA119" i="2"/>
  <c r="E120" i="2"/>
  <c r="E214" i="7" s="1"/>
  <c r="D120" i="2"/>
  <c r="D214" i="7" s="1"/>
  <c r="C120" i="2"/>
  <c r="C214" i="7" s="1"/>
  <c r="B120" i="2"/>
  <c r="B214" i="7" s="1"/>
  <c r="B158" i="2"/>
  <c r="B207" i="2" s="1"/>
  <c r="E293" i="2"/>
  <c r="C339" i="2" s="1"/>
  <c r="D293" i="2"/>
  <c r="C293" i="2"/>
  <c r="B339" i="2" s="1"/>
  <c r="A294" i="2"/>
  <c r="A121" i="2"/>
  <c r="T120" i="2"/>
  <c r="B294" i="2"/>
  <c r="AI120" i="2" l="1"/>
  <c r="AJ120" i="2"/>
  <c r="AK120" i="2"/>
  <c r="AL120" i="2"/>
  <c r="AE120" i="2"/>
  <c r="AM120" i="2"/>
  <c r="AF120" i="2"/>
  <c r="AN120" i="2"/>
  <c r="AG120" i="2"/>
  <c r="AH120" i="2"/>
  <c r="D207" i="2"/>
  <c r="F159" i="2"/>
  <c r="K159" i="2" s="1"/>
  <c r="O159" i="2" s="1"/>
  <c r="K158" i="2"/>
  <c r="O158" i="2" s="1"/>
  <c r="C159" i="2"/>
  <c r="C208" i="2" s="1"/>
  <c r="B159" i="2"/>
  <c r="B208" i="2" s="1"/>
  <c r="X120" i="2"/>
  <c r="W120" i="2"/>
  <c r="AD120" i="2"/>
  <c r="V120" i="2"/>
  <c r="AC120" i="2"/>
  <c r="U120" i="2"/>
  <c r="Y120" i="2"/>
  <c r="AB120" i="2"/>
  <c r="AA120" i="2"/>
  <c r="Z120" i="2"/>
  <c r="E121" i="2"/>
  <c r="E215" i="7" s="1"/>
  <c r="D121" i="2"/>
  <c r="D215" i="7" s="1"/>
  <c r="C121" i="2"/>
  <c r="C215" i="7" s="1"/>
  <c r="B121" i="2"/>
  <c r="B215" i="7" s="1"/>
  <c r="C294" i="2"/>
  <c r="B340" i="2" s="1"/>
  <c r="D294" i="2"/>
  <c r="E294" i="2"/>
  <c r="A122" i="2"/>
  <c r="T121" i="2"/>
  <c r="AG121" i="2" l="1"/>
  <c r="AH121" i="2"/>
  <c r="AM121" i="2"/>
  <c r="AI121" i="2"/>
  <c r="AJ121" i="2"/>
  <c r="AK121" i="2"/>
  <c r="AE121" i="2"/>
  <c r="AL121" i="2"/>
  <c r="AF121" i="2"/>
  <c r="AN121" i="2"/>
  <c r="D208" i="2"/>
  <c r="AH299" i="2"/>
  <c r="T367" i="2" s="1"/>
  <c r="AG303" i="2"/>
  <c r="S371" i="2" s="1"/>
  <c r="AJ304" i="2"/>
  <c r="AK302" i="2"/>
  <c r="W370" i="2" s="1"/>
  <c r="AI302" i="2"/>
  <c r="U370" i="2" s="1"/>
  <c r="AK304" i="2"/>
  <c r="AL303" i="2"/>
  <c r="X371" i="2" s="1"/>
  <c r="AK303" i="2"/>
  <c r="W371" i="2" s="1"/>
  <c r="AM302" i="2"/>
  <c r="Y370" i="2" s="1"/>
  <c r="AM299" i="2"/>
  <c r="Y367" i="2" s="1"/>
  <c r="AH304" i="2"/>
  <c r="AE304" i="2"/>
  <c r="AH302" i="2"/>
  <c r="T370" i="2" s="1"/>
  <c r="AJ303" i="2"/>
  <c r="V371" i="2" s="1"/>
  <c r="AJ299" i="2"/>
  <c r="V367" i="2" s="1"/>
  <c r="AG304" i="2"/>
  <c r="AF302" i="2"/>
  <c r="R370" i="2" s="1"/>
  <c r="AM303" i="2"/>
  <c r="Y371" i="2" s="1"/>
  <c r="AE303" i="2"/>
  <c r="Q371" i="2" s="1"/>
  <c r="AN299" i="2"/>
  <c r="Z367" i="2" s="1"/>
  <c r="AF299" i="2"/>
  <c r="R367" i="2" s="1"/>
  <c r="AF303" i="2"/>
  <c r="R371" i="2" s="1"/>
  <c r="AN304" i="2"/>
  <c r="AN302" i="2"/>
  <c r="Z370" i="2" s="1"/>
  <c r="AK299" i="2"/>
  <c r="W367" i="2" s="1"/>
  <c r="AN303" i="2"/>
  <c r="Z371" i="2" s="1"/>
  <c r="AI304" i="2"/>
  <c r="AI299" i="2"/>
  <c r="U367" i="2" s="1"/>
  <c r="AG299" i="2"/>
  <c r="S367" i="2" s="1"/>
  <c r="AE299" i="2"/>
  <c r="Q367" i="2" s="1"/>
  <c r="AL304" i="2"/>
  <c r="AH303" i="2"/>
  <c r="T371" i="2" s="1"/>
  <c r="AE302" i="2"/>
  <c r="Q370" i="2" s="1"/>
  <c r="AL299" i="2"/>
  <c r="X367" i="2" s="1"/>
  <c r="AF304" i="2"/>
  <c r="AM304" i="2"/>
  <c r="AL302" i="2"/>
  <c r="X370" i="2" s="1"/>
  <c r="AG302" i="2"/>
  <c r="S370" i="2" s="1"/>
  <c r="AI303" i="2"/>
  <c r="U371" i="2" s="1"/>
  <c r="AJ302" i="2"/>
  <c r="V370" i="2" s="1"/>
  <c r="AL167" i="2"/>
  <c r="AK167" i="2"/>
  <c r="W238" i="2" s="1"/>
  <c r="AI170" i="2"/>
  <c r="U241" i="2" s="1"/>
  <c r="AJ172" i="2"/>
  <c r="AK171" i="2"/>
  <c r="W242" i="2" s="1"/>
  <c r="AM170" i="2"/>
  <c r="Y241" i="2" s="1"/>
  <c r="V223" i="7" s="1"/>
  <c r="AG171" i="2"/>
  <c r="S242" i="2" s="1"/>
  <c r="AJ171" i="2"/>
  <c r="V242" i="2" s="1"/>
  <c r="AH172" i="2"/>
  <c r="AF172" i="2"/>
  <c r="AN170" i="2"/>
  <c r="Z241" i="2" s="1"/>
  <c r="W223" i="7" s="1"/>
  <c r="AI171" i="2"/>
  <c r="U242" i="2" s="1"/>
  <c r="AM172" i="2"/>
  <c r="AI172" i="2"/>
  <c r="AN172" i="2"/>
  <c r="AE171" i="2"/>
  <c r="Q242" i="2" s="1"/>
  <c r="AG170" i="2"/>
  <c r="S241" i="2" s="1"/>
  <c r="AE172" i="2"/>
  <c r="AG167" i="2"/>
  <c r="S238" i="2" s="1"/>
  <c r="AF167" i="2"/>
  <c r="R238" i="2" s="1"/>
  <c r="AE167" i="2"/>
  <c r="Q238" i="2" s="1"/>
  <c r="AK170" i="2"/>
  <c r="W241" i="2" s="1"/>
  <c r="AJ167" i="2"/>
  <c r="V238" i="2" s="1"/>
  <c r="AE170" i="2"/>
  <c r="Q241" i="2" s="1"/>
  <c r="AL170" i="2"/>
  <c r="X241" i="2" s="1"/>
  <c r="U223" i="7" s="1"/>
  <c r="AH170" i="2"/>
  <c r="T241" i="2" s="1"/>
  <c r="AF171" i="2"/>
  <c r="R242" i="2" s="1"/>
  <c r="AF170" i="2"/>
  <c r="R241" i="2" s="1"/>
  <c r="AH171" i="2"/>
  <c r="T242" i="2" s="1"/>
  <c r="AG172" i="2"/>
  <c r="AH167" i="2"/>
  <c r="T238" i="2" s="1"/>
  <c r="AL171" i="2"/>
  <c r="X242" i="2" s="1"/>
  <c r="U224" i="7" s="1"/>
  <c r="AK172" i="2"/>
  <c r="AJ170" i="2"/>
  <c r="V241" i="2" s="1"/>
  <c r="AM171" i="2"/>
  <c r="AN171" i="2"/>
  <c r="Z242" i="2" s="1"/>
  <c r="W224" i="7" s="1"/>
  <c r="AL172" i="2"/>
  <c r="AN167" i="2"/>
  <c r="Z238" i="2" s="1"/>
  <c r="W220" i="7" s="1"/>
  <c r="AI167" i="2"/>
  <c r="U238" i="2" s="1"/>
  <c r="AM167" i="2"/>
  <c r="Y238" i="2" s="1"/>
  <c r="V220" i="7" s="1"/>
  <c r="P159" i="2"/>
  <c r="Q159" i="2" s="1"/>
  <c r="B160" i="2"/>
  <c r="B209" i="2" s="1"/>
  <c r="F160" i="2"/>
  <c r="D209" i="2" s="1"/>
  <c r="C160" i="2"/>
  <c r="C209" i="2" s="1"/>
  <c r="W121" i="2"/>
  <c r="AD121" i="2"/>
  <c r="V121" i="2"/>
  <c r="AC121" i="2"/>
  <c r="U121" i="2"/>
  <c r="AB121" i="2"/>
  <c r="X121" i="2"/>
  <c r="AA121" i="2"/>
  <c r="Z121" i="2"/>
  <c r="Y121" i="2"/>
  <c r="E122" i="2"/>
  <c r="E216" i="7" s="1"/>
  <c r="D122" i="2"/>
  <c r="D216" i="7" s="1"/>
  <c r="C122" i="2"/>
  <c r="C216" i="7" s="1"/>
  <c r="B122" i="2"/>
  <c r="B216" i="7" s="1"/>
  <c r="C340" i="2"/>
  <c r="V171" i="2"/>
  <c r="H242" i="2" s="1"/>
  <c r="L224" i="7" s="1"/>
  <c r="AD299" i="2"/>
  <c r="P367" i="2" s="1"/>
  <c r="W302" i="2"/>
  <c r="I370" i="2" s="1"/>
  <c r="X170" i="2"/>
  <c r="J241" i="2" s="1"/>
  <c r="N223" i="7" s="1"/>
  <c r="U303" i="2"/>
  <c r="G371" i="2" s="1"/>
  <c r="Y302" i="2"/>
  <c r="K370" i="2" s="1"/>
  <c r="AC304" i="2"/>
  <c r="AA304" i="2"/>
  <c r="U302" i="2"/>
  <c r="G370" i="2" s="1"/>
  <c r="X303" i="2"/>
  <c r="J371" i="2" s="1"/>
  <c r="Z303" i="2"/>
  <c r="L371" i="2" s="1"/>
  <c r="AC299" i="2"/>
  <c r="O367" i="2" s="1"/>
  <c r="Z299" i="2"/>
  <c r="L367" i="2" s="1"/>
  <c r="V304" i="2"/>
  <c r="AA171" i="2"/>
  <c r="M242" i="2" s="1"/>
  <c r="Q224" i="7" s="1"/>
  <c r="AB171" i="2"/>
  <c r="N242" i="2" s="1"/>
  <c r="R224" i="7" s="1"/>
  <c r="W304" i="2"/>
  <c r="AD303" i="2"/>
  <c r="P371" i="2" s="1"/>
  <c r="AB303" i="2"/>
  <c r="N371" i="2" s="1"/>
  <c r="W167" i="2"/>
  <c r="I238" i="2" s="1"/>
  <c r="M220" i="7" s="1"/>
  <c r="AC172" i="2"/>
  <c r="Z171" i="2"/>
  <c r="L242" i="2" s="1"/>
  <c r="P224" i="7" s="1"/>
  <c r="U167" i="2"/>
  <c r="G238" i="2" s="1"/>
  <c r="K220" i="7" s="1"/>
  <c r="Y299" i="2"/>
  <c r="K367" i="2" s="1"/>
  <c r="AC303" i="2"/>
  <c r="O371" i="2" s="1"/>
  <c r="AD304" i="2"/>
  <c r="Z302" i="2"/>
  <c r="L370" i="2" s="1"/>
  <c r="U171" i="2"/>
  <c r="G242" i="2" s="1"/>
  <c r="K224" i="7" s="1"/>
  <c r="AA172" i="2"/>
  <c r="AB299" i="2"/>
  <c r="N367" i="2" s="1"/>
  <c r="W171" i="2"/>
  <c r="I242" i="2" s="1"/>
  <c r="M224" i="7" s="1"/>
  <c r="W299" i="2"/>
  <c r="I367" i="2" s="1"/>
  <c r="X172" i="2"/>
  <c r="X302" i="2"/>
  <c r="J370" i="2" s="1"/>
  <c r="X171" i="2"/>
  <c r="J242" i="2" s="1"/>
  <c r="N224" i="7" s="1"/>
  <c r="Z172" i="2"/>
  <c r="W172" i="2"/>
  <c r="AD171" i="2"/>
  <c r="P242" i="2" s="1"/>
  <c r="T224" i="7" s="1"/>
  <c r="X299" i="2"/>
  <c r="J367" i="2" s="1"/>
  <c r="V172" i="2"/>
  <c r="V299" i="2"/>
  <c r="H367" i="2" s="1"/>
  <c r="U170" i="2"/>
  <c r="G241" i="2" s="1"/>
  <c r="K223" i="7" s="1"/>
  <c r="Y170" i="2"/>
  <c r="K241" i="2" s="1"/>
  <c r="O223" i="7" s="1"/>
  <c r="AD172" i="2"/>
  <c r="AD170" i="2"/>
  <c r="P241" i="2" s="1"/>
  <c r="T223" i="7" s="1"/>
  <c r="Z304" i="2"/>
  <c r="X304" i="2"/>
  <c r="U299" i="2"/>
  <c r="G367" i="2" s="1"/>
  <c r="W303" i="2"/>
  <c r="I371" i="2" s="1"/>
  <c r="X167" i="2"/>
  <c r="J238" i="2" s="1"/>
  <c r="N220" i="7" s="1"/>
  <c r="Y171" i="2"/>
  <c r="K242" i="2" s="1"/>
  <c r="O224" i="7" s="1"/>
  <c r="AC167" i="2"/>
  <c r="O238" i="2" s="1"/>
  <c r="S220" i="7" s="1"/>
  <c r="AD302" i="2"/>
  <c r="P370" i="2" s="1"/>
  <c r="AA299" i="2"/>
  <c r="M367" i="2" s="1"/>
  <c r="AB304" i="2"/>
  <c r="Y303" i="2"/>
  <c r="K371" i="2" s="1"/>
  <c r="AC170" i="2"/>
  <c r="O241" i="2" s="1"/>
  <c r="S223" i="7" s="1"/>
  <c r="Z170" i="2"/>
  <c r="L241" i="2" s="1"/>
  <c r="P223" i="7" s="1"/>
  <c r="AC171" i="2"/>
  <c r="O242" i="2" s="1"/>
  <c r="S224" i="7" s="1"/>
  <c r="Y172" i="2"/>
  <c r="AA167" i="2"/>
  <c r="M238" i="2" s="1"/>
  <c r="Q220" i="7" s="1"/>
  <c r="AB167" i="2"/>
  <c r="N238" i="2" s="1"/>
  <c r="R220" i="7" s="1"/>
  <c r="V302" i="2"/>
  <c r="H370" i="2" s="1"/>
  <c r="AC302" i="2"/>
  <c r="O370" i="2" s="1"/>
  <c r="AB170" i="2"/>
  <c r="N241" i="2" s="1"/>
  <c r="R223" i="7" s="1"/>
  <c r="V170" i="2"/>
  <c r="H241" i="2" s="1"/>
  <c r="L223" i="7" s="1"/>
  <c r="Z167" i="2"/>
  <c r="L238" i="2" s="1"/>
  <c r="P220" i="7" s="1"/>
  <c r="AA302" i="2"/>
  <c r="M370" i="2" s="1"/>
  <c r="AD167" i="2"/>
  <c r="P238" i="2" s="1"/>
  <c r="T220" i="7" s="1"/>
  <c r="V303" i="2"/>
  <c r="H371" i="2" s="1"/>
  <c r="AA170" i="2"/>
  <c r="M241" i="2" s="1"/>
  <c r="Q223" i="7" s="1"/>
  <c r="AA303" i="2"/>
  <c r="M371" i="2" s="1"/>
  <c r="AB172" i="2"/>
  <c r="V167" i="2"/>
  <c r="H238" i="2" s="1"/>
  <c r="L220" i="7" s="1"/>
  <c r="W170" i="2"/>
  <c r="I241" i="2" s="1"/>
  <c r="M223" i="7" s="1"/>
  <c r="U304" i="2"/>
  <c r="Y304" i="2"/>
  <c r="Y167" i="2"/>
  <c r="K238" i="2" s="1"/>
  <c r="O220" i="7" s="1"/>
  <c r="AB302" i="2"/>
  <c r="N370" i="2" s="1"/>
  <c r="U172" i="2"/>
  <c r="A123" i="2"/>
  <c r="T122" i="2"/>
  <c r="AE122" i="2" l="1"/>
  <c r="AM122" i="2"/>
  <c r="AK122" i="2"/>
  <c r="AF122" i="2"/>
  <c r="AN122" i="2"/>
  <c r="AG122" i="2"/>
  <c r="AH122" i="2"/>
  <c r="AI122" i="2"/>
  <c r="AJ122" i="2"/>
  <c r="AL122" i="2"/>
  <c r="BA348" i="2"/>
  <c r="AZ348" i="2"/>
  <c r="BB345" i="2"/>
  <c r="BC348" i="2"/>
  <c r="BI345" i="2"/>
  <c r="BI349" i="2"/>
  <c r="BB349" i="2"/>
  <c r="BA345" i="2"/>
  <c r="BG348" i="2"/>
  <c r="BH349" i="2"/>
  <c r="BG345" i="2"/>
  <c r="BE349" i="2"/>
  <c r="BD345" i="2"/>
  <c r="BH345" i="2"/>
  <c r="BC345" i="2"/>
  <c r="BE348" i="2"/>
  <c r="BF348" i="2"/>
  <c r="BD348" i="2"/>
  <c r="BD349" i="2"/>
  <c r="BG349" i="2"/>
  <c r="BF349" i="2"/>
  <c r="BE345" i="2"/>
  <c r="BF345" i="2"/>
  <c r="AZ345" i="2"/>
  <c r="BC349" i="2"/>
  <c r="BB348" i="2"/>
  <c r="BH348" i="2"/>
  <c r="BA349" i="2"/>
  <c r="AZ349" i="2"/>
  <c r="BI348" i="2"/>
  <c r="AH349" i="2"/>
  <c r="T361" i="2" s="1"/>
  <c r="AJ348" i="2"/>
  <c r="V360" i="2" s="1"/>
  <c r="AI349" i="2"/>
  <c r="U361" i="2" s="1"/>
  <c r="AK348" i="2"/>
  <c r="W360" i="2" s="1"/>
  <c r="AF349" i="2"/>
  <c r="R361" i="2" s="1"/>
  <c r="AM345" i="2"/>
  <c r="Y357" i="2" s="1"/>
  <c r="AM349" i="2"/>
  <c r="Y361" i="2" s="1"/>
  <c r="AL345" i="2"/>
  <c r="AE348" i="2"/>
  <c r="Q360" i="2" s="1"/>
  <c r="AG345" i="2"/>
  <c r="S357" i="2" s="1"/>
  <c r="AH348" i="2"/>
  <c r="T360" i="2" s="1"/>
  <c r="AJ345" i="2"/>
  <c r="V357" i="2" s="1"/>
  <c r="AG348" i="2"/>
  <c r="S360" i="2" s="1"/>
  <c r="AL348" i="2"/>
  <c r="AI345" i="2"/>
  <c r="U357" i="2" s="1"/>
  <c r="AK345" i="2"/>
  <c r="W357" i="2" s="1"/>
  <c r="AI348" i="2"/>
  <c r="U360" i="2" s="1"/>
  <c r="AH345" i="2"/>
  <c r="T357" i="2" s="1"/>
  <c r="AJ349" i="2"/>
  <c r="V361" i="2" s="1"/>
  <c r="AN349" i="2"/>
  <c r="Z361" i="2" s="1"/>
  <c r="AN345" i="2"/>
  <c r="Z357" i="2" s="1"/>
  <c r="AE349" i="2"/>
  <c r="Q361" i="2" s="1"/>
  <c r="AF345" i="2"/>
  <c r="R357" i="2" s="1"/>
  <c r="AF348" i="2"/>
  <c r="R360" i="2" s="1"/>
  <c r="AK349" i="2"/>
  <c r="W361" i="2" s="1"/>
  <c r="AN348" i="2"/>
  <c r="Z360" i="2" s="1"/>
  <c r="AG349" i="2"/>
  <c r="S361" i="2" s="1"/>
  <c r="AM348" i="2"/>
  <c r="Y360" i="2" s="1"/>
  <c r="AE345" i="2"/>
  <c r="Q357" i="2" s="1"/>
  <c r="AL349" i="2"/>
  <c r="X238" i="2"/>
  <c r="U220" i="7" s="1"/>
  <c r="Y242" i="2"/>
  <c r="V224" i="7" s="1"/>
  <c r="F161" i="2"/>
  <c r="K161" i="2" s="1"/>
  <c r="O161" i="2" s="1"/>
  <c r="B161" i="2"/>
  <c r="B210" i="2" s="1"/>
  <c r="K160" i="2"/>
  <c r="O160" i="2" s="1"/>
  <c r="P160" i="2"/>
  <c r="Q160" i="2" s="1"/>
  <c r="AD122" i="2"/>
  <c r="V122" i="2"/>
  <c r="AC122" i="2"/>
  <c r="U122" i="2"/>
  <c r="AB122" i="2"/>
  <c r="AA122" i="2"/>
  <c r="W122" i="2"/>
  <c r="Z122" i="2"/>
  <c r="Y122" i="2"/>
  <c r="X122" i="2"/>
  <c r="E123" i="2"/>
  <c r="E217" i="7" s="1"/>
  <c r="D123" i="2"/>
  <c r="D217" i="7" s="1"/>
  <c r="C123" i="2"/>
  <c r="C217" i="7" s="1"/>
  <c r="B123" i="2"/>
  <c r="B217" i="7" s="1"/>
  <c r="C161" i="2"/>
  <c r="C210" i="2" s="1"/>
  <c r="AV345" i="2"/>
  <c r="Z349" i="2"/>
  <c r="L361" i="2" s="1"/>
  <c r="AW349" i="2"/>
  <c r="AY345" i="2"/>
  <c r="U348" i="2"/>
  <c r="G360" i="2" s="1"/>
  <c r="G380" i="2" s="1"/>
  <c r="AS348" i="2"/>
  <c r="AV348" i="2"/>
  <c r="Z345" i="2"/>
  <c r="L357" i="2" s="1"/>
  <c r="V348" i="2"/>
  <c r="H360" i="2" s="1"/>
  <c r="AB349" i="2"/>
  <c r="N361" i="2" s="1"/>
  <c r="AT345" i="2"/>
  <c r="AU345" i="2"/>
  <c r="AQ349" i="2"/>
  <c r="AV349" i="2"/>
  <c r="AP345" i="2"/>
  <c r="AQ348" i="2"/>
  <c r="AW348" i="2"/>
  <c r="AX345" i="2"/>
  <c r="AA345" i="2"/>
  <c r="M357" i="2" s="1"/>
  <c r="AX349" i="2"/>
  <c r="AA348" i="2"/>
  <c r="M360" i="2" s="1"/>
  <c r="AC349" i="2"/>
  <c r="O361" i="2" s="1"/>
  <c r="AS345" i="2"/>
  <c r="AX348" i="2"/>
  <c r="AD348" i="2"/>
  <c r="P360" i="2" s="1"/>
  <c r="AC345" i="2"/>
  <c r="O357" i="2" s="1"/>
  <c r="AD345" i="2"/>
  <c r="P357" i="2" s="1"/>
  <c r="Y348" i="2"/>
  <c r="K360" i="2" s="1"/>
  <c r="AY348" i="2"/>
  <c r="AC348" i="2"/>
  <c r="O360" i="2" s="1"/>
  <c r="Y345" i="2"/>
  <c r="K357" i="2" s="1"/>
  <c r="AR348" i="2"/>
  <c r="AU348" i="2"/>
  <c r="AA349" i="2"/>
  <c r="M361" i="2" s="1"/>
  <c r="AW345" i="2"/>
  <c r="AR349" i="2"/>
  <c r="AT348" i="2"/>
  <c r="AY349" i="2"/>
  <c r="AP348" i="2"/>
  <c r="Z348" i="2"/>
  <c r="L360" i="2" s="1"/>
  <c r="Y349" i="2"/>
  <c r="K361" i="2" s="1"/>
  <c r="AB348" i="2"/>
  <c r="N360" i="2" s="1"/>
  <c r="W349" i="2"/>
  <c r="I361" i="2" s="1"/>
  <c r="AT349" i="2"/>
  <c r="AD349" i="2"/>
  <c r="P361" i="2" s="1"/>
  <c r="AR345" i="2"/>
  <c r="V349" i="2"/>
  <c r="H361" i="2" s="1"/>
  <c r="AP349" i="2"/>
  <c r="W348" i="2"/>
  <c r="I360" i="2" s="1"/>
  <c r="AS349" i="2"/>
  <c r="X348" i="2"/>
  <c r="J360" i="2" s="1"/>
  <c r="W345" i="2"/>
  <c r="I357" i="2" s="1"/>
  <c r="X345" i="2"/>
  <c r="J357" i="2" s="1"/>
  <c r="V345" i="2"/>
  <c r="H357" i="2" s="1"/>
  <c r="AQ345" i="2"/>
  <c r="AU349" i="2"/>
  <c r="AB345" i="2"/>
  <c r="N357" i="2" s="1"/>
  <c r="U349" i="2"/>
  <c r="G361" i="2" s="1"/>
  <c r="G381" i="2" s="1"/>
  <c r="X349" i="2"/>
  <c r="J361" i="2" s="1"/>
  <c r="U345" i="2"/>
  <c r="G357" i="2" s="1"/>
  <c r="G377" i="2" s="1"/>
  <c r="T123" i="2"/>
  <c r="X360" i="2" l="1"/>
  <c r="X361" i="2"/>
  <c r="X357" i="2"/>
  <c r="AK123" i="2"/>
  <c r="AL123" i="2"/>
  <c r="AE123" i="2"/>
  <c r="AM123" i="2"/>
  <c r="AI123" i="2"/>
  <c r="AF123" i="2"/>
  <c r="AN123" i="2"/>
  <c r="AG123" i="2"/>
  <c r="AH123" i="2"/>
  <c r="AJ123" i="2"/>
  <c r="D210" i="2"/>
  <c r="P161" i="2"/>
  <c r="Q161" i="2" s="1"/>
  <c r="H377" i="2"/>
  <c r="I377" i="2" s="1"/>
  <c r="J377" i="2" s="1"/>
  <c r="K377" i="2" s="1"/>
  <c r="L377" i="2" s="1"/>
  <c r="M377" i="2" s="1"/>
  <c r="N377" i="2" s="1"/>
  <c r="O377" i="2" s="1"/>
  <c r="P377" i="2" s="1"/>
  <c r="Q377" i="2" s="1"/>
  <c r="R377" i="2" s="1"/>
  <c r="S377" i="2" s="1"/>
  <c r="T377" i="2" s="1"/>
  <c r="U377" i="2" s="1"/>
  <c r="V377" i="2" s="1"/>
  <c r="W377" i="2" s="1"/>
  <c r="B162" i="2"/>
  <c r="B211" i="2" s="1"/>
  <c r="C162" i="2"/>
  <c r="C211" i="2" s="1"/>
  <c r="AC123" i="2"/>
  <c r="U123" i="2"/>
  <c r="AB123" i="2"/>
  <c r="AA123" i="2"/>
  <c r="Z123" i="2"/>
  <c r="V123" i="2"/>
  <c r="Y123" i="2"/>
  <c r="X123" i="2"/>
  <c r="W123" i="2"/>
  <c r="AD123" i="2"/>
  <c r="H381" i="2"/>
  <c r="I381" i="2" s="1"/>
  <c r="J381" i="2" s="1"/>
  <c r="K381" i="2" s="1"/>
  <c r="L381" i="2" s="1"/>
  <c r="M381" i="2" s="1"/>
  <c r="N381" i="2" s="1"/>
  <c r="O381" i="2" s="1"/>
  <c r="P381" i="2" s="1"/>
  <c r="Q381" i="2" s="1"/>
  <c r="R381" i="2" s="1"/>
  <c r="S381" i="2" s="1"/>
  <c r="T381" i="2" s="1"/>
  <c r="U381" i="2" s="1"/>
  <c r="V381" i="2" s="1"/>
  <c r="W381" i="2" s="1"/>
  <c r="F162" i="2"/>
  <c r="E124" i="2"/>
  <c r="H380" i="2"/>
  <c r="I380" i="2" s="1"/>
  <c r="J380" i="2" s="1"/>
  <c r="K380" i="2" s="1"/>
  <c r="L380" i="2" s="1"/>
  <c r="M380" i="2" s="1"/>
  <c r="N380" i="2" s="1"/>
  <c r="O380" i="2" s="1"/>
  <c r="P380" i="2" s="1"/>
  <c r="Q380" i="2" s="1"/>
  <c r="R380" i="2" s="1"/>
  <c r="S380" i="2" s="1"/>
  <c r="T380" i="2" s="1"/>
  <c r="U380" i="2" s="1"/>
  <c r="V380" i="2" s="1"/>
  <c r="W380" i="2" s="1"/>
  <c r="X380" i="2" l="1"/>
  <c r="Y380" i="2" s="1"/>
  <c r="Z380" i="2" s="1"/>
  <c r="X381" i="2"/>
  <c r="Y381" i="2" s="1"/>
  <c r="Z381" i="2" s="1"/>
  <c r="X377" i="2"/>
  <c r="Y377" i="2" s="1"/>
  <c r="Z377" i="2" s="1"/>
  <c r="AU219" i="2"/>
  <c r="V216" i="2"/>
  <c r="H228" i="2" s="1"/>
  <c r="AP216" i="2"/>
  <c r="BG216" i="2"/>
  <c r="BF220" i="2"/>
  <c r="BB219" i="2"/>
  <c r="BI220" i="2"/>
  <c r="BH216" i="2"/>
  <c r="BA220" i="2"/>
  <c r="BD216" i="2"/>
  <c r="BI216" i="2"/>
  <c r="BA216" i="2"/>
  <c r="BA219" i="2"/>
  <c r="BD219" i="2"/>
  <c r="AZ220" i="2"/>
  <c r="BD220" i="2"/>
  <c r="BB216" i="2"/>
  <c r="BH219" i="2"/>
  <c r="BG220" i="2"/>
  <c r="BE216" i="2"/>
  <c r="BC219" i="2"/>
  <c r="BF219" i="2"/>
  <c r="BC216" i="2"/>
  <c r="AZ216" i="2"/>
  <c r="BE220" i="2"/>
  <c r="BC220" i="2"/>
  <c r="BF216" i="2"/>
  <c r="AZ219" i="2"/>
  <c r="BB220" i="2"/>
  <c r="BE219" i="2"/>
  <c r="BH220" i="2"/>
  <c r="BI219" i="2"/>
  <c r="BG219" i="2"/>
  <c r="AK220" i="2"/>
  <c r="W232" i="2" s="1"/>
  <c r="AM216" i="2"/>
  <c r="Y228" i="2" s="1"/>
  <c r="AE220" i="2"/>
  <c r="Q232" i="2" s="1"/>
  <c r="AL220" i="2"/>
  <c r="X232" i="2" s="1"/>
  <c r="AL216" i="2"/>
  <c r="X228" i="2" s="1"/>
  <c r="AG216" i="2"/>
  <c r="S228" i="2" s="1"/>
  <c r="AJ219" i="2"/>
  <c r="V231" i="2" s="1"/>
  <c r="AN220" i="2"/>
  <c r="Z232" i="2" s="1"/>
  <c r="AI220" i="2"/>
  <c r="U232" i="2" s="1"/>
  <c r="AE216" i="2"/>
  <c r="Q228" i="2" s="1"/>
  <c r="AH216" i="2"/>
  <c r="T228" i="2" s="1"/>
  <c r="AN216" i="2"/>
  <c r="Z228" i="2" s="1"/>
  <c r="AJ216" i="2"/>
  <c r="V228" i="2" s="1"/>
  <c r="AI219" i="2"/>
  <c r="U231" i="2" s="1"/>
  <c r="AN219" i="2"/>
  <c r="Z231" i="2" s="1"/>
  <c r="AL219" i="2"/>
  <c r="X231" i="2" s="1"/>
  <c r="AF220" i="2"/>
  <c r="R232" i="2" s="1"/>
  <c r="AF216" i="2"/>
  <c r="R228" i="2" s="1"/>
  <c r="AE219" i="2"/>
  <c r="Q231" i="2" s="1"/>
  <c r="AM220" i="2"/>
  <c r="Y232" i="2" s="1"/>
  <c r="AF219" i="2"/>
  <c r="R231" i="2" s="1"/>
  <c r="AG220" i="2"/>
  <c r="S232" i="2" s="1"/>
  <c r="AK219" i="2"/>
  <c r="W231" i="2" s="1"/>
  <c r="AG219" i="2"/>
  <c r="S231" i="2" s="1"/>
  <c r="AK216" i="2"/>
  <c r="W228" i="2" s="1"/>
  <c r="AI216" i="2"/>
  <c r="U228" i="2" s="1"/>
  <c r="AH219" i="2"/>
  <c r="T231" i="2" s="1"/>
  <c r="AH220" i="2"/>
  <c r="T232" i="2" s="1"/>
  <c r="AM219" i="2"/>
  <c r="Y231" i="2" s="1"/>
  <c r="AJ220" i="2"/>
  <c r="V232" i="2" s="1"/>
  <c r="AC216" i="2"/>
  <c r="O228" i="2" s="1"/>
  <c r="AC219" i="2"/>
  <c r="O231" i="2" s="1"/>
  <c r="X220" i="2"/>
  <c r="J232" i="2" s="1"/>
  <c r="W220" i="2"/>
  <c r="I232" i="2" s="1"/>
  <c r="AU220" i="2"/>
  <c r="AX219" i="2"/>
  <c r="AQ220" i="2"/>
  <c r="X216" i="2"/>
  <c r="J228" i="2" s="1"/>
  <c r="AQ216" i="2"/>
  <c r="AY220" i="2"/>
  <c r="AT220" i="2"/>
  <c r="AD219" i="2"/>
  <c r="P231" i="2" s="1"/>
  <c r="AW219" i="2"/>
  <c r="AD216" i="2"/>
  <c r="P228" i="2" s="1"/>
  <c r="AR216" i="2"/>
  <c r="U220" i="2"/>
  <c r="G232" i="2" s="1"/>
  <c r="G252" i="2" s="1"/>
  <c r="G593" i="2" s="1"/>
  <c r="AP219" i="2"/>
  <c r="V220" i="2"/>
  <c r="H232" i="2" s="1"/>
  <c r="Y220" i="2"/>
  <c r="K232" i="2" s="1"/>
  <c r="AV219" i="2"/>
  <c r="U219" i="2"/>
  <c r="G231" i="2" s="1"/>
  <c r="G251" i="2" s="1"/>
  <c r="V219" i="2"/>
  <c r="H231" i="2" s="1"/>
  <c r="AA216" i="2"/>
  <c r="M228" i="2" s="1"/>
  <c r="AC220" i="2"/>
  <c r="O232" i="2" s="1"/>
  <c r="Z220" i="2"/>
  <c r="L232" i="2" s="1"/>
  <c r="AX220" i="2"/>
  <c r="W216" i="2"/>
  <c r="I228" i="2" s="1"/>
  <c r="AS220" i="2"/>
  <c r="AD220" i="2"/>
  <c r="P232" i="2" s="1"/>
  <c r="AR220" i="2"/>
  <c r="AY219" i="2"/>
  <c r="Z219" i="2"/>
  <c r="L231" i="2" s="1"/>
  <c r="AQ219" i="2"/>
  <c r="AS216" i="2"/>
  <c r="AW216" i="2"/>
  <c r="AA220" i="2"/>
  <c r="M232" i="2" s="1"/>
  <c r="AB216" i="2"/>
  <c r="N228" i="2" s="1"/>
  <c r="AA219" i="2"/>
  <c r="M231" i="2" s="1"/>
  <c r="AW220" i="2"/>
  <c r="U216" i="2"/>
  <c r="G228" i="2" s="1"/>
  <c r="G248" i="2" s="1"/>
  <c r="AU216" i="2"/>
  <c r="AB219" i="2"/>
  <c r="N231" i="2" s="1"/>
  <c r="AP220" i="2"/>
  <c r="AV220" i="2"/>
  <c r="AT219" i="2"/>
  <c r="AB220" i="2"/>
  <c r="N232" i="2" s="1"/>
  <c r="W219" i="2"/>
  <c r="I231" i="2" s="1"/>
  <c r="Y216" i="2"/>
  <c r="K228" i="2" s="1"/>
  <c r="Z216" i="2"/>
  <c r="L228" i="2" s="1"/>
  <c r="AT216" i="2"/>
  <c r="AS219" i="2"/>
  <c r="AV216" i="2"/>
  <c r="AR219" i="2"/>
  <c r="X219" i="2"/>
  <c r="J231" i="2" s="1"/>
  <c r="AY216" i="2"/>
  <c r="Y219" i="2"/>
  <c r="K231" i="2" s="1"/>
  <c r="AX216" i="2"/>
  <c r="D211" i="2"/>
  <c r="P162" i="2"/>
  <c r="Q162" i="2" s="1"/>
  <c r="K162" i="2"/>
  <c r="O162" i="2" s="1"/>
  <c r="F163" i="2"/>
  <c r="K266" i="7" l="1"/>
  <c r="G592" i="2"/>
  <c r="K263" i="7"/>
  <c r="G589" i="2"/>
  <c r="K267" i="7"/>
  <c r="H252" i="2"/>
  <c r="H251" i="2"/>
  <c r="H248" i="2"/>
  <c r="I248" i="2" l="1"/>
  <c r="I589" i="2" s="1"/>
  <c r="H589" i="2"/>
  <c r="I251" i="2"/>
  <c r="I592" i="2" s="1"/>
  <c r="H592" i="2"/>
  <c r="I252" i="2"/>
  <c r="I593" i="2" s="1"/>
  <c r="H593" i="2"/>
  <c r="L267" i="7"/>
  <c r="L263" i="7"/>
  <c r="L266" i="7"/>
  <c r="J252" i="2" l="1"/>
  <c r="J593" i="2" s="1"/>
  <c r="M263" i="7"/>
  <c r="J248" i="2"/>
  <c r="J589" i="2" s="1"/>
  <c r="M267" i="7"/>
  <c r="J251" i="2"/>
  <c r="J592" i="2" s="1"/>
  <c r="M266" i="7"/>
  <c r="N267" i="7" l="1"/>
  <c r="K252" i="2"/>
  <c r="K593" i="2" s="1"/>
  <c r="N263" i="7"/>
  <c r="K248" i="2"/>
  <c r="K589" i="2" s="1"/>
  <c r="N266" i="7"/>
  <c r="K251" i="2"/>
  <c r="K592" i="2" s="1"/>
  <c r="L252" i="2" l="1"/>
  <c r="L593" i="2" s="1"/>
  <c r="O267" i="7"/>
  <c r="L248" i="2"/>
  <c r="L589" i="2" s="1"/>
  <c r="O263" i="7"/>
  <c r="L251" i="2"/>
  <c r="L592" i="2" s="1"/>
  <c r="O266" i="7"/>
  <c r="P267" i="7" l="1"/>
  <c r="M252" i="2"/>
  <c r="M593" i="2" s="1"/>
  <c r="P266" i="7"/>
  <c r="P263" i="7"/>
  <c r="M248" i="2"/>
  <c r="M589" i="2" s="1"/>
  <c r="M251" i="2"/>
  <c r="M592" i="2" s="1"/>
  <c r="Q267" i="7" l="1"/>
  <c r="N252" i="2"/>
  <c r="N593" i="2" s="1"/>
  <c r="Q263" i="7"/>
  <c r="N248" i="2"/>
  <c r="N589" i="2" s="1"/>
  <c r="N251" i="2"/>
  <c r="N592" i="2" s="1"/>
  <c r="Q266" i="7"/>
  <c r="O252" i="2" l="1"/>
  <c r="O593" i="2" s="1"/>
  <c r="R267" i="7"/>
  <c r="O248" i="2"/>
  <c r="O589" i="2" s="1"/>
  <c r="R263" i="7"/>
  <c r="R266" i="7"/>
  <c r="O251" i="2"/>
  <c r="O592" i="2" s="1"/>
  <c r="P252" i="2" l="1"/>
  <c r="Q252" i="2" s="1"/>
  <c r="S267" i="7"/>
  <c r="S263" i="7"/>
  <c r="P248" i="2"/>
  <c r="P589" i="2" s="1"/>
  <c r="P251" i="2"/>
  <c r="P592" i="2" s="1"/>
  <c r="S266" i="7"/>
  <c r="T267" i="7" l="1"/>
  <c r="P593" i="2"/>
  <c r="Q248" i="2"/>
  <c r="R248" i="2" s="1"/>
  <c r="T263" i="7"/>
  <c r="T266" i="7"/>
  <c r="Q251" i="2"/>
  <c r="Q592" i="2" s="1"/>
  <c r="R252" i="2"/>
  <c r="Q593" i="2"/>
  <c r="Q589" i="2" l="1"/>
  <c r="R251" i="2"/>
  <c r="S251" i="2" s="1"/>
  <c r="S252" i="2"/>
  <c r="R593" i="2"/>
  <c r="S248" i="2"/>
  <c r="R589" i="2"/>
  <c r="R592" i="2" l="1"/>
  <c r="T248" i="2"/>
  <c r="S589" i="2"/>
  <c r="T252" i="2"/>
  <c r="S593" i="2"/>
  <c r="T251" i="2"/>
  <c r="S592" i="2"/>
  <c r="U251" i="2" l="1"/>
  <c r="T592" i="2"/>
  <c r="U252" i="2"/>
  <c r="T593" i="2"/>
  <c r="U248" i="2"/>
  <c r="T589" i="2"/>
  <c r="V248" i="2" l="1"/>
  <c r="U589" i="2"/>
  <c r="V252" i="2"/>
  <c r="U593" i="2"/>
  <c r="V251" i="2"/>
  <c r="U592" i="2"/>
  <c r="W251" i="2" l="1"/>
  <c r="V592" i="2"/>
  <c r="W252" i="2"/>
  <c r="V593" i="2"/>
  <c r="W248" i="2"/>
  <c r="V589" i="2"/>
  <c r="X248" i="2" l="1"/>
  <c r="W589" i="2"/>
  <c r="X252" i="2"/>
  <c r="W593" i="2"/>
  <c r="X251" i="2"/>
  <c r="W592" i="2"/>
  <c r="Y251" i="2" l="1"/>
  <c r="X592" i="2"/>
  <c r="U266" i="7"/>
  <c r="Y252" i="2"/>
  <c r="X593" i="2"/>
  <c r="U267" i="7"/>
  <c r="Y248" i="2"/>
  <c r="X589" i="2"/>
  <c r="U263" i="7"/>
  <c r="Z248" i="2" l="1"/>
  <c r="Y589" i="2"/>
  <c r="V263" i="7"/>
  <c r="Z252" i="2"/>
  <c r="Y593" i="2"/>
  <c r="V267" i="7"/>
  <c r="Z251" i="2"/>
  <c r="Y592" i="2"/>
  <c r="V266" i="7"/>
  <c r="Z593" i="2" l="1"/>
  <c r="W267" i="7"/>
  <c r="Z592" i="2"/>
  <c r="W266" i="7"/>
  <c r="Z589" i="2"/>
  <c r="W263" i="7"/>
  <c r="D231" i="7" l="1"/>
  <c r="C231" i="7"/>
  <c r="B231" i="7"/>
  <c r="B232" i="7"/>
  <c r="D233" i="7"/>
  <c r="D232" i="7"/>
  <c r="C232" i="7" l="1"/>
  <c r="B233" i="7"/>
  <c r="D234" i="7"/>
  <c r="B234" i="7"/>
  <c r="C234" i="7" l="1"/>
  <c r="C233" i="7"/>
  <c r="D235" i="7" l="1"/>
  <c r="C235" i="7"/>
  <c r="B235" i="7"/>
  <c r="B236" i="7" l="1"/>
  <c r="D236" i="7"/>
  <c r="C236" i="7"/>
  <c r="B237" i="7" l="1"/>
  <c r="C237" i="7"/>
  <c r="D237" i="7"/>
  <c r="D238" i="7" l="1"/>
  <c r="C238" i="7"/>
  <c r="B238" i="7"/>
  <c r="D240" i="7"/>
  <c r="B240" i="7"/>
  <c r="D239" i="7" l="1"/>
  <c r="B239" i="7"/>
  <c r="C239" i="7"/>
  <c r="C240" i="7"/>
  <c r="D241" i="7"/>
  <c r="B241" i="7"/>
  <c r="C241" i="7" l="1"/>
  <c r="D242" i="7"/>
  <c r="B242" i="7"/>
  <c r="C242" i="7" l="1"/>
  <c r="B243" i="7"/>
  <c r="D243" i="7"/>
  <c r="C243" i="7" l="1"/>
  <c r="B244" i="7"/>
  <c r="D244" i="7"/>
  <c r="C244" i="7" l="1"/>
  <c r="B245" i="7"/>
  <c r="D245" i="7"/>
  <c r="C245" i="7" l="1"/>
  <c r="B246" i="7"/>
  <c r="D246" i="7"/>
  <c r="C246" i="7" l="1"/>
  <c r="D247" i="7"/>
  <c r="B247" i="7"/>
  <c r="C247" i="7" l="1"/>
  <c r="D248" i="7"/>
  <c r="B248" i="7"/>
  <c r="C248" i="7" l="1"/>
  <c r="D249" i="7"/>
  <c r="B249" i="7"/>
  <c r="C249" i="7" l="1"/>
  <c r="B250" i="7"/>
  <c r="D250" i="7"/>
  <c r="C250" i="7" l="1"/>
  <c r="D251" i="7"/>
  <c r="B251" i="7"/>
  <c r="C251" i="7" l="1"/>
  <c r="B252" i="7"/>
  <c r="D252" i="7"/>
  <c r="C252" i="7" l="1"/>
  <c r="B253" i="7"/>
  <c r="D253" i="7"/>
  <c r="C253" i="7" l="1"/>
  <c r="B254" i="7"/>
  <c r="D254" i="7"/>
  <c r="C254" i="7" l="1"/>
  <c r="D255" i="7"/>
  <c r="B255" i="7"/>
  <c r="C255" i="7" l="1"/>
  <c r="D256" i="7"/>
  <c r="B256" i="7"/>
  <c r="C256" i="7" l="1"/>
  <c r="D257" i="7"/>
  <c r="B257" i="7"/>
  <c r="C257" i="7" l="1"/>
  <c r="B258" i="7"/>
  <c r="D258" i="7"/>
  <c r="C258" i="7" l="1"/>
  <c r="D259" i="7"/>
  <c r="B259" i="7"/>
  <c r="C259" i="7" l="1"/>
  <c r="B260" i="7"/>
  <c r="D260" i="7"/>
  <c r="C260" i="7" l="1"/>
  <c r="E254" i="7" l="1"/>
  <c r="E239" i="7"/>
  <c r="E256" i="7"/>
  <c r="E257" i="7"/>
  <c r="E248" i="7"/>
  <c r="E249" i="7"/>
  <c r="E243" i="7"/>
  <c r="E253" i="7"/>
  <c r="E240" i="7"/>
  <c r="E246" i="7"/>
  <c r="E234" i="7"/>
  <c r="E237" i="7"/>
  <c r="E259" i="7"/>
  <c r="E245" i="7"/>
  <c r="E235" i="7"/>
  <c r="E258" i="7"/>
  <c r="E252" i="7"/>
  <c r="E250" i="7"/>
  <c r="E255" i="7"/>
  <c r="E241" i="7"/>
  <c r="E242" i="7"/>
  <c r="E247" i="7"/>
  <c r="E238" i="7"/>
  <c r="E232" i="7" l="1"/>
  <c r="E233" i="7"/>
  <c r="E244" i="7"/>
  <c r="E251" i="7"/>
  <c r="E236" i="7"/>
  <c r="E260" i="7"/>
  <c r="E231" i="7" l="1"/>
  <c r="C8" i="2" l="1"/>
  <c r="D8" i="2" s="1"/>
  <c r="C7" i="2"/>
  <c r="Z645" i="2"/>
  <c r="Y645" i="2"/>
  <c r="X645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Z607" i="2"/>
  <c r="Y607" i="2"/>
  <c r="X607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S602" i="2"/>
  <c r="T602" i="2"/>
  <c r="U602" i="2"/>
  <c r="V602" i="2"/>
  <c r="W602" i="2"/>
  <c r="X602" i="2"/>
  <c r="Y602" i="2"/>
  <c r="Z602" i="2"/>
  <c r="Y755" i="2"/>
  <c r="X755" i="2"/>
  <c r="W755" i="2"/>
  <c r="V755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F884" i="2" s="1"/>
  <c r="F70" i="12" s="1"/>
  <c r="E755" i="2"/>
  <c r="E884" i="2" s="1"/>
  <c r="E70" i="12" s="1"/>
  <c r="D755" i="2"/>
  <c r="D884" i="2" s="1"/>
  <c r="D70" i="12" s="1"/>
  <c r="C755" i="2"/>
  <c r="C884" i="2" s="1"/>
  <c r="C70" i="12" s="1"/>
  <c r="Y754" i="2"/>
  <c r="X754" i="2"/>
  <c r="W754" i="2"/>
  <c r="V754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F883" i="2" s="1"/>
  <c r="E754" i="2"/>
  <c r="E883" i="2" s="1"/>
  <c r="D754" i="2"/>
  <c r="D883" i="2" s="1"/>
  <c r="C754" i="2"/>
  <c r="C883" i="2" s="1"/>
  <c r="Y749" i="2"/>
  <c r="X749" i="2"/>
  <c r="W749" i="2"/>
  <c r="V749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F878" i="2" s="1"/>
  <c r="F64" i="12" s="1"/>
  <c r="E749" i="2"/>
  <c r="E878" i="2" s="1"/>
  <c r="E64" i="12" s="1"/>
  <c r="D749" i="2"/>
  <c r="D878" i="2" s="1"/>
  <c r="D64" i="12" s="1"/>
  <c r="C749" i="2"/>
  <c r="C878" i="2" s="1"/>
  <c r="C64" i="12" s="1"/>
  <c r="Y748" i="2"/>
  <c r="X748" i="2"/>
  <c r="W748" i="2"/>
  <c r="V748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F877" i="2" s="1"/>
  <c r="F63" i="12" s="1"/>
  <c r="E748" i="2"/>
  <c r="E877" i="2" s="1"/>
  <c r="E63" i="12" s="1"/>
  <c r="D748" i="2"/>
  <c r="D877" i="2" s="1"/>
  <c r="D63" i="12" s="1"/>
  <c r="C748" i="2"/>
  <c r="C877" i="2" s="1"/>
  <c r="C63" i="12" s="1"/>
  <c r="Y747" i="2"/>
  <c r="X747" i="2"/>
  <c r="W747" i="2"/>
  <c r="V747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F876" i="2" s="1"/>
  <c r="E747" i="2"/>
  <c r="E876" i="2" s="1"/>
  <c r="D747" i="2"/>
  <c r="D876" i="2" s="1"/>
  <c r="C747" i="2"/>
  <c r="C876" i="2" s="1"/>
  <c r="Y712" i="2"/>
  <c r="X712" i="2"/>
  <c r="W712" i="2"/>
  <c r="V712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F841" i="2" s="1"/>
  <c r="E712" i="2"/>
  <c r="E841" i="2" s="1"/>
  <c r="D712" i="2"/>
  <c r="D841" i="2" s="1"/>
  <c r="C712" i="2"/>
  <c r="C841" i="2" s="1"/>
  <c r="Y707" i="2"/>
  <c r="X707" i="2"/>
  <c r="W707" i="2"/>
  <c r="V707" i="2"/>
  <c r="U707" i="2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F836" i="2" s="1"/>
  <c r="E707" i="2"/>
  <c r="E836" i="2" s="1"/>
  <c r="D707" i="2"/>
  <c r="D836" i="2" s="1"/>
  <c r="C707" i="2"/>
  <c r="C836" i="2" s="1"/>
  <c r="D27" i="12" l="1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Y41" i="3" l="1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110" i="13"/>
  <c r="F35" i="16"/>
  <c r="E35" i="16"/>
  <c r="D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F35" i="15"/>
  <c r="E35" i="15"/>
  <c r="D35" i="15"/>
  <c r="I34" i="15"/>
  <c r="H34" i="15"/>
  <c r="I33" i="15"/>
  <c r="H33" i="15"/>
  <c r="I32" i="15"/>
  <c r="H32" i="15"/>
  <c r="I31" i="15"/>
  <c r="H31" i="15"/>
  <c r="I30" i="15"/>
  <c r="H30" i="15"/>
  <c r="I29" i="15"/>
  <c r="H29" i="15"/>
  <c r="I28" i="15"/>
  <c r="H28" i="15"/>
  <c r="I27" i="15"/>
  <c r="H27" i="15"/>
  <c r="I26" i="15"/>
  <c r="H26" i="15"/>
  <c r="I25" i="15"/>
  <c r="H25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6" i="15"/>
  <c r="H6" i="15"/>
  <c r="I5" i="15"/>
  <c r="H5" i="15"/>
  <c r="D12" i="1" l="1"/>
  <c r="V90" i="13" l="1"/>
  <c r="V91" i="13" s="1"/>
  <c r="U90" i="13"/>
  <c r="U91" i="13" s="1"/>
  <c r="T90" i="13"/>
  <c r="T91" i="13" s="1"/>
  <c r="S90" i="13"/>
  <c r="S91" i="13" s="1"/>
  <c r="R90" i="13"/>
  <c r="R91" i="13" s="1"/>
  <c r="Q90" i="13"/>
  <c r="Q91" i="13" s="1"/>
  <c r="P90" i="13"/>
  <c r="P91" i="13" s="1"/>
  <c r="O90" i="13"/>
  <c r="O91" i="13" s="1"/>
  <c r="N90" i="13"/>
  <c r="N91" i="13" s="1"/>
  <c r="M90" i="13"/>
  <c r="M91" i="13" s="1"/>
  <c r="L90" i="13"/>
  <c r="L91" i="13" s="1"/>
  <c r="K90" i="13"/>
  <c r="K91" i="13" s="1"/>
  <c r="J90" i="13"/>
  <c r="J91" i="13" s="1"/>
  <c r="I90" i="13"/>
  <c r="I91" i="13" s="1"/>
  <c r="H90" i="13"/>
  <c r="H91" i="13" s="1"/>
  <c r="G90" i="13"/>
  <c r="G91" i="13" s="1"/>
  <c r="F90" i="13"/>
  <c r="F91" i="13" s="1"/>
  <c r="E90" i="13"/>
  <c r="E91" i="13" s="1"/>
  <c r="D90" i="13"/>
  <c r="D91" i="13" s="1"/>
  <c r="C90" i="13"/>
  <c r="C91" i="13" s="1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K90" i="12"/>
  <c r="L90" i="12"/>
  <c r="M90" i="12"/>
  <c r="N90" i="12"/>
  <c r="O90" i="12"/>
  <c r="P90" i="12"/>
  <c r="Q90" i="12"/>
  <c r="R90" i="12"/>
  <c r="S90" i="12"/>
  <c r="T90" i="12"/>
  <c r="U90" i="12"/>
  <c r="V90" i="12"/>
  <c r="W90" i="12"/>
  <c r="X90" i="12"/>
  <c r="Y90" i="12"/>
  <c r="I691" i="2"/>
  <c r="J691" i="2"/>
  <c r="K691" i="2"/>
  <c r="L691" i="2"/>
  <c r="M691" i="2"/>
  <c r="N691" i="2"/>
  <c r="O691" i="2"/>
  <c r="P691" i="2"/>
  <c r="Q691" i="2"/>
  <c r="R691" i="2"/>
  <c r="S691" i="2"/>
  <c r="T691" i="2"/>
  <c r="U691" i="2"/>
  <c r="V691" i="2"/>
  <c r="W691" i="2"/>
  <c r="X691" i="2"/>
  <c r="Y691" i="2"/>
  <c r="I694" i="2"/>
  <c r="J694" i="2"/>
  <c r="K694" i="2"/>
  <c r="L694" i="2"/>
  <c r="M694" i="2"/>
  <c r="N694" i="2"/>
  <c r="O694" i="2"/>
  <c r="P694" i="2"/>
  <c r="Q694" i="2"/>
  <c r="R694" i="2"/>
  <c r="S694" i="2"/>
  <c r="T694" i="2"/>
  <c r="U694" i="2"/>
  <c r="V694" i="2"/>
  <c r="W694" i="2"/>
  <c r="X694" i="2"/>
  <c r="Y694" i="2"/>
  <c r="I695" i="2"/>
  <c r="J695" i="2"/>
  <c r="K695" i="2"/>
  <c r="L695" i="2"/>
  <c r="M695" i="2"/>
  <c r="N695" i="2"/>
  <c r="O695" i="2"/>
  <c r="P695" i="2"/>
  <c r="Q695" i="2"/>
  <c r="R695" i="2"/>
  <c r="S695" i="2"/>
  <c r="T695" i="2"/>
  <c r="U695" i="2"/>
  <c r="V695" i="2"/>
  <c r="W695" i="2"/>
  <c r="X695" i="2"/>
  <c r="Y695" i="2"/>
  <c r="I696" i="2"/>
  <c r="J696" i="2"/>
  <c r="K696" i="2"/>
  <c r="L696" i="2"/>
  <c r="M696" i="2"/>
  <c r="N696" i="2"/>
  <c r="O696" i="2"/>
  <c r="P696" i="2"/>
  <c r="Q696" i="2"/>
  <c r="R696" i="2"/>
  <c r="S696" i="2"/>
  <c r="T696" i="2"/>
  <c r="U696" i="2"/>
  <c r="V696" i="2"/>
  <c r="W696" i="2"/>
  <c r="X696" i="2"/>
  <c r="Y696" i="2"/>
  <c r="I697" i="2"/>
  <c r="J697" i="2"/>
  <c r="K697" i="2"/>
  <c r="L697" i="2"/>
  <c r="M697" i="2"/>
  <c r="N697" i="2"/>
  <c r="O697" i="2"/>
  <c r="P697" i="2"/>
  <c r="Q697" i="2"/>
  <c r="R697" i="2"/>
  <c r="S697" i="2"/>
  <c r="T697" i="2"/>
  <c r="U697" i="2"/>
  <c r="V697" i="2"/>
  <c r="W697" i="2"/>
  <c r="X697" i="2"/>
  <c r="Y697" i="2"/>
  <c r="I698" i="2"/>
  <c r="J698" i="2"/>
  <c r="K698" i="2"/>
  <c r="L698" i="2"/>
  <c r="M698" i="2"/>
  <c r="N698" i="2"/>
  <c r="O698" i="2"/>
  <c r="P698" i="2"/>
  <c r="Q698" i="2"/>
  <c r="R698" i="2"/>
  <c r="S698" i="2"/>
  <c r="T698" i="2"/>
  <c r="U698" i="2"/>
  <c r="V698" i="2"/>
  <c r="W698" i="2"/>
  <c r="X698" i="2"/>
  <c r="Y698" i="2"/>
  <c r="I699" i="2"/>
  <c r="J699" i="2"/>
  <c r="K699" i="2"/>
  <c r="L699" i="2"/>
  <c r="M699" i="2"/>
  <c r="N699" i="2"/>
  <c r="O699" i="2"/>
  <c r="P699" i="2"/>
  <c r="Q699" i="2"/>
  <c r="R699" i="2"/>
  <c r="S699" i="2"/>
  <c r="T699" i="2"/>
  <c r="U699" i="2"/>
  <c r="V699" i="2"/>
  <c r="W699" i="2"/>
  <c r="X699" i="2"/>
  <c r="Y699" i="2"/>
  <c r="I700" i="2"/>
  <c r="J700" i="2"/>
  <c r="K700" i="2"/>
  <c r="L700" i="2"/>
  <c r="M700" i="2"/>
  <c r="N700" i="2"/>
  <c r="O700" i="2"/>
  <c r="P700" i="2"/>
  <c r="Q700" i="2"/>
  <c r="R700" i="2"/>
  <c r="S700" i="2"/>
  <c r="T700" i="2"/>
  <c r="U700" i="2"/>
  <c r="V700" i="2"/>
  <c r="W700" i="2"/>
  <c r="X700" i="2"/>
  <c r="Y700" i="2"/>
  <c r="I701" i="2"/>
  <c r="J701" i="2"/>
  <c r="K701" i="2"/>
  <c r="L701" i="2"/>
  <c r="M701" i="2"/>
  <c r="N701" i="2"/>
  <c r="O701" i="2"/>
  <c r="P701" i="2"/>
  <c r="Q701" i="2"/>
  <c r="R701" i="2"/>
  <c r="S701" i="2"/>
  <c r="T701" i="2"/>
  <c r="U701" i="2"/>
  <c r="V701" i="2"/>
  <c r="W701" i="2"/>
  <c r="X701" i="2"/>
  <c r="Y701" i="2"/>
  <c r="I702" i="2"/>
  <c r="J702" i="2"/>
  <c r="K702" i="2"/>
  <c r="L702" i="2"/>
  <c r="M702" i="2"/>
  <c r="N702" i="2"/>
  <c r="O702" i="2"/>
  <c r="P702" i="2"/>
  <c r="Q702" i="2"/>
  <c r="R702" i="2"/>
  <c r="S702" i="2"/>
  <c r="T702" i="2"/>
  <c r="U702" i="2"/>
  <c r="V702" i="2"/>
  <c r="W702" i="2"/>
  <c r="X702" i="2"/>
  <c r="Y702" i="2"/>
  <c r="I704" i="2"/>
  <c r="J704" i="2"/>
  <c r="K704" i="2"/>
  <c r="L704" i="2"/>
  <c r="M704" i="2"/>
  <c r="N704" i="2"/>
  <c r="O704" i="2"/>
  <c r="P704" i="2"/>
  <c r="Q704" i="2"/>
  <c r="R704" i="2"/>
  <c r="S704" i="2"/>
  <c r="T704" i="2"/>
  <c r="U704" i="2"/>
  <c r="V704" i="2"/>
  <c r="W704" i="2"/>
  <c r="X704" i="2"/>
  <c r="Y704" i="2"/>
  <c r="I705" i="2"/>
  <c r="J705" i="2"/>
  <c r="K705" i="2"/>
  <c r="L705" i="2"/>
  <c r="M705" i="2"/>
  <c r="N705" i="2"/>
  <c r="O705" i="2"/>
  <c r="P705" i="2"/>
  <c r="Q705" i="2"/>
  <c r="R705" i="2"/>
  <c r="S705" i="2"/>
  <c r="T705" i="2"/>
  <c r="U705" i="2"/>
  <c r="V705" i="2"/>
  <c r="W705" i="2"/>
  <c r="X705" i="2"/>
  <c r="Y705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I709" i="2"/>
  <c r="J709" i="2"/>
  <c r="K709" i="2"/>
  <c r="L709" i="2"/>
  <c r="M709" i="2"/>
  <c r="N709" i="2"/>
  <c r="O709" i="2"/>
  <c r="P709" i="2"/>
  <c r="Q709" i="2"/>
  <c r="R709" i="2"/>
  <c r="S709" i="2"/>
  <c r="T709" i="2"/>
  <c r="U709" i="2"/>
  <c r="V709" i="2"/>
  <c r="W709" i="2"/>
  <c r="X709" i="2"/>
  <c r="Y709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I711" i="2"/>
  <c r="J711" i="2"/>
  <c r="K711" i="2"/>
  <c r="L711" i="2"/>
  <c r="M711" i="2"/>
  <c r="N711" i="2"/>
  <c r="O711" i="2"/>
  <c r="P711" i="2"/>
  <c r="Q711" i="2"/>
  <c r="R711" i="2"/>
  <c r="S711" i="2"/>
  <c r="T711" i="2"/>
  <c r="U711" i="2"/>
  <c r="V711" i="2"/>
  <c r="W711" i="2"/>
  <c r="X711" i="2"/>
  <c r="Y711" i="2"/>
  <c r="I717" i="2"/>
  <c r="J717" i="2"/>
  <c r="K717" i="2"/>
  <c r="L717" i="2"/>
  <c r="M717" i="2"/>
  <c r="N717" i="2"/>
  <c r="O717" i="2"/>
  <c r="P717" i="2"/>
  <c r="Q717" i="2"/>
  <c r="R717" i="2"/>
  <c r="S717" i="2"/>
  <c r="T717" i="2"/>
  <c r="U717" i="2"/>
  <c r="V717" i="2"/>
  <c r="W717" i="2"/>
  <c r="X717" i="2"/>
  <c r="Y717" i="2"/>
  <c r="I718" i="2"/>
  <c r="J718" i="2"/>
  <c r="K718" i="2"/>
  <c r="L718" i="2"/>
  <c r="M718" i="2"/>
  <c r="N718" i="2"/>
  <c r="O718" i="2"/>
  <c r="P718" i="2"/>
  <c r="Q718" i="2"/>
  <c r="R718" i="2"/>
  <c r="S718" i="2"/>
  <c r="T718" i="2"/>
  <c r="U718" i="2"/>
  <c r="V718" i="2"/>
  <c r="W718" i="2"/>
  <c r="X718" i="2"/>
  <c r="Y718" i="2"/>
  <c r="I719" i="2"/>
  <c r="J719" i="2"/>
  <c r="K719" i="2"/>
  <c r="L719" i="2"/>
  <c r="M719" i="2"/>
  <c r="N719" i="2"/>
  <c r="O719" i="2"/>
  <c r="P719" i="2"/>
  <c r="Q719" i="2"/>
  <c r="R719" i="2"/>
  <c r="S719" i="2"/>
  <c r="T719" i="2"/>
  <c r="U719" i="2"/>
  <c r="V719" i="2"/>
  <c r="W719" i="2"/>
  <c r="X719" i="2"/>
  <c r="Y719" i="2"/>
  <c r="I722" i="2"/>
  <c r="J722" i="2"/>
  <c r="K722" i="2"/>
  <c r="L722" i="2"/>
  <c r="M722" i="2"/>
  <c r="N722" i="2"/>
  <c r="O722" i="2"/>
  <c r="P722" i="2"/>
  <c r="Q722" i="2"/>
  <c r="R722" i="2"/>
  <c r="S722" i="2"/>
  <c r="T722" i="2"/>
  <c r="U722" i="2"/>
  <c r="V722" i="2"/>
  <c r="W722" i="2"/>
  <c r="X722" i="2"/>
  <c r="Y722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I724" i="2"/>
  <c r="J724" i="2"/>
  <c r="K724" i="2"/>
  <c r="L724" i="2"/>
  <c r="M724" i="2"/>
  <c r="N724" i="2"/>
  <c r="O724" i="2"/>
  <c r="P724" i="2"/>
  <c r="Q724" i="2"/>
  <c r="R724" i="2"/>
  <c r="S724" i="2"/>
  <c r="T724" i="2"/>
  <c r="U724" i="2"/>
  <c r="V724" i="2"/>
  <c r="W724" i="2"/>
  <c r="X724" i="2"/>
  <c r="Y724" i="2"/>
  <c r="I725" i="2"/>
  <c r="J725" i="2"/>
  <c r="K725" i="2"/>
  <c r="L725" i="2"/>
  <c r="M725" i="2"/>
  <c r="N725" i="2"/>
  <c r="O725" i="2"/>
  <c r="P725" i="2"/>
  <c r="Q725" i="2"/>
  <c r="R725" i="2"/>
  <c r="S725" i="2"/>
  <c r="T725" i="2"/>
  <c r="U725" i="2"/>
  <c r="V725" i="2"/>
  <c r="W725" i="2"/>
  <c r="X725" i="2"/>
  <c r="Y725" i="2"/>
  <c r="I726" i="2"/>
  <c r="J726" i="2"/>
  <c r="K726" i="2"/>
  <c r="L726" i="2"/>
  <c r="M726" i="2"/>
  <c r="N726" i="2"/>
  <c r="O726" i="2"/>
  <c r="P726" i="2"/>
  <c r="Q726" i="2"/>
  <c r="R726" i="2"/>
  <c r="S726" i="2"/>
  <c r="T726" i="2"/>
  <c r="U726" i="2"/>
  <c r="V726" i="2"/>
  <c r="W726" i="2"/>
  <c r="X726" i="2"/>
  <c r="Y726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I728" i="2"/>
  <c r="J728" i="2"/>
  <c r="K728" i="2"/>
  <c r="L728" i="2"/>
  <c r="M728" i="2"/>
  <c r="N728" i="2"/>
  <c r="O728" i="2"/>
  <c r="P728" i="2"/>
  <c r="Q728" i="2"/>
  <c r="R728" i="2"/>
  <c r="S728" i="2"/>
  <c r="T728" i="2"/>
  <c r="U728" i="2"/>
  <c r="V728" i="2"/>
  <c r="W728" i="2"/>
  <c r="X728" i="2"/>
  <c r="Y728" i="2"/>
  <c r="I729" i="2"/>
  <c r="J729" i="2"/>
  <c r="K729" i="2"/>
  <c r="L729" i="2"/>
  <c r="M729" i="2"/>
  <c r="N729" i="2"/>
  <c r="O729" i="2"/>
  <c r="P729" i="2"/>
  <c r="Q729" i="2"/>
  <c r="R729" i="2"/>
  <c r="S729" i="2"/>
  <c r="T729" i="2"/>
  <c r="U729" i="2"/>
  <c r="V729" i="2"/>
  <c r="W729" i="2"/>
  <c r="X729" i="2"/>
  <c r="Y729" i="2"/>
  <c r="I731" i="2"/>
  <c r="J731" i="2"/>
  <c r="K731" i="2"/>
  <c r="L731" i="2"/>
  <c r="M731" i="2"/>
  <c r="N731" i="2"/>
  <c r="O731" i="2"/>
  <c r="P731" i="2"/>
  <c r="Q731" i="2"/>
  <c r="R731" i="2"/>
  <c r="S731" i="2"/>
  <c r="T731" i="2"/>
  <c r="U731" i="2"/>
  <c r="V731" i="2"/>
  <c r="W731" i="2"/>
  <c r="X731" i="2"/>
  <c r="Y731" i="2"/>
  <c r="I732" i="2"/>
  <c r="J732" i="2"/>
  <c r="K732" i="2"/>
  <c r="L732" i="2"/>
  <c r="M732" i="2"/>
  <c r="N732" i="2"/>
  <c r="O732" i="2"/>
  <c r="P732" i="2"/>
  <c r="Q732" i="2"/>
  <c r="R732" i="2"/>
  <c r="S732" i="2"/>
  <c r="T732" i="2"/>
  <c r="U732" i="2"/>
  <c r="V732" i="2"/>
  <c r="W732" i="2"/>
  <c r="X732" i="2"/>
  <c r="Y732" i="2"/>
  <c r="I736" i="2"/>
  <c r="J736" i="2"/>
  <c r="K736" i="2"/>
  <c r="L736" i="2"/>
  <c r="M736" i="2"/>
  <c r="N736" i="2"/>
  <c r="O736" i="2"/>
  <c r="P736" i="2"/>
  <c r="Q736" i="2"/>
  <c r="R736" i="2"/>
  <c r="S736" i="2"/>
  <c r="T736" i="2"/>
  <c r="U736" i="2"/>
  <c r="V736" i="2"/>
  <c r="W736" i="2"/>
  <c r="X736" i="2"/>
  <c r="Y736" i="2"/>
  <c r="I738" i="2"/>
  <c r="J738" i="2"/>
  <c r="K738" i="2"/>
  <c r="L738" i="2"/>
  <c r="M738" i="2"/>
  <c r="N738" i="2"/>
  <c r="O738" i="2"/>
  <c r="P738" i="2"/>
  <c r="Q738" i="2"/>
  <c r="R738" i="2"/>
  <c r="S738" i="2"/>
  <c r="T738" i="2"/>
  <c r="U738" i="2"/>
  <c r="V738" i="2"/>
  <c r="W738" i="2"/>
  <c r="X738" i="2"/>
  <c r="Y738" i="2"/>
  <c r="I739" i="2"/>
  <c r="J739" i="2"/>
  <c r="K739" i="2"/>
  <c r="L739" i="2"/>
  <c r="M739" i="2"/>
  <c r="N739" i="2"/>
  <c r="O739" i="2"/>
  <c r="P739" i="2"/>
  <c r="Q739" i="2"/>
  <c r="R739" i="2"/>
  <c r="S739" i="2"/>
  <c r="T739" i="2"/>
  <c r="U739" i="2"/>
  <c r="V739" i="2"/>
  <c r="W739" i="2"/>
  <c r="X739" i="2"/>
  <c r="Y739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I741" i="2"/>
  <c r="J741" i="2"/>
  <c r="K741" i="2"/>
  <c r="L741" i="2"/>
  <c r="M741" i="2"/>
  <c r="N741" i="2"/>
  <c r="O741" i="2"/>
  <c r="P741" i="2"/>
  <c r="Q741" i="2"/>
  <c r="R741" i="2"/>
  <c r="S741" i="2"/>
  <c r="T741" i="2"/>
  <c r="U741" i="2"/>
  <c r="V741" i="2"/>
  <c r="W741" i="2"/>
  <c r="X741" i="2"/>
  <c r="Y741" i="2"/>
  <c r="I742" i="2"/>
  <c r="J742" i="2"/>
  <c r="K742" i="2"/>
  <c r="L742" i="2"/>
  <c r="M742" i="2"/>
  <c r="N742" i="2"/>
  <c r="O742" i="2"/>
  <c r="P742" i="2"/>
  <c r="Q742" i="2"/>
  <c r="R742" i="2"/>
  <c r="S742" i="2"/>
  <c r="T742" i="2"/>
  <c r="U742" i="2"/>
  <c r="V742" i="2"/>
  <c r="W742" i="2"/>
  <c r="X742" i="2"/>
  <c r="Y742" i="2"/>
  <c r="I743" i="2"/>
  <c r="J743" i="2"/>
  <c r="K743" i="2"/>
  <c r="L743" i="2"/>
  <c r="M743" i="2"/>
  <c r="N743" i="2"/>
  <c r="O743" i="2"/>
  <c r="P743" i="2"/>
  <c r="Q743" i="2"/>
  <c r="R743" i="2"/>
  <c r="S743" i="2"/>
  <c r="T743" i="2"/>
  <c r="U743" i="2"/>
  <c r="V743" i="2"/>
  <c r="W743" i="2"/>
  <c r="X743" i="2"/>
  <c r="Y743" i="2"/>
  <c r="I744" i="2"/>
  <c r="J744" i="2"/>
  <c r="K744" i="2"/>
  <c r="L744" i="2"/>
  <c r="M744" i="2"/>
  <c r="N744" i="2"/>
  <c r="O744" i="2"/>
  <c r="P744" i="2"/>
  <c r="Q744" i="2"/>
  <c r="R744" i="2"/>
  <c r="S744" i="2"/>
  <c r="T744" i="2"/>
  <c r="U744" i="2"/>
  <c r="V744" i="2"/>
  <c r="W744" i="2"/>
  <c r="X744" i="2"/>
  <c r="Y744" i="2"/>
  <c r="I746" i="2"/>
  <c r="J746" i="2"/>
  <c r="K746" i="2"/>
  <c r="L746" i="2"/>
  <c r="M746" i="2"/>
  <c r="N746" i="2"/>
  <c r="O746" i="2"/>
  <c r="P746" i="2"/>
  <c r="Q746" i="2"/>
  <c r="R746" i="2"/>
  <c r="S746" i="2"/>
  <c r="T746" i="2"/>
  <c r="U746" i="2"/>
  <c r="V746" i="2"/>
  <c r="W746" i="2"/>
  <c r="X746" i="2"/>
  <c r="Y746" i="2"/>
  <c r="I750" i="2"/>
  <c r="J750" i="2"/>
  <c r="K750" i="2"/>
  <c r="L750" i="2"/>
  <c r="M750" i="2"/>
  <c r="N750" i="2"/>
  <c r="O750" i="2"/>
  <c r="P750" i="2"/>
  <c r="Q750" i="2"/>
  <c r="R750" i="2"/>
  <c r="S750" i="2"/>
  <c r="T750" i="2"/>
  <c r="U750" i="2"/>
  <c r="V750" i="2"/>
  <c r="W750" i="2"/>
  <c r="X750" i="2"/>
  <c r="Y750" i="2"/>
  <c r="I752" i="2"/>
  <c r="J752" i="2"/>
  <c r="K752" i="2"/>
  <c r="L752" i="2"/>
  <c r="M752" i="2"/>
  <c r="N752" i="2"/>
  <c r="O752" i="2"/>
  <c r="P752" i="2"/>
  <c r="Q752" i="2"/>
  <c r="R752" i="2"/>
  <c r="S752" i="2"/>
  <c r="T752" i="2"/>
  <c r="U752" i="2"/>
  <c r="V752" i="2"/>
  <c r="W752" i="2"/>
  <c r="X752" i="2"/>
  <c r="Y752" i="2"/>
  <c r="I753" i="2"/>
  <c r="J753" i="2"/>
  <c r="K753" i="2"/>
  <c r="L753" i="2"/>
  <c r="M753" i="2"/>
  <c r="N753" i="2"/>
  <c r="O753" i="2"/>
  <c r="P753" i="2"/>
  <c r="Q753" i="2"/>
  <c r="R753" i="2"/>
  <c r="S753" i="2"/>
  <c r="T753" i="2"/>
  <c r="U753" i="2"/>
  <c r="V753" i="2"/>
  <c r="W753" i="2"/>
  <c r="X753" i="2"/>
  <c r="Y753" i="2"/>
  <c r="I758" i="2"/>
  <c r="J758" i="2"/>
  <c r="K758" i="2"/>
  <c r="L758" i="2"/>
  <c r="M758" i="2"/>
  <c r="N758" i="2"/>
  <c r="O758" i="2"/>
  <c r="P758" i="2"/>
  <c r="Q758" i="2"/>
  <c r="R758" i="2"/>
  <c r="S758" i="2"/>
  <c r="T758" i="2"/>
  <c r="U758" i="2"/>
  <c r="V758" i="2"/>
  <c r="W758" i="2"/>
  <c r="X758" i="2"/>
  <c r="Y758" i="2"/>
  <c r="I769" i="2"/>
  <c r="J769" i="2"/>
  <c r="K769" i="2"/>
  <c r="L769" i="2"/>
  <c r="M769" i="2"/>
  <c r="N769" i="2"/>
  <c r="O769" i="2"/>
  <c r="P769" i="2"/>
  <c r="Q769" i="2"/>
  <c r="R769" i="2"/>
  <c r="S769" i="2"/>
  <c r="T769" i="2"/>
  <c r="U769" i="2"/>
  <c r="V769" i="2"/>
  <c r="W769" i="2"/>
  <c r="X769" i="2"/>
  <c r="Y769" i="2"/>
  <c r="I773" i="2"/>
  <c r="J773" i="2"/>
  <c r="K773" i="2"/>
  <c r="L773" i="2"/>
  <c r="M773" i="2"/>
  <c r="N773" i="2"/>
  <c r="O773" i="2"/>
  <c r="P773" i="2"/>
  <c r="Q773" i="2"/>
  <c r="R773" i="2"/>
  <c r="S773" i="2"/>
  <c r="T773" i="2"/>
  <c r="U773" i="2"/>
  <c r="V773" i="2"/>
  <c r="W773" i="2"/>
  <c r="X773" i="2"/>
  <c r="Y773" i="2"/>
  <c r="I780" i="2"/>
  <c r="J780" i="2"/>
  <c r="K780" i="2"/>
  <c r="L780" i="2"/>
  <c r="M780" i="2"/>
  <c r="N780" i="2"/>
  <c r="O780" i="2"/>
  <c r="P780" i="2"/>
  <c r="Q780" i="2"/>
  <c r="R780" i="2"/>
  <c r="S780" i="2"/>
  <c r="T780" i="2"/>
  <c r="U780" i="2"/>
  <c r="V780" i="2"/>
  <c r="W780" i="2"/>
  <c r="X780" i="2"/>
  <c r="Y780" i="2"/>
  <c r="D33" i="1"/>
  <c r="D921" i="2"/>
  <c r="E921" i="2" s="1"/>
  <c r="F921" i="2" s="1"/>
  <c r="G921" i="2" s="1"/>
  <c r="H921" i="2" s="1"/>
  <c r="I921" i="2" s="1"/>
  <c r="J921" i="2" s="1"/>
  <c r="K921" i="2" s="1"/>
  <c r="L921" i="2" s="1"/>
  <c r="M921" i="2" s="1"/>
  <c r="N921" i="2" s="1"/>
  <c r="O921" i="2" s="1"/>
  <c r="P921" i="2" s="1"/>
  <c r="Q921" i="2" s="1"/>
  <c r="R921" i="2" s="1"/>
  <c r="S921" i="2" s="1"/>
  <c r="T921" i="2" s="1"/>
  <c r="U921" i="2" s="1"/>
  <c r="V921" i="2" s="1"/>
  <c r="V708" i="2" l="1"/>
  <c r="V703" i="2" s="1"/>
  <c r="V801" i="2" s="1"/>
  <c r="R708" i="2"/>
  <c r="R703" i="2" s="1"/>
  <c r="V730" i="2"/>
  <c r="V721" i="2" s="1"/>
  <c r="N730" i="2"/>
  <c r="N721" i="2" s="1"/>
  <c r="U730" i="2"/>
  <c r="U721" i="2" s="1"/>
  <c r="N708" i="2"/>
  <c r="N703" i="2" s="1"/>
  <c r="N801" i="2" s="1"/>
  <c r="T708" i="2"/>
  <c r="T703" i="2" s="1"/>
  <c r="L708" i="2"/>
  <c r="L703" i="2" s="1"/>
  <c r="J708" i="2"/>
  <c r="J703" i="2" s="1"/>
  <c r="M730" i="2"/>
  <c r="M721" i="2" s="1"/>
  <c r="M806" i="2"/>
  <c r="L806" i="2"/>
  <c r="Q806" i="2"/>
  <c r="R806" i="2"/>
  <c r="U806" i="2"/>
  <c r="S806" i="2"/>
  <c r="L730" i="2"/>
  <c r="L721" i="2" s="1"/>
  <c r="I730" i="2"/>
  <c r="I721" i="2" s="1"/>
  <c r="T806" i="2"/>
  <c r="L693" i="2"/>
  <c r="L692" i="2" s="1"/>
  <c r="L690" i="2" s="1"/>
  <c r="T730" i="2"/>
  <c r="T721" i="2" s="1"/>
  <c r="Q730" i="2"/>
  <c r="Q721" i="2" s="1"/>
  <c r="S708" i="2"/>
  <c r="S703" i="2" s="1"/>
  <c r="S801" i="2" s="1"/>
  <c r="K708" i="2"/>
  <c r="K703" i="2" s="1"/>
  <c r="K801" i="2" s="1"/>
  <c r="Y806" i="2"/>
  <c r="W693" i="2"/>
  <c r="W692" i="2" s="1"/>
  <c r="W690" i="2" s="1"/>
  <c r="O693" i="2"/>
  <c r="O692" i="2" s="1"/>
  <c r="O690" i="2" s="1"/>
  <c r="U693" i="2"/>
  <c r="U692" i="2" s="1"/>
  <c r="U690" i="2" s="1"/>
  <c r="M693" i="2"/>
  <c r="M692" i="2" s="1"/>
  <c r="M690" i="2" s="1"/>
  <c r="Y730" i="2"/>
  <c r="Y721" i="2" s="1"/>
  <c r="S730" i="2"/>
  <c r="S721" i="2" s="1"/>
  <c r="K730" i="2"/>
  <c r="K721" i="2" s="1"/>
  <c r="Q708" i="2"/>
  <c r="Q703" i="2" s="1"/>
  <c r="I708" i="2"/>
  <c r="I703" i="2" s="1"/>
  <c r="W806" i="2"/>
  <c r="O806" i="2"/>
  <c r="S693" i="2"/>
  <c r="S692" i="2" s="1"/>
  <c r="S690" i="2" s="1"/>
  <c r="K693" i="2"/>
  <c r="K692" i="2" s="1"/>
  <c r="K690" i="2" s="1"/>
  <c r="T693" i="2"/>
  <c r="T692" i="2" s="1"/>
  <c r="T690" i="2" s="1"/>
  <c r="R730" i="2"/>
  <c r="R721" i="2" s="1"/>
  <c r="J730" i="2"/>
  <c r="J721" i="2" s="1"/>
  <c r="P708" i="2"/>
  <c r="P703" i="2" s="1"/>
  <c r="R693" i="2"/>
  <c r="R692" i="2" s="1"/>
  <c r="R690" i="2" s="1"/>
  <c r="J693" i="2"/>
  <c r="J692" i="2" s="1"/>
  <c r="J690" i="2" s="1"/>
  <c r="K806" i="2"/>
  <c r="W708" i="2"/>
  <c r="W703" i="2" s="1"/>
  <c r="O708" i="2"/>
  <c r="O703" i="2" s="1"/>
  <c r="Y693" i="2"/>
  <c r="Y692" i="2" s="1"/>
  <c r="Q693" i="2"/>
  <c r="Q692" i="2" s="1"/>
  <c r="Q690" i="2" s="1"/>
  <c r="I693" i="2"/>
  <c r="I692" i="2" s="1"/>
  <c r="I690" i="2" s="1"/>
  <c r="J806" i="2"/>
  <c r="P730" i="2"/>
  <c r="P721" i="2" s="1"/>
  <c r="X693" i="2"/>
  <c r="X692" i="2" s="1"/>
  <c r="X690" i="2" s="1"/>
  <c r="P693" i="2"/>
  <c r="P692" i="2" s="1"/>
  <c r="P690" i="2" s="1"/>
  <c r="W730" i="2"/>
  <c r="W721" i="2" s="1"/>
  <c r="O730" i="2"/>
  <c r="O721" i="2" s="1"/>
  <c r="U708" i="2"/>
  <c r="U703" i="2" s="1"/>
  <c r="M708" i="2"/>
  <c r="M703" i="2" s="1"/>
  <c r="V693" i="2"/>
  <c r="V692" i="2" s="1"/>
  <c r="V690" i="2" s="1"/>
  <c r="N693" i="2"/>
  <c r="N692" i="2" s="1"/>
  <c r="N690" i="2" s="1"/>
  <c r="X730" i="2"/>
  <c r="X721" i="2" s="1"/>
  <c r="Y708" i="2"/>
  <c r="Y703" i="2" s="1"/>
  <c r="X708" i="2"/>
  <c r="X703" i="2" s="1"/>
  <c r="V806" i="2"/>
  <c r="N806" i="2"/>
  <c r="X806" i="2"/>
  <c r="P806" i="2"/>
  <c r="V713" i="2" l="1"/>
  <c r="K713" i="2"/>
  <c r="N713" i="2"/>
  <c r="P713" i="2"/>
  <c r="X713" i="2"/>
  <c r="S713" i="2"/>
  <c r="Y713" i="2"/>
  <c r="W713" i="2"/>
  <c r="Q713" i="2"/>
  <c r="O713" i="2"/>
  <c r="T713" i="2"/>
  <c r="J713" i="2"/>
  <c r="R713" i="2"/>
  <c r="M713" i="2"/>
  <c r="I713" i="2"/>
  <c r="U713" i="2"/>
  <c r="L713" i="2"/>
  <c r="S802" i="2"/>
  <c r="V802" i="2"/>
  <c r="K802" i="2"/>
  <c r="N802" i="2"/>
  <c r="X801" i="2"/>
  <c r="X802" i="2"/>
  <c r="I801" i="2"/>
  <c r="I802" i="2"/>
  <c r="W801" i="2"/>
  <c r="W802" i="2"/>
  <c r="P801" i="2"/>
  <c r="P802" i="2"/>
  <c r="L802" i="2"/>
  <c r="L801" i="2"/>
  <c r="Y801" i="2"/>
  <c r="Y802" i="2"/>
  <c r="J801" i="2"/>
  <c r="J802" i="2"/>
  <c r="T802" i="2"/>
  <c r="T801" i="2"/>
  <c r="R801" i="2"/>
  <c r="R802" i="2"/>
  <c r="Q801" i="2"/>
  <c r="Q802" i="2"/>
  <c r="M801" i="2"/>
  <c r="M802" i="2"/>
  <c r="U801" i="2"/>
  <c r="U802" i="2"/>
  <c r="O801" i="2"/>
  <c r="O802" i="2"/>
  <c r="Q108" i="7" l="1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Q109" i="7"/>
  <c r="J550" i="2" s="1"/>
  <c r="I15" i="14" s="1"/>
  <c r="R109" i="7"/>
  <c r="K550" i="2" s="1"/>
  <c r="J15" i="14" s="1"/>
  <c r="S109" i="7"/>
  <c r="L550" i="2" s="1"/>
  <c r="K15" i="14" s="1"/>
  <c r="T109" i="7"/>
  <c r="M550" i="2" s="1"/>
  <c r="L15" i="14" s="1"/>
  <c r="U109" i="7"/>
  <c r="N550" i="2" s="1"/>
  <c r="M15" i="14" s="1"/>
  <c r="V109" i="7"/>
  <c r="O550" i="2" s="1"/>
  <c r="N15" i="14" s="1"/>
  <c r="W109" i="7"/>
  <c r="P550" i="2" s="1"/>
  <c r="O15" i="14" s="1"/>
  <c r="X109" i="7"/>
  <c r="Q550" i="2" s="1"/>
  <c r="P15" i="14" s="1"/>
  <c r="Y109" i="7"/>
  <c r="R550" i="2" s="1"/>
  <c r="Q15" i="14" s="1"/>
  <c r="Z109" i="7"/>
  <c r="S550" i="2" s="1"/>
  <c r="R15" i="14" s="1"/>
  <c r="AA109" i="7"/>
  <c r="T550" i="2" s="1"/>
  <c r="S15" i="14" s="1"/>
  <c r="AB109" i="7"/>
  <c r="U550" i="2" s="1"/>
  <c r="T15" i="14" s="1"/>
  <c r="AC109" i="7"/>
  <c r="V550" i="2" s="1"/>
  <c r="U15" i="14" s="1"/>
  <c r="AD109" i="7"/>
  <c r="W550" i="2" s="1"/>
  <c r="V15" i="14" s="1"/>
  <c r="Q110" i="7"/>
  <c r="J551" i="2" s="1"/>
  <c r="I16" i="14" s="1"/>
  <c r="R110" i="7"/>
  <c r="K551" i="2" s="1"/>
  <c r="J16" i="14" s="1"/>
  <c r="S110" i="7"/>
  <c r="L551" i="2" s="1"/>
  <c r="K16" i="14" s="1"/>
  <c r="T110" i="7"/>
  <c r="M551" i="2" s="1"/>
  <c r="L16" i="14" s="1"/>
  <c r="U110" i="7"/>
  <c r="N551" i="2" s="1"/>
  <c r="M16" i="14" s="1"/>
  <c r="V110" i="7"/>
  <c r="O551" i="2" s="1"/>
  <c r="N16" i="14" s="1"/>
  <c r="W110" i="7"/>
  <c r="P551" i="2" s="1"/>
  <c r="O16" i="14" s="1"/>
  <c r="X110" i="7"/>
  <c r="Q551" i="2" s="1"/>
  <c r="P16" i="14" s="1"/>
  <c r="Y110" i="7"/>
  <c r="R551" i="2" s="1"/>
  <c r="Q16" i="14" s="1"/>
  <c r="Z110" i="7"/>
  <c r="S551" i="2" s="1"/>
  <c r="R16" i="14" s="1"/>
  <c r="AA110" i="7"/>
  <c r="T551" i="2" s="1"/>
  <c r="S16" i="14" s="1"/>
  <c r="AB110" i="7"/>
  <c r="U551" i="2" s="1"/>
  <c r="T16" i="14" s="1"/>
  <c r="AC110" i="7"/>
  <c r="V551" i="2" s="1"/>
  <c r="U16" i="14" s="1"/>
  <c r="AD110" i="7"/>
  <c r="W551" i="2" s="1"/>
  <c r="V16" i="14" s="1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M612" i="2"/>
  <c r="N612" i="2"/>
  <c r="O612" i="2"/>
  <c r="P612" i="2"/>
  <c r="Q612" i="2"/>
  <c r="R612" i="2"/>
  <c r="S612" i="2"/>
  <c r="T612" i="2"/>
  <c r="U612" i="2"/>
  <c r="V612" i="2"/>
  <c r="W612" i="2"/>
  <c r="X612" i="2"/>
  <c r="Y612" i="2"/>
  <c r="Z612" i="2"/>
  <c r="M614" i="2"/>
  <c r="N614" i="2"/>
  <c r="O614" i="2"/>
  <c r="P614" i="2"/>
  <c r="Q614" i="2"/>
  <c r="R614" i="2"/>
  <c r="S614" i="2"/>
  <c r="T614" i="2"/>
  <c r="U614" i="2"/>
  <c r="V614" i="2"/>
  <c r="W614" i="2"/>
  <c r="X614" i="2"/>
  <c r="Y614" i="2"/>
  <c r="Z614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M621" i="2"/>
  <c r="N621" i="2"/>
  <c r="O621" i="2"/>
  <c r="P621" i="2"/>
  <c r="Q621" i="2"/>
  <c r="R621" i="2"/>
  <c r="S621" i="2"/>
  <c r="T621" i="2"/>
  <c r="U621" i="2"/>
  <c r="V621" i="2"/>
  <c r="W621" i="2"/>
  <c r="X621" i="2"/>
  <c r="Y621" i="2"/>
  <c r="Z621" i="2"/>
  <c r="M625" i="2"/>
  <c r="N625" i="2"/>
  <c r="O625" i="2"/>
  <c r="P625" i="2"/>
  <c r="Q625" i="2"/>
  <c r="R625" i="2"/>
  <c r="S625" i="2"/>
  <c r="T625" i="2"/>
  <c r="U625" i="2"/>
  <c r="V625" i="2"/>
  <c r="W625" i="2"/>
  <c r="X625" i="2"/>
  <c r="Y625" i="2"/>
  <c r="Z625" i="2"/>
  <c r="M646" i="2"/>
  <c r="N646" i="2"/>
  <c r="O646" i="2"/>
  <c r="P646" i="2"/>
  <c r="Q646" i="2"/>
  <c r="R646" i="2"/>
  <c r="S646" i="2"/>
  <c r="T646" i="2"/>
  <c r="U646" i="2"/>
  <c r="V646" i="2"/>
  <c r="W646" i="2"/>
  <c r="X646" i="2"/>
  <c r="Y646" i="2"/>
  <c r="Z646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M654" i="2"/>
  <c r="N654" i="2"/>
  <c r="O654" i="2"/>
  <c r="P654" i="2"/>
  <c r="Q654" i="2"/>
  <c r="R654" i="2"/>
  <c r="S654" i="2"/>
  <c r="T654" i="2"/>
  <c r="U654" i="2"/>
  <c r="V654" i="2"/>
  <c r="W654" i="2"/>
  <c r="X654" i="2"/>
  <c r="Y654" i="2"/>
  <c r="Z654" i="2"/>
  <c r="M669" i="2"/>
  <c r="N669" i="2"/>
  <c r="O669" i="2"/>
  <c r="P669" i="2"/>
  <c r="Q669" i="2"/>
  <c r="Q902" i="2" s="1"/>
  <c r="Q88" i="12" s="1"/>
  <c r="R669" i="2"/>
  <c r="S669" i="2"/>
  <c r="T669" i="2"/>
  <c r="T902" i="2" s="1"/>
  <c r="T88" i="12" s="1"/>
  <c r="U669" i="2"/>
  <c r="V669" i="2"/>
  <c r="W669" i="2"/>
  <c r="X669" i="2"/>
  <c r="Y669" i="2"/>
  <c r="Z669" i="2"/>
  <c r="J410" i="2"/>
  <c r="K410" i="2"/>
  <c r="L410" i="2"/>
  <c r="M544" i="2" s="1"/>
  <c r="L9" i="14" s="1"/>
  <c r="M410" i="2"/>
  <c r="N544" i="2" s="1"/>
  <c r="M9" i="14" s="1"/>
  <c r="N410" i="2"/>
  <c r="O544" i="2" s="1"/>
  <c r="N9" i="14" s="1"/>
  <c r="O410" i="2"/>
  <c r="P544" i="2" s="1"/>
  <c r="O9" i="14" s="1"/>
  <c r="P410" i="2"/>
  <c r="Q544" i="2" s="1"/>
  <c r="P9" i="14" s="1"/>
  <c r="Q410" i="2"/>
  <c r="R410" i="2"/>
  <c r="S410" i="2"/>
  <c r="T410" i="2"/>
  <c r="U544" i="2" s="1"/>
  <c r="T9" i="14" s="1"/>
  <c r="U410" i="2"/>
  <c r="V544" i="2" s="1"/>
  <c r="U9" i="14" s="1"/>
  <c r="V410" i="2"/>
  <c r="J411" i="2"/>
  <c r="K545" i="2" s="1"/>
  <c r="J10" i="14" s="1"/>
  <c r="K411" i="2"/>
  <c r="L411" i="2"/>
  <c r="M411" i="2"/>
  <c r="N411" i="2"/>
  <c r="O545" i="2" s="1"/>
  <c r="N10" i="14" s="1"/>
  <c r="O411" i="2"/>
  <c r="P545" i="2" s="1"/>
  <c r="O10" i="14" s="1"/>
  <c r="P411" i="2"/>
  <c r="Q545" i="2" s="1"/>
  <c r="P10" i="14" s="1"/>
  <c r="Q411" i="2"/>
  <c r="R545" i="2" s="1"/>
  <c r="Q10" i="14" s="1"/>
  <c r="R411" i="2"/>
  <c r="S411" i="2"/>
  <c r="T411" i="2"/>
  <c r="U411" i="2"/>
  <c r="V411" i="2"/>
  <c r="W545" i="2" s="1"/>
  <c r="V10" i="14" s="1"/>
  <c r="J412" i="2"/>
  <c r="K546" i="2" s="1"/>
  <c r="J11" i="14" s="1"/>
  <c r="K412" i="2"/>
  <c r="L546" i="2" s="1"/>
  <c r="K11" i="14" s="1"/>
  <c r="L412" i="2"/>
  <c r="M546" i="2" s="1"/>
  <c r="L11" i="14" s="1"/>
  <c r="M412" i="2"/>
  <c r="N412" i="2"/>
  <c r="O412" i="2"/>
  <c r="P412" i="2"/>
  <c r="Q546" i="2" s="1"/>
  <c r="P11" i="14" s="1"/>
  <c r="Q412" i="2"/>
  <c r="R546" i="2" s="1"/>
  <c r="Q11" i="14" s="1"/>
  <c r="R412" i="2"/>
  <c r="S412" i="2"/>
  <c r="T412" i="2"/>
  <c r="U412" i="2"/>
  <c r="V412" i="2"/>
  <c r="J413" i="2"/>
  <c r="K547" i="2" s="1"/>
  <c r="J12" i="14" s="1"/>
  <c r="K413" i="2"/>
  <c r="L547" i="2" s="1"/>
  <c r="K12" i="14" s="1"/>
  <c r="L413" i="2"/>
  <c r="M547" i="2" s="1"/>
  <c r="L12" i="14" s="1"/>
  <c r="M413" i="2"/>
  <c r="N547" i="2" s="1"/>
  <c r="M12" i="14" s="1"/>
  <c r="N413" i="2"/>
  <c r="O547" i="2" s="1"/>
  <c r="N12" i="14" s="1"/>
  <c r="O413" i="2"/>
  <c r="P413" i="2"/>
  <c r="Q413" i="2"/>
  <c r="R413" i="2"/>
  <c r="S547" i="2" s="1"/>
  <c r="R12" i="14" s="1"/>
  <c r="S413" i="2"/>
  <c r="T547" i="2" s="1"/>
  <c r="S12" i="14" s="1"/>
  <c r="T413" i="2"/>
  <c r="U413" i="2"/>
  <c r="V413" i="2"/>
  <c r="J414" i="2"/>
  <c r="K414" i="2"/>
  <c r="L414" i="2"/>
  <c r="M548" i="2" s="1"/>
  <c r="L13" i="14" s="1"/>
  <c r="M414" i="2"/>
  <c r="N548" i="2" s="1"/>
  <c r="M13" i="14" s="1"/>
  <c r="N414" i="2"/>
  <c r="O548" i="2" s="1"/>
  <c r="N13" i="14" s="1"/>
  <c r="O414" i="2"/>
  <c r="P548" i="2" s="1"/>
  <c r="O13" i="14" s="1"/>
  <c r="P414" i="2"/>
  <c r="Q548" i="2" s="1"/>
  <c r="P13" i="14" s="1"/>
  <c r="Q414" i="2"/>
  <c r="R414" i="2"/>
  <c r="S414" i="2"/>
  <c r="T414" i="2"/>
  <c r="U548" i="2" s="1"/>
  <c r="T13" i="14" s="1"/>
  <c r="U414" i="2"/>
  <c r="V548" i="2" s="1"/>
  <c r="U13" i="14" s="1"/>
  <c r="V414" i="2"/>
  <c r="J415" i="2"/>
  <c r="K549" i="2" s="1"/>
  <c r="J14" i="14" s="1"/>
  <c r="K415" i="2"/>
  <c r="L415" i="2"/>
  <c r="M415" i="2"/>
  <c r="N415" i="2"/>
  <c r="O549" i="2" s="1"/>
  <c r="N14" i="14" s="1"/>
  <c r="O415" i="2"/>
  <c r="P549" i="2" s="1"/>
  <c r="O14" i="14" s="1"/>
  <c r="P415" i="2"/>
  <c r="Q549" i="2" s="1"/>
  <c r="P14" i="14" s="1"/>
  <c r="Q415" i="2"/>
  <c r="R549" i="2" s="1"/>
  <c r="Q14" i="14" s="1"/>
  <c r="R415" i="2"/>
  <c r="S415" i="2"/>
  <c r="T415" i="2"/>
  <c r="U415" i="2"/>
  <c r="V415" i="2"/>
  <c r="W549" i="2" s="1"/>
  <c r="V14" i="14" s="1"/>
  <c r="J435" i="2"/>
  <c r="N678" i="2" s="1"/>
  <c r="K435" i="2"/>
  <c r="O678" i="2" s="1"/>
  <c r="L435" i="2"/>
  <c r="P678" i="2" s="1"/>
  <c r="M435" i="2"/>
  <c r="Q678" i="2" s="1"/>
  <c r="N435" i="2"/>
  <c r="R678" i="2" s="1"/>
  <c r="O435" i="2"/>
  <c r="S678" i="2" s="1"/>
  <c r="P435" i="2"/>
  <c r="T678" i="2" s="1"/>
  <c r="Q435" i="2"/>
  <c r="U678" i="2" s="1"/>
  <c r="R435" i="2"/>
  <c r="V678" i="2" s="1"/>
  <c r="S435" i="2"/>
  <c r="W678" i="2" s="1"/>
  <c r="T435" i="2"/>
  <c r="X678" i="2" s="1"/>
  <c r="U435" i="2"/>
  <c r="Y678" i="2" s="1"/>
  <c r="V435" i="2"/>
  <c r="Z678" i="2" s="1"/>
  <c r="J439" i="2"/>
  <c r="K439" i="2"/>
  <c r="L439" i="2"/>
  <c r="M439" i="2"/>
  <c r="N439" i="2"/>
  <c r="O439" i="2"/>
  <c r="P439" i="2"/>
  <c r="Q439" i="2"/>
  <c r="R439" i="2"/>
  <c r="S439" i="2"/>
  <c r="T439" i="2"/>
  <c r="U439" i="2"/>
  <c r="V439" i="2"/>
  <c r="J440" i="2"/>
  <c r="K440" i="2"/>
  <c r="L440" i="2"/>
  <c r="M440" i="2"/>
  <c r="N440" i="2"/>
  <c r="O440" i="2"/>
  <c r="P440" i="2"/>
  <c r="Q440" i="2"/>
  <c r="R440" i="2"/>
  <c r="J445" i="2" s="1"/>
  <c r="S440" i="2"/>
  <c r="K445" i="2" s="1"/>
  <c r="T440" i="2"/>
  <c r="L445" i="2" s="1"/>
  <c r="U440" i="2"/>
  <c r="M445" i="2" s="1"/>
  <c r="Q623" i="2" s="1"/>
  <c r="V440" i="2"/>
  <c r="N445" i="2" s="1"/>
  <c r="R623" i="2" s="1"/>
  <c r="P445" i="2"/>
  <c r="Q445" i="2"/>
  <c r="R445" i="2"/>
  <c r="S445" i="2"/>
  <c r="T445" i="2"/>
  <c r="U445" i="2"/>
  <c r="Y623" i="2" s="1"/>
  <c r="V445" i="2"/>
  <c r="Z623" i="2" s="1"/>
  <c r="J453" i="2"/>
  <c r="N665" i="2" s="1"/>
  <c r="K453" i="2"/>
  <c r="O665" i="2" s="1"/>
  <c r="O898" i="2" s="1"/>
  <c r="O84" i="12" s="1"/>
  <c r="L453" i="2"/>
  <c r="P665" i="2" s="1"/>
  <c r="P898" i="2" s="1"/>
  <c r="P84" i="12" s="1"/>
  <c r="M453" i="2"/>
  <c r="Q665" i="2" s="1"/>
  <c r="N453" i="2"/>
  <c r="R665" i="2" s="1"/>
  <c r="O453" i="2"/>
  <c r="S665" i="2" s="1"/>
  <c r="P453" i="2"/>
  <c r="T665" i="2" s="1"/>
  <c r="Q453" i="2"/>
  <c r="U665" i="2" s="1"/>
  <c r="R453" i="2"/>
  <c r="V665" i="2" s="1"/>
  <c r="S453" i="2"/>
  <c r="W665" i="2" s="1"/>
  <c r="W898" i="2" s="1"/>
  <c r="W84" i="12" s="1"/>
  <c r="T453" i="2"/>
  <c r="X665" i="2" s="1"/>
  <c r="X898" i="2" s="1"/>
  <c r="X84" i="12" s="1"/>
  <c r="U453" i="2"/>
  <c r="Y665" i="2" s="1"/>
  <c r="V453" i="2"/>
  <c r="Z665" i="2" s="1"/>
  <c r="I106" i="7"/>
  <c r="I104" i="7"/>
  <c r="I102" i="7"/>
  <c r="I100" i="7"/>
  <c r="I98" i="7"/>
  <c r="I96" i="7"/>
  <c r="I94" i="7"/>
  <c r="I92" i="7"/>
  <c r="I90" i="7"/>
  <c r="I88" i="7"/>
  <c r="I86" i="7"/>
  <c r="I84" i="7"/>
  <c r="I82" i="7"/>
  <c r="I80" i="7"/>
  <c r="I78" i="7"/>
  <c r="I76" i="7"/>
  <c r="I74" i="7"/>
  <c r="I72" i="7"/>
  <c r="I70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I68" i="7"/>
  <c r="U668" i="2"/>
  <c r="O8" i="3"/>
  <c r="O7" i="3" s="1"/>
  <c r="P8" i="3"/>
  <c r="P7" i="3" s="1"/>
  <c r="Q8" i="3"/>
  <c r="Q7" i="3" s="1"/>
  <c r="R8" i="3"/>
  <c r="R7" i="3" s="1"/>
  <c r="S8" i="3"/>
  <c r="S7" i="3" s="1"/>
  <c r="T8" i="3"/>
  <c r="T7" i="3" s="1"/>
  <c r="U8" i="3"/>
  <c r="U7" i="3" s="1"/>
  <c r="V8" i="3"/>
  <c r="V7" i="3" s="1"/>
  <c r="V5" i="3" s="1"/>
  <c r="W8" i="3"/>
  <c r="W7" i="3" s="1"/>
  <c r="X8" i="3"/>
  <c r="X7" i="3" s="1"/>
  <c r="Y8" i="3"/>
  <c r="Y7" i="3" s="1"/>
  <c r="O23" i="3"/>
  <c r="O18" i="3" s="1"/>
  <c r="P23" i="3"/>
  <c r="P18" i="3" s="1"/>
  <c r="Q23" i="3"/>
  <c r="Q18" i="3" s="1"/>
  <c r="R23" i="3"/>
  <c r="R18" i="3" s="1"/>
  <c r="S23" i="3"/>
  <c r="S18" i="3" s="1"/>
  <c r="T23" i="3"/>
  <c r="T18" i="3" s="1"/>
  <c r="U23" i="3"/>
  <c r="U18" i="3" s="1"/>
  <c r="V23" i="3"/>
  <c r="V18" i="3" s="1"/>
  <c r="W23" i="3"/>
  <c r="W18" i="3" s="1"/>
  <c r="X23" i="3"/>
  <c r="X18" i="3" s="1"/>
  <c r="Y23" i="3"/>
  <c r="Y18" i="3" s="1"/>
  <c r="O45" i="3"/>
  <c r="P45" i="3"/>
  <c r="Q45" i="3"/>
  <c r="R45" i="3"/>
  <c r="S45" i="3"/>
  <c r="T45" i="3"/>
  <c r="U45" i="3"/>
  <c r="V45" i="3"/>
  <c r="W45" i="3"/>
  <c r="X45" i="3"/>
  <c r="Y45" i="3"/>
  <c r="O52" i="3"/>
  <c r="P52" i="3"/>
  <c r="P737" i="2" s="1"/>
  <c r="Q52" i="3"/>
  <c r="Q737" i="2" s="1"/>
  <c r="R52" i="3"/>
  <c r="R737" i="2" s="1"/>
  <c r="S52" i="3"/>
  <c r="S737" i="2" s="1"/>
  <c r="T52" i="3"/>
  <c r="U52" i="3"/>
  <c r="U737" i="2" s="1"/>
  <c r="V52" i="3"/>
  <c r="W52" i="3"/>
  <c r="X52" i="3"/>
  <c r="X737" i="2" s="1"/>
  <c r="Y52" i="3"/>
  <c r="Y737" i="2" s="1"/>
  <c r="S60" i="3"/>
  <c r="O79" i="3"/>
  <c r="O764" i="2" s="1"/>
  <c r="P79" i="3"/>
  <c r="P764" i="2" s="1"/>
  <c r="Q79" i="3"/>
  <c r="Q764" i="2" s="1"/>
  <c r="R79" i="3"/>
  <c r="R764" i="2" s="1"/>
  <c r="S79" i="3"/>
  <c r="S764" i="2" s="1"/>
  <c r="T79" i="3"/>
  <c r="T764" i="2" s="1"/>
  <c r="U79" i="3"/>
  <c r="U764" i="2" s="1"/>
  <c r="V79" i="3"/>
  <c r="V764" i="2" s="1"/>
  <c r="W79" i="3"/>
  <c r="W764" i="2" s="1"/>
  <c r="X79" i="3"/>
  <c r="X764" i="2" s="1"/>
  <c r="Y79" i="3"/>
  <c r="Y764" i="2" s="1"/>
  <c r="O80" i="3"/>
  <c r="O765" i="2" s="1"/>
  <c r="P80" i="3"/>
  <c r="P765" i="2" s="1"/>
  <c r="Q80" i="3"/>
  <c r="Q765" i="2" s="1"/>
  <c r="R80" i="3"/>
  <c r="R765" i="2" s="1"/>
  <c r="S80" i="3"/>
  <c r="S765" i="2" s="1"/>
  <c r="T80" i="3"/>
  <c r="T765" i="2" s="1"/>
  <c r="U80" i="3"/>
  <c r="U765" i="2" s="1"/>
  <c r="V80" i="3"/>
  <c r="V765" i="2" s="1"/>
  <c r="W80" i="3"/>
  <c r="W765" i="2" s="1"/>
  <c r="X80" i="3"/>
  <c r="X765" i="2" s="1"/>
  <c r="Y80" i="3"/>
  <c r="Y765" i="2" s="1"/>
  <c r="O81" i="3"/>
  <c r="O766" i="2" s="1"/>
  <c r="P81" i="3"/>
  <c r="P766" i="2" s="1"/>
  <c r="Q81" i="3"/>
  <c r="Q766" i="2" s="1"/>
  <c r="R81" i="3"/>
  <c r="R766" i="2" s="1"/>
  <c r="S81" i="3"/>
  <c r="S766" i="2" s="1"/>
  <c r="T81" i="3"/>
  <c r="T766" i="2" s="1"/>
  <c r="U81" i="3"/>
  <c r="U766" i="2" s="1"/>
  <c r="V81" i="3"/>
  <c r="V766" i="2" s="1"/>
  <c r="W81" i="3"/>
  <c r="W766" i="2" s="1"/>
  <c r="X81" i="3"/>
  <c r="X766" i="2" s="1"/>
  <c r="Y81" i="3"/>
  <c r="Y766" i="2" s="1"/>
  <c r="O82" i="3"/>
  <c r="O767" i="2" s="1"/>
  <c r="P82" i="3"/>
  <c r="P767" i="2" s="1"/>
  <c r="Q82" i="3"/>
  <c r="Q767" i="2" s="1"/>
  <c r="R82" i="3"/>
  <c r="R767" i="2" s="1"/>
  <c r="S82" i="3"/>
  <c r="S767" i="2" s="1"/>
  <c r="T82" i="3"/>
  <c r="T767" i="2" s="1"/>
  <c r="U82" i="3"/>
  <c r="U767" i="2" s="1"/>
  <c r="V82" i="3"/>
  <c r="V767" i="2" s="1"/>
  <c r="W82" i="3"/>
  <c r="W767" i="2" s="1"/>
  <c r="X82" i="3"/>
  <c r="X767" i="2" s="1"/>
  <c r="Y82" i="3"/>
  <c r="Y767" i="2" s="1"/>
  <c r="O91" i="3"/>
  <c r="O776" i="2" s="1"/>
  <c r="P91" i="3"/>
  <c r="P776" i="2" s="1"/>
  <c r="Q91" i="3"/>
  <c r="Q776" i="2" s="1"/>
  <c r="R91" i="3"/>
  <c r="R776" i="2" s="1"/>
  <c r="S91" i="3"/>
  <c r="S776" i="2" s="1"/>
  <c r="T91" i="3"/>
  <c r="T776" i="2" s="1"/>
  <c r="U91" i="3"/>
  <c r="U776" i="2" s="1"/>
  <c r="V91" i="3"/>
  <c r="V776" i="2" s="1"/>
  <c r="W91" i="3"/>
  <c r="W776" i="2" s="1"/>
  <c r="X91" i="3"/>
  <c r="X776" i="2" s="1"/>
  <c r="Y91" i="3"/>
  <c r="Y776" i="2" s="1"/>
  <c r="O92" i="3"/>
  <c r="O777" i="2" s="1"/>
  <c r="P92" i="3"/>
  <c r="P777" i="2" s="1"/>
  <c r="Q92" i="3"/>
  <c r="Q777" i="2" s="1"/>
  <c r="R92" i="3"/>
  <c r="R777" i="2" s="1"/>
  <c r="S92" i="3"/>
  <c r="S777" i="2" s="1"/>
  <c r="T92" i="3"/>
  <c r="T777" i="2" s="1"/>
  <c r="U92" i="3"/>
  <c r="U777" i="2" s="1"/>
  <c r="V92" i="3"/>
  <c r="V777" i="2" s="1"/>
  <c r="W92" i="3"/>
  <c r="W777" i="2" s="1"/>
  <c r="X92" i="3"/>
  <c r="X777" i="2" s="1"/>
  <c r="Y92" i="3"/>
  <c r="Y777" i="2" s="1"/>
  <c r="O94" i="3"/>
  <c r="P94" i="3"/>
  <c r="P779" i="2" s="1"/>
  <c r="P908" i="2" s="1"/>
  <c r="P94" i="12" s="1"/>
  <c r="Q94" i="3"/>
  <c r="Q779" i="2" s="1"/>
  <c r="Q908" i="2" s="1"/>
  <c r="Q94" i="12" s="1"/>
  <c r="R94" i="3"/>
  <c r="S94" i="3"/>
  <c r="T94" i="3"/>
  <c r="U94" i="3"/>
  <c r="V94" i="3"/>
  <c r="W94" i="3"/>
  <c r="X94" i="3"/>
  <c r="X779" i="2" s="1"/>
  <c r="X908" i="2" s="1"/>
  <c r="X94" i="12" s="1"/>
  <c r="Y94" i="3"/>
  <c r="Y779" i="2" s="1"/>
  <c r="Y908" i="2" s="1"/>
  <c r="Y94" i="12" s="1"/>
  <c r="O96" i="3"/>
  <c r="O781" i="2" s="1"/>
  <c r="P96" i="3"/>
  <c r="P781" i="2" s="1"/>
  <c r="Q96" i="3"/>
  <c r="Q781" i="2" s="1"/>
  <c r="R96" i="3"/>
  <c r="R781" i="2" s="1"/>
  <c r="S96" i="3"/>
  <c r="S781" i="2" s="1"/>
  <c r="T96" i="3"/>
  <c r="T781" i="2" s="1"/>
  <c r="U96" i="3"/>
  <c r="U781" i="2" s="1"/>
  <c r="V96" i="3"/>
  <c r="V781" i="2" s="1"/>
  <c r="W96" i="3"/>
  <c r="W781" i="2" s="1"/>
  <c r="X96" i="3"/>
  <c r="X781" i="2" s="1"/>
  <c r="Y96" i="3"/>
  <c r="Y781" i="2" s="1"/>
  <c r="O120" i="3"/>
  <c r="P120" i="3"/>
  <c r="Q120" i="3"/>
  <c r="R120" i="3"/>
  <c r="S120" i="3"/>
  <c r="T120" i="3"/>
  <c r="U120" i="3"/>
  <c r="V120" i="3"/>
  <c r="W120" i="3"/>
  <c r="X120" i="3"/>
  <c r="Y120" i="3"/>
  <c r="D22" i="1"/>
  <c r="V28" i="3" l="1"/>
  <c r="Y36" i="3"/>
  <c r="Y83" i="3"/>
  <c r="Q36" i="3"/>
  <c r="Q83" i="3"/>
  <c r="Q768" i="2" s="1"/>
  <c r="P36" i="3"/>
  <c r="P83" i="3"/>
  <c r="P768" i="2" s="1"/>
  <c r="V36" i="3"/>
  <c r="V83" i="3"/>
  <c r="V768" i="2" s="1"/>
  <c r="U36" i="3"/>
  <c r="U83" i="3"/>
  <c r="O36" i="3"/>
  <c r="T36" i="3"/>
  <c r="T83" i="3"/>
  <c r="T768" i="2" s="1"/>
  <c r="W36" i="3"/>
  <c r="W83" i="3"/>
  <c r="W768" i="2" s="1"/>
  <c r="S36" i="3"/>
  <c r="S83" i="3"/>
  <c r="S768" i="2" s="1"/>
  <c r="X36" i="3"/>
  <c r="X83" i="3"/>
  <c r="X768" i="2" s="1"/>
  <c r="R36" i="3"/>
  <c r="R83" i="3"/>
  <c r="R768" i="2" s="1"/>
  <c r="S119" i="3"/>
  <c r="X60" i="3"/>
  <c r="X745" i="2" s="1"/>
  <c r="X790" i="2" s="1"/>
  <c r="U768" i="2"/>
  <c r="Q121" i="3"/>
  <c r="P60" i="3"/>
  <c r="P104" i="3" s="1"/>
  <c r="T60" i="3"/>
  <c r="T104" i="3" s="1"/>
  <c r="T737" i="2"/>
  <c r="T805" i="2" s="1"/>
  <c r="O779" i="2"/>
  <c r="O908" i="2" s="1"/>
  <c r="O94" i="12" s="1"/>
  <c r="V60" i="3"/>
  <c r="V745" i="2" s="1"/>
  <c r="V790" i="2" s="1"/>
  <c r="V737" i="2"/>
  <c r="V779" i="2"/>
  <c r="V908" i="2" s="1"/>
  <c r="V94" i="12" s="1"/>
  <c r="S807" i="2"/>
  <c r="S805" i="2"/>
  <c r="X104" i="3"/>
  <c r="U779" i="2"/>
  <c r="U908" i="2" s="1"/>
  <c r="U94" i="12" s="1"/>
  <c r="R805" i="2"/>
  <c r="R807" i="2"/>
  <c r="U60" i="3"/>
  <c r="U745" i="2" s="1"/>
  <c r="U790" i="2" s="1"/>
  <c r="Y805" i="2"/>
  <c r="Y807" i="2"/>
  <c r="Q805" i="2"/>
  <c r="Q807" i="2"/>
  <c r="R779" i="2"/>
  <c r="R908" i="2" s="1"/>
  <c r="R94" i="12" s="1"/>
  <c r="S66" i="3"/>
  <c r="S751" i="2" s="1"/>
  <c r="S811" i="2" s="1"/>
  <c r="S745" i="2"/>
  <c r="S790" i="2" s="1"/>
  <c r="T779" i="2"/>
  <c r="T908" i="2" s="1"/>
  <c r="T94" i="12" s="1"/>
  <c r="S779" i="2"/>
  <c r="S908" i="2" s="1"/>
  <c r="S94" i="12" s="1"/>
  <c r="W60" i="3"/>
  <c r="W745" i="2" s="1"/>
  <c r="W790" i="2" s="1"/>
  <c r="W737" i="2"/>
  <c r="O60" i="3"/>
  <c r="O745" i="2" s="1"/>
  <c r="O790" i="2" s="1"/>
  <c r="O737" i="2"/>
  <c r="S637" i="2"/>
  <c r="P546" i="2"/>
  <c r="O11" i="14" s="1"/>
  <c r="AB345" i="7"/>
  <c r="U545" i="2"/>
  <c r="T10" i="14" s="1"/>
  <c r="P636" i="2"/>
  <c r="M545" i="2"/>
  <c r="L10" i="14" s="1"/>
  <c r="U635" i="2"/>
  <c r="R544" i="2"/>
  <c r="Q9" i="14" s="1"/>
  <c r="U638" i="2"/>
  <c r="R547" i="2"/>
  <c r="Q12" i="14" s="1"/>
  <c r="AD346" i="7"/>
  <c r="W546" i="2"/>
  <c r="V11" i="14" s="1"/>
  <c r="R637" i="2"/>
  <c r="O546" i="2"/>
  <c r="N11" i="14" s="1"/>
  <c r="AA345" i="7"/>
  <c r="T545" i="2"/>
  <c r="S10" i="14" s="1"/>
  <c r="O636" i="2"/>
  <c r="L545" i="2"/>
  <c r="K10" i="14" s="1"/>
  <c r="AA348" i="7"/>
  <c r="T548" i="2"/>
  <c r="S13" i="14" s="1"/>
  <c r="O639" i="2"/>
  <c r="L548" i="2"/>
  <c r="K13" i="14" s="1"/>
  <c r="T638" i="2"/>
  <c r="Q547" i="2"/>
  <c r="P12" i="14" s="1"/>
  <c r="AC346" i="7"/>
  <c r="V546" i="2"/>
  <c r="U11" i="14" s="1"/>
  <c r="Q637" i="2"/>
  <c r="N546" i="2"/>
  <c r="M11" i="14" s="1"/>
  <c r="Z345" i="7"/>
  <c r="S545" i="2"/>
  <c r="R10" i="14" s="1"/>
  <c r="AC349" i="7"/>
  <c r="V549" i="2"/>
  <c r="U14" i="14" s="1"/>
  <c r="Q640" i="2"/>
  <c r="N549" i="2"/>
  <c r="M14" i="14" s="1"/>
  <c r="Z348" i="7"/>
  <c r="S548" i="2"/>
  <c r="R13" i="14" s="1"/>
  <c r="N639" i="2"/>
  <c r="K548" i="2"/>
  <c r="J13" i="14" s="1"/>
  <c r="S638" i="2"/>
  <c r="P547" i="2"/>
  <c r="O12" i="14" s="1"/>
  <c r="AB346" i="7"/>
  <c r="U546" i="2"/>
  <c r="T11" i="14" s="1"/>
  <c r="AD344" i="7"/>
  <c r="W544" i="2"/>
  <c r="V9" i="14" s="1"/>
  <c r="AB349" i="7"/>
  <c r="U549" i="2"/>
  <c r="T14" i="14" s="1"/>
  <c r="P640" i="2"/>
  <c r="M549" i="2"/>
  <c r="L14" i="14" s="1"/>
  <c r="U639" i="2"/>
  <c r="R548" i="2"/>
  <c r="Q13" i="14" s="1"/>
  <c r="AD347" i="7"/>
  <c r="W547" i="2"/>
  <c r="V12" i="14" s="1"/>
  <c r="AA346" i="7"/>
  <c r="T546" i="2"/>
  <c r="S11" i="14" s="1"/>
  <c r="AA349" i="7"/>
  <c r="T549" i="2"/>
  <c r="S14" i="14" s="1"/>
  <c r="O640" i="2"/>
  <c r="L549" i="2"/>
  <c r="K14" i="14" s="1"/>
  <c r="AC347" i="7"/>
  <c r="V547" i="2"/>
  <c r="U12" i="14" s="1"/>
  <c r="Z346" i="7"/>
  <c r="S546" i="2"/>
  <c r="R11" i="14" s="1"/>
  <c r="Z349" i="7"/>
  <c r="S549" i="2"/>
  <c r="R14" i="14" s="1"/>
  <c r="AB347" i="7"/>
  <c r="U547" i="2"/>
  <c r="T12" i="14" s="1"/>
  <c r="AA344" i="7"/>
  <c r="T544" i="2"/>
  <c r="S9" i="14" s="1"/>
  <c r="O635" i="2"/>
  <c r="L544" i="2"/>
  <c r="K9" i="14" s="1"/>
  <c r="AD348" i="7"/>
  <c r="W548" i="2"/>
  <c r="V13" i="14" s="1"/>
  <c r="AC345" i="7"/>
  <c r="V545" i="2"/>
  <c r="U10" i="14" s="1"/>
  <c r="Q636" i="2"/>
  <c r="N545" i="2"/>
  <c r="M10" i="14" s="1"/>
  <c r="Z344" i="7"/>
  <c r="S544" i="2"/>
  <c r="R9" i="14" s="1"/>
  <c r="N635" i="2"/>
  <c r="K544" i="2"/>
  <c r="J9" i="14" s="1"/>
  <c r="Y768" i="2"/>
  <c r="W779" i="2"/>
  <c r="W908" i="2" s="1"/>
  <c r="W94" i="12" s="1"/>
  <c r="R902" i="2"/>
  <c r="R88" i="12" s="1"/>
  <c r="R898" i="2"/>
  <c r="R84" i="12" s="1"/>
  <c r="Y898" i="2"/>
  <c r="Y84" i="12" s="1"/>
  <c r="Q898" i="2"/>
  <c r="Q84" i="12" s="1"/>
  <c r="V902" i="2"/>
  <c r="V88" i="12" s="1"/>
  <c r="N902" i="2"/>
  <c r="N88" i="12" s="1"/>
  <c r="V115" i="3"/>
  <c r="V116" i="3"/>
  <c r="M902" i="2"/>
  <c r="M88" i="12" s="1"/>
  <c r="V898" i="2"/>
  <c r="V84" i="12" s="1"/>
  <c r="N898" i="2"/>
  <c r="N84" i="12" s="1"/>
  <c r="W334" i="7"/>
  <c r="O407" i="2" s="1"/>
  <c r="P541" i="2" s="1"/>
  <c r="O6" i="14" s="1"/>
  <c r="X334" i="7"/>
  <c r="P407" i="2" s="1"/>
  <c r="Q541" i="2" s="1"/>
  <c r="P6" i="14" s="1"/>
  <c r="R119" i="3"/>
  <c r="P121" i="3"/>
  <c r="Y60" i="3"/>
  <c r="Y745" i="2" s="1"/>
  <c r="Y790" i="2" s="1"/>
  <c r="Q119" i="3"/>
  <c r="Y121" i="3"/>
  <c r="R60" i="3"/>
  <c r="R104" i="3" s="1"/>
  <c r="S121" i="3"/>
  <c r="Q60" i="3"/>
  <c r="Q745" i="2" s="1"/>
  <c r="Q790" i="2" s="1"/>
  <c r="R121" i="3"/>
  <c r="Y119" i="3"/>
  <c r="O104" i="3"/>
  <c r="P119" i="3"/>
  <c r="X119" i="3"/>
  <c r="U119" i="3"/>
  <c r="X121" i="3"/>
  <c r="T119" i="3"/>
  <c r="U121" i="3"/>
  <c r="T121" i="3"/>
  <c r="S104" i="3"/>
  <c r="U345" i="7"/>
  <c r="T345" i="7"/>
  <c r="S348" i="7"/>
  <c r="T668" i="2"/>
  <c r="T670" i="2" s="1"/>
  <c r="Y348" i="7"/>
  <c r="AA334" i="7"/>
  <c r="S407" i="2" s="1"/>
  <c r="T541" i="2" s="1"/>
  <c r="S6" i="14" s="1"/>
  <c r="S334" i="7"/>
  <c r="K407" i="2" s="1"/>
  <c r="L541" i="2" s="1"/>
  <c r="K6" i="14" s="1"/>
  <c r="Y334" i="7"/>
  <c r="Q407" i="2" s="1"/>
  <c r="R541" i="2" s="1"/>
  <c r="Q6" i="14" s="1"/>
  <c r="Q334" i="7"/>
  <c r="Q635" i="2"/>
  <c r="U344" i="7"/>
  <c r="N637" i="2"/>
  <c r="R346" i="7"/>
  <c r="R668" i="2"/>
  <c r="R670" i="2" s="1"/>
  <c r="N640" i="2"/>
  <c r="R349" i="7"/>
  <c r="S639" i="2"/>
  <c r="W348" i="7"/>
  <c r="P638" i="2"/>
  <c r="T347" i="7"/>
  <c r="U637" i="2"/>
  <c r="Y346" i="7"/>
  <c r="AD345" i="7"/>
  <c r="R636" i="2"/>
  <c r="V345" i="7"/>
  <c r="R348" i="7"/>
  <c r="W346" i="7"/>
  <c r="S345" i="7"/>
  <c r="AC344" i="7"/>
  <c r="S636" i="2"/>
  <c r="W345" i="7"/>
  <c r="U640" i="2"/>
  <c r="Y349" i="7"/>
  <c r="R639" i="2"/>
  <c r="V348" i="7"/>
  <c r="AA347" i="7"/>
  <c r="O638" i="2"/>
  <c r="S347" i="7"/>
  <c r="T637" i="2"/>
  <c r="X346" i="7"/>
  <c r="U349" i="7"/>
  <c r="V346" i="7"/>
  <c r="T636" i="2"/>
  <c r="X345" i="7"/>
  <c r="T639" i="2"/>
  <c r="X348" i="7"/>
  <c r="AB344" i="7"/>
  <c r="T640" i="2"/>
  <c r="X349" i="7"/>
  <c r="AC348" i="7"/>
  <c r="Q639" i="2"/>
  <c r="U348" i="7"/>
  <c r="Z347" i="7"/>
  <c r="N638" i="2"/>
  <c r="R347" i="7"/>
  <c r="T349" i="7"/>
  <c r="Y347" i="7"/>
  <c r="U346" i="7"/>
  <c r="R638" i="2"/>
  <c r="V347" i="7"/>
  <c r="P635" i="2"/>
  <c r="T344" i="7"/>
  <c r="S640" i="2"/>
  <c r="W349" i="7"/>
  <c r="AB348" i="7"/>
  <c r="P639" i="2"/>
  <c r="T348" i="7"/>
  <c r="T635" i="2"/>
  <c r="X344" i="7"/>
  <c r="S349" i="7"/>
  <c r="X347" i="7"/>
  <c r="Y344" i="7"/>
  <c r="O637" i="2"/>
  <c r="S346" i="7"/>
  <c r="S668" i="2"/>
  <c r="S670" i="2" s="1"/>
  <c r="Q638" i="2"/>
  <c r="U347" i="7"/>
  <c r="AD349" i="7"/>
  <c r="R640" i="2"/>
  <c r="V349" i="7"/>
  <c r="N636" i="2"/>
  <c r="R345" i="7"/>
  <c r="S635" i="2"/>
  <c r="W344" i="7"/>
  <c r="W347" i="7"/>
  <c r="S344" i="7"/>
  <c r="AC334" i="7"/>
  <c r="U407" i="2" s="1"/>
  <c r="V541" i="2" s="1"/>
  <c r="U6" i="14" s="1"/>
  <c r="U334" i="7"/>
  <c r="M407" i="2" s="1"/>
  <c r="N541" i="2" s="1"/>
  <c r="M6" i="14" s="1"/>
  <c r="P637" i="2"/>
  <c r="T346" i="7"/>
  <c r="U636" i="2"/>
  <c r="Y345" i="7"/>
  <c r="R635" i="2"/>
  <c r="V344" i="7"/>
  <c r="R344" i="7"/>
  <c r="AD334" i="7"/>
  <c r="V407" i="2" s="1"/>
  <c r="W541" i="2" s="1"/>
  <c r="V6" i="14" s="1"/>
  <c r="V334" i="7"/>
  <c r="N407" i="2" s="1"/>
  <c r="O541" i="2" s="1"/>
  <c r="N6" i="14" s="1"/>
  <c r="AB334" i="7"/>
  <c r="T407" i="2" s="1"/>
  <c r="U541" i="2" s="1"/>
  <c r="T6" i="14" s="1"/>
  <c r="T334" i="7"/>
  <c r="L407" i="2" s="1"/>
  <c r="M541" i="2" s="1"/>
  <c r="L6" i="14" s="1"/>
  <c r="Z334" i="7"/>
  <c r="R407" i="2" s="1"/>
  <c r="S541" i="2" s="1"/>
  <c r="R6" i="14" s="1"/>
  <c r="R334" i="7"/>
  <c r="J407" i="2" s="1"/>
  <c r="K541" i="2" s="1"/>
  <c r="J6" i="14" s="1"/>
  <c r="U902" i="2"/>
  <c r="U88" i="12" s="1"/>
  <c r="P902" i="2"/>
  <c r="P88" i="12" s="1"/>
  <c r="X902" i="2"/>
  <c r="X88" i="12" s="1"/>
  <c r="U898" i="2"/>
  <c r="U84" i="12" s="1"/>
  <c r="Y902" i="2"/>
  <c r="Y88" i="12" s="1"/>
  <c r="O902" i="2"/>
  <c r="O88" i="12" s="1"/>
  <c r="Y635" i="2"/>
  <c r="W902" i="2"/>
  <c r="W88" i="12" s="1"/>
  <c r="X635" i="2"/>
  <c r="T898" i="2"/>
  <c r="T84" i="12" s="1"/>
  <c r="Y668" i="2"/>
  <c r="Y670" i="2" s="1"/>
  <c r="S898" i="2"/>
  <c r="S84" i="12" s="1"/>
  <c r="Q672" i="2"/>
  <c r="Q905" i="2" s="1"/>
  <c r="Q91" i="12" s="1"/>
  <c r="S902" i="2"/>
  <c r="S88" i="12" s="1"/>
  <c r="X668" i="2"/>
  <c r="V668" i="2"/>
  <c r="V623" i="2"/>
  <c r="V672" i="2"/>
  <c r="V905" i="2" s="1"/>
  <c r="V91" i="12" s="1"/>
  <c r="X636" i="2"/>
  <c r="Y672" i="2"/>
  <c r="Y905" i="2" s="1"/>
  <c r="Y91" i="12" s="1"/>
  <c r="W638" i="2"/>
  <c r="U623" i="2"/>
  <c r="U672" i="2"/>
  <c r="U905" i="2" s="1"/>
  <c r="U91" i="12" s="1"/>
  <c r="Z637" i="2"/>
  <c r="W636" i="2"/>
  <c r="R672" i="2"/>
  <c r="R905" i="2" s="1"/>
  <c r="R91" i="12" s="1"/>
  <c r="Z640" i="2"/>
  <c r="V638" i="2"/>
  <c r="T623" i="2"/>
  <c r="Y640" i="2"/>
  <c r="X637" i="2"/>
  <c r="Z668" i="2"/>
  <c r="X640" i="2"/>
  <c r="Z638" i="2"/>
  <c r="W637" i="2"/>
  <c r="Y639" i="2"/>
  <c r="V639" i="2"/>
  <c r="Z635" i="2"/>
  <c r="P623" i="2"/>
  <c r="P672" i="2"/>
  <c r="P905" i="2" s="1"/>
  <c r="P91" i="12" s="1"/>
  <c r="W640" i="2"/>
  <c r="Y638" i="2"/>
  <c r="V637" i="2"/>
  <c r="X639" i="2"/>
  <c r="Y637" i="2"/>
  <c r="X623" i="2"/>
  <c r="X672" i="2"/>
  <c r="X905" i="2" s="1"/>
  <c r="X91" i="12" s="1"/>
  <c r="O623" i="2"/>
  <c r="O672" i="2"/>
  <c r="O905" i="2" s="1"/>
  <c r="O91" i="12" s="1"/>
  <c r="V640" i="2"/>
  <c r="X638" i="2"/>
  <c r="W635" i="2"/>
  <c r="W639" i="2"/>
  <c r="V636" i="2"/>
  <c r="W668" i="2"/>
  <c r="W623" i="2"/>
  <c r="W672" i="2"/>
  <c r="W905" i="2" s="1"/>
  <c r="W91" i="12" s="1"/>
  <c r="N623" i="2"/>
  <c r="Z639" i="2"/>
  <c r="Y636" i="2"/>
  <c r="V635" i="2"/>
  <c r="Z672" i="2"/>
  <c r="Z636" i="2"/>
  <c r="U670" i="2"/>
  <c r="U115" i="3"/>
  <c r="U116" i="3"/>
  <c r="R87" i="3"/>
  <c r="R772" i="2" s="1"/>
  <c r="R774" i="2" s="1"/>
  <c r="R5" i="3"/>
  <c r="R28" i="3" s="1"/>
  <c r="P116" i="3"/>
  <c r="P115" i="3"/>
  <c r="S5" i="3"/>
  <c r="S28" i="3" s="1"/>
  <c r="S87" i="3"/>
  <c r="S772" i="2" s="1"/>
  <c r="S774" i="2" s="1"/>
  <c r="V104" i="3"/>
  <c r="V66" i="3"/>
  <c r="V751" i="2" s="1"/>
  <c r="V811" i="2" s="1"/>
  <c r="T115" i="3"/>
  <c r="T116" i="3"/>
  <c r="Y5" i="3"/>
  <c r="Y28" i="3" s="1"/>
  <c r="Y87" i="3"/>
  <c r="Y772" i="2" s="1"/>
  <c r="Y774" i="2" s="1"/>
  <c r="Q5" i="3"/>
  <c r="Q28" i="3" s="1"/>
  <c r="Q87" i="3"/>
  <c r="Q772" i="2" s="1"/>
  <c r="Q774" i="2" s="1"/>
  <c r="O116" i="3"/>
  <c r="O115" i="3"/>
  <c r="S115" i="3"/>
  <c r="S116" i="3"/>
  <c r="X5" i="3"/>
  <c r="X28" i="3" s="1"/>
  <c r="X87" i="3"/>
  <c r="X772" i="2" s="1"/>
  <c r="X774" i="2" s="1"/>
  <c r="P5" i="3"/>
  <c r="P28" i="3" s="1"/>
  <c r="P87" i="3"/>
  <c r="P772" i="2" s="1"/>
  <c r="P774" i="2" s="1"/>
  <c r="W116" i="3"/>
  <c r="W115" i="3"/>
  <c r="R115" i="3"/>
  <c r="R116" i="3"/>
  <c r="W5" i="3"/>
  <c r="W28" i="3" s="1"/>
  <c r="W87" i="3"/>
  <c r="W772" i="2" s="1"/>
  <c r="W774" i="2" s="1"/>
  <c r="O5" i="3"/>
  <c r="O28" i="3" s="1"/>
  <c r="Y116" i="3"/>
  <c r="Y115" i="3"/>
  <c r="Q116" i="3"/>
  <c r="Q115" i="3"/>
  <c r="X116" i="3"/>
  <c r="X115" i="3"/>
  <c r="U5" i="3"/>
  <c r="U28" i="3" s="1"/>
  <c r="U87" i="3"/>
  <c r="U772" i="2" s="1"/>
  <c r="U774" i="2" s="1"/>
  <c r="T5" i="3"/>
  <c r="T28" i="3" s="1"/>
  <c r="T87" i="3"/>
  <c r="T772" i="2" s="1"/>
  <c r="T774" i="2" s="1"/>
  <c r="W121" i="3"/>
  <c r="W119" i="3"/>
  <c r="V121" i="3"/>
  <c r="V119" i="3"/>
  <c r="V87" i="3"/>
  <c r="V772" i="2" s="1"/>
  <c r="V774" i="2" s="1"/>
  <c r="H780" i="2"/>
  <c r="G780" i="2"/>
  <c r="F780" i="2"/>
  <c r="E780" i="2"/>
  <c r="D780" i="2"/>
  <c r="C780" i="2"/>
  <c r="H773" i="2"/>
  <c r="G773" i="2"/>
  <c r="F773" i="2"/>
  <c r="E773" i="2"/>
  <c r="D773" i="2"/>
  <c r="C773" i="2"/>
  <c r="H758" i="2"/>
  <c r="G758" i="2"/>
  <c r="F758" i="2"/>
  <c r="E758" i="2"/>
  <c r="D758" i="2"/>
  <c r="C758" i="2"/>
  <c r="F757" i="2"/>
  <c r="E757" i="2"/>
  <c r="D757" i="2"/>
  <c r="C757" i="2"/>
  <c r="H753" i="2"/>
  <c r="G753" i="2"/>
  <c r="F753" i="2"/>
  <c r="E753" i="2"/>
  <c r="D753" i="2"/>
  <c r="C753" i="2"/>
  <c r="H752" i="2"/>
  <c r="G752" i="2"/>
  <c r="F752" i="2"/>
  <c r="E752" i="2"/>
  <c r="D752" i="2"/>
  <c r="C752" i="2"/>
  <c r="H750" i="2"/>
  <c r="G750" i="2"/>
  <c r="F750" i="2"/>
  <c r="E750" i="2"/>
  <c r="D750" i="2"/>
  <c r="C750" i="2"/>
  <c r="H746" i="2"/>
  <c r="G746" i="2"/>
  <c r="F746" i="2"/>
  <c r="E746" i="2"/>
  <c r="D746" i="2"/>
  <c r="C746" i="2"/>
  <c r="H744" i="2"/>
  <c r="G744" i="2"/>
  <c r="F744" i="2"/>
  <c r="E744" i="2"/>
  <c r="D744" i="2"/>
  <c r="C744" i="2"/>
  <c r="H743" i="2"/>
  <c r="G743" i="2"/>
  <c r="F743" i="2"/>
  <c r="E743" i="2"/>
  <c r="D743" i="2"/>
  <c r="C743" i="2"/>
  <c r="H742" i="2"/>
  <c r="G742" i="2"/>
  <c r="F742" i="2"/>
  <c r="E742" i="2"/>
  <c r="D742" i="2"/>
  <c r="C742" i="2"/>
  <c r="H741" i="2"/>
  <c r="G741" i="2"/>
  <c r="F741" i="2"/>
  <c r="E741" i="2"/>
  <c r="D741" i="2"/>
  <c r="C741" i="2"/>
  <c r="H740" i="2"/>
  <c r="G740" i="2"/>
  <c r="F740" i="2"/>
  <c r="E740" i="2"/>
  <c r="D740" i="2"/>
  <c r="C740" i="2"/>
  <c r="H739" i="2"/>
  <c r="G739" i="2"/>
  <c r="F739" i="2"/>
  <c r="E739" i="2"/>
  <c r="D739" i="2"/>
  <c r="C739" i="2"/>
  <c r="H738" i="2"/>
  <c r="G738" i="2"/>
  <c r="F738" i="2"/>
  <c r="E738" i="2"/>
  <c r="D738" i="2"/>
  <c r="C738" i="2"/>
  <c r="H736" i="2"/>
  <c r="G736" i="2"/>
  <c r="F736" i="2"/>
  <c r="E736" i="2"/>
  <c r="D736" i="2"/>
  <c r="C736" i="2"/>
  <c r="H732" i="2"/>
  <c r="G732" i="2"/>
  <c r="F732" i="2"/>
  <c r="E732" i="2"/>
  <c r="D732" i="2"/>
  <c r="C732" i="2"/>
  <c r="H731" i="2"/>
  <c r="G731" i="2"/>
  <c r="F731" i="2"/>
  <c r="E731" i="2"/>
  <c r="D731" i="2"/>
  <c r="C731" i="2"/>
  <c r="H729" i="2"/>
  <c r="G729" i="2"/>
  <c r="F729" i="2"/>
  <c r="E729" i="2"/>
  <c r="D729" i="2"/>
  <c r="C729" i="2"/>
  <c r="H728" i="2"/>
  <c r="G728" i="2"/>
  <c r="F728" i="2"/>
  <c r="E728" i="2"/>
  <c r="D728" i="2"/>
  <c r="C728" i="2"/>
  <c r="H727" i="2"/>
  <c r="G727" i="2"/>
  <c r="F727" i="2"/>
  <c r="E727" i="2"/>
  <c r="D727" i="2"/>
  <c r="C727" i="2"/>
  <c r="H726" i="2"/>
  <c r="G726" i="2"/>
  <c r="F726" i="2"/>
  <c r="E726" i="2"/>
  <c r="D726" i="2"/>
  <c r="C726" i="2"/>
  <c r="H725" i="2"/>
  <c r="G725" i="2"/>
  <c r="F725" i="2"/>
  <c r="E725" i="2"/>
  <c r="D725" i="2"/>
  <c r="C725" i="2"/>
  <c r="H724" i="2"/>
  <c r="G724" i="2"/>
  <c r="F724" i="2"/>
  <c r="E724" i="2"/>
  <c r="D724" i="2"/>
  <c r="C724" i="2"/>
  <c r="H723" i="2"/>
  <c r="G723" i="2"/>
  <c r="F723" i="2"/>
  <c r="E723" i="2"/>
  <c r="D723" i="2"/>
  <c r="C723" i="2"/>
  <c r="H722" i="2"/>
  <c r="G722" i="2"/>
  <c r="F722" i="2"/>
  <c r="E722" i="2"/>
  <c r="D722" i="2"/>
  <c r="C722" i="2"/>
  <c r="H719" i="2"/>
  <c r="G719" i="2"/>
  <c r="F719" i="2"/>
  <c r="E719" i="2"/>
  <c r="D719" i="2"/>
  <c r="C719" i="2"/>
  <c r="H718" i="2"/>
  <c r="G718" i="2"/>
  <c r="F718" i="2"/>
  <c r="E718" i="2"/>
  <c r="D718" i="2"/>
  <c r="C718" i="2"/>
  <c r="H717" i="2"/>
  <c r="G717" i="2"/>
  <c r="F717" i="2"/>
  <c r="E717" i="2"/>
  <c r="D717" i="2"/>
  <c r="C717" i="2"/>
  <c r="H711" i="2"/>
  <c r="G711" i="2"/>
  <c r="F711" i="2"/>
  <c r="E711" i="2"/>
  <c r="D711" i="2"/>
  <c r="C711" i="2"/>
  <c r="H710" i="2"/>
  <c r="G710" i="2"/>
  <c r="F710" i="2"/>
  <c r="E710" i="2"/>
  <c r="D710" i="2"/>
  <c r="C710" i="2"/>
  <c r="H709" i="2"/>
  <c r="G709" i="2"/>
  <c r="F709" i="2"/>
  <c r="E709" i="2"/>
  <c r="D709" i="2"/>
  <c r="C709" i="2"/>
  <c r="H706" i="2"/>
  <c r="G706" i="2"/>
  <c r="F706" i="2"/>
  <c r="E706" i="2"/>
  <c r="D706" i="2"/>
  <c r="C706" i="2"/>
  <c r="H705" i="2"/>
  <c r="G705" i="2"/>
  <c r="F705" i="2"/>
  <c r="E705" i="2"/>
  <c r="D705" i="2"/>
  <c r="C705" i="2"/>
  <c r="H704" i="2"/>
  <c r="G704" i="2"/>
  <c r="F704" i="2"/>
  <c r="E704" i="2"/>
  <c r="D704" i="2"/>
  <c r="C704" i="2"/>
  <c r="H702" i="2"/>
  <c r="G702" i="2"/>
  <c r="F702" i="2"/>
  <c r="E702" i="2"/>
  <c r="D702" i="2"/>
  <c r="C702" i="2"/>
  <c r="H701" i="2"/>
  <c r="G701" i="2"/>
  <c r="F701" i="2"/>
  <c r="E701" i="2"/>
  <c r="D701" i="2"/>
  <c r="C701" i="2"/>
  <c r="H700" i="2"/>
  <c r="G700" i="2"/>
  <c r="F700" i="2"/>
  <c r="E700" i="2"/>
  <c r="D700" i="2"/>
  <c r="C700" i="2"/>
  <c r="H699" i="2"/>
  <c r="G699" i="2"/>
  <c r="F699" i="2"/>
  <c r="E699" i="2"/>
  <c r="D699" i="2"/>
  <c r="C699" i="2"/>
  <c r="H698" i="2"/>
  <c r="G698" i="2"/>
  <c r="F698" i="2"/>
  <c r="E698" i="2"/>
  <c r="D698" i="2"/>
  <c r="C698" i="2"/>
  <c r="H697" i="2"/>
  <c r="G697" i="2"/>
  <c r="F697" i="2"/>
  <c r="E697" i="2"/>
  <c r="D697" i="2"/>
  <c r="C697" i="2"/>
  <c r="H696" i="2"/>
  <c r="G696" i="2"/>
  <c r="F696" i="2"/>
  <c r="E696" i="2"/>
  <c r="D696" i="2"/>
  <c r="C696" i="2"/>
  <c r="H695" i="2"/>
  <c r="G695" i="2"/>
  <c r="F695" i="2"/>
  <c r="E695" i="2"/>
  <c r="D695" i="2"/>
  <c r="C695" i="2"/>
  <c r="H694" i="2"/>
  <c r="G694" i="2"/>
  <c r="F694" i="2"/>
  <c r="E694" i="2"/>
  <c r="D694" i="2"/>
  <c r="C694" i="2"/>
  <c r="H691" i="2"/>
  <c r="G691" i="2"/>
  <c r="F691" i="2"/>
  <c r="E691" i="2"/>
  <c r="D691" i="2"/>
  <c r="C691" i="2"/>
  <c r="X66" i="3" l="1"/>
  <c r="X751" i="2" s="1"/>
  <c r="X811" i="2" s="1"/>
  <c r="X71" i="3"/>
  <c r="X72" i="3" s="1"/>
  <c r="P66" i="3"/>
  <c r="P751" i="2" s="1"/>
  <c r="P811" i="2" s="1"/>
  <c r="I806" i="2"/>
  <c r="X112" i="3"/>
  <c r="P745" i="2"/>
  <c r="P790" i="2" s="1"/>
  <c r="Y66" i="3"/>
  <c r="Y751" i="2" s="1"/>
  <c r="Y811" i="2" s="1"/>
  <c r="S71" i="3"/>
  <c r="S72" i="3" s="1"/>
  <c r="Y104" i="3"/>
  <c r="S125" i="3"/>
  <c r="X125" i="3"/>
  <c r="S112" i="3"/>
  <c r="U66" i="3"/>
  <c r="U751" i="2" s="1"/>
  <c r="U811" i="2" s="1"/>
  <c r="O66" i="3"/>
  <c r="O751" i="2" s="1"/>
  <c r="O811" i="2" s="1"/>
  <c r="U104" i="3"/>
  <c r="W104" i="3"/>
  <c r="W66" i="3"/>
  <c r="W751" i="2" s="1"/>
  <c r="W811" i="2" s="1"/>
  <c r="W805" i="2"/>
  <c r="W807" i="2"/>
  <c r="U805" i="2"/>
  <c r="U807" i="2"/>
  <c r="P805" i="2"/>
  <c r="P807" i="2"/>
  <c r="T66" i="3"/>
  <c r="T745" i="2"/>
  <c r="T790" i="2" s="1"/>
  <c r="R66" i="3"/>
  <c r="R751" i="2" s="1"/>
  <c r="R811" i="2" s="1"/>
  <c r="R745" i="2"/>
  <c r="R790" i="2" s="1"/>
  <c r="V805" i="2"/>
  <c r="X805" i="2"/>
  <c r="X807" i="2"/>
  <c r="T807" i="2"/>
  <c r="V807" i="2"/>
  <c r="W125" i="3"/>
  <c r="X756" i="2"/>
  <c r="AD341" i="7"/>
  <c r="AC341" i="7"/>
  <c r="W632" i="2"/>
  <c r="W341" i="7"/>
  <c r="AB341" i="7"/>
  <c r="T632" i="2"/>
  <c r="V632" i="2"/>
  <c r="X632" i="2"/>
  <c r="S632" i="2"/>
  <c r="X341" i="7"/>
  <c r="Z632" i="2"/>
  <c r="Q66" i="3"/>
  <c r="Q751" i="2" s="1"/>
  <c r="Q811" i="2" s="1"/>
  <c r="Q104" i="3"/>
  <c r="Q89" i="3"/>
  <c r="Y89" i="3"/>
  <c r="U89" i="3"/>
  <c r="S89" i="3"/>
  <c r="R89" i="3"/>
  <c r="W89" i="3"/>
  <c r="P89" i="3"/>
  <c r="T89" i="3"/>
  <c r="V89" i="3"/>
  <c r="X89" i="3"/>
  <c r="Y632" i="2"/>
  <c r="Q632" i="2"/>
  <c r="U341" i="7"/>
  <c r="AA341" i="7"/>
  <c r="N632" i="2"/>
  <c r="R341" i="7"/>
  <c r="Z341" i="7"/>
  <c r="P632" i="2"/>
  <c r="T341" i="7"/>
  <c r="U632" i="2"/>
  <c r="Y341" i="7"/>
  <c r="R632" i="2"/>
  <c r="V341" i="7"/>
  <c r="O632" i="2"/>
  <c r="S341" i="7"/>
  <c r="X670" i="2"/>
  <c r="V670" i="2"/>
  <c r="Z670" i="2"/>
  <c r="W670" i="2"/>
  <c r="V71" i="3"/>
  <c r="V72" i="3" s="1"/>
  <c r="V125" i="3"/>
  <c r="V112" i="3"/>
  <c r="D21" i="1"/>
  <c r="D8" i="1"/>
  <c r="D16" i="2"/>
  <c r="D15" i="2"/>
  <c r="C112" i="3"/>
  <c r="D16" i="1"/>
  <c r="D7" i="1"/>
  <c r="D32" i="1"/>
  <c r="D31" i="1"/>
  <c r="D30" i="1"/>
  <c r="D29" i="1"/>
  <c r="D28" i="1"/>
  <c r="D18" i="1"/>
  <c r="D17" i="1"/>
  <c r="D15" i="1"/>
  <c r="C16" i="2"/>
  <c r="C10" i="2"/>
  <c r="C5" i="2"/>
  <c r="C3" i="2"/>
  <c r="D5" i="2" l="1"/>
  <c r="K6" i="2"/>
  <c r="V756" i="2"/>
  <c r="S756" i="2"/>
  <c r="O112" i="3"/>
  <c r="O71" i="3"/>
  <c r="O72" i="3" s="1"/>
  <c r="P112" i="3"/>
  <c r="P125" i="3"/>
  <c r="P71" i="3"/>
  <c r="P72" i="3" s="1"/>
  <c r="R125" i="3"/>
  <c r="R112" i="3"/>
  <c r="W112" i="3"/>
  <c r="W71" i="3"/>
  <c r="W72" i="3" s="1"/>
  <c r="Y125" i="3"/>
  <c r="Y71" i="3"/>
  <c r="Y72" i="3" s="1"/>
  <c r="U125" i="3"/>
  <c r="Y112" i="3"/>
  <c r="U112" i="3"/>
  <c r="U71" i="3"/>
  <c r="U72" i="3" s="1"/>
  <c r="O125" i="3"/>
  <c r="T751" i="2"/>
  <c r="T811" i="2" s="1"/>
  <c r="T71" i="3"/>
  <c r="T72" i="3" s="1"/>
  <c r="T125" i="3"/>
  <c r="T112" i="3"/>
  <c r="R71" i="3"/>
  <c r="R72" i="3" s="1"/>
  <c r="E5" i="2"/>
  <c r="Q112" i="3"/>
  <c r="Q71" i="3"/>
  <c r="Q72" i="3" s="1"/>
  <c r="Q125" i="3"/>
  <c r="Y901" i="2"/>
  <c r="Y87" i="12" s="1"/>
  <c r="W901" i="2"/>
  <c r="R901" i="2"/>
  <c r="X901" i="2"/>
  <c r="S901" i="2"/>
  <c r="V901" i="2"/>
  <c r="T901" i="2"/>
  <c r="U901" i="2"/>
  <c r="U462" i="2"/>
  <c r="V460" i="2"/>
  <c r="W460" i="2" s="1"/>
  <c r="X460" i="2" s="1"/>
  <c r="Y460" i="2" s="1"/>
  <c r="Z460" i="2" s="1"/>
  <c r="AA460" i="2" s="1"/>
  <c r="AB460" i="2" s="1"/>
  <c r="AC460" i="2" s="1"/>
  <c r="AD460" i="2" s="1"/>
  <c r="C99" i="12"/>
  <c r="C98" i="12"/>
  <c r="C97" i="12"/>
  <c r="J90" i="12"/>
  <c r="I90" i="12"/>
  <c r="H90" i="12"/>
  <c r="G90" i="12"/>
  <c r="F90" i="12"/>
  <c r="E90" i="12"/>
  <c r="D90" i="12"/>
  <c r="C90" i="12"/>
  <c r="C89" i="12"/>
  <c r="J86" i="12"/>
  <c r="I86" i="12"/>
  <c r="H86" i="12"/>
  <c r="G86" i="12"/>
  <c r="F86" i="12"/>
  <c r="E86" i="12"/>
  <c r="D86" i="12"/>
  <c r="C86" i="12"/>
  <c r="C85" i="12"/>
  <c r="C83" i="12"/>
  <c r="C82" i="12"/>
  <c r="C81" i="12"/>
  <c r="C80" i="12"/>
  <c r="P333" i="7"/>
  <c r="O333" i="7"/>
  <c r="N333" i="7"/>
  <c r="M333" i="7"/>
  <c r="L333" i="7"/>
  <c r="K333" i="7"/>
  <c r="P330" i="7"/>
  <c r="O330" i="7"/>
  <c r="N330" i="7"/>
  <c r="M330" i="7"/>
  <c r="L330" i="7"/>
  <c r="K330" i="7"/>
  <c r="P327" i="7"/>
  <c r="O327" i="7"/>
  <c r="N327" i="7"/>
  <c r="M327" i="7"/>
  <c r="L327" i="7"/>
  <c r="K327" i="7"/>
  <c r="P324" i="7"/>
  <c r="O324" i="7"/>
  <c r="N324" i="7"/>
  <c r="M324" i="7"/>
  <c r="L324" i="7"/>
  <c r="K324" i="7"/>
  <c r="P321" i="7"/>
  <c r="O321" i="7"/>
  <c r="N321" i="7"/>
  <c r="M321" i="7"/>
  <c r="L321" i="7"/>
  <c r="K321" i="7"/>
  <c r="P318" i="7"/>
  <c r="O318" i="7"/>
  <c r="N318" i="7"/>
  <c r="M318" i="7"/>
  <c r="L318" i="7"/>
  <c r="K318" i="7"/>
  <c r="P315" i="7"/>
  <c r="O315" i="7"/>
  <c r="N315" i="7"/>
  <c r="M315" i="7"/>
  <c r="L315" i="7"/>
  <c r="K315" i="7"/>
  <c r="P312" i="7"/>
  <c r="O312" i="7"/>
  <c r="N312" i="7"/>
  <c r="M312" i="7"/>
  <c r="L312" i="7"/>
  <c r="K312" i="7"/>
  <c r="P309" i="7"/>
  <c r="O309" i="7"/>
  <c r="N309" i="7"/>
  <c r="M309" i="7"/>
  <c r="L309" i="7"/>
  <c r="K309" i="7"/>
  <c r="P306" i="7"/>
  <c r="O306" i="7"/>
  <c r="N306" i="7"/>
  <c r="M306" i="7"/>
  <c r="L306" i="7"/>
  <c r="K306" i="7"/>
  <c r="P303" i="7"/>
  <c r="O303" i="7"/>
  <c r="N303" i="7"/>
  <c r="M303" i="7"/>
  <c r="L303" i="7"/>
  <c r="K303" i="7"/>
  <c r="P300" i="7"/>
  <c r="O300" i="7"/>
  <c r="N300" i="7"/>
  <c r="M300" i="7"/>
  <c r="L300" i="7"/>
  <c r="K300" i="7"/>
  <c r="P297" i="7"/>
  <c r="O297" i="7"/>
  <c r="N297" i="7"/>
  <c r="M297" i="7"/>
  <c r="L297" i="7"/>
  <c r="K297" i="7"/>
  <c r="P294" i="7"/>
  <c r="O294" i="7"/>
  <c r="N294" i="7"/>
  <c r="M294" i="7"/>
  <c r="L294" i="7"/>
  <c r="K294" i="7"/>
  <c r="P291" i="7"/>
  <c r="O291" i="7"/>
  <c r="N291" i="7"/>
  <c r="M291" i="7"/>
  <c r="L291" i="7"/>
  <c r="K291" i="7"/>
  <c r="P288" i="7"/>
  <c r="O288" i="7"/>
  <c r="N288" i="7"/>
  <c r="M288" i="7"/>
  <c r="L288" i="7"/>
  <c r="K288" i="7"/>
  <c r="P285" i="7"/>
  <c r="O285" i="7"/>
  <c r="N285" i="7"/>
  <c r="M285" i="7"/>
  <c r="L285" i="7"/>
  <c r="K285" i="7"/>
  <c r="P282" i="7"/>
  <c r="O282" i="7"/>
  <c r="N282" i="7"/>
  <c r="M282" i="7"/>
  <c r="L282" i="7"/>
  <c r="K282" i="7"/>
  <c r="P276" i="7"/>
  <c r="O276" i="7"/>
  <c r="N276" i="7"/>
  <c r="M276" i="7"/>
  <c r="L276" i="7"/>
  <c r="K276" i="7"/>
  <c r="P279" i="7"/>
  <c r="O279" i="7"/>
  <c r="N279" i="7"/>
  <c r="M279" i="7"/>
  <c r="L279" i="7"/>
  <c r="K279" i="7"/>
  <c r="F462" i="2"/>
  <c r="C462" i="2"/>
  <c r="D462" i="2"/>
  <c r="E462" i="2"/>
  <c r="B462" i="2"/>
  <c r="A463" i="2"/>
  <c r="D453" i="2"/>
  <c r="H665" i="2" s="1"/>
  <c r="E453" i="2"/>
  <c r="I665" i="2" s="1"/>
  <c r="F453" i="2"/>
  <c r="J665" i="2" s="1"/>
  <c r="G453" i="2"/>
  <c r="K665" i="2" s="1"/>
  <c r="H453" i="2"/>
  <c r="L665" i="2" s="1"/>
  <c r="I453" i="2"/>
  <c r="M665" i="2" s="1"/>
  <c r="M898" i="2" s="1"/>
  <c r="M84" i="12" s="1"/>
  <c r="C453" i="2"/>
  <c r="G665" i="2" s="1"/>
  <c r="D9" i="1" l="1"/>
  <c r="C274" i="7"/>
  <c r="C286" i="7"/>
  <c r="C289" i="7"/>
  <c r="C313" i="7"/>
  <c r="C301" i="7"/>
  <c r="C304" i="7"/>
  <c r="C331" i="7"/>
  <c r="C292" i="7"/>
  <c r="C316" i="7"/>
  <c r="C319" i="7"/>
  <c r="C325" i="7"/>
  <c r="C328" i="7"/>
  <c r="C310" i="7"/>
  <c r="C295" i="7"/>
  <c r="C298" i="7"/>
  <c r="C322" i="7"/>
  <c r="C277" i="7"/>
  <c r="C280" i="7"/>
  <c r="C307" i="7"/>
  <c r="C283" i="7"/>
  <c r="W756" i="2"/>
  <c r="O756" i="2"/>
  <c r="U756" i="2"/>
  <c r="Q756" i="2"/>
  <c r="P756" i="2"/>
  <c r="Y756" i="2"/>
  <c r="R756" i="2"/>
  <c r="T756" i="2"/>
  <c r="R903" i="2"/>
  <c r="R89" i="12" s="1"/>
  <c r="R87" i="12"/>
  <c r="X903" i="2"/>
  <c r="X89" i="12" s="1"/>
  <c r="X87" i="12"/>
  <c r="U903" i="2"/>
  <c r="U89" i="12" s="1"/>
  <c r="U87" i="12"/>
  <c r="T903" i="2"/>
  <c r="T89" i="12" s="1"/>
  <c r="T87" i="12"/>
  <c r="W903" i="2"/>
  <c r="W89" i="12" s="1"/>
  <c r="W87" i="12"/>
  <c r="V903" i="2"/>
  <c r="V89" i="12" s="1"/>
  <c r="V87" i="12"/>
  <c r="S903" i="2"/>
  <c r="S89" i="12" s="1"/>
  <c r="S87" i="12"/>
  <c r="L923" i="2"/>
  <c r="T385" i="7" s="1"/>
  <c r="T923" i="2"/>
  <c r="AB385" i="7" s="1"/>
  <c r="P929" i="2"/>
  <c r="X391" i="7" s="1"/>
  <c r="H929" i="2"/>
  <c r="P391" i="7" s="1"/>
  <c r="U923" i="2"/>
  <c r="AC385" i="7" s="1"/>
  <c r="J929" i="2"/>
  <c r="R391" i="7" s="1"/>
  <c r="M923" i="2"/>
  <c r="U385" i="7" s="1"/>
  <c r="O929" i="2"/>
  <c r="W391" i="7" s="1"/>
  <c r="N923" i="2"/>
  <c r="V385" i="7" s="1"/>
  <c r="V923" i="2"/>
  <c r="AD385" i="7" s="1"/>
  <c r="V929" i="2"/>
  <c r="AD391" i="7" s="1"/>
  <c r="N929" i="2"/>
  <c r="V391" i="7" s="1"/>
  <c r="F929" i="2"/>
  <c r="N391" i="7" s="1"/>
  <c r="S929" i="2"/>
  <c r="AA391" i="7" s="1"/>
  <c r="J923" i="2"/>
  <c r="R385" i="7" s="1"/>
  <c r="O923" i="2"/>
  <c r="W385" i="7" s="1"/>
  <c r="U929" i="2"/>
  <c r="AC391" i="7" s="1"/>
  <c r="M929" i="2"/>
  <c r="U391" i="7" s="1"/>
  <c r="E929" i="2"/>
  <c r="M391" i="7" s="1"/>
  <c r="C929" i="2"/>
  <c r="K391" i="7" s="1"/>
  <c r="P923" i="2"/>
  <c r="X385" i="7" s="1"/>
  <c r="T929" i="2"/>
  <c r="AB391" i="7" s="1"/>
  <c r="L929" i="2"/>
  <c r="T391" i="7" s="1"/>
  <c r="D929" i="2"/>
  <c r="L391" i="7" s="1"/>
  <c r="Q923" i="2"/>
  <c r="Y385" i="7" s="1"/>
  <c r="K929" i="2"/>
  <c r="S391" i="7" s="1"/>
  <c r="R923" i="2"/>
  <c r="Z385" i="7" s="1"/>
  <c r="K923" i="2"/>
  <c r="S385" i="7" s="1"/>
  <c r="S923" i="2"/>
  <c r="AA385" i="7" s="1"/>
  <c r="Q929" i="2"/>
  <c r="Y391" i="7" s="1"/>
  <c r="I929" i="2"/>
  <c r="Q391" i="7" s="1"/>
  <c r="G929" i="2"/>
  <c r="O391" i="7" s="1"/>
  <c r="R929" i="2"/>
  <c r="Z391" i="7" s="1"/>
  <c r="Y903" i="2"/>
  <c r="Y89" i="12" s="1"/>
  <c r="B463" i="2"/>
  <c r="AD463" i="2"/>
  <c r="AD462" i="2"/>
  <c r="AE460" i="2"/>
  <c r="Z462" i="2"/>
  <c r="X462" i="2"/>
  <c r="AA463" i="2"/>
  <c r="Y463" i="2"/>
  <c r="AC462" i="2"/>
  <c r="W462" i="2"/>
  <c r="AB463" i="2"/>
  <c r="V462" i="2"/>
  <c r="Z463" i="2"/>
  <c r="AB462" i="2"/>
  <c r="X463" i="2"/>
  <c r="AA462" i="2"/>
  <c r="W463" i="2"/>
  <c r="V463" i="2"/>
  <c r="Y462" i="2"/>
  <c r="AC463" i="2"/>
  <c r="U463" i="2"/>
  <c r="F463" i="2"/>
  <c r="E463" i="2"/>
  <c r="C463" i="2"/>
  <c r="D463" i="2"/>
  <c r="A464" i="2"/>
  <c r="J930" i="2" l="1"/>
  <c r="R392" i="7" s="1"/>
  <c r="H930" i="2"/>
  <c r="P392" i="7" s="1"/>
  <c r="G930" i="2"/>
  <c r="O392" i="7" s="1"/>
  <c r="K930" i="2"/>
  <c r="S392" i="7" s="1"/>
  <c r="C930" i="2"/>
  <c r="K392" i="7" s="1"/>
  <c r="R930" i="2"/>
  <c r="Z392" i="7" s="1"/>
  <c r="O930" i="2"/>
  <c r="W392" i="7" s="1"/>
  <c r="E930" i="2"/>
  <c r="M392" i="7" s="1"/>
  <c r="D930" i="2"/>
  <c r="L392" i="7" s="1"/>
  <c r="M930" i="2"/>
  <c r="U392" i="7" s="1"/>
  <c r="T930" i="2"/>
  <c r="AB392" i="7" s="1"/>
  <c r="U930" i="2"/>
  <c r="AC392" i="7" s="1"/>
  <c r="P930" i="2"/>
  <c r="X392" i="7" s="1"/>
  <c r="F930" i="2"/>
  <c r="N392" i="7" s="1"/>
  <c r="N930" i="2"/>
  <c r="V392" i="7" s="1"/>
  <c r="S930" i="2"/>
  <c r="AA392" i="7" s="1"/>
  <c r="L930" i="2"/>
  <c r="T392" i="7" s="1"/>
  <c r="V930" i="2"/>
  <c r="AD392" i="7" s="1"/>
  <c r="I930" i="2"/>
  <c r="Q392" i="7" s="1"/>
  <c r="Q930" i="2"/>
  <c r="Y392" i="7" s="1"/>
  <c r="AD464" i="2"/>
  <c r="AE464" i="2"/>
  <c r="AF460" i="2"/>
  <c r="AE462" i="2"/>
  <c r="AE463" i="2"/>
  <c r="X464" i="2"/>
  <c r="Y464" i="2"/>
  <c r="Z464" i="2"/>
  <c r="AA464" i="2"/>
  <c r="AB464" i="2"/>
  <c r="U464" i="2"/>
  <c r="AC464" i="2"/>
  <c r="V464" i="2"/>
  <c r="W464" i="2"/>
  <c r="C464" i="2"/>
  <c r="D464" i="2"/>
  <c r="E464" i="2"/>
  <c r="F464" i="2"/>
  <c r="A465" i="2"/>
  <c r="AE465" i="2" s="1"/>
  <c r="B464" i="2"/>
  <c r="AF462" i="2" l="1"/>
  <c r="AG460" i="2"/>
  <c r="AF463" i="2"/>
  <c r="AD465" i="2"/>
  <c r="AF465" i="2"/>
  <c r="AF464" i="2"/>
  <c r="AA465" i="2"/>
  <c r="AB465" i="2"/>
  <c r="U465" i="2"/>
  <c r="AC465" i="2"/>
  <c r="V465" i="2"/>
  <c r="X465" i="2"/>
  <c r="Y465" i="2"/>
  <c r="W465" i="2"/>
  <c r="Z465" i="2"/>
  <c r="C465" i="2"/>
  <c r="D465" i="2"/>
  <c r="E465" i="2"/>
  <c r="F465" i="2"/>
  <c r="A466" i="2"/>
  <c r="B465" i="2"/>
  <c r="AD466" i="2" l="1"/>
  <c r="AE466" i="2"/>
  <c r="AF466" i="2"/>
  <c r="AG466" i="2"/>
  <c r="AH460" i="2"/>
  <c r="AH466" i="2" s="1"/>
  <c r="AG462" i="2"/>
  <c r="AG463" i="2"/>
  <c r="AG464" i="2"/>
  <c r="AG465" i="2"/>
  <c r="V466" i="2"/>
  <c r="Z466" i="2"/>
  <c r="W466" i="2"/>
  <c r="X466" i="2"/>
  <c r="Y466" i="2"/>
  <c r="AA466" i="2"/>
  <c r="U466" i="2"/>
  <c r="AB466" i="2"/>
  <c r="AC466" i="2"/>
  <c r="C466" i="2"/>
  <c r="D466" i="2"/>
  <c r="E466" i="2"/>
  <c r="F466" i="2"/>
  <c r="A467" i="2"/>
  <c r="B466" i="2"/>
  <c r="AD467" i="2" l="1"/>
  <c r="AE467" i="2"/>
  <c r="AF467" i="2"/>
  <c r="AG467" i="2"/>
  <c r="AH467" i="2"/>
  <c r="AH462" i="2"/>
  <c r="AI460" i="2"/>
  <c r="AI467" i="2" s="1"/>
  <c r="AH463" i="2"/>
  <c r="AH464" i="2"/>
  <c r="AH465" i="2"/>
  <c r="Y467" i="2"/>
  <c r="AC467" i="2"/>
  <c r="Z467" i="2"/>
  <c r="AA467" i="2"/>
  <c r="U467" i="2"/>
  <c r="AB467" i="2"/>
  <c r="V467" i="2"/>
  <c r="W467" i="2"/>
  <c r="X467" i="2"/>
  <c r="C467" i="2"/>
  <c r="D467" i="2"/>
  <c r="F467" i="2"/>
  <c r="E467" i="2"/>
  <c r="A468" i="2"/>
  <c r="B467" i="2"/>
  <c r="AD468" i="2" l="1"/>
  <c r="AE468" i="2"/>
  <c r="AF468" i="2"/>
  <c r="AG468" i="2"/>
  <c r="AH468" i="2"/>
  <c r="AI468" i="2"/>
  <c r="AJ460" i="2"/>
  <c r="AJ468" i="2" s="1"/>
  <c r="AI463" i="2"/>
  <c r="AI462" i="2"/>
  <c r="AI464" i="2"/>
  <c r="AI465" i="2"/>
  <c r="AI466" i="2"/>
  <c r="AB468" i="2"/>
  <c r="U468" i="2"/>
  <c r="AC468" i="2"/>
  <c r="V468" i="2"/>
  <c r="X468" i="2"/>
  <c r="W468" i="2"/>
  <c r="Y468" i="2"/>
  <c r="AA468" i="2"/>
  <c r="Z468" i="2"/>
  <c r="C468" i="2"/>
  <c r="D468" i="2"/>
  <c r="E468" i="2"/>
  <c r="F468" i="2"/>
  <c r="A469" i="2"/>
  <c r="B468" i="2"/>
  <c r="AD469" i="2" l="1"/>
  <c r="AF469" i="2"/>
  <c r="AE469" i="2"/>
  <c r="AG469" i="2"/>
  <c r="AH469" i="2"/>
  <c r="AI469" i="2"/>
  <c r="AJ469" i="2"/>
  <c r="AJ463" i="2"/>
  <c r="AJ462" i="2"/>
  <c r="AJ464" i="2"/>
  <c r="AK460" i="2"/>
  <c r="AK469" i="2" s="1"/>
  <c r="AJ465" i="2"/>
  <c r="AJ466" i="2"/>
  <c r="AJ467" i="2"/>
  <c r="W469" i="2"/>
  <c r="X469" i="2"/>
  <c r="Y469" i="2"/>
  <c r="AA469" i="2"/>
  <c r="Z469" i="2"/>
  <c r="AB469" i="2"/>
  <c r="U469" i="2"/>
  <c r="V469" i="2"/>
  <c r="AC469" i="2"/>
  <c r="C469" i="2"/>
  <c r="D469" i="2"/>
  <c r="F469" i="2"/>
  <c r="E469" i="2"/>
  <c r="A470" i="2"/>
  <c r="B469" i="2"/>
  <c r="AL460" i="2" l="1"/>
  <c r="AL470" i="2" s="1"/>
  <c r="AK462" i="2"/>
  <c r="AK465" i="2"/>
  <c r="AK463" i="2"/>
  <c r="AK464" i="2"/>
  <c r="AK466" i="2"/>
  <c r="AK467" i="2"/>
  <c r="AK468" i="2"/>
  <c r="AD470" i="2"/>
  <c r="AE470" i="2"/>
  <c r="AF470" i="2"/>
  <c r="AG470" i="2"/>
  <c r="AH470" i="2"/>
  <c r="AI470" i="2"/>
  <c r="AJ470" i="2"/>
  <c r="AK470" i="2"/>
  <c r="Z470" i="2"/>
  <c r="AA470" i="2"/>
  <c r="AB470" i="2"/>
  <c r="U470" i="2"/>
  <c r="AC470" i="2"/>
  <c r="W470" i="2"/>
  <c r="X470" i="2"/>
  <c r="V470" i="2"/>
  <c r="Y470" i="2"/>
  <c r="C470" i="2"/>
  <c r="D470" i="2"/>
  <c r="E470" i="2"/>
  <c r="F470" i="2"/>
  <c r="A471" i="2"/>
  <c r="B470" i="2"/>
  <c r="AE471" i="2" l="1"/>
  <c r="AD471" i="2"/>
  <c r="AF471" i="2"/>
  <c r="AG471" i="2"/>
  <c r="AH471" i="2"/>
  <c r="AI471" i="2"/>
  <c r="AJ471" i="2"/>
  <c r="AK471" i="2"/>
  <c r="AL471" i="2"/>
  <c r="AL465" i="2"/>
  <c r="AL462" i="2"/>
  <c r="AL466" i="2"/>
  <c r="AL463" i="2"/>
  <c r="AM460" i="2"/>
  <c r="AL464" i="2"/>
  <c r="AL467" i="2"/>
  <c r="AL468" i="2"/>
  <c r="AL469" i="2"/>
  <c r="U471" i="2"/>
  <c r="AC471" i="2"/>
  <c r="V471" i="2"/>
  <c r="W471" i="2"/>
  <c r="X471" i="2"/>
  <c r="Z471" i="2"/>
  <c r="Y471" i="2"/>
  <c r="AA471" i="2"/>
  <c r="AB471" i="2"/>
  <c r="C471" i="2"/>
  <c r="D471" i="2"/>
  <c r="F471" i="2"/>
  <c r="E471" i="2"/>
  <c r="A472" i="2"/>
  <c r="B471" i="2"/>
  <c r="AM462" i="2" l="1"/>
  <c r="AM467" i="2"/>
  <c r="AM464" i="2"/>
  <c r="AN460" i="2"/>
  <c r="AN472" i="2" s="1"/>
  <c r="AM465" i="2"/>
  <c r="AM463" i="2"/>
  <c r="AM466" i="2"/>
  <c r="AM468" i="2"/>
  <c r="AM469" i="2"/>
  <c r="AM470" i="2"/>
  <c r="AD472" i="2"/>
  <c r="AF472" i="2"/>
  <c r="AE472" i="2"/>
  <c r="AG472" i="2"/>
  <c r="AH472" i="2"/>
  <c r="AI472" i="2"/>
  <c r="AJ472" i="2"/>
  <c r="AK472" i="2"/>
  <c r="AL472" i="2"/>
  <c r="AM472" i="2"/>
  <c r="AM471" i="2"/>
  <c r="X472" i="2"/>
  <c r="Y472" i="2"/>
  <c r="Z472" i="2"/>
  <c r="AA472" i="2"/>
  <c r="U472" i="2"/>
  <c r="AC472" i="2"/>
  <c r="W472" i="2"/>
  <c r="AB472" i="2"/>
  <c r="V472" i="2"/>
  <c r="C472" i="2"/>
  <c r="D472" i="2"/>
  <c r="E472" i="2"/>
  <c r="F472" i="2"/>
  <c r="A473" i="2"/>
  <c r="B472" i="2"/>
  <c r="AN462" i="2" l="1"/>
  <c r="AN463" i="2"/>
  <c r="AN466" i="2"/>
  <c r="AN467" i="2"/>
  <c r="AN468" i="2"/>
  <c r="AN464" i="2"/>
  <c r="AN465" i="2"/>
  <c r="AN469" i="2"/>
  <c r="AN470" i="2"/>
  <c r="AN471" i="2"/>
  <c r="AD473" i="2"/>
  <c r="AF473" i="2"/>
  <c r="AE473" i="2"/>
  <c r="AG473" i="2"/>
  <c r="AH473" i="2"/>
  <c r="AI473" i="2"/>
  <c r="AJ473" i="2"/>
  <c r="AK473" i="2"/>
  <c r="AL473" i="2"/>
  <c r="AM473" i="2"/>
  <c r="AN473" i="2"/>
  <c r="AA473" i="2"/>
  <c r="AB473" i="2"/>
  <c r="U473" i="2"/>
  <c r="AC473" i="2"/>
  <c r="V473" i="2"/>
  <c r="X473" i="2"/>
  <c r="Z473" i="2"/>
  <c r="W473" i="2"/>
  <c r="Y473" i="2"/>
  <c r="C473" i="2"/>
  <c r="D473" i="2"/>
  <c r="F473" i="2"/>
  <c r="E473" i="2"/>
  <c r="A474" i="2"/>
  <c r="B473" i="2"/>
  <c r="AD474" i="2" l="1"/>
  <c r="AE474" i="2"/>
  <c r="AF474" i="2"/>
  <c r="AG474" i="2"/>
  <c r="AH474" i="2"/>
  <c r="AI474" i="2"/>
  <c r="AJ474" i="2"/>
  <c r="AK474" i="2"/>
  <c r="AL474" i="2"/>
  <c r="AM474" i="2"/>
  <c r="AN474" i="2"/>
  <c r="V474" i="2"/>
  <c r="W474" i="2"/>
  <c r="X474" i="2"/>
  <c r="Y474" i="2"/>
  <c r="AA474" i="2"/>
  <c r="U474" i="2"/>
  <c r="Z474" i="2"/>
  <c r="AB474" i="2"/>
  <c r="AC474" i="2"/>
  <c r="C474" i="2"/>
  <c r="D474" i="2"/>
  <c r="E474" i="2"/>
  <c r="F474" i="2"/>
  <c r="A475" i="2"/>
  <c r="B474" i="2"/>
  <c r="AD475" i="2" l="1"/>
  <c r="AE475" i="2"/>
  <c r="AF475" i="2"/>
  <c r="AG475" i="2"/>
  <c r="AH475" i="2"/>
  <c r="AI475" i="2"/>
  <c r="AJ475" i="2"/>
  <c r="AK475" i="2"/>
  <c r="AL475" i="2"/>
  <c r="AM475" i="2"/>
  <c r="AN475" i="2"/>
  <c r="Y475" i="2"/>
  <c r="Z475" i="2"/>
  <c r="AA475" i="2"/>
  <c r="AB475" i="2"/>
  <c r="V475" i="2"/>
  <c r="AC475" i="2"/>
  <c r="W475" i="2"/>
  <c r="U475" i="2"/>
  <c r="X475" i="2"/>
  <c r="C475" i="2"/>
  <c r="D475" i="2"/>
  <c r="F475" i="2"/>
  <c r="E475" i="2"/>
  <c r="A476" i="2"/>
  <c r="B475" i="2"/>
  <c r="AF476" i="2" l="1"/>
  <c r="AD476" i="2"/>
  <c r="AE476" i="2"/>
  <c r="AG476" i="2"/>
  <c r="AH476" i="2"/>
  <c r="AI476" i="2"/>
  <c r="AJ476" i="2"/>
  <c r="AK476" i="2"/>
  <c r="AL476" i="2"/>
  <c r="AM476" i="2"/>
  <c r="AN476" i="2"/>
  <c r="AB476" i="2"/>
  <c r="U476" i="2"/>
  <c r="AC476" i="2"/>
  <c r="V476" i="2"/>
  <c r="W476" i="2"/>
  <c r="Y476" i="2"/>
  <c r="X476" i="2"/>
  <c r="Z476" i="2"/>
  <c r="AA476" i="2"/>
  <c r="C476" i="2"/>
  <c r="D476" i="2"/>
  <c r="E476" i="2"/>
  <c r="F476" i="2"/>
  <c r="A477" i="2"/>
  <c r="B476" i="2"/>
  <c r="AD477" i="2" l="1"/>
  <c r="AF477" i="2"/>
  <c r="AE477" i="2"/>
  <c r="AG477" i="2"/>
  <c r="AH477" i="2"/>
  <c r="AI477" i="2"/>
  <c r="AJ477" i="2"/>
  <c r="AK477" i="2"/>
  <c r="AL477" i="2"/>
  <c r="AM477" i="2"/>
  <c r="AN477" i="2"/>
  <c r="W477" i="2"/>
  <c r="X477" i="2"/>
  <c r="Y477" i="2"/>
  <c r="Z477" i="2"/>
  <c r="AB477" i="2"/>
  <c r="V477" i="2"/>
  <c r="AA477" i="2"/>
  <c r="AC477" i="2"/>
  <c r="U477" i="2"/>
  <c r="C477" i="2"/>
  <c r="D477" i="2"/>
  <c r="F477" i="2"/>
  <c r="E477" i="2"/>
  <c r="A478" i="2"/>
  <c r="B477" i="2"/>
  <c r="AD478" i="2" l="1"/>
  <c r="AE478" i="2"/>
  <c r="AF478" i="2"/>
  <c r="AG478" i="2"/>
  <c r="AH478" i="2"/>
  <c r="AI478" i="2"/>
  <c r="AJ478" i="2"/>
  <c r="AK478" i="2"/>
  <c r="AL478" i="2"/>
  <c r="AM478" i="2"/>
  <c r="AN478" i="2"/>
  <c r="Z478" i="2"/>
  <c r="AA478" i="2"/>
  <c r="AB478" i="2"/>
  <c r="U478" i="2"/>
  <c r="AC478" i="2"/>
  <c r="W478" i="2"/>
  <c r="Y478" i="2"/>
  <c r="V478" i="2"/>
  <c r="X478" i="2"/>
  <c r="C478" i="2"/>
  <c r="D478" i="2"/>
  <c r="E478" i="2"/>
  <c r="F478" i="2"/>
  <c r="A479" i="2"/>
  <c r="B478" i="2"/>
  <c r="AD479" i="2" l="1"/>
  <c r="AE479" i="2"/>
  <c r="AF479" i="2"/>
  <c r="AG479" i="2"/>
  <c r="AH479" i="2"/>
  <c r="AI479" i="2"/>
  <c r="AJ479" i="2"/>
  <c r="AK479" i="2"/>
  <c r="AL479" i="2"/>
  <c r="AM479" i="2"/>
  <c r="AN479" i="2"/>
  <c r="U479" i="2"/>
  <c r="AC479" i="2"/>
  <c r="V479" i="2"/>
  <c r="W479" i="2"/>
  <c r="X479" i="2"/>
  <c r="Z479" i="2"/>
  <c r="Y479" i="2"/>
  <c r="AA479" i="2"/>
  <c r="AB479" i="2"/>
  <c r="C479" i="2"/>
  <c r="D479" i="2"/>
  <c r="F479" i="2"/>
  <c r="E479" i="2"/>
  <c r="A480" i="2"/>
  <c r="B479" i="2"/>
  <c r="AD480" i="2" l="1"/>
  <c r="AE480" i="2"/>
  <c r="AF480" i="2"/>
  <c r="AG480" i="2"/>
  <c r="AH480" i="2"/>
  <c r="AI480" i="2"/>
  <c r="AJ480" i="2"/>
  <c r="AK480" i="2"/>
  <c r="AL480" i="2"/>
  <c r="AM480" i="2"/>
  <c r="AN480" i="2"/>
  <c r="X480" i="2"/>
  <c r="Y480" i="2"/>
  <c r="Z480" i="2"/>
  <c r="AA480" i="2"/>
  <c r="U480" i="2"/>
  <c r="AC480" i="2"/>
  <c r="AB480" i="2"/>
  <c r="V480" i="2"/>
  <c r="W480" i="2"/>
  <c r="C480" i="2"/>
  <c r="D480" i="2"/>
  <c r="E480" i="2"/>
  <c r="F480" i="2"/>
  <c r="A481" i="2"/>
  <c r="B480" i="2"/>
  <c r="AF481" i="2" l="1"/>
  <c r="AD481" i="2"/>
  <c r="AE481" i="2"/>
  <c r="AG481" i="2"/>
  <c r="AH481" i="2"/>
  <c r="AI481" i="2"/>
  <c r="AJ481" i="2"/>
  <c r="AK481" i="2"/>
  <c r="AL481" i="2"/>
  <c r="AM481" i="2"/>
  <c r="AN481" i="2"/>
  <c r="AA481" i="2"/>
  <c r="AB481" i="2"/>
  <c r="U481" i="2"/>
  <c r="AC481" i="2"/>
  <c r="V481" i="2"/>
  <c r="X481" i="2"/>
  <c r="W481" i="2"/>
  <c r="Y481" i="2"/>
  <c r="Z481" i="2"/>
  <c r="C481" i="2"/>
  <c r="D481" i="2"/>
  <c r="F481" i="2"/>
  <c r="E481" i="2"/>
  <c r="A482" i="2"/>
  <c r="B481" i="2"/>
  <c r="AD482" i="2" l="1"/>
  <c r="AF482" i="2"/>
  <c r="AE482" i="2"/>
  <c r="AG482" i="2"/>
  <c r="AH482" i="2"/>
  <c r="AI482" i="2"/>
  <c r="AJ482" i="2"/>
  <c r="AK482" i="2"/>
  <c r="AL482" i="2"/>
  <c r="AM482" i="2"/>
  <c r="AN482" i="2"/>
  <c r="V482" i="2"/>
  <c r="W482" i="2"/>
  <c r="X482" i="2"/>
  <c r="Y482" i="2"/>
  <c r="AA482" i="2"/>
  <c r="U482" i="2"/>
  <c r="Z482" i="2"/>
  <c r="AB482" i="2"/>
  <c r="AC482" i="2"/>
  <c r="C482" i="2"/>
  <c r="D482" i="2"/>
  <c r="E482" i="2"/>
  <c r="F482" i="2"/>
  <c r="A483" i="2"/>
  <c r="B482" i="2"/>
  <c r="AD483" i="2" l="1"/>
  <c r="AF483" i="2"/>
  <c r="AE483" i="2"/>
  <c r="AG483" i="2"/>
  <c r="AH483" i="2"/>
  <c r="AI483" i="2"/>
  <c r="AJ483" i="2"/>
  <c r="AK483" i="2"/>
  <c r="AL483" i="2"/>
  <c r="AM483" i="2"/>
  <c r="AN483" i="2"/>
  <c r="Y483" i="2"/>
  <c r="Z483" i="2"/>
  <c r="AA483" i="2"/>
  <c r="AB483" i="2"/>
  <c r="V483" i="2"/>
  <c r="X483" i="2"/>
  <c r="U483" i="2"/>
  <c r="W483" i="2"/>
  <c r="AC483" i="2"/>
  <c r="C483" i="2"/>
  <c r="D483" i="2"/>
  <c r="F483" i="2"/>
  <c r="E483" i="2"/>
  <c r="A484" i="2"/>
  <c r="B483" i="2"/>
  <c r="AD484" i="2" l="1"/>
  <c r="AE484" i="2"/>
  <c r="AF484" i="2"/>
  <c r="AG484" i="2"/>
  <c r="AH484" i="2"/>
  <c r="AI484" i="2"/>
  <c r="AJ484" i="2"/>
  <c r="AK484" i="2"/>
  <c r="AL484" i="2"/>
  <c r="AM484" i="2"/>
  <c r="AN484" i="2"/>
  <c r="AB484" i="2"/>
  <c r="U484" i="2"/>
  <c r="AC484" i="2"/>
  <c r="V484" i="2"/>
  <c r="W484" i="2"/>
  <c r="Y484" i="2"/>
  <c r="X484" i="2"/>
  <c r="Z484" i="2"/>
  <c r="AA484" i="2"/>
  <c r="C484" i="2"/>
  <c r="D484" i="2"/>
  <c r="E484" i="2"/>
  <c r="F484" i="2"/>
  <c r="A485" i="2"/>
  <c r="B484" i="2"/>
  <c r="AD485" i="2" l="1"/>
  <c r="AF485" i="2"/>
  <c r="AE485" i="2"/>
  <c r="AG485" i="2"/>
  <c r="AH485" i="2"/>
  <c r="AI485" i="2"/>
  <c r="AJ485" i="2"/>
  <c r="AK485" i="2"/>
  <c r="AL485" i="2"/>
  <c r="AM485" i="2"/>
  <c r="AN485" i="2"/>
  <c r="W485" i="2"/>
  <c r="X485" i="2"/>
  <c r="Y485" i="2"/>
  <c r="Z485" i="2"/>
  <c r="AB485" i="2"/>
  <c r="AA485" i="2"/>
  <c r="U485" i="2"/>
  <c r="AC485" i="2"/>
  <c r="V485" i="2"/>
  <c r="C485" i="2"/>
  <c r="D485" i="2"/>
  <c r="F485" i="2"/>
  <c r="E485" i="2"/>
  <c r="A486" i="2"/>
  <c r="B485" i="2"/>
  <c r="AE486" i="2" l="1"/>
  <c r="AD486" i="2"/>
  <c r="AF486" i="2"/>
  <c r="AG486" i="2"/>
  <c r="AH486" i="2"/>
  <c r="AI486" i="2"/>
  <c r="AJ486" i="2"/>
  <c r="AK486" i="2"/>
  <c r="AL486" i="2"/>
  <c r="AM486" i="2"/>
  <c r="AN486" i="2"/>
  <c r="Z486" i="2"/>
  <c r="AA486" i="2"/>
  <c r="AB486" i="2"/>
  <c r="U486" i="2"/>
  <c r="AC486" i="2"/>
  <c r="W486" i="2"/>
  <c r="V486" i="2"/>
  <c r="X486" i="2"/>
  <c r="Y486" i="2"/>
  <c r="C486" i="2"/>
  <c r="D486" i="2"/>
  <c r="E486" i="2"/>
  <c r="F486" i="2"/>
  <c r="A487" i="2"/>
  <c r="B486" i="2"/>
  <c r="AD487" i="2" l="1"/>
  <c r="AE487" i="2"/>
  <c r="AF487" i="2"/>
  <c r="AG487" i="2"/>
  <c r="AH487" i="2"/>
  <c r="AI487" i="2"/>
  <c r="AJ487" i="2"/>
  <c r="AK487" i="2"/>
  <c r="AL487" i="2"/>
  <c r="AM487" i="2"/>
  <c r="AN487" i="2"/>
  <c r="U487" i="2"/>
  <c r="AC487" i="2"/>
  <c r="V487" i="2"/>
  <c r="W487" i="2"/>
  <c r="X487" i="2"/>
  <c r="Z487" i="2"/>
  <c r="Y487" i="2"/>
  <c r="AA487" i="2"/>
  <c r="AB487" i="2"/>
  <c r="C487" i="2"/>
  <c r="D487" i="2"/>
  <c r="F487" i="2"/>
  <c r="E487" i="2"/>
  <c r="A488" i="2"/>
  <c r="B487" i="2"/>
  <c r="AD488" i="2" l="1"/>
  <c r="AE488" i="2"/>
  <c r="AF488" i="2"/>
  <c r="AG488" i="2"/>
  <c r="AH488" i="2"/>
  <c r="AI488" i="2"/>
  <c r="AJ488" i="2"/>
  <c r="AK488" i="2"/>
  <c r="AL488" i="2"/>
  <c r="AM488" i="2"/>
  <c r="AN488" i="2"/>
  <c r="X488" i="2"/>
  <c r="Y488" i="2"/>
  <c r="Z488" i="2"/>
  <c r="AA488" i="2"/>
  <c r="U488" i="2"/>
  <c r="AC488" i="2"/>
  <c r="W488" i="2"/>
  <c r="V488" i="2"/>
  <c r="AB488" i="2"/>
  <c r="C488" i="2"/>
  <c r="D488" i="2"/>
  <c r="E488" i="2"/>
  <c r="F488" i="2"/>
  <c r="A489" i="2"/>
  <c r="B488" i="2"/>
  <c r="AD489" i="2" l="1"/>
  <c r="AF489" i="2"/>
  <c r="AE489" i="2"/>
  <c r="AG489" i="2"/>
  <c r="AH489" i="2"/>
  <c r="AI489" i="2"/>
  <c r="AJ489" i="2"/>
  <c r="AK489" i="2"/>
  <c r="AL489" i="2"/>
  <c r="AM489" i="2"/>
  <c r="AN489" i="2"/>
  <c r="AA489" i="2"/>
  <c r="AB489" i="2"/>
  <c r="U489" i="2"/>
  <c r="AC489" i="2"/>
  <c r="V489" i="2"/>
  <c r="X489" i="2"/>
  <c r="W489" i="2"/>
  <c r="Y489" i="2"/>
  <c r="Z489" i="2"/>
  <c r="C489" i="2"/>
  <c r="D489" i="2"/>
  <c r="F489" i="2"/>
  <c r="E489" i="2"/>
  <c r="A490" i="2"/>
  <c r="B489" i="2"/>
  <c r="AD490" i="2" l="1"/>
  <c r="AF490" i="2"/>
  <c r="AE490" i="2"/>
  <c r="AG490" i="2"/>
  <c r="AH490" i="2"/>
  <c r="AI490" i="2"/>
  <c r="AJ490" i="2"/>
  <c r="AK490" i="2"/>
  <c r="AL490" i="2"/>
  <c r="AM490" i="2"/>
  <c r="AN490" i="2"/>
  <c r="V490" i="2"/>
  <c r="W490" i="2"/>
  <c r="X490" i="2"/>
  <c r="Y490" i="2"/>
  <c r="AA490" i="2"/>
  <c r="Z490" i="2"/>
  <c r="AB490" i="2"/>
  <c r="AC490" i="2"/>
  <c r="U490" i="2"/>
  <c r="C490" i="2"/>
  <c r="D490" i="2"/>
  <c r="E490" i="2"/>
  <c r="F490" i="2"/>
  <c r="A491" i="2"/>
  <c r="B490" i="2"/>
  <c r="AD491" i="2" l="1"/>
  <c r="AE491" i="2"/>
  <c r="AF491" i="2"/>
  <c r="AG491" i="2"/>
  <c r="AH491" i="2"/>
  <c r="AI491" i="2"/>
  <c r="AJ491" i="2"/>
  <c r="AK491" i="2"/>
  <c r="AL491" i="2"/>
  <c r="AM491" i="2"/>
  <c r="AN491" i="2"/>
  <c r="Y491" i="2"/>
  <c r="Z491" i="2"/>
  <c r="AA491" i="2"/>
  <c r="AB491" i="2"/>
  <c r="V491" i="2"/>
  <c r="AC491" i="2"/>
  <c r="U491" i="2"/>
  <c r="W491" i="2"/>
  <c r="X491" i="2"/>
  <c r="C491" i="2"/>
  <c r="D491" i="2"/>
  <c r="F491" i="2"/>
  <c r="E491" i="2"/>
  <c r="A492" i="2"/>
  <c r="B491" i="2"/>
  <c r="AD492" i="2" l="1"/>
  <c r="AE492" i="2"/>
  <c r="AF492" i="2"/>
  <c r="AG492" i="2"/>
  <c r="AH492" i="2"/>
  <c r="AI492" i="2"/>
  <c r="AJ492" i="2"/>
  <c r="AK492" i="2"/>
  <c r="AL492" i="2"/>
  <c r="AM492" i="2"/>
  <c r="AN492" i="2"/>
  <c r="AB492" i="2"/>
  <c r="U492" i="2"/>
  <c r="AC492" i="2"/>
  <c r="V492" i="2"/>
  <c r="W492" i="2"/>
  <c r="Y492" i="2"/>
  <c r="X492" i="2"/>
  <c r="Z492" i="2"/>
  <c r="AA492" i="2"/>
  <c r="C492" i="2"/>
  <c r="D492" i="2"/>
  <c r="E492" i="2"/>
  <c r="F492" i="2"/>
  <c r="A493" i="2"/>
  <c r="B492" i="2"/>
  <c r="AD493" i="2" l="1"/>
  <c r="AF493" i="2"/>
  <c r="AE493" i="2"/>
  <c r="AG493" i="2"/>
  <c r="AH493" i="2"/>
  <c r="AI493" i="2"/>
  <c r="AJ493" i="2"/>
  <c r="AK493" i="2"/>
  <c r="AL493" i="2"/>
  <c r="AM493" i="2"/>
  <c r="AN493" i="2"/>
  <c r="W493" i="2"/>
  <c r="X493" i="2"/>
  <c r="Y493" i="2"/>
  <c r="Z493" i="2"/>
  <c r="AB493" i="2"/>
  <c r="AC493" i="2"/>
  <c r="V493" i="2"/>
  <c r="U493" i="2"/>
  <c r="AA493" i="2"/>
  <c r="C493" i="2"/>
  <c r="D493" i="2"/>
  <c r="F493" i="2"/>
  <c r="E493" i="2"/>
  <c r="A494" i="2"/>
  <c r="B493" i="2"/>
  <c r="AD494" i="2" l="1"/>
  <c r="AE494" i="2"/>
  <c r="AF494" i="2"/>
  <c r="AG494" i="2"/>
  <c r="AH494" i="2"/>
  <c r="AI494" i="2"/>
  <c r="AJ494" i="2"/>
  <c r="AK494" i="2"/>
  <c r="AL494" i="2"/>
  <c r="AM494" i="2"/>
  <c r="AN494" i="2"/>
  <c r="Z494" i="2"/>
  <c r="AA494" i="2"/>
  <c r="AB494" i="2"/>
  <c r="U494" i="2"/>
  <c r="AC494" i="2"/>
  <c r="W494" i="2"/>
  <c r="V494" i="2"/>
  <c r="X494" i="2"/>
  <c r="Y494" i="2"/>
  <c r="C494" i="2"/>
  <c r="D494" i="2"/>
  <c r="E494" i="2"/>
  <c r="F494" i="2"/>
  <c r="A495" i="2"/>
  <c r="B494" i="2"/>
  <c r="AD495" i="2" l="1"/>
  <c r="AE495" i="2"/>
  <c r="AF495" i="2"/>
  <c r="AG495" i="2"/>
  <c r="AH495" i="2"/>
  <c r="AI495" i="2"/>
  <c r="AJ495" i="2"/>
  <c r="AK495" i="2"/>
  <c r="AL495" i="2"/>
  <c r="AM495" i="2"/>
  <c r="AN495" i="2"/>
  <c r="U495" i="2"/>
  <c r="AC495" i="2"/>
  <c r="V495" i="2"/>
  <c r="W495" i="2"/>
  <c r="X495" i="2"/>
  <c r="Z495" i="2"/>
  <c r="Y495" i="2"/>
  <c r="AA495" i="2"/>
  <c r="AB495" i="2"/>
  <c r="C495" i="2"/>
  <c r="D495" i="2"/>
  <c r="F495" i="2"/>
  <c r="E495" i="2"/>
  <c r="A496" i="2"/>
  <c r="B495" i="2"/>
  <c r="AD496" i="2" l="1"/>
  <c r="AF496" i="2"/>
  <c r="AE496" i="2"/>
  <c r="AG496" i="2"/>
  <c r="AH496" i="2"/>
  <c r="AI496" i="2"/>
  <c r="AJ496" i="2"/>
  <c r="AK496" i="2"/>
  <c r="AL496" i="2"/>
  <c r="AM496" i="2"/>
  <c r="AN496" i="2"/>
  <c r="X496" i="2"/>
  <c r="Y496" i="2"/>
  <c r="Z496" i="2"/>
  <c r="AA496" i="2"/>
  <c r="U496" i="2"/>
  <c r="AC496" i="2"/>
  <c r="AB496" i="2"/>
  <c r="V496" i="2"/>
  <c r="W496" i="2"/>
  <c r="C496" i="2"/>
  <c r="D496" i="2"/>
  <c r="E496" i="2"/>
  <c r="F496" i="2"/>
  <c r="A497" i="2"/>
  <c r="B496" i="2"/>
  <c r="AD497" i="2" l="1"/>
  <c r="AF497" i="2"/>
  <c r="AE497" i="2"/>
  <c r="AG497" i="2"/>
  <c r="AH497" i="2"/>
  <c r="AI497" i="2"/>
  <c r="AJ497" i="2"/>
  <c r="AK497" i="2"/>
  <c r="AL497" i="2"/>
  <c r="AM497" i="2"/>
  <c r="AN497" i="2"/>
  <c r="AA497" i="2"/>
  <c r="AB497" i="2"/>
  <c r="U497" i="2"/>
  <c r="AC497" i="2"/>
  <c r="V497" i="2"/>
  <c r="X497" i="2"/>
  <c r="W497" i="2"/>
  <c r="Y497" i="2"/>
  <c r="Z497" i="2"/>
  <c r="C497" i="2"/>
  <c r="D497" i="2"/>
  <c r="E497" i="2"/>
  <c r="F497" i="2"/>
  <c r="A498" i="2"/>
  <c r="B497" i="2"/>
  <c r="AD498" i="2" l="1"/>
  <c r="AE498" i="2"/>
  <c r="AF498" i="2"/>
  <c r="AG498" i="2"/>
  <c r="AH498" i="2"/>
  <c r="AI498" i="2"/>
  <c r="AJ498" i="2"/>
  <c r="AK498" i="2"/>
  <c r="AL498" i="2"/>
  <c r="AM498" i="2"/>
  <c r="AN498" i="2"/>
  <c r="V498" i="2"/>
  <c r="W498" i="2"/>
  <c r="X498" i="2"/>
  <c r="Y498" i="2"/>
  <c r="AA498" i="2"/>
  <c r="AB498" i="2"/>
  <c r="U498" i="2"/>
  <c r="AC498" i="2"/>
  <c r="Z498" i="2"/>
  <c r="C498" i="2"/>
  <c r="D498" i="2"/>
  <c r="E498" i="2"/>
  <c r="F498" i="2"/>
  <c r="A499" i="2"/>
  <c r="B498" i="2"/>
  <c r="AD499" i="2" l="1"/>
  <c r="AF499" i="2"/>
  <c r="AE499" i="2"/>
  <c r="AG499" i="2"/>
  <c r="AH499" i="2"/>
  <c r="AI499" i="2"/>
  <c r="AJ499" i="2"/>
  <c r="AK499" i="2"/>
  <c r="AL499" i="2"/>
  <c r="AM499" i="2"/>
  <c r="AN499" i="2"/>
  <c r="Y499" i="2"/>
  <c r="Z499" i="2"/>
  <c r="AA499" i="2"/>
  <c r="AB499" i="2"/>
  <c r="V499" i="2"/>
  <c r="U499" i="2"/>
  <c r="AC499" i="2"/>
  <c r="W499" i="2"/>
  <c r="X499" i="2"/>
  <c r="C499" i="2"/>
  <c r="D499" i="2"/>
  <c r="F499" i="2"/>
  <c r="E499" i="2"/>
  <c r="A500" i="2"/>
  <c r="B499" i="2"/>
  <c r="AF500" i="2" l="1"/>
  <c r="AD500" i="2"/>
  <c r="AE500" i="2"/>
  <c r="AG500" i="2"/>
  <c r="AH500" i="2"/>
  <c r="AI500" i="2"/>
  <c r="AJ500" i="2"/>
  <c r="AK500" i="2"/>
  <c r="AL500" i="2"/>
  <c r="AM500" i="2"/>
  <c r="AN500" i="2"/>
  <c r="AB500" i="2"/>
  <c r="U500" i="2"/>
  <c r="AC500" i="2"/>
  <c r="V500" i="2"/>
  <c r="W500" i="2"/>
  <c r="Y500" i="2"/>
  <c r="X500" i="2"/>
  <c r="Z500" i="2"/>
  <c r="AA500" i="2"/>
  <c r="C500" i="2"/>
  <c r="D500" i="2"/>
  <c r="E500" i="2"/>
  <c r="F500" i="2"/>
  <c r="A501" i="2"/>
  <c r="B500" i="2"/>
  <c r="AD501" i="2" l="1"/>
  <c r="AE501" i="2"/>
  <c r="AF501" i="2"/>
  <c r="AG501" i="2"/>
  <c r="AH501" i="2"/>
  <c r="AI501" i="2"/>
  <c r="AJ501" i="2"/>
  <c r="AK501" i="2"/>
  <c r="AL501" i="2"/>
  <c r="AM501" i="2"/>
  <c r="AN501" i="2"/>
  <c r="W501" i="2"/>
  <c r="X501" i="2"/>
  <c r="Y501" i="2"/>
  <c r="Z501" i="2"/>
  <c r="AB501" i="2"/>
  <c r="AA501" i="2"/>
  <c r="U501" i="2"/>
  <c r="V501" i="2"/>
  <c r="AC501" i="2"/>
  <c r="C501" i="2"/>
  <c r="D501" i="2"/>
  <c r="F501" i="2"/>
  <c r="E501" i="2"/>
  <c r="B501" i="2"/>
  <c r="A502" i="2"/>
  <c r="AD502" i="2" l="1"/>
  <c r="AE502" i="2"/>
  <c r="AF502" i="2"/>
  <c r="AG502" i="2"/>
  <c r="AH502" i="2"/>
  <c r="AI502" i="2"/>
  <c r="AJ502" i="2"/>
  <c r="AK502" i="2"/>
  <c r="AL502" i="2"/>
  <c r="AM502" i="2"/>
  <c r="AN502" i="2"/>
  <c r="Z502" i="2"/>
  <c r="AA502" i="2"/>
  <c r="AB502" i="2"/>
  <c r="U502" i="2"/>
  <c r="AC502" i="2"/>
  <c r="W502" i="2"/>
  <c r="V502" i="2"/>
  <c r="X502" i="2"/>
  <c r="Y502" i="2"/>
  <c r="C502" i="2"/>
  <c r="D502" i="2"/>
  <c r="E502" i="2"/>
  <c r="F502" i="2"/>
  <c r="B502" i="2"/>
  <c r="A503" i="2"/>
  <c r="AD503" i="2" l="1"/>
  <c r="AE503" i="2"/>
  <c r="AF503" i="2"/>
  <c r="AG503" i="2"/>
  <c r="AH503" i="2"/>
  <c r="AI503" i="2"/>
  <c r="AJ503" i="2"/>
  <c r="AK503" i="2"/>
  <c r="AL503" i="2"/>
  <c r="AM503" i="2"/>
  <c r="AN503" i="2"/>
  <c r="U503" i="2"/>
  <c r="AC503" i="2"/>
  <c r="V503" i="2"/>
  <c r="W503" i="2"/>
  <c r="X503" i="2"/>
  <c r="Z503" i="2"/>
  <c r="AA503" i="2"/>
  <c r="AB503" i="2"/>
  <c r="Y503" i="2"/>
  <c r="C503" i="2"/>
  <c r="D503" i="2"/>
  <c r="E503" i="2"/>
  <c r="F503" i="2"/>
  <c r="B503" i="2"/>
  <c r="A504" i="2"/>
  <c r="AD504" i="2" l="1"/>
  <c r="AF504" i="2"/>
  <c r="AE504" i="2"/>
  <c r="AG504" i="2"/>
  <c r="AH504" i="2"/>
  <c r="AI504" i="2"/>
  <c r="AJ504" i="2"/>
  <c r="AK504" i="2"/>
  <c r="AL504" i="2"/>
  <c r="AM504" i="2"/>
  <c r="AN504" i="2"/>
  <c r="X504" i="2"/>
  <c r="Y504" i="2"/>
  <c r="Z504" i="2"/>
  <c r="AA504" i="2"/>
  <c r="U504" i="2"/>
  <c r="AC504" i="2"/>
  <c r="V504" i="2"/>
  <c r="W504" i="2"/>
  <c r="AB504" i="2"/>
  <c r="C504" i="2"/>
  <c r="D504" i="2"/>
  <c r="E504" i="2"/>
  <c r="F504" i="2"/>
  <c r="B504" i="2"/>
  <c r="A505" i="2"/>
  <c r="AF505" i="2" l="1"/>
  <c r="AD505" i="2"/>
  <c r="AE505" i="2"/>
  <c r="AG505" i="2"/>
  <c r="AH505" i="2"/>
  <c r="AI505" i="2"/>
  <c r="AJ505" i="2"/>
  <c r="AK505" i="2"/>
  <c r="AL505" i="2"/>
  <c r="AM505" i="2"/>
  <c r="AN505" i="2"/>
  <c r="AA505" i="2"/>
  <c r="AB505" i="2"/>
  <c r="U505" i="2"/>
  <c r="AC505" i="2"/>
  <c r="V505" i="2"/>
  <c r="X505" i="2"/>
  <c r="W505" i="2"/>
  <c r="Y505" i="2"/>
  <c r="Z505" i="2"/>
  <c r="C505" i="2"/>
  <c r="D505" i="2"/>
  <c r="F505" i="2"/>
  <c r="E505" i="2"/>
  <c r="A506" i="2"/>
  <c r="B505" i="2"/>
  <c r="AD506" i="2" l="1"/>
  <c r="AE506" i="2"/>
  <c r="AF506" i="2"/>
  <c r="AG506" i="2"/>
  <c r="AH506" i="2"/>
  <c r="AI506" i="2"/>
  <c r="AJ506" i="2"/>
  <c r="AK506" i="2"/>
  <c r="AL506" i="2"/>
  <c r="AM506" i="2"/>
  <c r="AN506" i="2"/>
  <c r="V506" i="2"/>
  <c r="W506" i="2"/>
  <c r="X506" i="2"/>
  <c r="Y506" i="2"/>
  <c r="AA506" i="2"/>
  <c r="AC506" i="2"/>
  <c r="Z506" i="2"/>
  <c r="U506" i="2"/>
  <c r="AB506" i="2"/>
  <c r="C506" i="2"/>
  <c r="D506" i="2"/>
  <c r="E506" i="2"/>
  <c r="F506" i="2"/>
  <c r="B506" i="2"/>
  <c r="A507" i="2"/>
  <c r="AD507" i="2" l="1"/>
  <c r="AF507" i="2"/>
  <c r="AE507" i="2"/>
  <c r="AG507" i="2"/>
  <c r="AH507" i="2"/>
  <c r="AI507" i="2"/>
  <c r="AJ507" i="2"/>
  <c r="AK507" i="2"/>
  <c r="AL507" i="2"/>
  <c r="AM507" i="2"/>
  <c r="AN507" i="2"/>
  <c r="Y507" i="2"/>
  <c r="Z507" i="2"/>
  <c r="AA507" i="2"/>
  <c r="AB507" i="2"/>
  <c r="V507" i="2"/>
  <c r="U507" i="2"/>
  <c r="W507" i="2"/>
  <c r="X507" i="2"/>
  <c r="AC507" i="2"/>
  <c r="C507" i="2"/>
  <c r="D507" i="2"/>
  <c r="E507" i="2"/>
  <c r="F507" i="2"/>
  <c r="B507" i="2"/>
  <c r="A508" i="2"/>
  <c r="AD508" i="2" l="1"/>
  <c r="AE508" i="2"/>
  <c r="AF508" i="2"/>
  <c r="AG508" i="2"/>
  <c r="AH508" i="2"/>
  <c r="AI508" i="2"/>
  <c r="AJ508" i="2"/>
  <c r="AK508" i="2"/>
  <c r="AL508" i="2"/>
  <c r="AM508" i="2"/>
  <c r="AN508" i="2"/>
  <c r="AB508" i="2"/>
  <c r="U508" i="2"/>
  <c r="AC508" i="2"/>
  <c r="V508" i="2"/>
  <c r="W508" i="2"/>
  <c r="Y508" i="2"/>
  <c r="Z508" i="2"/>
  <c r="AA508" i="2"/>
  <c r="X508" i="2"/>
  <c r="C508" i="2"/>
  <c r="D508" i="2"/>
  <c r="E508" i="2"/>
  <c r="F508" i="2"/>
  <c r="A509" i="2"/>
  <c r="B508" i="2"/>
  <c r="AD509" i="2" l="1"/>
  <c r="AF509" i="2"/>
  <c r="AE509" i="2"/>
  <c r="AG509" i="2"/>
  <c r="AH509" i="2"/>
  <c r="AI509" i="2"/>
  <c r="AJ509" i="2"/>
  <c r="AK509" i="2"/>
  <c r="AL509" i="2"/>
  <c r="AM509" i="2"/>
  <c r="AN509" i="2"/>
  <c r="W509" i="2"/>
  <c r="X509" i="2"/>
  <c r="Y509" i="2"/>
  <c r="Z509" i="2"/>
  <c r="AB509" i="2"/>
  <c r="AC509" i="2"/>
  <c r="U509" i="2"/>
  <c r="V509" i="2"/>
  <c r="AA509" i="2"/>
  <c r="C509" i="2"/>
  <c r="D509" i="2"/>
  <c r="F509" i="2"/>
  <c r="E509" i="2"/>
  <c r="A510" i="2"/>
  <c r="B509" i="2"/>
  <c r="AD510" i="2" l="1"/>
  <c r="AE510" i="2"/>
  <c r="AF510" i="2"/>
  <c r="AG510" i="2"/>
  <c r="AH510" i="2"/>
  <c r="AI510" i="2"/>
  <c r="AJ510" i="2"/>
  <c r="AK510" i="2"/>
  <c r="AL510" i="2"/>
  <c r="AM510" i="2"/>
  <c r="AN510" i="2"/>
  <c r="Z510" i="2"/>
  <c r="AA510" i="2"/>
  <c r="AB510" i="2"/>
  <c r="U510" i="2"/>
  <c r="AC510" i="2"/>
  <c r="W510" i="2"/>
  <c r="V510" i="2"/>
  <c r="Y510" i="2"/>
  <c r="X510" i="2"/>
  <c r="C510" i="2"/>
  <c r="D510" i="2"/>
  <c r="E510" i="2"/>
  <c r="F510" i="2"/>
  <c r="B510" i="2"/>
  <c r="A511" i="2"/>
  <c r="AD511" i="2" l="1"/>
  <c r="AE511" i="2"/>
  <c r="AF511" i="2"/>
  <c r="AG511" i="2"/>
  <c r="AH511" i="2"/>
  <c r="AI511" i="2"/>
  <c r="AJ511" i="2"/>
  <c r="AK511" i="2"/>
  <c r="AL511" i="2"/>
  <c r="AM511" i="2"/>
  <c r="AN511" i="2"/>
  <c r="U511" i="2"/>
  <c r="AC511" i="2"/>
  <c r="V511" i="2"/>
  <c r="W511" i="2"/>
  <c r="X511" i="2"/>
  <c r="Z511" i="2"/>
  <c r="AB511" i="2"/>
  <c r="Y511" i="2"/>
  <c r="AA511" i="2"/>
  <c r="C511" i="2"/>
  <c r="D511" i="2"/>
  <c r="E511" i="2"/>
  <c r="F511" i="2"/>
  <c r="B511" i="2"/>
  <c r="D519" i="2" l="1"/>
  <c r="S529" i="2"/>
  <c r="E519" i="2"/>
  <c r="P523" i="2"/>
  <c r="W526" i="2"/>
  <c r="F525" i="2"/>
  <c r="N521" i="2"/>
  <c r="U535" i="2"/>
  <c r="T522" i="2"/>
  <c r="H532" i="2"/>
  <c r="W528" i="2"/>
  <c r="F519" i="2"/>
  <c r="W531" i="2"/>
  <c r="L524" i="2"/>
  <c r="G535" i="2"/>
  <c r="J519" i="2"/>
  <c r="K525" i="2"/>
  <c r="J534" i="2"/>
  <c r="R526" i="2"/>
  <c r="I532" i="2"/>
  <c r="E529" i="2"/>
  <c r="G520" i="2"/>
  <c r="J533" i="2"/>
  <c r="P532" i="2"/>
  <c r="M534" i="2"/>
  <c r="Q522" i="2"/>
  <c r="J535" i="2"/>
  <c r="R531" i="2"/>
  <c r="P522" i="2"/>
  <c r="P534" i="2"/>
  <c r="T532" i="2"/>
  <c r="S528" i="2"/>
  <c r="I519" i="2"/>
  <c r="G528" i="2"/>
  <c r="O524" i="2"/>
  <c r="Q532" i="2"/>
  <c r="S533" i="2"/>
  <c r="U530" i="2"/>
  <c r="Q527" i="2"/>
  <c r="I520" i="2"/>
  <c r="U528" i="2"/>
  <c r="L528" i="2"/>
  <c r="N525" i="2"/>
  <c r="J522" i="2"/>
  <c r="W535" i="2"/>
  <c r="E534" i="2"/>
  <c r="O528" i="2"/>
  <c r="J530" i="2"/>
  <c r="K523" i="2"/>
  <c r="H528" i="2"/>
  <c r="I521" i="2"/>
  <c r="J531" i="2"/>
  <c r="S524" i="2"/>
  <c r="H521" i="2"/>
  <c r="J529" i="2"/>
  <c r="N527" i="2"/>
  <c r="U521" i="2"/>
  <c r="H525" i="2"/>
  <c r="N523" i="2"/>
  <c r="V531" i="2"/>
  <c r="S523" i="2"/>
  <c r="O520" i="2"/>
  <c r="V525" i="2"/>
  <c r="P527" i="2"/>
  <c r="G524" i="2"/>
  <c r="T525" i="2"/>
  <c r="E532" i="2"/>
  <c r="F523" i="2"/>
  <c r="N520" i="2"/>
  <c r="I525" i="2"/>
  <c r="I527" i="2"/>
  <c r="J520" i="2"/>
  <c r="E520" i="2"/>
  <c r="R535" i="2"/>
  <c r="E523" i="2"/>
  <c r="I528" i="2"/>
  <c r="O527" i="2"/>
  <c r="U525" i="2"/>
  <c r="Q535" i="2"/>
  <c r="T526" i="2"/>
  <c r="P526" i="2"/>
  <c r="S531" i="2"/>
  <c r="V521" i="2"/>
  <c r="E533" i="2"/>
  <c r="S520" i="2"/>
  <c r="V528" i="2"/>
  <c r="J524" i="2"/>
  <c r="M535" i="2"/>
  <c r="Q533" i="2"/>
  <c r="R527" i="2"/>
  <c r="F521" i="2"/>
  <c r="F520" i="2"/>
  <c r="S521" i="2"/>
  <c r="T531" i="2"/>
  <c r="L520" i="2"/>
  <c r="G526" i="2"/>
  <c r="P530" i="2"/>
  <c r="N524" i="2"/>
  <c r="N522" i="2"/>
  <c r="U534" i="2"/>
  <c r="I529" i="2"/>
  <c r="H519" i="2"/>
  <c r="G519" i="2"/>
  <c r="S525" i="2"/>
  <c r="M520" i="2"/>
  <c r="F531" i="2"/>
  <c r="W534" i="2"/>
  <c r="F533" i="2"/>
  <c r="H524" i="2"/>
  <c r="U532" i="2"/>
  <c r="T533" i="2"/>
  <c r="U524" i="2"/>
  <c r="M528" i="2"/>
  <c r="K528" i="2"/>
  <c r="Q525" i="2"/>
  <c r="U522" i="2"/>
  <c r="K527" i="2"/>
  <c r="K522" i="2"/>
  <c r="R520" i="2"/>
  <c r="W524" i="2"/>
  <c r="E530" i="2"/>
  <c r="H522" i="2"/>
  <c r="K531" i="2"/>
  <c r="M531" i="2"/>
  <c r="W527" i="2"/>
  <c r="U533" i="2"/>
  <c r="F529" i="2"/>
  <c r="P519" i="2"/>
  <c r="I531" i="2"/>
  <c r="P528" i="2"/>
  <c r="M522" i="2"/>
  <c r="W530" i="2"/>
  <c r="K520" i="2"/>
  <c r="O519" i="2"/>
  <c r="H523" i="2"/>
  <c r="T530" i="2"/>
  <c r="L535" i="2"/>
  <c r="R522" i="2"/>
  <c r="L533" i="2"/>
  <c r="J526" i="2"/>
  <c r="W521" i="2"/>
  <c r="K521" i="2"/>
  <c r="U529" i="2"/>
  <c r="R521" i="2"/>
  <c r="L522" i="2"/>
  <c r="O532" i="2"/>
  <c r="Q524" i="2"/>
  <c r="M524" i="2"/>
  <c r="E531" i="2"/>
  <c r="I530" i="2"/>
  <c r="J523" i="2"/>
  <c r="K532" i="2"/>
  <c r="S535" i="2"/>
  <c r="M527" i="2"/>
  <c r="I522" i="2"/>
  <c r="W519" i="2"/>
  <c r="N531" i="2"/>
  <c r="M533" i="2"/>
  <c r="M525" i="2"/>
  <c r="J521" i="2"/>
  <c r="H529" i="2"/>
  <c r="L527" i="2"/>
  <c r="O530" i="2"/>
  <c r="O535" i="2"/>
  <c r="L526" i="2"/>
  <c r="M519" i="2"/>
  <c r="O525" i="2"/>
  <c r="F530" i="2"/>
  <c r="L525" i="2"/>
  <c r="T534" i="2"/>
  <c r="K526" i="2"/>
  <c r="R519" i="2"/>
  <c r="O534" i="2"/>
  <c r="K519" i="2"/>
  <c r="F524" i="2"/>
  <c r="I523" i="2"/>
  <c r="L534" i="2"/>
  <c r="K529" i="2"/>
  <c r="K524" i="2"/>
  <c r="E526" i="2"/>
  <c r="M526" i="2"/>
  <c r="L523" i="2"/>
  <c r="U526" i="2"/>
  <c r="G523" i="2"/>
  <c r="W533" i="2"/>
  <c r="M530" i="2"/>
  <c r="H535" i="2"/>
  <c r="G534" i="2"/>
  <c r="W520" i="2"/>
  <c r="I533" i="2"/>
  <c r="P524" i="2"/>
  <c r="K535" i="2"/>
  <c r="T528" i="2"/>
  <c r="R534" i="2"/>
  <c r="L519" i="2"/>
  <c r="R533" i="2"/>
  <c r="O522" i="2"/>
  <c r="G521" i="2"/>
  <c r="G529" i="2"/>
  <c r="T535" i="2"/>
  <c r="P531" i="2"/>
  <c r="T519" i="2"/>
  <c r="G527" i="2"/>
  <c r="H527" i="2"/>
  <c r="S534" i="2"/>
  <c r="K533" i="2"/>
  <c r="V524" i="2"/>
  <c r="F528" i="2"/>
  <c r="S532" i="2"/>
  <c r="Q523" i="2"/>
  <c r="V527" i="2"/>
  <c r="R524" i="2"/>
  <c r="H533" i="2"/>
  <c r="O521" i="2"/>
  <c r="W532" i="2"/>
  <c r="U523" i="2"/>
  <c r="E535" i="2"/>
  <c r="V520" i="2"/>
  <c r="Q534" i="2"/>
  <c r="M529" i="2"/>
  <c r="U527" i="2"/>
  <c r="S530" i="2"/>
  <c r="R525" i="2"/>
  <c r="S519" i="2"/>
  <c r="P529" i="2"/>
  <c r="V533" i="2"/>
  <c r="J532" i="2"/>
  <c r="Q521" i="2"/>
  <c r="L529" i="2"/>
  <c r="V523" i="2"/>
  <c r="N530" i="2"/>
  <c r="V522" i="2"/>
  <c r="V534" i="2"/>
  <c r="H534" i="2"/>
  <c r="P525" i="2"/>
  <c r="O523" i="2"/>
  <c r="F532" i="2"/>
  <c r="O531" i="2"/>
  <c r="T521" i="2"/>
  <c r="R523" i="2"/>
  <c r="E522" i="2"/>
  <c r="E521" i="2"/>
  <c r="L521" i="2"/>
  <c r="F535" i="2"/>
  <c r="P535" i="2"/>
  <c r="W522" i="2"/>
  <c r="J528" i="2"/>
  <c r="R532" i="2"/>
  <c r="L532" i="2"/>
  <c r="P533" i="2"/>
  <c r="I535" i="2"/>
  <c r="G532" i="2"/>
  <c r="H530" i="2"/>
  <c r="N533" i="2"/>
  <c r="R528" i="2"/>
  <c r="F526" i="2"/>
  <c r="K534" i="2"/>
  <c r="R529" i="2"/>
  <c r="Q531" i="2"/>
  <c r="S527" i="2"/>
  <c r="T524" i="2"/>
  <c r="F527" i="2"/>
  <c r="N519" i="2"/>
  <c r="N529" i="2"/>
  <c r="V532" i="2"/>
  <c r="R530" i="2"/>
  <c r="S526" i="2"/>
  <c r="H531" i="2"/>
  <c r="G530" i="2"/>
  <c r="F534" i="2"/>
  <c r="U520" i="2"/>
  <c r="W529" i="2"/>
  <c r="I526" i="2"/>
  <c r="P521" i="2"/>
  <c r="N528" i="2"/>
  <c r="P520" i="2"/>
  <c r="T529" i="2"/>
  <c r="J527" i="2"/>
  <c r="L531" i="2"/>
  <c r="F522" i="2"/>
  <c r="H520" i="2"/>
  <c r="K530" i="2"/>
  <c r="E528" i="2"/>
  <c r="Q529" i="2"/>
  <c r="V526" i="2"/>
  <c r="Q520" i="2"/>
  <c r="L530" i="2"/>
  <c r="W525" i="2"/>
  <c r="U519" i="2"/>
  <c r="T527" i="2"/>
  <c r="E525" i="2"/>
  <c r="G525" i="2"/>
  <c r="E524" i="2"/>
  <c r="N526" i="2"/>
  <c r="J525" i="2"/>
  <c r="W523" i="2"/>
  <c r="N534" i="2"/>
  <c r="Q526" i="2"/>
  <c r="I524" i="2"/>
  <c r="N535" i="2"/>
  <c r="N532" i="2"/>
  <c r="I534" i="2"/>
  <c r="T520" i="2"/>
  <c r="G533" i="2"/>
  <c r="O529" i="2"/>
  <c r="G522" i="2"/>
  <c r="U531" i="2"/>
  <c r="O533" i="2"/>
  <c r="Q528" i="2"/>
  <c r="M521" i="2"/>
  <c r="M523" i="2"/>
  <c r="V529" i="2"/>
  <c r="M532" i="2"/>
  <c r="E527" i="2"/>
  <c r="S522" i="2"/>
  <c r="T523" i="2"/>
  <c r="V519" i="2"/>
  <c r="Q519" i="2"/>
  <c r="V530" i="2"/>
  <c r="H526" i="2"/>
  <c r="O526" i="2"/>
  <c r="Q530" i="2"/>
  <c r="V535" i="2"/>
  <c r="G531" i="2"/>
  <c r="D527" i="2"/>
  <c r="D533" i="2"/>
  <c r="D530" i="2"/>
  <c r="D535" i="2"/>
  <c r="D534" i="2"/>
  <c r="D529" i="2"/>
  <c r="D531" i="2"/>
  <c r="D532" i="2"/>
  <c r="D528" i="2"/>
  <c r="D523" i="2"/>
  <c r="D526" i="2"/>
  <c r="D525" i="2"/>
  <c r="D524" i="2"/>
  <c r="D522" i="2"/>
  <c r="D520" i="2"/>
  <c r="D521" i="2"/>
  <c r="F887" i="2"/>
  <c r="F73" i="12" s="1"/>
  <c r="E887" i="2"/>
  <c r="E73" i="12" s="1"/>
  <c r="D887" i="2"/>
  <c r="D73" i="12" s="1"/>
  <c r="C887" i="2"/>
  <c r="C73" i="12" s="1"/>
  <c r="F886" i="2"/>
  <c r="F72" i="12" s="1"/>
  <c r="E886" i="2"/>
  <c r="E72" i="12" s="1"/>
  <c r="D886" i="2"/>
  <c r="D72" i="12" s="1"/>
  <c r="C886" i="2"/>
  <c r="C72" i="12" s="1"/>
  <c r="F69" i="12"/>
  <c r="E69" i="12"/>
  <c r="D69" i="12"/>
  <c r="C69" i="12"/>
  <c r="F882" i="2"/>
  <c r="F68" i="12" s="1"/>
  <c r="E882" i="2"/>
  <c r="E68" i="12" s="1"/>
  <c r="D882" i="2"/>
  <c r="D68" i="12" s="1"/>
  <c r="F881" i="2"/>
  <c r="F67" i="12" s="1"/>
  <c r="E881" i="2"/>
  <c r="E67" i="12" s="1"/>
  <c r="D881" i="2"/>
  <c r="D67" i="12" s="1"/>
  <c r="C881" i="2"/>
  <c r="C67" i="12" s="1"/>
  <c r="F879" i="2"/>
  <c r="F65" i="12" s="1"/>
  <c r="E879" i="2"/>
  <c r="E65" i="12" s="1"/>
  <c r="D879" i="2"/>
  <c r="D65" i="12" s="1"/>
  <c r="C879" i="2"/>
  <c r="C65" i="12" s="1"/>
  <c r="F62" i="12"/>
  <c r="E62" i="12"/>
  <c r="D62" i="12"/>
  <c r="C62" i="12"/>
  <c r="F875" i="2"/>
  <c r="F61" i="12" s="1"/>
  <c r="E875" i="2"/>
  <c r="E61" i="12" s="1"/>
  <c r="D875" i="2"/>
  <c r="D61" i="12" s="1"/>
  <c r="C875" i="2"/>
  <c r="C61" i="12" s="1"/>
  <c r="C873" i="2"/>
  <c r="C59" i="12" s="1"/>
  <c r="C872" i="2"/>
  <c r="C58" i="12" s="1"/>
  <c r="C871" i="2"/>
  <c r="C57" i="12" s="1"/>
  <c r="C870" i="2"/>
  <c r="C56" i="12" s="1"/>
  <c r="C869" i="2"/>
  <c r="C55" i="12" s="1"/>
  <c r="C868" i="2"/>
  <c r="C54" i="12" s="1"/>
  <c r="C867" i="2"/>
  <c r="C53" i="12" s="1"/>
  <c r="F865" i="2"/>
  <c r="F51" i="12" s="1"/>
  <c r="E865" i="2"/>
  <c r="E51" i="12" s="1"/>
  <c r="F861" i="2"/>
  <c r="F47" i="12" s="1"/>
  <c r="E861" i="2"/>
  <c r="E47" i="12" s="1"/>
  <c r="D861" i="2"/>
  <c r="D47" i="12" s="1"/>
  <c r="C861" i="2"/>
  <c r="C47" i="12" s="1"/>
  <c r="F860" i="2"/>
  <c r="F46" i="12" s="1"/>
  <c r="D860" i="2"/>
  <c r="D46" i="12" s="1"/>
  <c r="C860" i="2"/>
  <c r="C46" i="12" s="1"/>
  <c r="F858" i="2"/>
  <c r="F44" i="12" s="1"/>
  <c r="E858" i="2"/>
  <c r="E44" i="12" s="1"/>
  <c r="D858" i="2"/>
  <c r="D44" i="12" s="1"/>
  <c r="C858" i="2"/>
  <c r="C44" i="12" s="1"/>
  <c r="E857" i="2"/>
  <c r="E43" i="12" s="1"/>
  <c r="D857" i="2"/>
  <c r="D43" i="12" s="1"/>
  <c r="C857" i="2"/>
  <c r="C43" i="12" s="1"/>
  <c r="E856" i="2"/>
  <c r="E42" i="12" s="1"/>
  <c r="D856" i="2"/>
  <c r="D42" i="12" s="1"/>
  <c r="C856" i="2"/>
  <c r="C42" i="12" s="1"/>
  <c r="E855" i="2"/>
  <c r="E41" i="12" s="1"/>
  <c r="D855" i="2"/>
  <c r="D41" i="12" s="1"/>
  <c r="C855" i="2"/>
  <c r="C41" i="12" s="1"/>
  <c r="E854" i="2"/>
  <c r="E40" i="12" s="1"/>
  <c r="D854" i="2"/>
  <c r="D40" i="12" s="1"/>
  <c r="C854" i="2"/>
  <c r="C40" i="12" s="1"/>
  <c r="E853" i="2"/>
  <c r="E39" i="12" s="1"/>
  <c r="D853" i="2"/>
  <c r="D39" i="12" s="1"/>
  <c r="C853" i="2"/>
  <c r="C39" i="12" s="1"/>
  <c r="E852" i="2"/>
  <c r="E38" i="12" s="1"/>
  <c r="D852" i="2"/>
  <c r="D38" i="12" s="1"/>
  <c r="C852" i="2"/>
  <c r="C38" i="12" s="1"/>
  <c r="F851" i="2"/>
  <c r="F37" i="12" s="1"/>
  <c r="E851" i="2"/>
  <c r="E37" i="12" s="1"/>
  <c r="D851" i="2"/>
  <c r="D37" i="12" s="1"/>
  <c r="C851" i="2"/>
  <c r="C37" i="12" s="1"/>
  <c r="C848" i="2"/>
  <c r="C34" i="12" s="1"/>
  <c r="F847" i="2"/>
  <c r="F33" i="12" s="1"/>
  <c r="E847" i="2"/>
  <c r="E33" i="12" s="1"/>
  <c r="D847" i="2"/>
  <c r="D33" i="12" s="1"/>
  <c r="C847" i="2"/>
  <c r="C33" i="12" s="1"/>
  <c r="F846" i="2"/>
  <c r="F32" i="12" s="1"/>
  <c r="E846" i="2"/>
  <c r="E32" i="12" s="1"/>
  <c r="D846" i="2"/>
  <c r="D32" i="12" s="1"/>
  <c r="C846" i="2"/>
  <c r="C32" i="12" s="1"/>
  <c r="F840" i="2"/>
  <c r="F26" i="12" s="1"/>
  <c r="E840" i="2"/>
  <c r="E26" i="12" s="1"/>
  <c r="D840" i="2"/>
  <c r="D26" i="12" s="1"/>
  <c r="C840" i="2"/>
  <c r="C26" i="12" s="1"/>
  <c r="F839" i="2"/>
  <c r="F25" i="12" s="1"/>
  <c r="E839" i="2"/>
  <c r="E25" i="12" s="1"/>
  <c r="D839" i="2"/>
  <c r="D25" i="12" s="1"/>
  <c r="C839" i="2"/>
  <c r="C25" i="12" s="1"/>
  <c r="F838" i="2"/>
  <c r="F24" i="12" s="1"/>
  <c r="D838" i="2"/>
  <c r="D24" i="12" s="1"/>
  <c r="C838" i="2"/>
  <c r="C24" i="12" s="1"/>
  <c r="E835" i="2"/>
  <c r="E21" i="12" s="1"/>
  <c r="D835" i="2"/>
  <c r="D21" i="12" s="1"/>
  <c r="C835" i="2"/>
  <c r="C21" i="12" s="1"/>
  <c r="E834" i="2"/>
  <c r="E20" i="12" s="1"/>
  <c r="D834" i="2"/>
  <c r="D20" i="12" s="1"/>
  <c r="C834" i="2"/>
  <c r="C20" i="12" s="1"/>
  <c r="E833" i="2"/>
  <c r="E19" i="12" s="1"/>
  <c r="D833" i="2"/>
  <c r="D19" i="12" s="1"/>
  <c r="C833" i="2"/>
  <c r="C19" i="12" s="1"/>
  <c r="F831" i="2"/>
  <c r="F17" i="12" s="1"/>
  <c r="E831" i="2"/>
  <c r="D831" i="2"/>
  <c r="C831" i="2"/>
  <c r="F830" i="2"/>
  <c r="F16" i="12" s="1"/>
  <c r="E830" i="2"/>
  <c r="E16" i="12" s="1"/>
  <c r="D830" i="2"/>
  <c r="D16" i="12" s="1"/>
  <c r="C830" i="2"/>
  <c r="C16" i="12" s="1"/>
  <c r="F829" i="2"/>
  <c r="F15" i="12" s="1"/>
  <c r="E829" i="2"/>
  <c r="E15" i="12" s="1"/>
  <c r="D829" i="2"/>
  <c r="D15" i="12" s="1"/>
  <c r="C829" i="2"/>
  <c r="C15" i="12" s="1"/>
  <c r="F828" i="2"/>
  <c r="F14" i="12" s="1"/>
  <c r="E828" i="2"/>
  <c r="E14" i="12" s="1"/>
  <c r="D828" i="2"/>
  <c r="D14" i="12" s="1"/>
  <c r="C828" i="2"/>
  <c r="C14" i="12" s="1"/>
  <c r="F827" i="2"/>
  <c r="F13" i="12" s="1"/>
  <c r="E827" i="2"/>
  <c r="E13" i="12" s="1"/>
  <c r="D827" i="2"/>
  <c r="D13" i="12" s="1"/>
  <c r="C827" i="2"/>
  <c r="C13" i="12" s="1"/>
  <c r="F826" i="2"/>
  <c r="F12" i="12" s="1"/>
  <c r="E826" i="2"/>
  <c r="E12" i="12" s="1"/>
  <c r="D826" i="2"/>
  <c r="D12" i="12" s="1"/>
  <c r="C826" i="2"/>
  <c r="C12" i="12" s="1"/>
  <c r="F825" i="2"/>
  <c r="F11" i="12" s="1"/>
  <c r="E825" i="2"/>
  <c r="E11" i="12" s="1"/>
  <c r="D825" i="2"/>
  <c r="D11" i="12" s="1"/>
  <c r="C825" i="2"/>
  <c r="C11" i="12" s="1"/>
  <c r="F824" i="2"/>
  <c r="F10" i="12" s="1"/>
  <c r="E824" i="2"/>
  <c r="E10" i="12" s="1"/>
  <c r="D824" i="2"/>
  <c r="D10" i="12" s="1"/>
  <c r="C824" i="2"/>
  <c r="C10" i="12" s="1"/>
  <c r="E823" i="2"/>
  <c r="E9" i="12" s="1"/>
  <c r="D823" i="2"/>
  <c r="D9" i="12" s="1"/>
  <c r="C823" i="2"/>
  <c r="C9" i="12" s="1"/>
  <c r="D820" i="2"/>
  <c r="D6" i="12" s="1"/>
  <c r="E820" i="2"/>
  <c r="E6" i="12" s="1"/>
  <c r="C820" i="2"/>
  <c r="C6" i="12" s="1"/>
  <c r="E96" i="3"/>
  <c r="E781" i="2" s="1"/>
  <c r="E910" i="2" s="1"/>
  <c r="E96" i="12" s="1"/>
  <c r="D96" i="3"/>
  <c r="D781" i="2" s="1"/>
  <c r="D910" i="2" s="1"/>
  <c r="D96" i="12" s="1"/>
  <c r="H625" i="2"/>
  <c r="I625" i="2"/>
  <c r="J625" i="2"/>
  <c r="K625" i="2"/>
  <c r="L625" i="2"/>
  <c r="G625" i="2"/>
  <c r="G621" i="2"/>
  <c r="H621" i="2"/>
  <c r="I621" i="2"/>
  <c r="J621" i="2"/>
  <c r="K621" i="2"/>
  <c r="L621" i="2"/>
  <c r="G618" i="2"/>
  <c r="H618" i="2"/>
  <c r="I618" i="2"/>
  <c r="J618" i="2"/>
  <c r="K618" i="2"/>
  <c r="L618" i="2"/>
  <c r="G614" i="2"/>
  <c r="H614" i="2"/>
  <c r="I614" i="2"/>
  <c r="J614" i="2"/>
  <c r="K614" i="2"/>
  <c r="L614" i="2"/>
  <c r="G612" i="2"/>
  <c r="H612" i="2"/>
  <c r="I612" i="2"/>
  <c r="J612" i="2"/>
  <c r="K612" i="2"/>
  <c r="L612" i="2"/>
  <c r="D435" i="2"/>
  <c r="H678" i="2" s="1"/>
  <c r="E435" i="2"/>
  <c r="I678" i="2" s="1"/>
  <c r="F435" i="2"/>
  <c r="J678" i="2" s="1"/>
  <c r="G435" i="2"/>
  <c r="K678" i="2" s="1"/>
  <c r="H435" i="2"/>
  <c r="L678" i="2" s="1"/>
  <c r="I435" i="2"/>
  <c r="M678" i="2" s="1"/>
  <c r="C435" i="2"/>
  <c r="G678" i="2" s="1"/>
  <c r="C439" i="2"/>
  <c r="C781" i="2"/>
  <c r="C910" i="2" s="1"/>
  <c r="C96" i="12" s="1"/>
  <c r="F909" i="2"/>
  <c r="F95" i="12" s="1"/>
  <c r="E909" i="2"/>
  <c r="E95" i="12" s="1"/>
  <c r="D909" i="2"/>
  <c r="D95" i="12" s="1"/>
  <c r="C909" i="2"/>
  <c r="C95" i="12" s="1"/>
  <c r="C779" i="2"/>
  <c r="C908" i="2" s="1"/>
  <c r="C94" i="12" s="1"/>
  <c r="C778" i="2"/>
  <c r="C907" i="2" s="1"/>
  <c r="C93" i="12" s="1"/>
  <c r="C777" i="2"/>
  <c r="C906" i="2" s="1"/>
  <c r="C92" i="12" s="1"/>
  <c r="C776" i="2"/>
  <c r="C905" i="2" s="1"/>
  <c r="C91" i="12" s="1"/>
  <c r="F902" i="2"/>
  <c r="F88" i="12" s="1"/>
  <c r="E902" i="2"/>
  <c r="E88" i="12" s="1"/>
  <c r="D902" i="2"/>
  <c r="D88" i="12" s="1"/>
  <c r="C902" i="2"/>
  <c r="C88" i="12" s="1"/>
  <c r="C772" i="2"/>
  <c r="C901" i="2" s="1"/>
  <c r="C87" i="12" s="1"/>
  <c r="D769" i="2"/>
  <c r="D898" i="2" s="1"/>
  <c r="D84" i="12" s="1"/>
  <c r="E769" i="2"/>
  <c r="E898" i="2" s="1"/>
  <c r="E84" i="12" s="1"/>
  <c r="F769" i="2"/>
  <c r="F898" i="2" s="1"/>
  <c r="F84" i="12" s="1"/>
  <c r="G769" i="2"/>
  <c r="H769" i="2"/>
  <c r="H898" i="2" s="1"/>
  <c r="I898" i="2"/>
  <c r="C764" i="2"/>
  <c r="C765" i="2"/>
  <c r="C766" i="2"/>
  <c r="C767" i="2"/>
  <c r="C768" i="2"/>
  <c r="C769" i="2"/>
  <c r="C898" i="2" s="1"/>
  <c r="C84" i="12" s="1"/>
  <c r="C763" i="2"/>
  <c r="G681" i="2"/>
  <c r="G669" i="2"/>
  <c r="H669" i="2"/>
  <c r="I669" i="2"/>
  <c r="I902" i="2" s="1"/>
  <c r="J669" i="2"/>
  <c r="J902" i="2" s="1"/>
  <c r="K669" i="2"/>
  <c r="K902" i="2" s="1"/>
  <c r="K88" i="12" s="1"/>
  <c r="L669" i="2"/>
  <c r="L902" i="2" s="1"/>
  <c r="L88" i="12" s="1"/>
  <c r="H646" i="2"/>
  <c r="I646" i="2"/>
  <c r="J646" i="2"/>
  <c r="K646" i="2"/>
  <c r="L646" i="2"/>
  <c r="H648" i="2"/>
  <c r="I648" i="2"/>
  <c r="J648" i="2"/>
  <c r="K648" i="2"/>
  <c r="L648" i="2"/>
  <c r="H654" i="2"/>
  <c r="I654" i="2"/>
  <c r="J654" i="2"/>
  <c r="K654" i="2"/>
  <c r="L654" i="2"/>
  <c r="G654" i="2"/>
  <c r="G648" i="2"/>
  <c r="G646" i="2"/>
  <c r="D439" i="2"/>
  <c r="E439" i="2"/>
  <c r="F439" i="2"/>
  <c r="G439" i="2"/>
  <c r="H439" i="2"/>
  <c r="I439" i="2"/>
  <c r="D440" i="2"/>
  <c r="C445" i="2" s="1"/>
  <c r="E440" i="2"/>
  <c r="D445" i="2" s="1"/>
  <c r="H623" i="2" s="1"/>
  <c r="F440" i="2"/>
  <c r="E445" i="2" s="1"/>
  <c r="I623" i="2" s="1"/>
  <c r="G440" i="2"/>
  <c r="H440" i="2"/>
  <c r="I440" i="2"/>
  <c r="H445" i="2" s="1"/>
  <c r="L623" i="2" s="1"/>
  <c r="I445" i="2"/>
  <c r="C440" i="2"/>
  <c r="I415" i="2"/>
  <c r="J549" i="2" s="1"/>
  <c r="I14" i="14" s="1"/>
  <c r="H415" i="2"/>
  <c r="I549" i="2" s="1"/>
  <c r="H14" i="14" s="1"/>
  <c r="G415" i="2"/>
  <c r="H549" i="2" s="1"/>
  <c r="G14" i="14" s="1"/>
  <c r="F415" i="2"/>
  <c r="G549" i="2" s="1"/>
  <c r="E415" i="2"/>
  <c r="F549" i="2" s="1"/>
  <c r="D415" i="2"/>
  <c r="E549" i="2" s="1"/>
  <c r="C415" i="2"/>
  <c r="I414" i="2"/>
  <c r="H414" i="2"/>
  <c r="I548" i="2" s="1"/>
  <c r="H13" i="14" s="1"/>
  <c r="G414" i="2"/>
  <c r="H548" i="2" s="1"/>
  <c r="G13" i="14" s="1"/>
  <c r="F414" i="2"/>
  <c r="E414" i="2"/>
  <c r="D414" i="2"/>
  <c r="C414" i="2"/>
  <c r="D548" i="2" s="1"/>
  <c r="C13" i="14" s="1"/>
  <c r="I413" i="2"/>
  <c r="H413" i="2"/>
  <c r="I547" i="2" s="1"/>
  <c r="H12" i="14" s="1"/>
  <c r="G413" i="2"/>
  <c r="H547" i="2" s="1"/>
  <c r="G12" i="14" s="1"/>
  <c r="F413" i="2"/>
  <c r="E413" i="2"/>
  <c r="D413" i="2"/>
  <c r="C413" i="2"/>
  <c r="D547" i="2" s="1"/>
  <c r="C12" i="14" s="1"/>
  <c r="I412" i="2"/>
  <c r="H412" i="2"/>
  <c r="I546" i="2" s="1"/>
  <c r="H11" i="14" s="1"/>
  <c r="G412" i="2"/>
  <c r="H546" i="2" s="1"/>
  <c r="G11" i="14" s="1"/>
  <c r="F412" i="2"/>
  <c r="E412" i="2"/>
  <c r="D412" i="2"/>
  <c r="C412" i="2"/>
  <c r="D546" i="2" s="1"/>
  <c r="C11" i="14" s="1"/>
  <c r="I411" i="2"/>
  <c r="H411" i="2"/>
  <c r="I545" i="2" s="1"/>
  <c r="H10" i="14" s="1"/>
  <c r="G411" i="2"/>
  <c r="H545" i="2" s="1"/>
  <c r="G10" i="14" s="1"/>
  <c r="F411" i="2"/>
  <c r="E411" i="2"/>
  <c r="D411" i="2"/>
  <c r="C411" i="2"/>
  <c r="D545" i="2" s="1"/>
  <c r="C10" i="14" s="1"/>
  <c r="I410" i="2"/>
  <c r="H410" i="2"/>
  <c r="I544" i="2" s="1"/>
  <c r="H9" i="14" s="1"/>
  <c r="G410" i="2"/>
  <c r="H544" i="2" s="1"/>
  <c r="G9" i="14" s="1"/>
  <c r="F410" i="2"/>
  <c r="E410" i="2"/>
  <c r="D410" i="2"/>
  <c r="C410" i="2"/>
  <c r="D544" i="2" s="1"/>
  <c r="C9" i="14" s="1"/>
  <c r="C17" i="12" l="1"/>
  <c r="D17" i="12"/>
  <c r="E17" i="12"/>
  <c r="Q346" i="7"/>
  <c r="J546" i="2"/>
  <c r="I11" i="14" s="1"/>
  <c r="Q345" i="7"/>
  <c r="J545" i="2"/>
  <c r="I10" i="14" s="1"/>
  <c r="E548" i="2"/>
  <c r="D13" i="14" s="1"/>
  <c r="Q344" i="7"/>
  <c r="J544" i="2"/>
  <c r="I9" i="14" s="1"/>
  <c r="E547" i="2"/>
  <c r="D12" i="14" s="1"/>
  <c r="F548" i="2"/>
  <c r="E13" i="14" s="1"/>
  <c r="E544" i="2"/>
  <c r="D9" i="14" s="1"/>
  <c r="E546" i="2"/>
  <c r="D11" i="14" s="1"/>
  <c r="F547" i="2"/>
  <c r="E12" i="14" s="1"/>
  <c r="G548" i="2"/>
  <c r="F13" i="14" s="1"/>
  <c r="E545" i="2"/>
  <c r="D10" i="14" s="1"/>
  <c r="F546" i="2"/>
  <c r="E11" i="14" s="1"/>
  <c r="G547" i="2"/>
  <c r="F12" i="14" s="1"/>
  <c r="F545" i="2"/>
  <c r="E10" i="14" s="1"/>
  <c r="G546" i="2"/>
  <c r="F11" i="14" s="1"/>
  <c r="F544" i="2"/>
  <c r="E9" i="14" s="1"/>
  <c r="G545" i="2"/>
  <c r="F10" i="14" s="1"/>
  <c r="Q348" i="7"/>
  <c r="J548" i="2"/>
  <c r="I13" i="14" s="1"/>
  <c r="G544" i="2"/>
  <c r="F9" i="14" s="1"/>
  <c r="Q347" i="7"/>
  <c r="J547" i="2"/>
  <c r="I12" i="14" s="1"/>
  <c r="P536" i="2"/>
  <c r="S536" i="2"/>
  <c r="G536" i="2"/>
  <c r="Q536" i="2"/>
  <c r="K536" i="2"/>
  <c r="M536" i="2"/>
  <c r="O536" i="2"/>
  <c r="H536" i="2"/>
  <c r="N536" i="2"/>
  <c r="R536" i="2"/>
  <c r="W536" i="2"/>
  <c r="F536" i="2"/>
  <c r="V536" i="2"/>
  <c r="L536" i="2"/>
  <c r="E536" i="2"/>
  <c r="T536" i="2"/>
  <c r="J536" i="2"/>
  <c r="U536" i="2"/>
  <c r="I536" i="2"/>
  <c r="M640" i="2"/>
  <c r="Q349" i="7"/>
  <c r="M637" i="2"/>
  <c r="M635" i="2"/>
  <c r="M638" i="2"/>
  <c r="M623" i="2"/>
  <c r="M672" i="2"/>
  <c r="N672" i="2"/>
  <c r="M636" i="2"/>
  <c r="M639" i="2"/>
  <c r="J898" i="2"/>
  <c r="J84" i="12" s="1"/>
  <c r="L898" i="2"/>
  <c r="L84" i="12" s="1"/>
  <c r="K898" i="2"/>
  <c r="K84" i="12" s="1"/>
  <c r="G898" i="2"/>
  <c r="G84" i="12" s="1"/>
  <c r="I84" i="12"/>
  <c r="H84" i="12"/>
  <c r="C113" i="12"/>
  <c r="P349" i="7"/>
  <c r="K349" i="7"/>
  <c r="D549" i="2"/>
  <c r="C14" i="14" s="1"/>
  <c r="O349" i="7"/>
  <c r="L349" i="7"/>
  <c r="D14" i="14"/>
  <c r="N349" i="7"/>
  <c r="F14" i="14"/>
  <c r="M349" i="7"/>
  <c r="E14" i="14"/>
  <c r="D536" i="2"/>
  <c r="G708" i="2"/>
  <c r="O346" i="7"/>
  <c r="K347" i="7"/>
  <c r="O348" i="7"/>
  <c r="N346" i="7"/>
  <c r="K345" i="7"/>
  <c r="L345" i="7"/>
  <c r="P346" i="7"/>
  <c r="L347" i="7"/>
  <c r="P348" i="7"/>
  <c r="N348" i="7"/>
  <c r="P344" i="7"/>
  <c r="M345" i="7"/>
  <c r="M347" i="7"/>
  <c r="O344" i="7"/>
  <c r="N345" i="7"/>
  <c r="N347" i="7"/>
  <c r="N344" i="7"/>
  <c r="K344" i="7"/>
  <c r="O345" i="7"/>
  <c r="K346" i="7"/>
  <c r="O347" i="7"/>
  <c r="K348" i="7"/>
  <c r="L344" i="7"/>
  <c r="P345" i="7"/>
  <c r="L346" i="7"/>
  <c r="P347" i="7"/>
  <c r="L348" i="7"/>
  <c r="M344" i="7"/>
  <c r="M346" i="7"/>
  <c r="M348" i="7"/>
  <c r="E730" i="2"/>
  <c r="E721" i="2" s="1"/>
  <c r="C785" i="2"/>
  <c r="C786" i="2" s="1"/>
  <c r="D859" i="2"/>
  <c r="F837" i="2"/>
  <c r="F23" i="12" s="1"/>
  <c r="F859" i="2"/>
  <c r="F45" i="12" s="1"/>
  <c r="H902" i="2"/>
  <c r="H88" i="12" s="1"/>
  <c r="J88" i="12"/>
  <c r="H708" i="2"/>
  <c r="E708" i="2"/>
  <c r="E703" i="2" s="1"/>
  <c r="E801" i="2" s="1"/>
  <c r="C730" i="2"/>
  <c r="C721" i="2" s="1"/>
  <c r="C693" i="2"/>
  <c r="C692" i="2" s="1"/>
  <c r="C690" i="2" s="1"/>
  <c r="F708" i="2"/>
  <c r="C859" i="2"/>
  <c r="F730" i="2"/>
  <c r="G902" i="2"/>
  <c r="G88" i="12" s="1"/>
  <c r="G730" i="2"/>
  <c r="H730" i="2"/>
  <c r="I88" i="12"/>
  <c r="E822" i="2"/>
  <c r="D894" i="2"/>
  <c r="D80" i="12" s="1"/>
  <c r="E860" i="2"/>
  <c r="C708" i="2"/>
  <c r="C703" i="2" s="1"/>
  <c r="C802" i="2" s="1"/>
  <c r="G623" i="2"/>
  <c r="D895" i="2"/>
  <c r="D81" i="12" s="1"/>
  <c r="E838" i="2"/>
  <c r="G613" i="2"/>
  <c r="H613" i="2" s="1"/>
  <c r="I613" i="2" s="1"/>
  <c r="J613" i="2" s="1"/>
  <c r="K613" i="2" s="1"/>
  <c r="L613" i="2" s="1"/>
  <c r="M613" i="2" s="1"/>
  <c r="N613" i="2" s="1"/>
  <c r="O613" i="2" s="1"/>
  <c r="P613" i="2" s="1"/>
  <c r="Q613" i="2" s="1"/>
  <c r="R613" i="2" s="1"/>
  <c r="S613" i="2" s="1"/>
  <c r="T613" i="2" s="1"/>
  <c r="U613" i="2" s="1"/>
  <c r="V613" i="2" s="1"/>
  <c r="W613" i="2" s="1"/>
  <c r="X613" i="2" s="1"/>
  <c r="Y613" i="2" s="1"/>
  <c r="Z613" i="2" s="1"/>
  <c r="D730" i="2"/>
  <c r="D721" i="2" s="1"/>
  <c r="D896" i="2"/>
  <c r="D82" i="12" s="1"/>
  <c r="D708" i="2"/>
  <c r="D703" i="2" s="1"/>
  <c r="E895" i="2"/>
  <c r="E81" i="12" s="1"/>
  <c r="D806" i="2"/>
  <c r="E894" i="2"/>
  <c r="E80" i="12" s="1"/>
  <c r="D693" i="2"/>
  <c r="D692" i="2" s="1"/>
  <c r="D690" i="2" s="1"/>
  <c r="C822" i="2"/>
  <c r="D822" i="2"/>
  <c r="E693" i="2"/>
  <c r="E692" i="2" s="1"/>
  <c r="E690" i="2" s="1"/>
  <c r="C806" i="2"/>
  <c r="E806" i="2"/>
  <c r="C865" i="2"/>
  <c r="C51" i="12" s="1"/>
  <c r="C893" i="2"/>
  <c r="C79" i="12" s="1"/>
  <c r="C866" i="2"/>
  <c r="C52" i="12" s="1"/>
  <c r="C122" i="12" s="1"/>
  <c r="D865" i="2"/>
  <c r="D51" i="12" s="1"/>
  <c r="E121" i="12" s="1"/>
  <c r="H639" i="2"/>
  <c r="G637" i="2"/>
  <c r="I636" i="2"/>
  <c r="H636" i="2"/>
  <c r="H672" i="2"/>
  <c r="K638" i="2"/>
  <c r="L640" i="2"/>
  <c r="J638" i="2"/>
  <c r="L635" i="2"/>
  <c r="J640" i="2"/>
  <c r="H638" i="2"/>
  <c r="I635" i="2"/>
  <c r="I672" i="2"/>
  <c r="G636" i="2"/>
  <c r="K635" i="2"/>
  <c r="G635" i="2"/>
  <c r="K640" i="2"/>
  <c r="I638" i="2"/>
  <c r="L637" i="2"/>
  <c r="J635" i="2"/>
  <c r="I640" i="2"/>
  <c r="L639" i="2"/>
  <c r="J637" i="2"/>
  <c r="H635" i="2"/>
  <c r="K637" i="2"/>
  <c r="G640" i="2"/>
  <c r="H640" i="2"/>
  <c r="K639" i="2"/>
  <c r="I637" i="2"/>
  <c r="L636" i="2"/>
  <c r="G639" i="2"/>
  <c r="J639" i="2"/>
  <c r="H637" i="2"/>
  <c r="K636" i="2"/>
  <c r="G638" i="2"/>
  <c r="I639" i="2"/>
  <c r="L638" i="2"/>
  <c r="J636" i="2"/>
  <c r="G672" i="2"/>
  <c r="F445" i="2"/>
  <c r="G445" i="2"/>
  <c r="K623" i="2" s="1"/>
  <c r="C441" i="2"/>
  <c r="K372" i="7" s="1"/>
  <c r="E713" i="2" l="1"/>
  <c r="D713" i="2"/>
  <c r="D897" i="2"/>
  <c r="C713" i="2"/>
  <c r="D121" i="12"/>
  <c r="D850" i="2"/>
  <c r="D36" i="12" s="1"/>
  <c r="D45" i="12"/>
  <c r="C120" i="12"/>
  <c r="C121" i="12"/>
  <c r="D821" i="2"/>
  <c r="D8" i="12"/>
  <c r="E821" i="2"/>
  <c r="E8" i="12"/>
  <c r="C821" i="2"/>
  <c r="C8" i="12"/>
  <c r="C850" i="2"/>
  <c r="C36" i="12" s="1"/>
  <c r="C45" i="12"/>
  <c r="E837" i="2"/>
  <c r="E24" i="12"/>
  <c r="E859" i="2"/>
  <c r="E897" i="2" s="1"/>
  <c r="E46" i="12"/>
  <c r="D784" i="2"/>
  <c r="C801" i="2"/>
  <c r="J672" i="2"/>
  <c r="J623" i="2"/>
  <c r="E896" i="2"/>
  <c r="E82" i="12" s="1"/>
  <c r="D801" i="2"/>
  <c r="D802" i="2"/>
  <c r="E802" i="2"/>
  <c r="C874" i="2"/>
  <c r="K672" i="2"/>
  <c r="L672" i="2"/>
  <c r="D441" i="2"/>
  <c r="L372" i="7" s="1"/>
  <c r="C444" i="2"/>
  <c r="G620" i="2" s="1"/>
  <c r="F897" i="2" l="1"/>
  <c r="E850" i="2"/>
  <c r="E36" i="12" s="1"/>
  <c r="E45" i="12"/>
  <c r="C880" i="2"/>
  <c r="C60" i="12"/>
  <c r="C105" i="12" s="1"/>
  <c r="D819" i="2"/>
  <c r="D5" i="12" s="1"/>
  <c r="D7" i="12"/>
  <c r="C819" i="2"/>
  <c r="C5" i="12" s="1"/>
  <c r="C7" i="12"/>
  <c r="E819" i="2"/>
  <c r="E5" i="12" s="1"/>
  <c r="E7" i="12"/>
  <c r="E832" i="2"/>
  <c r="E18" i="12" s="1"/>
  <c r="E23" i="12"/>
  <c r="G619" i="2"/>
  <c r="G673" i="2"/>
  <c r="E441" i="2"/>
  <c r="D444" i="2"/>
  <c r="H620" i="2" s="1"/>
  <c r="C66" i="12" l="1"/>
  <c r="C126" i="12" s="1"/>
  <c r="M372" i="7"/>
  <c r="E116" i="12"/>
  <c r="E117" i="12"/>
  <c r="H619" i="2"/>
  <c r="G677" i="2"/>
  <c r="H673" i="2"/>
  <c r="E444" i="2"/>
  <c r="I620" i="2" s="1"/>
  <c r="F441" i="2"/>
  <c r="N372" i="7" s="1"/>
  <c r="I619" i="2" l="1"/>
  <c r="H677" i="2"/>
  <c r="G441" i="2"/>
  <c r="O372" i="7" s="1"/>
  <c r="I673" i="2"/>
  <c r="F444" i="2"/>
  <c r="J620" i="2" s="1"/>
  <c r="I677" i="2" l="1"/>
  <c r="J619" i="2"/>
  <c r="G444" i="2"/>
  <c r="H441" i="2"/>
  <c r="I441" i="2" s="1"/>
  <c r="J673" i="2"/>
  <c r="J441" i="2" l="1"/>
  <c r="R372" i="7" s="1"/>
  <c r="Q372" i="7"/>
  <c r="J677" i="2"/>
  <c r="K620" i="2"/>
  <c r="P372" i="7"/>
  <c r="H444" i="2"/>
  <c r="K673" i="2"/>
  <c r="I444" i="2"/>
  <c r="J444" i="2" l="1"/>
  <c r="N673" i="2" s="1"/>
  <c r="K441" i="2"/>
  <c r="S372" i="7" s="1"/>
  <c r="M673" i="2"/>
  <c r="M620" i="2"/>
  <c r="K619" i="2"/>
  <c r="L673" i="2"/>
  <c r="L620" i="2"/>
  <c r="K444" i="2" l="1"/>
  <c r="O673" i="2" s="1"/>
  <c r="O906" i="2" s="1"/>
  <c r="O92" i="12" s="1"/>
  <c r="L441" i="2"/>
  <c r="T372" i="7" s="1"/>
  <c r="N620" i="2"/>
  <c r="M619" i="2"/>
  <c r="L619" i="2"/>
  <c r="K677" i="2"/>
  <c r="M441" i="2" l="1"/>
  <c r="U372" i="7" s="1"/>
  <c r="L444" i="2"/>
  <c r="P620" i="2" s="1"/>
  <c r="O620" i="2"/>
  <c r="N619" i="2"/>
  <c r="M677" i="2"/>
  <c r="L677" i="2"/>
  <c r="M444" i="2" l="1"/>
  <c r="Q673" i="2" s="1"/>
  <c r="Q906" i="2" s="1"/>
  <c r="Q92" i="12" s="1"/>
  <c r="O619" i="2"/>
  <c r="N441" i="2"/>
  <c r="V372" i="7" s="1"/>
  <c r="N677" i="2"/>
  <c r="P673" i="2"/>
  <c r="P906" i="2" s="1"/>
  <c r="P92" i="12" s="1"/>
  <c r="P619" i="2"/>
  <c r="Q620" i="2" l="1"/>
  <c r="O677" i="2"/>
  <c r="O910" i="2" s="1"/>
  <c r="O96" i="12" s="1"/>
  <c r="O441" i="2"/>
  <c r="P441" i="2" s="1"/>
  <c r="X372" i="7" s="1"/>
  <c r="N444" i="2"/>
  <c r="R673" i="2" s="1"/>
  <c r="R906" i="2" s="1"/>
  <c r="R92" i="12" s="1"/>
  <c r="P677" i="2"/>
  <c r="P910" i="2" s="1"/>
  <c r="P96" i="12" s="1"/>
  <c r="Q619" i="2" l="1"/>
  <c r="W372" i="7"/>
  <c r="P444" i="2"/>
  <c r="T620" i="2" s="1"/>
  <c r="Q441" i="2"/>
  <c r="Y372" i="7" s="1"/>
  <c r="R620" i="2"/>
  <c r="R619" i="2" s="1"/>
  <c r="Q677" i="2" l="1"/>
  <c r="Q910" i="2" s="1"/>
  <c r="Q96" i="12" s="1"/>
  <c r="R441" i="2"/>
  <c r="Z372" i="7" s="1"/>
  <c r="Q444" i="2"/>
  <c r="U673" i="2" s="1"/>
  <c r="U906" i="2" s="1"/>
  <c r="U92" i="12" s="1"/>
  <c r="R677" i="2"/>
  <c r="R910" i="2" s="1"/>
  <c r="R96" i="12" s="1"/>
  <c r="T619" i="2"/>
  <c r="R444" i="2" l="1"/>
  <c r="V673" i="2" s="1"/>
  <c r="V906" i="2" s="1"/>
  <c r="V92" i="12" s="1"/>
  <c r="S441" i="2"/>
  <c r="AA372" i="7" s="1"/>
  <c r="U620" i="2"/>
  <c r="U619" i="2" s="1"/>
  <c r="S444" i="2" l="1"/>
  <c r="W673" i="2" s="1"/>
  <c r="W906" i="2" s="1"/>
  <c r="W92" i="12" s="1"/>
  <c r="V620" i="2"/>
  <c r="V619" i="2" s="1"/>
  <c r="T441" i="2"/>
  <c r="AB372" i="7" s="1"/>
  <c r="U677" i="2"/>
  <c r="U910" i="2" s="1"/>
  <c r="U96" i="12" s="1"/>
  <c r="W620" i="2" l="1"/>
  <c r="W619" i="2" s="1"/>
  <c r="T444" i="2"/>
  <c r="X673" i="2" s="1"/>
  <c r="X906" i="2" s="1"/>
  <c r="X92" i="12" s="1"/>
  <c r="U441" i="2"/>
  <c r="AC372" i="7" s="1"/>
  <c r="V677" i="2"/>
  <c r="V910" i="2" s="1"/>
  <c r="V96" i="12" s="1"/>
  <c r="X620" i="2" l="1"/>
  <c r="X619" i="2" s="1"/>
  <c r="V441" i="2"/>
  <c r="AD372" i="7" s="1"/>
  <c r="U444" i="2"/>
  <c r="Y620" i="2" s="1"/>
  <c r="W677" i="2"/>
  <c r="W910" i="2" s="1"/>
  <c r="W96" i="12" s="1"/>
  <c r="V444" i="2" l="1"/>
  <c r="Z673" i="2" s="1"/>
  <c r="Y673" i="2"/>
  <c r="Y906" i="2" s="1"/>
  <c r="Y92" i="12" s="1"/>
  <c r="X441" i="2"/>
  <c r="W440" i="2" s="1"/>
  <c r="O445" i="2" s="1"/>
  <c r="X677" i="2"/>
  <c r="X910" i="2" s="1"/>
  <c r="X96" i="12" s="1"/>
  <c r="Y619" i="2"/>
  <c r="Z620" i="2" l="1"/>
  <c r="Z619" i="2" s="1"/>
  <c r="O444" i="2"/>
  <c r="S672" i="2"/>
  <c r="S905" i="2" s="1"/>
  <c r="S91" i="12" s="1"/>
  <c r="S623" i="2"/>
  <c r="T672" i="2"/>
  <c r="T905" i="2" s="1"/>
  <c r="T91" i="12" s="1"/>
  <c r="Y677" i="2"/>
  <c r="Y910" i="2" s="1"/>
  <c r="Y96" i="12" s="1"/>
  <c r="Z677" i="2" l="1"/>
  <c r="S620" i="2"/>
  <c r="S673" i="2"/>
  <c r="S906" i="2" s="1"/>
  <c r="S92" i="12" s="1"/>
  <c r="T673" i="2"/>
  <c r="T906" i="2" s="1"/>
  <c r="T92" i="12" s="1"/>
  <c r="S619" i="2" l="1"/>
  <c r="S677" i="2" l="1"/>
  <c r="S910" i="2" s="1"/>
  <c r="S96" i="12" s="1"/>
  <c r="T677" i="2"/>
  <c r="T910" i="2" s="1"/>
  <c r="T96" i="12" s="1"/>
  <c r="C35" i="2" l="1"/>
  <c r="F853" i="2"/>
  <c r="F39" i="12" s="1"/>
  <c r="F857" i="2"/>
  <c r="F43" i="12" s="1"/>
  <c r="F835" i="2"/>
  <c r="F21" i="12" s="1"/>
  <c r="C882" i="2"/>
  <c r="C885" i="2" s="1"/>
  <c r="C888" i="2" s="1"/>
  <c r="E120" i="3"/>
  <c r="J442" i="2" l="1"/>
  <c r="K442" i="2"/>
  <c r="L442" i="2"/>
  <c r="M442" i="2"/>
  <c r="N442" i="2"/>
  <c r="O442" i="2"/>
  <c r="Q442" i="2"/>
  <c r="P442" i="2"/>
  <c r="R442" i="2"/>
  <c r="S442" i="2"/>
  <c r="T442" i="2"/>
  <c r="V442" i="2"/>
  <c r="U442" i="2"/>
  <c r="F442" i="2"/>
  <c r="C68" i="12"/>
  <c r="F820" i="2"/>
  <c r="F6" i="12" s="1"/>
  <c r="F856" i="2"/>
  <c r="F42" i="12" s="1"/>
  <c r="D872" i="2"/>
  <c r="D58" i="12" s="1"/>
  <c r="G806" i="2"/>
  <c r="F854" i="2"/>
  <c r="F40" i="12" s="1"/>
  <c r="D873" i="2"/>
  <c r="D59" i="12" s="1"/>
  <c r="D871" i="2"/>
  <c r="D57" i="12" s="1"/>
  <c r="F834" i="2"/>
  <c r="D870" i="2"/>
  <c r="D56" i="12" s="1"/>
  <c r="D869" i="2"/>
  <c r="D55" i="12" s="1"/>
  <c r="F833" i="2"/>
  <c r="F19" i="12" s="1"/>
  <c r="F703" i="2"/>
  <c r="F96" i="3"/>
  <c r="F781" i="2" s="1"/>
  <c r="F910" i="2" s="1"/>
  <c r="F96" i="12" s="1"/>
  <c r="G693" i="2"/>
  <c r="G692" i="2" s="1"/>
  <c r="D868" i="2"/>
  <c r="D54" i="12" s="1"/>
  <c r="F823" i="2"/>
  <c r="F693" i="2"/>
  <c r="F692" i="2" s="1"/>
  <c r="D867" i="2"/>
  <c r="D53" i="12" s="1"/>
  <c r="C442" i="2"/>
  <c r="D442" i="2"/>
  <c r="E442" i="2"/>
  <c r="M373" i="7" s="1"/>
  <c r="G442" i="2"/>
  <c r="H442" i="2"/>
  <c r="I442" i="2"/>
  <c r="T650" i="2" l="1"/>
  <c r="T649" i="2" s="1"/>
  <c r="X373" i="7"/>
  <c r="Z650" i="2"/>
  <c r="Z649" i="2" s="1"/>
  <c r="AD373" i="7"/>
  <c r="Q650" i="2"/>
  <c r="Q649" i="2" s="1"/>
  <c r="U373" i="7"/>
  <c r="M650" i="2"/>
  <c r="M649" i="2" s="1"/>
  <c r="Q373" i="7"/>
  <c r="X650" i="2"/>
  <c r="X649" i="2" s="1"/>
  <c r="AB373" i="7"/>
  <c r="P650" i="2"/>
  <c r="P649" i="2" s="1"/>
  <c r="T373" i="7"/>
  <c r="Y650" i="2"/>
  <c r="Y649" i="2" s="1"/>
  <c r="AC373" i="7"/>
  <c r="R650" i="2"/>
  <c r="R649" i="2" s="1"/>
  <c r="V373" i="7"/>
  <c r="W650" i="2"/>
  <c r="W649" i="2" s="1"/>
  <c r="AA373" i="7"/>
  <c r="O650" i="2"/>
  <c r="O649" i="2" s="1"/>
  <c r="S373" i="7"/>
  <c r="U650" i="2"/>
  <c r="U649" i="2" s="1"/>
  <c r="Y373" i="7"/>
  <c r="S650" i="2"/>
  <c r="S649" i="2" s="1"/>
  <c r="W373" i="7"/>
  <c r="V650" i="2"/>
  <c r="V649" i="2" s="1"/>
  <c r="Z373" i="7"/>
  <c r="N650" i="2"/>
  <c r="N649" i="2" s="1"/>
  <c r="R373" i="7"/>
  <c r="F895" i="2"/>
  <c r="F81" i="12" s="1"/>
  <c r="F20" i="12"/>
  <c r="F822" i="2"/>
  <c r="F9" i="12"/>
  <c r="F690" i="2"/>
  <c r="F713" i="2" s="1"/>
  <c r="C71" i="12"/>
  <c r="G703" i="2"/>
  <c r="E871" i="2"/>
  <c r="E57" i="12" s="1"/>
  <c r="E872" i="2"/>
  <c r="E58" i="12" s="1"/>
  <c r="F855" i="2"/>
  <c r="E868" i="2"/>
  <c r="E54" i="12" s="1"/>
  <c r="F802" i="2"/>
  <c r="F801" i="2"/>
  <c r="E873" i="2"/>
  <c r="E59" i="12" s="1"/>
  <c r="F894" i="2"/>
  <c r="F80" i="12" s="1"/>
  <c r="F832" i="2"/>
  <c r="F18" i="12" s="1"/>
  <c r="E870" i="2"/>
  <c r="E56" i="12" s="1"/>
  <c r="D893" i="2"/>
  <c r="D79" i="12" s="1"/>
  <c r="D866" i="2"/>
  <c r="H693" i="2"/>
  <c r="H692" i="2" s="1"/>
  <c r="E867" i="2"/>
  <c r="E53" i="12" s="1"/>
  <c r="E869" i="2"/>
  <c r="E55" i="12" s="1"/>
  <c r="F852" i="2"/>
  <c r="F721" i="2"/>
  <c r="G690" i="2"/>
  <c r="P373" i="7"/>
  <c r="L650" i="2"/>
  <c r="L649" i="2" s="1"/>
  <c r="N373" i="7"/>
  <c r="J650" i="2"/>
  <c r="O373" i="7"/>
  <c r="K650" i="2"/>
  <c r="K649" i="2" s="1"/>
  <c r="I650" i="2"/>
  <c r="L373" i="7"/>
  <c r="H650" i="2"/>
  <c r="K373" i="7"/>
  <c r="G650" i="2"/>
  <c r="G649" i="2" l="1"/>
  <c r="J649" i="2"/>
  <c r="H649" i="2"/>
  <c r="I649" i="2"/>
  <c r="G713" i="2"/>
  <c r="F850" i="2"/>
  <c r="F36" i="12" s="1"/>
  <c r="F38" i="12"/>
  <c r="D874" i="2"/>
  <c r="D52" i="12"/>
  <c r="F821" i="2"/>
  <c r="F8" i="12"/>
  <c r="F896" i="2"/>
  <c r="F82" i="12" s="1"/>
  <c r="F41" i="12"/>
  <c r="F117" i="12" s="1"/>
  <c r="G721" i="2"/>
  <c r="F868" i="2"/>
  <c r="F54" i="12" s="1"/>
  <c r="F867" i="2"/>
  <c r="F53" i="12" s="1"/>
  <c r="G802" i="2"/>
  <c r="G801" i="2"/>
  <c r="H690" i="2"/>
  <c r="F869" i="2"/>
  <c r="F55" i="12" s="1"/>
  <c r="E893" i="2"/>
  <c r="E79" i="12" s="1"/>
  <c r="E866" i="2"/>
  <c r="F871" i="2"/>
  <c r="F57" i="12" s="1"/>
  <c r="F873" i="2"/>
  <c r="F59" i="12" s="1"/>
  <c r="H703" i="2"/>
  <c r="H96" i="3"/>
  <c r="H781" i="2" s="1"/>
  <c r="H910" i="2" s="1"/>
  <c r="H96" i="12" s="1"/>
  <c r="H806" i="2"/>
  <c r="F870" i="2"/>
  <c r="F56" i="12" s="1"/>
  <c r="F872" i="2"/>
  <c r="F58" i="12" s="1"/>
  <c r="H713" i="2" l="1"/>
  <c r="F116" i="12"/>
  <c r="D120" i="12"/>
  <c r="D122" i="12"/>
  <c r="E874" i="2"/>
  <c r="E52" i="12"/>
  <c r="E122" i="12" s="1"/>
  <c r="D880" i="2"/>
  <c r="D885" i="2" s="1"/>
  <c r="D888" i="2" s="1"/>
  <c r="D60" i="12"/>
  <c r="D105" i="12" s="1"/>
  <c r="C74" i="12"/>
  <c r="C892" i="2"/>
  <c r="C78" i="12" s="1"/>
  <c r="C849" i="2"/>
  <c r="C35" i="12" s="1"/>
  <c r="F819" i="2"/>
  <c r="F5" i="12" s="1"/>
  <c r="F7" i="12"/>
  <c r="H801" i="2"/>
  <c r="H802" i="2"/>
  <c r="I96" i="3"/>
  <c r="F893" i="2"/>
  <c r="F79" i="12" s="1"/>
  <c r="F866" i="2"/>
  <c r="H721" i="2"/>
  <c r="I781" i="2" l="1"/>
  <c r="I910" i="2" s="1"/>
  <c r="I96" i="12" s="1"/>
  <c r="E880" i="2"/>
  <c r="E885" i="2" s="1"/>
  <c r="E888" i="2" s="1"/>
  <c r="E60" i="12"/>
  <c r="E105" i="12" s="1"/>
  <c r="D71" i="12"/>
  <c r="D66" i="12"/>
  <c r="F874" i="2"/>
  <c r="F52" i="12"/>
  <c r="F122" i="12" s="1"/>
  <c r="C106" i="12"/>
  <c r="E120" i="12"/>
  <c r="J96" i="3"/>
  <c r="J781" i="2" l="1"/>
  <c r="J910" i="2" s="1"/>
  <c r="J96" i="12" s="1"/>
  <c r="D126" i="12"/>
  <c r="D113" i="12"/>
  <c r="F880" i="2"/>
  <c r="F885" i="2" s="1"/>
  <c r="F888" i="2" s="1"/>
  <c r="F60" i="12"/>
  <c r="F105" i="12" s="1"/>
  <c r="F120" i="12"/>
  <c r="E71" i="12"/>
  <c r="E66" i="12"/>
  <c r="K96" i="3"/>
  <c r="K781" i="2" l="1"/>
  <c r="K910" i="2" s="1"/>
  <c r="K96" i="12" s="1"/>
  <c r="E126" i="12"/>
  <c r="E113" i="12"/>
  <c r="F71" i="12"/>
  <c r="F66" i="12"/>
  <c r="L96" i="3"/>
  <c r="L781" i="2" l="1"/>
  <c r="L910" i="2" s="1"/>
  <c r="L96" i="12" s="1"/>
  <c r="F126" i="12"/>
  <c r="F113" i="12"/>
  <c r="M96" i="3"/>
  <c r="M781" i="2" s="1"/>
  <c r="M910" i="2" l="1"/>
  <c r="M96" i="12" s="1"/>
  <c r="N96" i="3"/>
  <c r="N781" i="2" s="1"/>
  <c r="N910" i="2" l="1"/>
  <c r="N96" i="12" s="1"/>
  <c r="C13" i="2" l="1"/>
  <c r="C33" i="2"/>
  <c r="C30" i="2"/>
  <c r="C31" i="2"/>
  <c r="C29" i="2"/>
  <c r="G14" i="2" l="1"/>
  <c r="F395" i="2"/>
  <c r="G13" i="2"/>
  <c r="R423" i="2"/>
  <c r="Z357" i="7" s="1"/>
  <c r="U423" i="2"/>
  <c r="AC357" i="7" s="1"/>
  <c r="M423" i="2"/>
  <c r="U357" i="7" s="1"/>
  <c r="V423" i="2"/>
  <c r="AD357" i="7" s="1"/>
  <c r="J423" i="2"/>
  <c r="R357" i="7" s="1"/>
  <c r="O423" i="2"/>
  <c r="W357" i="7" s="1"/>
  <c r="Q423" i="2"/>
  <c r="Y357" i="7" s="1"/>
  <c r="N423" i="2"/>
  <c r="V357" i="7" s="1"/>
  <c r="L423" i="2"/>
  <c r="T357" i="7" s="1"/>
  <c r="S423" i="2"/>
  <c r="AA357" i="7" s="1"/>
  <c r="P423" i="2"/>
  <c r="X357" i="7" s="1"/>
  <c r="K423" i="2"/>
  <c r="S357" i="7" s="1"/>
  <c r="T423" i="2"/>
  <c r="AB357" i="7" s="1"/>
  <c r="C120" i="3"/>
  <c r="D120" i="3"/>
  <c r="N120" i="3"/>
  <c r="M120" i="3"/>
  <c r="L120" i="3"/>
  <c r="K120" i="3"/>
  <c r="J120" i="3"/>
  <c r="I120" i="3"/>
  <c r="H120" i="3"/>
  <c r="G120" i="3"/>
  <c r="C100" i="3"/>
  <c r="D99" i="3" s="1"/>
  <c r="N94" i="3"/>
  <c r="N779" i="2" s="1"/>
  <c r="M94" i="3"/>
  <c r="M779" i="2" s="1"/>
  <c r="L94" i="3"/>
  <c r="K94" i="3"/>
  <c r="J94" i="3"/>
  <c r="I94" i="3"/>
  <c r="H779" i="2"/>
  <c r="H908" i="2" s="1"/>
  <c r="H94" i="12" s="1"/>
  <c r="F94" i="3"/>
  <c r="F779" i="2" s="1"/>
  <c r="F908" i="2" s="1"/>
  <c r="F94" i="12" s="1"/>
  <c r="E94" i="3"/>
  <c r="E779" i="2" s="1"/>
  <c r="E908" i="2" s="1"/>
  <c r="E94" i="12" s="1"/>
  <c r="E91" i="3"/>
  <c r="E776" i="2" s="1"/>
  <c r="E905" i="2" s="1"/>
  <c r="E91" i="12" s="1"/>
  <c r="F91" i="3"/>
  <c r="F776" i="2" s="1"/>
  <c r="F905" i="2" s="1"/>
  <c r="F91" i="12" s="1"/>
  <c r="H91" i="3"/>
  <c r="H776" i="2" s="1"/>
  <c r="H905" i="2" s="1"/>
  <c r="H91" i="12" s="1"/>
  <c r="I91" i="3"/>
  <c r="J91" i="3"/>
  <c r="K91" i="3"/>
  <c r="L91" i="3"/>
  <c r="M91" i="3"/>
  <c r="M776" i="2" s="1"/>
  <c r="N91" i="3"/>
  <c r="N776" i="2" s="1"/>
  <c r="E92" i="3"/>
  <c r="E777" i="2" s="1"/>
  <c r="E906" i="2" s="1"/>
  <c r="E92" i="12" s="1"/>
  <c r="F92" i="3"/>
  <c r="F777" i="2" s="1"/>
  <c r="F906" i="2" s="1"/>
  <c r="F92" i="12" s="1"/>
  <c r="H92" i="3"/>
  <c r="H777" i="2" s="1"/>
  <c r="H906" i="2" s="1"/>
  <c r="H92" i="12" s="1"/>
  <c r="I92" i="3"/>
  <c r="I777" i="2" s="1"/>
  <c r="J92" i="3"/>
  <c r="K92" i="3"/>
  <c r="L92" i="3"/>
  <c r="M92" i="3"/>
  <c r="M777" i="2" s="1"/>
  <c r="N92" i="3"/>
  <c r="N777" i="2" s="1"/>
  <c r="D94" i="3"/>
  <c r="D779" i="2" s="1"/>
  <c r="D908" i="2" s="1"/>
  <c r="D94" i="12" s="1"/>
  <c r="D92" i="3"/>
  <c r="D777" i="2" s="1"/>
  <c r="D906" i="2" s="1"/>
  <c r="D92" i="12" s="1"/>
  <c r="D91" i="3"/>
  <c r="D776" i="2" s="1"/>
  <c r="D905" i="2" s="1"/>
  <c r="D91" i="12" s="1"/>
  <c r="N45" i="3"/>
  <c r="M45" i="3"/>
  <c r="L45" i="3"/>
  <c r="K45" i="3"/>
  <c r="J45" i="3"/>
  <c r="I45" i="3"/>
  <c r="I83" i="3" s="1"/>
  <c r="H45" i="3"/>
  <c r="G45" i="3"/>
  <c r="F45" i="3"/>
  <c r="E45" i="3"/>
  <c r="D45" i="3"/>
  <c r="C45" i="3"/>
  <c r="N82" i="3"/>
  <c r="N767" i="2" s="1"/>
  <c r="M82" i="3"/>
  <c r="M767" i="2" s="1"/>
  <c r="L82" i="3"/>
  <c r="L767" i="2" s="1"/>
  <c r="K82" i="3"/>
  <c r="K767" i="2" s="1"/>
  <c r="J82" i="3"/>
  <c r="J767" i="2" s="1"/>
  <c r="I82" i="3"/>
  <c r="I767" i="2" s="1"/>
  <c r="H82" i="3"/>
  <c r="H767" i="2" s="1"/>
  <c r="N81" i="3"/>
  <c r="N766" i="2" s="1"/>
  <c r="M81" i="3"/>
  <c r="M766" i="2" s="1"/>
  <c r="L81" i="3"/>
  <c r="L766" i="2" s="1"/>
  <c r="K81" i="3"/>
  <c r="K766" i="2" s="1"/>
  <c r="J81" i="3"/>
  <c r="J766" i="2" s="1"/>
  <c r="I81" i="3"/>
  <c r="I766" i="2" s="1"/>
  <c r="H81" i="3"/>
  <c r="H766" i="2" s="1"/>
  <c r="N80" i="3"/>
  <c r="N765" i="2" s="1"/>
  <c r="M80" i="3"/>
  <c r="M765" i="2" s="1"/>
  <c r="L80" i="3"/>
  <c r="L765" i="2" s="1"/>
  <c r="K80" i="3"/>
  <c r="K765" i="2" s="1"/>
  <c r="J80" i="3"/>
  <c r="J765" i="2" s="1"/>
  <c r="I80" i="3"/>
  <c r="I765" i="2" s="1"/>
  <c r="H80" i="3"/>
  <c r="H765" i="2" s="1"/>
  <c r="N79" i="3"/>
  <c r="N764" i="2" s="1"/>
  <c r="M79" i="3"/>
  <c r="M764" i="2" s="1"/>
  <c r="L79" i="3"/>
  <c r="L764" i="2" s="1"/>
  <c r="K79" i="3"/>
  <c r="K764" i="2" s="1"/>
  <c r="J79" i="3"/>
  <c r="J764" i="2" s="1"/>
  <c r="I79" i="3"/>
  <c r="I764" i="2" s="1"/>
  <c r="H79" i="3"/>
  <c r="H764" i="2" s="1"/>
  <c r="G79" i="3"/>
  <c r="G764" i="2" s="1"/>
  <c r="F82" i="3"/>
  <c r="F767" i="2" s="1"/>
  <c r="F81" i="3"/>
  <c r="F766" i="2" s="1"/>
  <c r="F80" i="3"/>
  <c r="F765" i="2" s="1"/>
  <c r="F79" i="3"/>
  <c r="F764" i="2" s="1"/>
  <c r="E82" i="3"/>
  <c r="E767" i="2" s="1"/>
  <c r="E81" i="3"/>
  <c r="E766" i="2" s="1"/>
  <c r="D82" i="3"/>
  <c r="D767" i="2" s="1"/>
  <c r="D81" i="3"/>
  <c r="D766" i="2" s="1"/>
  <c r="E79" i="3"/>
  <c r="E764" i="2" s="1"/>
  <c r="D79" i="3"/>
  <c r="D764" i="2" s="1"/>
  <c r="E80" i="3"/>
  <c r="E765" i="2" s="1"/>
  <c r="D80" i="3"/>
  <c r="D765" i="2" s="1"/>
  <c r="N23" i="3"/>
  <c r="N18" i="3" s="1"/>
  <c r="N115" i="3" s="1"/>
  <c r="M23" i="3"/>
  <c r="M18" i="3" s="1"/>
  <c r="M116" i="3" s="1"/>
  <c r="L23" i="3"/>
  <c r="L18" i="3" s="1"/>
  <c r="L115" i="3" s="1"/>
  <c r="K23" i="3"/>
  <c r="K18" i="3" s="1"/>
  <c r="K115" i="3" s="1"/>
  <c r="J23" i="3"/>
  <c r="J18" i="3" s="1"/>
  <c r="J115" i="3" s="1"/>
  <c r="I23" i="3"/>
  <c r="I18" i="3" s="1"/>
  <c r="I116" i="3" s="1"/>
  <c r="H23" i="3"/>
  <c r="H18" i="3" s="1"/>
  <c r="H115" i="3" s="1"/>
  <c r="G23" i="3"/>
  <c r="G18" i="3" s="1"/>
  <c r="G115" i="3" s="1"/>
  <c r="F23" i="3"/>
  <c r="F18" i="3" s="1"/>
  <c r="F115" i="3" s="1"/>
  <c r="E23" i="3"/>
  <c r="E18" i="3" s="1"/>
  <c r="E115" i="3" s="1"/>
  <c r="D23" i="3"/>
  <c r="D18" i="3" s="1"/>
  <c r="D115" i="3" s="1"/>
  <c r="C23" i="3"/>
  <c r="C18" i="3" s="1"/>
  <c r="C116" i="3" s="1"/>
  <c r="N52" i="3"/>
  <c r="N737" i="2" s="1"/>
  <c r="M52" i="3"/>
  <c r="M737" i="2" s="1"/>
  <c r="L52" i="3"/>
  <c r="L737" i="2" s="1"/>
  <c r="K52" i="3"/>
  <c r="K737" i="2" s="1"/>
  <c r="J52" i="3"/>
  <c r="J737" i="2" s="1"/>
  <c r="I52" i="3"/>
  <c r="I737" i="2" s="1"/>
  <c r="H52" i="3"/>
  <c r="H737" i="2" s="1"/>
  <c r="G52" i="3"/>
  <c r="G737" i="2" s="1"/>
  <c r="C8" i="3"/>
  <c r="D8" i="3"/>
  <c r="D7" i="3" s="1"/>
  <c r="E8" i="3"/>
  <c r="E7" i="3" s="1"/>
  <c r="F8" i="3"/>
  <c r="F7" i="3" s="1"/>
  <c r="G8" i="3"/>
  <c r="G7" i="3" s="1"/>
  <c r="H8" i="3"/>
  <c r="H7" i="3" s="1"/>
  <c r="I8" i="3"/>
  <c r="I7" i="3" s="1"/>
  <c r="J8" i="3"/>
  <c r="J7" i="3" s="1"/>
  <c r="K8" i="3"/>
  <c r="K7" i="3" s="1"/>
  <c r="L8" i="3"/>
  <c r="L7" i="3" s="1"/>
  <c r="M8" i="3"/>
  <c r="M7" i="3" s="1"/>
  <c r="N8" i="3"/>
  <c r="N7" i="3" s="1"/>
  <c r="O87" i="3" s="1"/>
  <c r="O772" i="2" s="1"/>
  <c r="O774" i="2" s="1"/>
  <c r="F52" i="3"/>
  <c r="F737" i="2" s="1"/>
  <c r="E52" i="3"/>
  <c r="E737" i="2" s="1"/>
  <c r="D52" i="3"/>
  <c r="D737" i="2" s="1"/>
  <c r="C52" i="3"/>
  <c r="C737" i="2" s="1"/>
  <c r="K108" i="7"/>
  <c r="K110" i="7"/>
  <c r="D551" i="2" s="1"/>
  <c r="C16" i="14" s="1"/>
  <c r="K109" i="7"/>
  <c r="C20" i="2"/>
  <c r="E83" i="3" l="1"/>
  <c r="E768" i="2" s="1"/>
  <c r="D83" i="3"/>
  <c r="D768" i="2" s="1"/>
  <c r="L36" i="3"/>
  <c r="L83" i="3"/>
  <c r="L768" i="2" s="1"/>
  <c r="M36" i="3"/>
  <c r="M83" i="3"/>
  <c r="F83" i="3"/>
  <c r="F768" i="2" s="1"/>
  <c r="N83" i="3"/>
  <c r="N768" i="2" s="1"/>
  <c r="O83" i="3"/>
  <c r="O768" i="2" s="1"/>
  <c r="G36" i="3"/>
  <c r="H36" i="3"/>
  <c r="H83" i="3"/>
  <c r="H768" i="2" s="1"/>
  <c r="J36" i="3"/>
  <c r="J83" i="3"/>
  <c r="K36" i="3"/>
  <c r="K83" i="3"/>
  <c r="K768" i="2" s="1"/>
  <c r="T757" i="2"/>
  <c r="T74" i="3"/>
  <c r="T759" i="2" s="1"/>
  <c r="Y757" i="2"/>
  <c r="Y74" i="3"/>
  <c r="Y759" i="2" s="1"/>
  <c r="U757" i="2"/>
  <c r="U74" i="3"/>
  <c r="U759" i="2" s="1"/>
  <c r="R757" i="2"/>
  <c r="R74" i="3"/>
  <c r="R759" i="2" s="1"/>
  <c r="Q757" i="2"/>
  <c r="Q74" i="3"/>
  <c r="Q759" i="2" s="1"/>
  <c r="S757" i="2"/>
  <c r="S74" i="3"/>
  <c r="S759" i="2" s="1"/>
  <c r="X757" i="2"/>
  <c r="X74" i="3"/>
  <c r="X759" i="2" s="1"/>
  <c r="W757" i="2"/>
  <c r="W74" i="3"/>
  <c r="W759" i="2" s="1"/>
  <c r="P757" i="2"/>
  <c r="P74" i="3"/>
  <c r="P759" i="2" s="1"/>
  <c r="V757" i="2"/>
  <c r="V74" i="3"/>
  <c r="V759" i="2" s="1"/>
  <c r="O757" i="2"/>
  <c r="O74" i="3"/>
  <c r="O759" i="2" s="1"/>
  <c r="N807" i="2"/>
  <c r="K779" i="2"/>
  <c r="K908" i="2" s="1"/>
  <c r="K94" i="12" s="1"/>
  <c r="L777" i="2"/>
  <c r="L906" i="2" s="1"/>
  <c r="L92" i="12" s="1"/>
  <c r="L779" i="2"/>
  <c r="L908" i="2" s="1"/>
  <c r="L94" i="12" s="1"/>
  <c r="K805" i="2"/>
  <c r="K807" i="2"/>
  <c r="J777" i="2"/>
  <c r="J906" i="2" s="1"/>
  <c r="J92" i="12" s="1"/>
  <c r="K776" i="2"/>
  <c r="K905" i="2" s="1"/>
  <c r="K91" i="12" s="1"/>
  <c r="J776" i="2"/>
  <c r="J905" i="2" s="1"/>
  <c r="J91" i="12" s="1"/>
  <c r="I776" i="2"/>
  <c r="I905" i="2" s="1"/>
  <c r="I91" i="12" s="1"/>
  <c r="K777" i="2"/>
  <c r="K906" i="2" s="1"/>
  <c r="K92" i="12" s="1"/>
  <c r="L776" i="2"/>
  <c r="L905" i="2" s="1"/>
  <c r="L91" i="12" s="1"/>
  <c r="I779" i="2"/>
  <c r="I908" i="2" s="1"/>
  <c r="I94" i="12" s="1"/>
  <c r="J807" i="2"/>
  <c r="J805" i="2"/>
  <c r="L805" i="2"/>
  <c r="L807" i="2"/>
  <c r="M805" i="2"/>
  <c r="M807" i="2"/>
  <c r="N805" i="2"/>
  <c r="O805" i="2"/>
  <c r="O807" i="2"/>
  <c r="J779" i="2"/>
  <c r="J908" i="2" s="1"/>
  <c r="J94" i="12" s="1"/>
  <c r="D550" i="2"/>
  <c r="I805" i="2"/>
  <c r="I807" i="2"/>
  <c r="M906" i="2"/>
  <c r="M92" i="12" s="1"/>
  <c r="N905" i="2"/>
  <c r="N91" i="12" s="1"/>
  <c r="M905" i="2"/>
  <c r="M91" i="12" s="1"/>
  <c r="N906" i="2"/>
  <c r="N92" i="12" s="1"/>
  <c r="M908" i="2"/>
  <c r="M94" i="12" s="1"/>
  <c r="N908" i="2"/>
  <c r="N94" i="12" s="1"/>
  <c r="O121" i="3"/>
  <c r="O119" i="3"/>
  <c r="O89" i="3"/>
  <c r="R601" i="2"/>
  <c r="S662" i="2"/>
  <c r="U601" i="2"/>
  <c r="V662" i="2"/>
  <c r="S601" i="2"/>
  <c r="T662" i="2"/>
  <c r="X601" i="2"/>
  <c r="Y662" i="2"/>
  <c r="N601" i="2"/>
  <c r="O662" i="2"/>
  <c r="O601" i="2"/>
  <c r="P662" i="2"/>
  <c r="Z601" i="2"/>
  <c r="T601" i="2"/>
  <c r="U662" i="2"/>
  <c r="Q601" i="2"/>
  <c r="R662" i="2"/>
  <c r="W601" i="2"/>
  <c r="X662" i="2"/>
  <c r="Y601" i="2"/>
  <c r="Z662" i="2"/>
  <c r="P601" i="2"/>
  <c r="Q662" i="2"/>
  <c r="V601" i="2"/>
  <c r="W662" i="2"/>
  <c r="I906" i="2"/>
  <c r="I92" i="12" s="1"/>
  <c r="G5" i="3"/>
  <c r="G28" i="3" s="1"/>
  <c r="E5" i="3"/>
  <c r="E28" i="3" s="1"/>
  <c r="E87" i="3"/>
  <c r="E89" i="3" s="1"/>
  <c r="L5" i="3"/>
  <c r="L28" i="3" s="1"/>
  <c r="L87" i="3"/>
  <c r="L772" i="2" s="1"/>
  <c r="L774" i="2" s="1"/>
  <c r="D5" i="3"/>
  <c r="D28" i="3" s="1"/>
  <c r="F5" i="3"/>
  <c r="F28" i="3" s="1"/>
  <c r="F87" i="3"/>
  <c r="F89" i="3" s="1"/>
  <c r="K5" i="3"/>
  <c r="K28" i="3" s="1"/>
  <c r="K87" i="3"/>
  <c r="K772" i="2" s="1"/>
  <c r="K774" i="2" s="1"/>
  <c r="C7" i="3"/>
  <c r="C5" i="3" s="1"/>
  <c r="C28" i="3" s="1"/>
  <c r="J5" i="3"/>
  <c r="J28" i="3" s="1"/>
  <c r="J87" i="3"/>
  <c r="N5" i="3"/>
  <c r="N28" i="3" s="1"/>
  <c r="N87" i="3"/>
  <c r="N772" i="2" s="1"/>
  <c r="N774" i="2" s="1"/>
  <c r="I5" i="3"/>
  <c r="I28" i="3" s="1"/>
  <c r="I87" i="3"/>
  <c r="M5" i="3"/>
  <c r="M28" i="3" s="1"/>
  <c r="M87" i="3"/>
  <c r="M772" i="2" s="1"/>
  <c r="M774" i="2" s="1"/>
  <c r="H5" i="3"/>
  <c r="H28" i="3" s="1"/>
  <c r="H87" i="3"/>
  <c r="H89" i="3" s="1"/>
  <c r="G805" i="2"/>
  <c r="F805" i="2"/>
  <c r="F807" i="2"/>
  <c r="G807" i="2"/>
  <c r="E805" i="2"/>
  <c r="E807" i="2"/>
  <c r="M768" i="2"/>
  <c r="H805" i="2"/>
  <c r="H807" i="2"/>
  <c r="D807" i="2"/>
  <c r="C805" i="2"/>
  <c r="C807" i="2"/>
  <c r="D805" i="2"/>
  <c r="I115" i="3"/>
  <c r="G119" i="3"/>
  <c r="G121" i="3"/>
  <c r="F121" i="3"/>
  <c r="F119" i="3"/>
  <c r="I60" i="3"/>
  <c r="I745" i="2" s="1"/>
  <c r="I790" i="2" s="1"/>
  <c r="J121" i="3"/>
  <c r="J119" i="3"/>
  <c r="J60" i="3"/>
  <c r="J745" i="2" s="1"/>
  <c r="J790" i="2" s="1"/>
  <c r="K119" i="3"/>
  <c r="K121" i="3"/>
  <c r="K60" i="3"/>
  <c r="K745" i="2" s="1"/>
  <c r="K790" i="2" s="1"/>
  <c r="L119" i="3"/>
  <c r="L121" i="3"/>
  <c r="M60" i="3"/>
  <c r="M745" i="2" s="1"/>
  <c r="M790" i="2" s="1"/>
  <c r="N121" i="3"/>
  <c r="N119" i="3"/>
  <c r="L60" i="3"/>
  <c r="L745" i="2" s="1"/>
  <c r="L790" i="2" s="1"/>
  <c r="M121" i="3"/>
  <c r="M119" i="3"/>
  <c r="N60" i="3"/>
  <c r="N745" i="2" s="1"/>
  <c r="N790" i="2" s="1"/>
  <c r="N116" i="3"/>
  <c r="D119" i="3"/>
  <c r="C121" i="3"/>
  <c r="C119" i="3"/>
  <c r="D121" i="3"/>
  <c r="G60" i="3"/>
  <c r="G745" i="2" s="1"/>
  <c r="G790" i="2" s="1"/>
  <c r="H121" i="3"/>
  <c r="H119" i="3"/>
  <c r="I768" i="2"/>
  <c r="K116" i="3"/>
  <c r="E121" i="3"/>
  <c r="E119" i="3"/>
  <c r="H60" i="3"/>
  <c r="H745" i="2" s="1"/>
  <c r="H790" i="2" s="1"/>
  <c r="I119" i="3"/>
  <c r="I121" i="3"/>
  <c r="L116" i="3"/>
  <c r="J116" i="3"/>
  <c r="M115" i="3"/>
  <c r="H116" i="3"/>
  <c r="G116" i="3"/>
  <c r="F116" i="3"/>
  <c r="C115" i="3"/>
  <c r="E116" i="3"/>
  <c r="D116" i="3"/>
  <c r="I36" i="3"/>
  <c r="C101" i="3"/>
  <c r="N36" i="3"/>
  <c r="J768" i="2"/>
  <c r="M110" i="7"/>
  <c r="L110" i="7"/>
  <c r="L109" i="7"/>
  <c r="E550" i="2" s="1"/>
  <c r="L108" i="7"/>
  <c r="M108" i="7"/>
  <c r="I89" i="3" l="1"/>
  <c r="I772" i="2"/>
  <c r="I774" i="2" s="1"/>
  <c r="J89" i="3"/>
  <c r="J772" i="2"/>
  <c r="J774" i="2" s="1"/>
  <c r="E551" i="2"/>
  <c r="D16" i="14" s="1"/>
  <c r="F551" i="2"/>
  <c r="E16" i="14" s="1"/>
  <c r="R791" i="2"/>
  <c r="R792" i="2"/>
  <c r="Q791" i="2"/>
  <c r="Q792" i="2"/>
  <c r="U791" i="2"/>
  <c r="U792" i="2"/>
  <c r="P791" i="2"/>
  <c r="P792" i="2"/>
  <c r="S791" i="2"/>
  <c r="S792" i="2"/>
  <c r="T791" i="2"/>
  <c r="T792" i="2"/>
  <c r="O791" i="2"/>
  <c r="O792" i="2"/>
  <c r="V791" i="2"/>
  <c r="V792" i="2"/>
  <c r="X791" i="2"/>
  <c r="X792" i="2"/>
  <c r="W791" i="2"/>
  <c r="W792" i="2"/>
  <c r="Y791" i="2"/>
  <c r="Y792" i="2"/>
  <c r="S78" i="3"/>
  <c r="S763" i="2" s="1"/>
  <c r="S770" i="2" s="1"/>
  <c r="S35" i="3"/>
  <c r="S720" i="2" s="1"/>
  <c r="S716" i="2" s="1"/>
  <c r="T78" i="3"/>
  <c r="S105" i="3"/>
  <c r="S106" i="3"/>
  <c r="M89" i="3"/>
  <c r="N89" i="3"/>
  <c r="R106" i="3"/>
  <c r="R78" i="3"/>
  <c r="R763" i="2" s="1"/>
  <c r="R770" i="2" s="1"/>
  <c r="Q105" i="3"/>
  <c r="Q106" i="3"/>
  <c r="Q78" i="3"/>
  <c r="X78" i="3"/>
  <c r="Q35" i="3"/>
  <c r="Q720" i="2" s="1"/>
  <c r="Q716" i="2" s="1"/>
  <c r="T105" i="3"/>
  <c r="T106" i="3"/>
  <c r="U78" i="3"/>
  <c r="T35" i="3"/>
  <c r="T720" i="2" s="1"/>
  <c r="T716" i="2" s="1"/>
  <c r="V78" i="3"/>
  <c r="V105" i="3"/>
  <c r="W35" i="3"/>
  <c r="W720" i="2" s="1"/>
  <c r="W716" i="2" s="1"/>
  <c r="V35" i="3"/>
  <c r="V720" i="2" s="1"/>
  <c r="V716" i="2" s="1"/>
  <c r="Y78" i="3"/>
  <c r="V106" i="3"/>
  <c r="W78" i="3"/>
  <c r="X600" i="2"/>
  <c r="R35" i="3"/>
  <c r="R720" i="2" s="1"/>
  <c r="R716" i="2" s="1"/>
  <c r="W105" i="3"/>
  <c r="R105" i="3"/>
  <c r="W106" i="3"/>
  <c r="O600" i="2"/>
  <c r="U600" i="2"/>
  <c r="U106" i="3"/>
  <c r="Y106" i="3"/>
  <c r="O35" i="3"/>
  <c r="O720" i="2" s="1"/>
  <c r="O716" i="2" s="1"/>
  <c r="P105" i="3"/>
  <c r="X105" i="3"/>
  <c r="Z600" i="2"/>
  <c r="P35" i="3"/>
  <c r="P720" i="2" s="1"/>
  <c r="P716" i="2" s="1"/>
  <c r="Y600" i="2"/>
  <c r="Q600" i="2"/>
  <c r="S600" i="2"/>
  <c r="O105" i="3"/>
  <c r="V600" i="2"/>
  <c r="U105" i="3"/>
  <c r="Y35" i="3"/>
  <c r="Y720" i="2" s="1"/>
  <c r="Y716" i="2" s="1"/>
  <c r="O106" i="3"/>
  <c r="P106" i="3"/>
  <c r="X35" i="3"/>
  <c r="X720" i="2" s="1"/>
  <c r="X716" i="2" s="1"/>
  <c r="U35" i="3"/>
  <c r="U720" i="2" s="1"/>
  <c r="U716" i="2" s="1"/>
  <c r="Y105" i="3"/>
  <c r="O78" i="3"/>
  <c r="O763" i="2" s="1"/>
  <c r="O770" i="2" s="1"/>
  <c r="P78" i="3"/>
  <c r="P763" i="2" s="1"/>
  <c r="P770" i="2" s="1"/>
  <c r="X106" i="3"/>
  <c r="P600" i="2"/>
  <c r="W600" i="2"/>
  <c r="T600" i="2"/>
  <c r="N600" i="2"/>
  <c r="R600" i="2"/>
  <c r="F772" i="2"/>
  <c r="F901" i="2" s="1"/>
  <c r="F87" i="12" s="1"/>
  <c r="D87" i="3"/>
  <c r="D89" i="3" s="1"/>
  <c r="L89" i="3"/>
  <c r="K89" i="3"/>
  <c r="H772" i="2"/>
  <c r="E772" i="2"/>
  <c r="E901" i="2" s="1"/>
  <c r="E87" i="12" s="1"/>
  <c r="C15" i="14"/>
  <c r="H668" i="2"/>
  <c r="D15" i="14"/>
  <c r="H66" i="3"/>
  <c r="H112" i="3" s="1"/>
  <c r="H104" i="3"/>
  <c r="M66" i="3"/>
  <c r="M751" i="2" s="1"/>
  <c r="M811" i="2" s="1"/>
  <c r="M104" i="3"/>
  <c r="G66" i="3"/>
  <c r="G112" i="3" s="1"/>
  <c r="G104" i="3"/>
  <c r="I66" i="3"/>
  <c r="I104" i="3"/>
  <c r="J66" i="3"/>
  <c r="J751" i="2" s="1"/>
  <c r="J811" i="2" s="1"/>
  <c r="J104" i="3"/>
  <c r="N66" i="3"/>
  <c r="N751" i="2" s="1"/>
  <c r="N811" i="2" s="1"/>
  <c r="N104" i="3"/>
  <c r="L66" i="3"/>
  <c r="L104" i="3"/>
  <c r="K66" i="3"/>
  <c r="K104" i="3"/>
  <c r="N110" i="7"/>
  <c r="M109" i="7"/>
  <c r="F550" i="2" s="1"/>
  <c r="T93" i="3" l="1"/>
  <c r="T778" i="2" s="1"/>
  <c r="T782" i="2" s="1"/>
  <c r="S31" i="3"/>
  <c r="S110" i="3" s="1"/>
  <c r="I112" i="3"/>
  <c r="I751" i="2"/>
  <c r="I811" i="2" s="1"/>
  <c r="S85" i="3"/>
  <c r="L112" i="3"/>
  <c r="L751" i="2"/>
  <c r="L811" i="2" s="1"/>
  <c r="K112" i="3"/>
  <c r="K751" i="2"/>
  <c r="K811" i="2" s="1"/>
  <c r="G551" i="2"/>
  <c r="F16" i="14" s="1"/>
  <c r="V85" i="3"/>
  <c r="V763" i="2"/>
  <c r="V770" i="2" s="1"/>
  <c r="Q85" i="3"/>
  <c r="Q763" i="2"/>
  <c r="Q770" i="2" s="1"/>
  <c r="U796" i="2"/>
  <c r="U733" i="2"/>
  <c r="U810" i="2"/>
  <c r="T796" i="2"/>
  <c r="T810" i="2"/>
  <c r="T733" i="2"/>
  <c r="T795" i="2" s="1"/>
  <c r="U85" i="3"/>
  <c r="U763" i="2"/>
  <c r="U770" i="2" s="1"/>
  <c r="O733" i="2"/>
  <c r="O795" i="2" s="1"/>
  <c r="O810" i="2"/>
  <c r="O796" i="2"/>
  <c r="T85" i="3"/>
  <c r="T763" i="2"/>
  <c r="T770" i="2" s="1"/>
  <c r="V796" i="2"/>
  <c r="V810" i="2"/>
  <c r="V733" i="2"/>
  <c r="V795" i="2" s="1"/>
  <c r="Q796" i="2"/>
  <c r="Q733" i="2"/>
  <c r="Q810" i="2"/>
  <c r="S796" i="2"/>
  <c r="S733" i="2"/>
  <c r="S795" i="2" s="1"/>
  <c r="S810" i="2"/>
  <c r="P733" i="2"/>
  <c r="P796" i="2"/>
  <c r="P810" i="2"/>
  <c r="R796" i="2"/>
  <c r="R733" i="2"/>
  <c r="R795" i="2" s="1"/>
  <c r="R810" i="2"/>
  <c r="X796" i="2"/>
  <c r="X810" i="2"/>
  <c r="X733" i="2"/>
  <c r="X795" i="2" s="1"/>
  <c r="W85" i="3"/>
  <c r="W763" i="2"/>
  <c r="W770" i="2" s="1"/>
  <c r="Y85" i="3"/>
  <c r="Y763" i="2"/>
  <c r="Y770" i="2" s="1"/>
  <c r="Y796" i="2"/>
  <c r="Y733" i="2"/>
  <c r="Y795" i="2" s="1"/>
  <c r="Y810" i="2"/>
  <c r="W796" i="2"/>
  <c r="W733" i="2"/>
  <c r="W810" i="2"/>
  <c r="X85" i="3"/>
  <c r="X763" i="2"/>
  <c r="X770" i="2" s="1"/>
  <c r="W31" i="3"/>
  <c r="W124" i="3" s="1"/>
  <c r="X93" i="3"/>
  <c r="W93" i="3"/>
  <c r="W778" i="2" s="1"/>
  <c r="W782" i="2" s="1"/>
  <c r="V31" i="3"/>
  <c r="V110" i="3" s="1"/>
  <c r="R93" i="3"/>
  <c r="R85" i="3"/>
  <c r="Q31" i="3"/>
  <c r="Q124" i="3" s="1"/>
  <c r="Q93" i="3"/>
  <c r="Q778" i="2" s="1"/>
  <c r="Q782" i="2" s="1"/>
  <c r="P93" i="3"/>
  <c r="Y93" i="3"/>
  <c r="M112" i="3"/>
  <c r="S93" i="3"/>
  <c r="X31" i="3"/>
  <c r="X110" i="3" s="1"/>
  <c r="N112" i="3"/>
  <c r="R31" i="3"/>
  <c r="R110" i="3" s="1"/>
  <c r="T31" i="3"/>
  <c r="T124" i="3" s="1"/>
  <c r="O31" i="3"/>
  <c r="O124" i="3" s="1"/>
  <c r="U93" i="3"/>
  <c r="P31" i="3"/>
  <c r="P48" i="3" s="1"/>
  <c r="P109" i="3" s="1"/>
  <c r="Y31" i="3"/>
  <c r="Y48" i="3" s="1"/>
  <c r="V93" i="3"/>
  <c r="V778" i="2" s="1"/>
  <c r="V782" i="2" s="1"/>
  <c r="U31" i="3"/>
  <c r="U124" i="3" s="1"/>
  <c r="P85" i="3"/>
  <c r="O85" i="3"/>
  <c r="E15" i="14"/>
  <c r="F774" i="2"/>
  <c r="D772" i="2"/>
  <c r="D901" i="2" s="1"/>
  <c r="D87" i="12" s="1"/>
  <c r="G670" i="2"/>
  <c r="J112" i="3"/>
  <c r="H901" i="2"/>
  <c r="H774" i="2"/>
  <c r="E774" i="2"/>
  <c r="K125" i="3"/>
  <c r="J125" i="3"/>
  <c r="M125" i="3"/>
  <c r="L125" i="3"/>
  <c r="I125" i="3"/>
  <c r="G751" i="2"/>
  <c r="G811" i="2" s="1"/>
  <c r="G125" i="3"/>
  <c r="H751" i="2"/>
  <c r="H811" i="2" s="1"/>
  <c r="H125" i="3"/>
  <c r="N125" i="3"/>
  <c r="H670" i="2"/>
  <c r="J668" i="2"/>
  <c r="J901" i="2" s="1"/>
  <c r="J71" i="3"/>
  <c r="J72" i="3" s="1"/>
  <c r="N71" i="3"/>
  <c r="N72" i="3" s="1"/>
  <c r="K71" i="3"/>
  <c r="K72" i="3" s="1"/>
  <c r="M71" i="3"/>
  <c r="M72" i="3" s="1"/>
  <c r="H71" i="3"/>
  <c r="H72" i="3" s="1"/>
  <c r="I71" i="3"/>
  <c r="I72" i="3" s="1"/>
  <c r="L71" i="3"/>
  <c r="L72" i="3" s="1"/>
  <c r="G71" i="3"/>
  <c r="G72" i="3" s="1"/>
  <c r="O110" i="7"/>
  <c r="H551" i="2" s="1"/>
  <c r="G16" i="14" s="1"/>
  <c r="N108" i="7"/>
  <c r="N109" i="7"/>
  <c r="S48" i="3" l="1"/>
  <c r="S29" i="3" s="1"/>
  <c r="S124" i="3"/>
  <c r="K756" i="2"/>
  <c r="N756" i="2"/>
  <c r="J756" i="2"/>
  <c r="I756" i="2"/>
  <c r="M756" i="2"/>
  <c r="L756" i="2"/>
  <c r="T97" i="3"/>
  <c r="T98" i="3" s="1"/>
  <c r="T783" i="2"/>
  <c r="X48" i="3"/>
  <c r="X109" i="3" s="1"/>
  <c r="Q783" i="2"/>
  <c r="G550" i="2"/>
  <c r="F15" i="14" s="1"/>
  <c r="S97" i="3"/>
  <c r="S98" i="3" s="1"/>
  <c r="S778" i="2"/>
  <c r="S782" i="2" s="1"/>
  <c r="S783" i="2" s="1"/>
  <c r="P797" i="2"/>
  <c r="P734" i="2"/>
  <c r="P714" i="2"/>
  <c r="Q797" i="2"/>
  <c r="Q734" i="2"/>
  <c r="Q714" i="2"/>
  <c r="U797" i="2"/>
  <c r="U734" i="2"/>
  <c r="U714" i="2"/>
  <c r="U97" i="3"/>
  <c r="U98" i="3" s="1"/>
  <c r="U778" i="2"/>
  <c r="U782" i="2" s="1"/>
  <c r="U783" i="2" s="1"/>
  <c r="P97" i="3"/>
  <c r="P98" i="3" s="1"/>
  <c r="P778" i="2"/>
  <c r="P782" i="2" s="1"/>
  <c r="P783" i="2" s="1"/>
  <c r="R714" i="2"/>
  <c r="R797" i="2"/>
  <c r="R734" i="2"/>
  <c r="S797" i="2"/>
  <c r="S714" i="2"/>
  <c r="S734" i="2"/>
  <c r="O797" i="2"/>
  <c r="O714" i="2"/>
  <c r="O734" i="2"/>
  <c r="V783" i="2"/>
  <c r="V124" i="3"/>
  <c r="Q795" i="2"/>
  <c r="U795" i="2"/>
  <c r="V797" i="2"/>
  <c r="V714" i="2"/>
  <c r="V734" i="2"/>
  <c r="T797" i="2"/>
  <c r="T714" i="2"/>
  <c r="T734" i="2"/>
  <c r="W97" i="3"/>
  <c r="W98" i="3" s="1"/>
  <c r="R97" i="3"/>
  <c r="R98" i="3" s="1"/>
  <c r="R778" i="2"/>
  <c r="R782" i="2" s="1"/>
  <c r="R783" i="2" s="1"/>
  <c r="P795" i="2"/>
  <c r="Y797" i="2"/>
  <c r="Y734" i="2"/>
  <c r="Y714" i="2"/>
  <c r="W797" i="2"/>
  <c r="W714" i="2"/>
  <c r="W734" i="2"/>
  <c r="X734" i="2"/>
  <c r="X797" i="2"/>
  <c r="X714" i="2"/>
  <c r="W783" i="2"/>
  <c r="W795" i="2"/>
  <c r="X97" i="3"/>
  <c r="X98" i="3" s="1"/>
  <c r="X778" i="2"/>
  <c r="X782" i="2" s="1"/>
  <c r="X783" i="2" s="1"/>
  <c r="Y97" i="3"/>
  <c r="Y98" i="3" s="1"/>
  <c r="Y778" i="2"/>
  <c r="Y782" i="2" s="1"/>
  <c r="Y783" i="2" s="1"/>
  <c r="V48" i="3"/>
  <c r="V109" i="3" s="1"/>
  <c r="W110" i="3"/>
  <c r="W48" i="3"/>
  <c r="W109" i="3" s="1"/>
  <c r="X124" i="3"/>
  <c r="Y124" i="3"/>
  <c r="Q97" i="3"/>
  <c r="Q98" i="3" s="1"/>
  <c r="T48" i="3"/>
  <c r="T109" i="3" s="1"/>
  <c r="P124" i="3"/>
  <c r="P110" i="3"/>
  <c r="Q110" i="3"/>
  <c r="Q48" i="3"/>
  <c r="Q111" i="3" s="1"/>
  <c r="O110" i="3"/>
  <c r="O48" i="3"/>
  <c r="O109" i="3" s="1"/>
  <c r="T110" i="3"/>
  <c r="Y110" i="3"/>
  <c r="R48" i="3"/>
  <c r="R109" i="3" s="1"/>
  <c r="R124" i="3"/>
  <c r="U48" i="3"/>
  <c r="U109" i="3" s="1"/>
  <c r="U110" i="3"/>
  <c r="V97" i="3"/>
  <c r="V98" i="3" s="1"/>
  <c r="I668" i="2"/>
  <c r="I901" i="2" s="1"/>
  <c r="D903" i="2"/>
  <c r="D89" i="12" s="1"/>
  <c r="D774" i="2"/>
  <c r="Y29" i="3"/>
  <c r="Y111" i="3"/>
  <c r="Y49" i="3"/>
  <c r="P29" i="3"/>
  <c r="P111" i="3"/>
  <c r="P49" i="3"/>
  <c r="Y109" i="3"/>
  <c r="E903" i="2"/>
  <c r="E89" i="12" s="1"/>
  <c r="J670" i="2"/>
  <c r="F903" i="2"/>
  <c r="F89" i="12" s="1"/>
  <c r="G757" i="2"/>
  <c r="G756" i="2"/>
  <c r="H757" i="2"/>
  <c r="H756" i="2"/>
  <c r="O108" i="7"/>
  <c r="P110" i="7"/>
  <c r="I551" i="2" s="1"/>
  <c r="H16" i="14" s="1"/>
  <c r="O109" i="7"/>
  <c r="H550" i="2" s="1"/>
  <c r="G15" i="14" s="1"/>
  <c r="S111" i="3" l="1"/>
  <c r="S49" i="3"/>
  <c r="S109" i="3"/>
  <c r="G74" i="3"/>
  <c r="H74" i="3"/>
  <c r="X49" i="3"/>
  <c r="X111" i="3"/>
  <c r="X29" i="3"/>
  <c r="T29" i="3"/>
  <c r="W111" i="3"/>
  <c r="W49" i="3"/>
  <c r="W29" i="3"/>
  <c r="V111" i="3"/>
  <c r="V49" i="3"/>
  <c r="V29" i="3"/>
  <c r="Q109" i="3"/>
  <c r="T111" i="3"/>
  <c r="T49" i="3"/>
  <c r="Q49" i="3"/>
  <c r="Q29" i="3"/>
  <c r="O29" i="3"/>
  <c r="O111" i="3"/>
  <c r="U49" i="3"/>
  <c r="U29" i="3"/>
  <c r="U111" i="3"/>
  <c r="O49" i="3"/>
  <c r="R29" i="3"/>
  <c r="R49" i="3"/>
  <c r="R111" i="3"/>
  <c r="I670" i="2"/>
  <c r="P108" i="7"/>
  <c r="P109" i="7"/>
  <c r="J757" i="2" l="1"/>
  <c r="J74" i="3"/>
  <c r="J759" i="2" s="1"/>
  <c r="L757" i="2"/>
  <c r="L74" i="3"/>
  <c r="L759" i="2" s="1"/>
  <c r="M757" i="2"/>
  <c r="M74" i="3"/>
  <c r="M759" i="2" s="1"/>
  <c r="I757" i="2"/>
  <c r="I74" i="3"/>
  <c r="I759" i="2" s="1"/>
  <c r="N757" i="2"/>
  <c r="N74" i="3"/>
  <c r="N759" i="2" s="1"/>
  <c r="K757" i="2"/>
  <c r="K74" i="3"/>
  <c r="K759" i="2" s="1"/>
  <c r="I550" i="2"/>
  <c r="H15" i="14" s="1"/>
  <c r="K668" i="2"/>
  <c r="K901" i="2" s="1"/>
  <c r="K87" i="12" s="1"/>
  <c r="H105" i="3"/>
  <c r="L668" i="2"/>
  <c r="L901" i="2" s="1"/>
  <c r="L87" i="12" s="1"/>
  <c r="N791" i="2" l="1"/>
  <c r="N792" i="2"/>
  <c r="I791" i="2"/>
  <c r="I792" i="2"/>
  <c r="M791" i="2"/>
  <c r="M792" i="2"/>
  <c r="J791" i="2"/>
  <c r="J792" i="2"/>
  <c r="K791" i="2"/>
  <c r="K792" i="2"/>
  <c r="L791" i="2"/>
  <c r="L792" i="2"/>
  <c r="M668" i="2"/>
  <c r="K670" i="2"/>
  <c r="H35" i="3"/>
  <c r="N105" i="3"/>
  <c r="N106" i="3"/>
  <c r="I106" i="3"/>
  <c r="N78" i="3"/>
  <c r="N763" i="2" s="1"/>
  <c r="N770" i="2" s="1"/>
  <c r="I78" i="3"/>
  <c r="N35" i="3"/>
  <c r="N720" i="2" s="1"/>
  <c r="N716" i="2" s="1"/>
  <c r="I105" i="3"/>
  <c r="I35" i="3"/>
  <c r="I720" i="2" s="1"/>
  <c r="I716" i="2" s="1"/>
  <c r="H759" i="2"/>
  <c r="H792" i="2" s="1"/>
  <c r="H106" i="3"/>
  <c r="H78" i="3"/>
  <c r="H85" i="3" s="1"/>
  <c r="L670" i="2"/>
  <c r="G759" i="2"/>
  <c r="G35" i="3"/>
  <c r="G720" i="2" s="1"/>
  <c r="G105" i="3"/>
  <c r="G78" i="3"/>
  <c r="G106" i="3"/>
  <c r="J35" i="3"/>
  <c r="J720" i="2" s="1"/>
  <c r="J716" i="2" s="1"/>
  <c r="J105" i="3"/>
  <c r="J106" i="3"/>
  <c r="J78" i="3"/>
  <c r="J763" i="2" s="1"/>
  <c r="J770" i="2" s="1"/>
  <c r="K35" i="3"/>
  <c r="K720" i="2" s="1"/>
  <c r="K716" i="2" s="1"/>
  <c r="K105" i="3"/>
  <c r="K78" i="3"/>
  <c r="K763" i="2" s="1"/>
  <c r="K770" i="2" s="1"/>
  <c r="K106" i="3"/>
  <c r="M105" i="3"/>
  <c r="M106" i="3"/>
  <c r="M35" i="3"/>
  <c r="M720" i="2" s="1"/>
  <c r="M716" i="2" s="1"/>
  <c r="M78" i="3"/>
  <c r="M763" i="2" s="1"/>
  <c r="M770" i="2" s="1"/>
  <c r="L35" i="3"/>
  <c r="L720" i="2" s="1"/>
  <c r="L716" i="2" s="1"/>
  <c r="L105" i="3"/>
  <c r="L106" i="3"/>
  <c r="L78" i="3"/>
  <c r="L763" i="2" s="1"/>
  <c r="L770" i="2" s="1"/>
  <c r="I796" i="2" l="1"/>
  <c r="I733" i="2"/>
  <c r="I795" i="2" s="1"/>
  <c r="I810" i="2"/>
  <c r="K796" i="2"/>
  <c r="K810" i="2"/>
  <c r="K733" i="2"/>
  <c r="K795" i="2" s="1"/>
  <c r="N796" i="2"/>
  <c r="N733" i="2"/>
  <c r="N795" i="2" s="1"/>
  <c r="N810" i="2"/>
  <c r="L796" i="2"/>
  <c r="L810" i="2"/>
  <c r="L733" i="2"/>
  <c r="L795" i="2" s="1"/>
  <c r="I85" i="3"/>
  <c r="I763" i="2"/>
  <c r="I770" i="2" s="1"/>
  <c r="M733" i="2"/>
  <c r="M795" i="2" s="1"/>
  <c r="M796" i="2"/>
  <c r="M810" i="2"/>
  <c r="J796" i="2"/>
  <c r="J810" i="2"/>
  <c r="J733" i="2"/>
  <c r="J795" i="2" s="1"/>
  <c r="O93" i="3"/>
  <c r="O778" i="2" s="1"/>
  <c r="O782" i="2" s="1"/>
  <c r="O783" i="2" s="1"/>
  <c r="M901" i="2"/>
  <c r="M670" i="2"/>
  <c r="N85" i="3"/>
  <c r="H720" i="2"/>
  <c r="H791" i="2"/>
  <c r="H763" i="2"/>
  <c r="H770" i="2" s="1"/>
  <c r="M85" i="3"/>
  <c r="K85" i="3"/>
  <c r="J85" i="3"/>
  <c r="G763" i="2"/>
  <c r="L85" i="3"/>
  <c r="G792" i="2"/>
  <c r="G791" i="2"/>
  <c r="I110" i="7"/>
  <c r="M903" i="2" l="1"/>
  <c r="M89" i="12" s="1"/>
  <c r="M87" i="12"/>
  <c r="L797" i="2"/>
  <c r="L734" i="2"/>
  <c r="L714" i="2"/>
  <c r="K797" i="2"/>
  <c r="K734" i="2"/>
  <c r="K714" i="2"/>
  <c r="M797" i="2"/>
  <c r="M734" i="2"/>
  <c r="M714" i="2"/>
  <c r="J714" i="2"/>
  <c r="J734" i="2"/>
  <c r="J797" i="2"/>
  <c r="N714" i="2"/>
  <c r="N797" i="2"/>
  <c r="N734" i="2"/>
  <c r="I797" i="2"/>
  <c r="I734" i="2"/>
  <c r="I714" i="2"/>
  <c r="N668" i="2"/>
  <c r="N670" i="2" s="1"/>
  <c r="O97" i="3"/>
  <c r="O98" i="3" s="1"/>
  <c r="O668" i="2" l="1"/>
  <c r="O670" i="2" s="1"/>
  <c r="N901" i="2"/>
  <c r="I109" i="7"/>
  <c r="I108" i="7"/>
  <c r="N903" i="2" l="1"/>
  <c r="N89" i="12" s="1"/>
  <c r="N87" i="12"/>
  <c r="O901" i="2"/>
  <c r="Q668" i="2"/>
  <c r="Q670" i="2" s="1"/>
  <c r="P668" i="2"/>
  <c r="P901" i="2" s="1"/>
  <c r="P903" i="2" l="1"/>
  <c r="P89" i="12" s="1"/>
  <c r="P87" i="12"/>
  <c r="O903" i="2"/>
  <c r="O89" i="12" s="1"/>
  <c r="O87" i="12"/>
  <c r="P670" i="2"/>
  <c r="Q901" i="2"/>
  <c r="Q903" i="2" l="1"/>
  <c r="Q89" i="12" s="1"/>
  <c r="Q87" i="12"/>
  <c r="K334" i="7"/>
  <c r="C407" i="2" s="1"/>
  <c r="C923" i="2" l="1"/>
  <c r="K385" i="7" s="1"/>
  <c r="G632" i="2"/>
  <c r="D541" i="2"/>
  <c r="C6" i="14" s="1"/>
  <c r="K341" i="7"/>
  <c r="C423" i="2"/>
  <c r="G601" i="2" s="1"/>
  <c r="G600" i="2" l="1"/>
  <c r="G662" i="2"/>
  <c r="K357" i="7"/>
  <c r="L334" i="7"/>
  <c r="D407" i="2" s="1"/>
  <c r="E541" i="2" l="1"/>
  <c r="D6" i="14" s="1"/>
  <c r="D923" i="2"/>
  <c r="L385" i="7" s="1"/>
  <c r="H632" i="2"/>
  <c r="L341" i="7"/>
  <c r="D423" i="2"/>
  <c r="H601" i="2" s="1"/>
  <c r="H600" i="2" l="1"/>
  <c r="H662" i="2"/>
  <c r="L357" i="7"/>
  <c r="M334" i="7"/>
  <c r="E407" i="2" s="1"/>
  <c r="N334" i="7"/>
  <c r="F407" i="2" s="1"/>
  <c r="F541" i="2" l="1"/>
  <c r="E6" i="14" s="1"/>
  <c r="E923" i="2"/>
  <c r="M385" i="7" s="1"/>
  <c r="G541" i="2"/>
  <c r="F6" i="14" s="1"/>
  <c r="F923" i="2"/>
  <c r="N385" i="7" s="1"/>
  <c r="J632" i="2"/>
  <c r="I632" i="2"/>
  <c r="M341" i="7"/>
  <c r="E423" i="2"/>
  <c r="I601" i="2" s="1"/>
  <c r="N341" i="7"/>
  <c r="F423" i="2"/>
  <c r="J601" i="2" s="1"/>
  <c r="J600" i="2" l="1"/>
  <c r="I600" i="2"/>
  <c r="J662" i="2"/>
  <c r="I662" i="2"/>
  <c r="N357" i="7"/>
  <c r="M357" i="7"/>
  <c r="O334" i="7"/>
  <c r="G407" i="2" s="1"/>
  <c r="H541" i="2" l="1"/>
  <c r="G6" i="14" s="1"/>
  <c r="G923" i="2"/>
  <c r="O385" i="7" s="1"/>
  <c r="K632" i="2"/>
  <c r="O341" i="7"/>
  <c r="G423" i="2"/>
  <c r="K601" i="2" s="1"/>
  <c r="P334" i="7"/>
  <c r="H407" i="2" s="1"/>
  <c r="I541" i="2" l="1"/>
  <c r="H6" i="14" s="1"/>
  <c r="H923" i="2"/>
  <c r="P385" i="7" s="1"/>
  <c r="L632" i="2"/>
  <c r="K600" i="2"/>
  <c r="K662" i="2"/>
  <c r="O357" i="7"/>
  <c r="P341" i="7"/>
  <c r="H423" i="2"/>
  <c r="I407" i="2"/>
  <c r="J541" i="2" l="1"/>
  <c r="I6" i="14" s="1"/>
  <c r="I923" i="2"/>
  <c r="Q385" i="7" s="1"/>
  <c r="M632" i="2"/>
  <c r="Q341" i="7"/>
  <c r="L601" i="2"/>
  <c r="L662" i="2"/>
  <c r="P357" i="7"/>
  <c r="I423" i="2"/>
  <c r="Q357" i="7" s="1"/>
  <c r="L600" i="2" l="1"/>
  <c r="M601" i="2"/>
  <c r="N662" i="2"/>
  <c r="M662" i="2"/>
  <c r="M600" i="2" l="1"/>
  <c r="C12" i="2" l="1"/>
  <c r="C60" i="3" l="1"/>
  <c r="D60" i="3"/>
  <c r="D745" i="2" s="1"/>
  <c r="D790" i="2" s="1"/>
  <c r="E60" i="3"/>
  <c r="E745" i="2" s="1"/>
  <c r="E790" i="2" s="1"/>
  <c r="F60" i="3"/>
  <c r="F745" i="2" s="1"/>
  <c r="F790" i="2" s="1"/>
  <c r="C24" i="2"/>
  <c r="C19" i="2"/>
  <c r="D19" i="2" s="1"/>
  <c r="C15" i="2"/>
  <c r="C25" i="2" s="1"/>
  <c r="C4" i="2"/>
  <c r="C6" i="2"/>
  <c r="D6" i="2" s="1"/>
  <c r="F6" i="2" s="1"/>
  <c r="U18" i="13" l="1"/>
  <c r="U75" i="13" s="1"/>
  <c r="M18" i="13"/>
  <c r="M75" i="13" s="1"/>
  <c r="E18" i="13"/>
  <c r="E75" i="13" s="1"/>
  <c r="P17" i="13"/>
  <c r="P74" i="13" s="1"/>
  <c r="H17" i="13"/>
  <c r="H74" i="13" s="1"/>
  <c r="T18" i="13"/>
  <c r="T75" i="13" s="1"/>
  <c r="L18" i="13"/>
  <c r="L75" i="13" s="1"/>
  <c r="D18" i="13"/>
  <c r="D75" i="13" s="1"/>
  <c r="O17" i="13"/>
  <c r="O74" i="13" s="1"/>
  <c r="G17" i="13"/>
  <c r="G74" i="13" s="1"/>
  <c r="S18" i="13"/>
  <c r="S75" i="13" s="1"/>
  <c r="K18" i="13"/>
  <c r="K75" i="13" s="1"/>
  <c r="V17" i="13"/>
  <c r="V74" i="13" s="1"/>
  <c r="N17" i="13"/>
  <c r="N74" i="13" s="1"/>
  <c r="F17" i="13"/>
  <c r="F74" i="13" s="1"/>
  <c r="R18" i="13"/>
  <c r="R75" i="13" s="1"/>
  <c r="J18" i="13"/>
  <c r="J75" i="13" s="1"/>
  <c r="U17" i="13"/>
  <c r="U74" i="13" s="1"/>
  <c r="M17" i="13"/>
  <c r="M74" i="13" s="1"/>
  <c r="E17" i="13"/>
  <c r="E74" i="13" s="1"/>
  <c r="Q18" i="13"/>
  <c r="Q75" i="13" s="1"/>
  <c r="I18" i="13"/>
  <c r="I75" i="13" s="1"/>
  <c r="T17" i="13"/>
  <c r="T74" i="13" s="1"/>
  <c r="L17" i="13"/>
  <c r="L74" i="13" s="1"/>
  <c r="D17" i="13"/>
  <c r="D74" i="13" s="1"/>
  <c r="P18" i="13"/>
  <c r="P75" i="13" s="1"/>
  <c r="H18" i="13"/>
  <c r="H75" i="13" s="1"/>
  <c r="S17" i="13"/>
  <c r="S74" i="13" s="1"/>
  <c r="K17" i="13"/>
  <c r="K74" i="13" s="1"/>
  <c r="C18" i="13"/>
  <c r="C75" i="13" s="1"/>
  <c r="O18" i="13"/>
  <c r="O75" i="13" s="1"/>
  <c r="G18" i="13"/>
  <c r="G75" i="13" s="1"/>
  <c r="R17" i="13"/>
  <c r="R74" i="13" s="1"/>
  <c r="J17" i="13"/>
  <c r="J74" i="13" s="1"/>
  <c r="C17" i="13"/>
  <c r="V18" i="13"/>
  <c r="V75" i="13" s="1"/>
  <c r="N18" i="13"/>
  <c r="N75" i="13" s="1"/>
  <c r="F18" i="13"/>
  <c r="F75" i="13" s="1"/>
  <c r="Q17" i="13"/>
  <c r="Q74" i="13" s="1"/>
  <c r="I17" i="13"/>
  <c r="I74" i="13" s="1"/>
  <c r="T16" i="13"/>
  <c r="T73" i="13" s="1"/>
  <c r="U12" i="13"/>
  <c r="U69" i="13" s="1"/>
  <c r="R12" i="13"/>
  <c r="R69" i="13" s="1"/>
  <c r="V14" i="13"/>
  <c r="V71" i="13" s="1"/>
  <c r="R11" i="13"/>
  <c r="R68" i="13" s="1"/>
  <c r="R13" i="13"/>
  <c r="R70" i="13" s="1"/>
  <c r="S13" i="13"/>
  <c r="S70" i="13" s="1"/>
  <c r="T12" i="13"/>
  <c r="T69" i="13" s="1"/>
  <c r="U16" i="13"/>
  <c r="U73" i="13" s="1"/>
  <c r="S16" i="13"/>
  <c r="S73" i="13" s="1"/>
  <c r="U14" i="13"/>
  <c r="U71" i="13" s="1"/>
  <c r="R15" i="13"/>
  <c r="R72" i="13" s="1"/>
  <c r="V15" i="13"/>
  <c r="V72" i="13" s="1"/>
  <c r="R16" i="13"/>
  <c r="R73" i="13" s="1"/>
  <c r="V13" i="13"/>
  <c r="V70" i="13" s="1"/>
  <c r="T13" i="13"/>
  <c r="T70" i="13" s="1"/>
  <c r="S15" i="13"/>
  <c r="S72" i="13" s="1"/>
  <c r="U13" i="13"/>
  <c r="U70" i="13" s="1"/>
  <c r="T14" i="13"/>
  <c r="T71" i="13" s="1"/>
  <c r="S12" i="13"/>
  <c r="S69" i="13" s="1"/>
  <c r="V11" i="13"/>
  <c r="V68" i="13" s="1"/>
  <c r="S11" i="13"/>
  <c r="S68" i="13" s="1"/>
  <c r="R14" i="13"/>
  <c r="R71" i="13" s="1"/>
  <c r="N12" i="13"/>
  <c r="N69" i="13" s="1"/>
  <c r="U15" i="13"/>
  <c r="U72" i="13" s="1"/>
  <c r="V12" i="13"/>
  <c r="V69" i="13" s="1"/>
  <c r="N13" i="13"/>
  <c r="N70" i="13" s="1"/>
  <c r="O11" i="13"/>
  <c r="O68" i="13" s="1"/>
  <c r="N14" i="13"/>
  <c r="N71" i="13" s="1"/>
  <c r="O15" i="13"/>
  <c r="O72" i="13" s="1"/>
  <c r="O12" i="13"/>
  <c r="O69" i="13" s="1"/>
  <c r="Q15" i="13"/>
  <c r="Q72" i="13" s="1"/>
  <c r="N15" i="13"/>
  <c r="N72" i="13" s="1"/>
  <c r="Q11" i="13"/>
  <c r="Q68" i="13" s="1"/>
  <c r="S14" i="13"/>
  <c r="S71" i="13" s="1"/>
  <c r="T8" i="13"/>
  <c r="T65" i="13" s="1"/>
  <c r="T84" i="13" s="1"/>
  <c r="T11" i="13"/>
  <c r="T68" i="13" s="1"/>
  <c r="N11" i="13"/>
  <c r="N68" i="13" s="1"/>
  <c r="O14" i="13"/>
  <c r="O71" i="13" s="1"/>
  <c r="Q13" i="13"/>
  <c r="Q70" i="13" s="1"/>
  <c r="P12" i="13"/>
  <c r="P69" i="13" s="1"/>
  <c r="P15" i="13"/>
  <c r="P72" i="13" s="1"/>
  <c r="P13" i="13"/>
  <c r="P70" i="13" s="1"/>
  <c r="Q16" i="13"/>
  <c r="Q73" i="13" s="1"/>
  <c r="V16" i="13"/>
  <c r="V73" i="13" s="1"/>
  <c r="P16" i="13"/>
  <c r="P73" i="13" s="1"/>
  <c r="O8" i="13"/>
  <c r="O65" i="13" s="1"/>
  <c r="O84" i="13" s="1"/>
  <c r="P11" i="13"/>
  <c r="P68" i="13" s="1"/>
  <c r="V8" i="13"/>
  <c r="V65" i="13" s="1"/>
  <c r="V84" i="13" s="1"/>
  <c r="O13" i="13"/>
  <c r="O70" i="13" s="1"/>
  <c r="P14" i="13"/>
  <c r="P71" i="13" s="1"/>
  <c r="U11" i="13"/>
  <c r="U68" i="13" s="1"/>
  <c r="N16" i="13"/>
  <c r="N73" i="13" s="1"/>
  <c r="U8" i="13"/>
  <c r="U65" i="13" s="1"/>
  <c r="U84" i="13" s="1"/>
  <c r="O16" i="13"/>
  <c r="O73" i="13" s="1"/>
  <c r="Q12" i="13"/>
  <c r="Q69" i="13" s="1"/>
  <c r="T15" i="13"/>
  <c r="T72" i="13" s="1"/>
  <c r="Q14" i="13"/>
  <c r="Q71" i="13" s="1"/>
  <c r="R8" i="13"/>
  <c r="R65" i="13" s="1"/>
  <c r="R84" i="13" s="1"/>
  <c r="N8" i="13"/>
  <c r="N65" i="13" s="1"/>
  <c r="N84" i="13" s="1"/>
  <c r="Q8" i="13"/>
  <c r="Q65" i="13" s="1"/>
  <c r="Q84" i="13" s="1"/>
  <c r="S8" i="13"/>
  <c r="S65" i="13" s="1"/>
  <c r="S84" i="13" s="1"/>
  <c r="P8" i="13"/>
  <c r="P65" i="13" s="1"/>
  <c r="P84" i="13" s="1"/>
  <c r="C745" i="2"/>
  <c r="C790" i="2" s="1"/>
  <c r="C104" i="3"/>
  <c r="I16" i="13"/>
  <c r="I73" i="13" s="1"/>
  <c r="M15" i="13"/>
  <c r="M72" i="13" s="1"/>
  <c r="E15" i="13"/>
  <c r="E72" i="13" s="1"/>
  <c r="I14" i="13"/>
  <c r="I71" i="13" s="1"/>
  <c r="M13" i="13"/>
  <c r="M70" i="13" s="1"/>
  <c r="E13" i="13"/>
  <c r="E70" i="13" s="1"/>
  <c r="I12" i="13"/>
  <c r="I69" i="13" s="1"/>
  <c r="M11" i="13"/>
  <c r="M68" i="13" s="1"/>
  <c r="E11" i="13"/>
  <c r="E68" i="13" s="1"/>
  <c r="I8" i="13"/>
  <c r="I65" i="13" s="1"/>
  <c r="I84" i="13" s="1"/>
  <c r="C15" i="13"/>
  <c r="C72" i="13" s="1"/>
  <c r="F16" i="13"/>
  <c r="F73" i="13" s="1"/>
  <c r="J15" i="13"/>
  <c r="J72" i="13" s="1"/>
  <c r="F14" i="13"/>
  <c r="F71" i="13" s="1"/>
  <c r="D12" i="13"/>
  <c r="D69" i="13" s="1"/>
  <c r="K14" i="13"/>
  <c r="K71" i="13" s="1"/>
  <c r="F15" i="13"/>
  <c r="F72" i="13" s="1"/>
  <c r="F13" i="13"/>
  <c r="F70" i="13" s="1"/>
  <c r="J8" i="13"/>
  <c r="J65" i="13" s="1"/>
  <c r="J84" i="13" s="1"/>
  <c r="H16" i="13"/>
  <c r="H73" i="13" s="1"/>
  <c r="L15" i="13"/>
  <c r="L72" i="13" s="1"/>
  <c r="D15" i="13"/>
  <c r="D72" i="13" s="1"/>
  <c r="H14" i="13"/>
  <c r="H71" i="13" s="1"/>
  <c r="L13" i="13"/>
  <c r="L70" i="13" s="1"/>
  <c r="D13" i="13"/>
  <c r="D70" i="13" s="1"/>
  <c r="H12" i="13"/>
  <c r="H69" i="13" s="1"/>
  <c r="L11" i="13"/>
  <c r="L68" i="13" s="1"/>
  <c r="D11" i="13"/>
  <c r="D68" i="13" s="1"/>
  <c r="H8" i="13"/>
  <c r="H65" i="13" s="1"/>
  <c r="H84" i="13" s="1"/>
  <c r="C14" i="13"/>
  <c r="C71" i="13" s="1"/>
  <c r="F12" i="13"/>
  <c r="F69" i="13" s="1"/>
  <c r="F8" i="13"/>
  <c r="F65" i="13" s="1"/>
  <c r="F84" i="13" s="1"/>
  <c r="L12" i="13"/>
  <c r="L69" i="13" s="1"/>
  <c r="D8" i="13"/>
  <c r="D65" i="13" s="1"/>
  <c r="D84" i="13" s="1"/>
  <c r="K16" i="13"/>
  <c r="K73" i="13" s="1"/>
  <c r="G13" i="13"/>
  <c r="G70" i="13" s="1"/>
  <c r="J12" i="13"/>
  <c r="J69" i="13" s="1"/>
  <c r="C16" i="13"/>
  <c r="C73" i="13" s="1"/>
  <c r="G16" i="13"/>
  <c r="G73" i="13" s="1"/>
  <c r="K15" i="13"/>
  <c r="K72" i="13" s="1"/>
  <c r="G14" i="13"/>
  <c r="G71" i="13" s="1"/>
  <c r="K13" i="13"/>
  <c r="K70" i="13" s="1"/>
  <c r="G12" i="13"/>
  <c r="G69" i="13" s="1"/>
  <c r="K11" i="13"/>
  <c r="K68" i="13" s="1"/>
  <c r="G8" i="13"/>
  <c r="G65" i="13" s="1"/>
  <c r="G84" i="13" s="1"/>
  <c r="C13" i="13"/>
  <c r="C70" i="13" s="1"/>
  <c r="J13" i="13"/>
  <c r="J70" i="13" s="1"/>
  <c r="J11" i="13"/>
  <c r="J68" i="13" s="1"/>
  <c r="C12" i="13"/>
  <c r="C69" i="13" s="1"/>
  <c r="H11" i="13"/>
  <c r="H68" i="13" s="1"/>
  <c r="C8" i="13"/>
  <c r="C65" i="13" s="1"/>
  <c r="C84" i="13" s="1"/>
  <c r="K12" i="13"/>
  <c r="K69" i="13" s="1"/>
  <c r="K8" i="13"/>
  <c r="K65" i="13" s="1"/>
  <c r="K84" i="13" s="1"/>
  <c r="J14" i="13"/>
  <c r="J71" i="13" s="1"/>
  <c r="M16" i="13"/>
  <c r="M73" i="13" s="1"/>
  <c r="E16" i="13"/>
  <c r="E73" i="13" s="1"/>
  <c r="I15" i="13"/>
  <c r="I72" i="13" s="1"/>
  <c r="M14" i="13"/>
  <c r="M71" i="13" s="1"/>
  <c r="E14" i="13"/>
  <c r="E71" i="13" s="1"/>
  <c r="I13" i="13"/>
  <c r="I70" i="13" s="1"/>
  <c r="M12" i="13"/>
  <c r="M69" i="13" s="1"/>
  <c r="E12" i="13"/>
  <c r="E69" i="13" s="1"/>
  <c r="I11" i="13"/>
  <c r="I68" i="13" s="1"/>
  <c r="M8" i="13"/>
  <c r="M65" i="13" s="1"/>
  <c r="M84" i="13" s="1"/>
  <c r="E8" i="13"/>
  <c r="E65" i="13" s="1"/>
  <c r="E84" i="13" s="1"/>
  <c r="C11" i="13"/>
  <c r="C68" i="13" s="1"/>
  <c r="L16" i="13"/>
  <c r="L73" i="13" s="1"/>
  <c r="D16" i="13"/>
  <c r="D73" i="13" s="1"/>
  <c r="H15" i="13"/>
  <c r="H72" i="13" s="1"/>
  <c r="L14" i="13"/>
  <c r="L71" i="13" s="1"/>
  <c r="D14" i="13"/>
  <c r="D71" i="13" s="1"/>
  <c r="H13" i="13"/>
  <c r="H70" i="13" s="1"/>
  <c r="L8" i="13"/>
  <c r="L65" i="13" s="1"/>
  <c r="L84" i="13" s="1"/>
  <c r="G15" i="13"/>
  <c r="G72" i="13" s="1"/>
  <c r="G11" i="13"/>
  <c r="G68" i="13" s="1"/>
  <c r="J16" i="13"/>
  <c r="J73" i="13" s="1"/>
  <c r="F11" i="13"/>
  <c r="F68" i="13" s="1"/>
  <c r="E10" i="2"/>
  <c r="F10" i="2" s="1"/>
  <c r="E3" i="2"/>
  <c r="F3" i="2" s="1"/>
  <c r="F5" i="2"/>
  <c r="D392" i="2"/>
  <c r="E392" i="2" s="1"/>
  <c r="K2" i="7"/>
  <c r="F66" i="3"/>
  <c r="F112" i="3" s="1"/>
  <c r="F104" i="3"/>
  <c r="E66" i="3"/>
  <c r="E112" i="3" s="1"/>
  <c r="E104" i="3"/>
  <c r="D66" i="3"/>
  <c r="D112" i="3" s="1"/>
  <c r="D104" i="3"/>
  <c r="C66" i="3"/>
  <c r="C125" i="3" s="1"/>
  <c r="E36" i="3"/>
  <c r="C36" i="3"/>
  <c r="F36" i="3"/>
  <c r="D36" i="3"/>
  <c r="C26" i="2"/>
  <c r="C18" i="2"/>
  <c r="C20" i="1" s="1"/>
  <c r="G236" i="2" l="1"/>
  <c r="G365" i="2"/>
  <c r="G246" i="2"/>
  <c r="G375" i="2"/>
  <c r="G355" i="2"/>
  <c r="G226" i="2"/>
  <c r="K229" i="7"/>
  <c r="K171" i="7"/>
  <c r="K155" i="7"/>
  <c r="K139" i="7"/>
  <c r="K123" i="7"/>
  <c r="K173" i="7"/>
  <c r="K175" i="7"/>
  <c r="K157" i="7"/>
  <c r="K151" i="7"/>
  <c r="K145" i="7"/>
  <c r="K133" i="7"/>
  <c r="K159" i="7"/>
  <c r="K125" i="7"/>
  <c r="K186" i="7"/>
  <c r="K149" i="7"/>
  <c r="K167" i="7"/>
  <c r="K161" i="7"/>
  <c r="K169" i="7"/>
  <c r="K163" i="7"/>
  <c r="K127" i="7"/>
  <c r="K141" i="7"/>
  <c r="K135" i="7"/>
  <c r="K129" i="7"/>
  <c r="K119" i="7"/>
  <c r="K165" i="7"/>
  <c r="K153" i="7"/>
  <c r="K147" i="7"/>
  <c r="K177" i="7"/>
  <c r="K143" i="7"/>
  <c r="K137" i="7"/>
  <c r="K131" i="7"/>
  <c r="K116" i="7"/>
  <c r="K121" i="7"/>
  <c r="C21" i="2"/>
  <c r="D21" i="2" s="1"/>
  <c r="B2" i="16"/>
  <c r="B2" i="13"/>
  <c r="C922" i="2"/>
  <c r="K383" i="7"/>
  <c r="C4" i="14"/>
  <c r="H3" i="2"/>
  <c r="F4" i="3"/>
  <c r="D13" i="2"/>
  <c r="E395" i="2" s="1"/>
  <c r="C6" i="13"/>
  <c r="C82" i="13" s="1"/>
  <c r="K339" i="7"/>
  <c r="D517" i="2"/>
  <c r="D751" i="2"/>
  <c r="D811" i="2" s="1"/>
  <c r="D125" i="3"/>
  <c r="E751" i="2"/>
  <c r="E811" i="2" s="1"/>
  <c r="E125" i="3"/>
  <c r="C751" i="2"/>
  <c r="C811" i="2" s="1"/>
  <c r="F751" i="2"/>
  <c r="F811" i="2" s="1"/>
  <c r="F125" i="3"/>
  <c r="G610" i="2"/>
  <c r="G657" i="2"/>
  <c r="G583" i="2"/>
  <c r="G631" i="2"/>
  <c r="C406" i="2"/>
  <c r="U461" i="2" s="1"/>
  <c r="K272" i="7"/>
  <c r="K6" i="7"/>
  <c r="L2" i="7"/>
  <c r="E71" i="3"/>
  <c r="E74" i="3" s="1"/>
  <c r="C71" i="3"/>
  <c r="C74" i="3" s="1"/>
  <c r="D71" i="3"/>
  <c r="D74" i="3" s="1"/>
  <c r="F71" i="3"/>
  <c r="F74" i="3" s="1"/>
  <c r="F392" i="2"/>
  <c r="K89" i="7"/>
  <c r="K53" i="7"/>
  <c r="K27" i="7"/>
  <c r="K43" i="7"/>
  <c r="K69" i="7"/>
  <c r="K79" i="7"/>
  <c r="K95" i="7"/>
  <c r="K87" i="7"/>
  <c r="K71" i="7"/>
  <c r="K105" i="7"/>
  <c r="K65" i="7"/>
  <c r="K33" i="7"/>
  <c r="K19" i="7"/>
  <c r="K29" i="7"/>
  <c r="K17" i="7"/>
  <c r="K59" i="7"/>
  <c r="K85" i="7"/>
  <c r="K97" i="7"/>
  <c r="K35" i="7"/>
  <c r="K55" i="7"/>
  <c r="K93" i="7"/>
  <c r="K75" i="7"/>
  <c r="K101" i="7"/>
  <c r="K25" i="7"/>
  <c r="K51" i="7"/>
  <c r="K81" i="7"/>
  <c r="K23" i="7"/>
  <c r="K91" i="7"/>
  <c r="K15" i="7"/>
  <c r="K41" i="7"/>
  <c r="K67" i="7"/>
  <c r="K9" i="7"/>
  <c r="K107" i="7"/>
  <c r="K83" i="7"/>
  <c r="K77" i="7"/>
  <c r="K31" i="7"/>
  <c r="K49" i="7"/>
  <c r="K13" i="7"/>
  <c r="K103" i="7"/>
  <c r="K21" i="7"/>
  <c r="K47" i="7"/>
  <c r="K73" i="7"/>
  <c r="K99" i="7"/>
  <c r="K45" i="7"/>
  <c r="K57" i="7"/>
  <c r="K61" i="7"/>
  <c r="K39" i="7"/>
  <c r="K11" i="7"/>
  <c r="K37" i="7"/>
  <c r="K63" i="7"/>
  <c r="F50" i="3" l="1"/>
  <c r="F76" i="3"/>
  <c r="E4" i="3"/>
  <c r="D14" i="2"/>
  <c r="G395" i="2" s="1"/>
  <c r="U181" i="2"/>
  <c r="U132" i="2"/>
  <c r="U92" i="2"/>
  <c r="AP92" i="2" s="1"/>
  <c r="U310" i="2"/>
  <c r="U264" i="2"/>
  <c r="H365" i="2"/>
  <c r="H246" i="2"/>
  <c r="H375" i="2"/>
  <c r="H226" i="2"/>
  <c r="H355" i="2"/>
  <c r="H236" i="2"/>
  <c r="K181" i="7"/>
  <c r="L229" i="7"/>
  <c r="L173" i="7"/>
  <c r="L157" i="7"/>
  <c r="L141" i="7"/>
  <c r="L125" i="7"/>
  <c r="L175" i="7"/>
  <c r="L159" i="7"/>
  <c r="L161" i="7"/>
  <c r="L123" i="7"/>
  <c r="L177" i="7"/>
  <c r="L143" i="7"/>
  <c r="L137" i="7"/>
  <c r="L167" i="7"/>
  <c r="L151" i="7"/>
  <c r="L145" i="7"/>
  <c r="L139" i="7"/>
  <c r="L135" i="7"/>
  <c r="L129" i="7"/>
  <c r="L131" i="7"/>
  <c r="L116" i="7"/>
  <c r="L121" i="7"/>
  <c r="L171" i="7"/>
  <c r="L133" i="7"/>
  <c r="L169" i="7"/>
  <c r="L165" i="7"/>
  <c r="L153" i="7"/>
  <c r="L147" i="7"/>
  <c r="L186" i="7"/>
  <c r="L163" i="7"/>
  <c r="L155" i="7"/>
  <c r="L149" i="7"/>
  <c r="L119" i="7"/>
  <c r="L127" i="7"/>
  <c r="D922" i="2"/>
  <c r="L383" i="7"/>
  <c r="C63" i="13"/>
  <c r="C44" i="13"/>
  <c r="C2" i="14"/>
  <c r="C4" i="13"/>
  <c r="F4" i="12"/>
  <c r="F50" i="12" s="1"/>
  <c r="D6" i="13"/>
  <c r="D4" i="14"/>
  <c r="C25" i="13"/>
  <c r="L339" i="7"/>
  <c r="F102" i="3"/>
  <c r="F688" i="2"/>
  <c r="F735" i="2" s="1"/>
  <c r="F30" i="3"/>
  <c r="E517" i="2"/>
  <c r="H610" i="2"/>
  <c r="H657" i="2"/>
  <c r="H583" i="2"/>
  <c r="D756" i="2"/>
  <c r="F756" i="2"/>
  <c r="C756" i="2"/>
  <c r="E756" i="2"/>
  <c r="H631" i="2"/>
  <c r="D406" i="2"/>
  <c r="V461" i="2" s="1"/>
  <c r="L272" i="7"/>
  <c r="L29" i="7"/>
  <c r="L6" i="7"/>
  <c r="M2" i="7"/>
  <c r="C23" i="1"/>
  <c r="G392" i="2"/>
  <c r="L17" i="7"/>
  <c r="L93" i="7"/>
  <c r="L37" i="7"/>
  <c r="L99" i="7"/>
  <c r="L95" i="7"/>
  <c r="L19" i="7"/>
  <c r="L57" i="7"/>
  <c r="L87" i="7"/>
  <c r="L21" i="7"/>
  <c r="L79" i="7"/>
  <c r="L45" i="7"/>
  <c r="L55" i="7"/>
  <c r="L81" i="7"/>
  <c r="L53" i="7"/>
  <c r="L73" i="7"/>
  <c r="L71" i="7"/>
  <c r="L23" i="7"/>
  <c r="L97" i="7"/>
  <c r="L69" i="7"/>
  <c r="L89" i="7"/>
  <c r="L51" i="7"/>
  <c r="L39" i="7"/>
  <c r="L11" i="7"/>
  <c r="L31" i="7"/>
  <c r="L105" i="7"/>
  <c r="L77" i="7"/>
  <c r="L83" i="7"/>
  <c r="L27" i="7"/>
  <c r="L47" i="7"/>
  <c r="L35" i="7"/>
  <c r="L13" i="7"/>
  <c r="L43" i="7"/>
  <c r="L63" i="7"/>
  <c r="L9" i="7"/>
  <c r="L61" i="7"/>
  <c r="L67" i="7"/>
  <c r="L107" i="7"/>
  <c r="L41" i="7"/>
  <c r="L33" i="7"/>
  <c r="L59" i="7"/>
  <c r="L85" i="7"/>
  <c r="L103" i="7"/>
  <c r="L49" i="7"/>
  <c r="L75" i="7"/>
  <c r="L101" i="7"/>
  <c r="L25" i="7"/>
  <c r="L65" i="7"/>
  <c r="L91" i="7"/>
  <c r="L15" i="7"/>
  <c r="K111" i="7"/>
  <c r="G96" i="3" l="1"/>
  <c r="G781" i="2" s="1"/>
  <c r="G910" i="2" s="1"/>
  <c r="G96" i="12" s="1"/>
  <c r="G91" i="3"/>
  <c r="G776" i="2" s="1"/>
  <c r="G905" i="2" s="1"/>
  <c r="G91" i="12" s="1"/>
  <c r="G94" i="3"/>
  <c r="G779" i="2" s="1"/>
  <c r="G908" i="2" s="1"/>
  <c r="G94" i="12" s="1"/>
  <c r="G80" i="3"/>
  <c r="G765" i="2" s="1"/>
  <c r="G87" i="3"/>
  <c r="G83" i="3"/>
  <c r="G768" i="2" s="1"/>
  <c r="G82" i="3"/>
  <c r="G767" i="2" s="1"/>
  <c r="G81" i="3"/>
  <c r="G766" i="2" s="1"/>
  <c r="G92" i="3"/>
  <c r="G777" i="2" s="1"/>
  <c r="G906" i="2" s="1"/>
  <c r="G92" i="12" s="1"/>
  <c r="E4" i="12"/>
  <c r="E76" i="12" s="1"/>
  <c r="D395" i="2"/>
  <c r="D4" i="12" s="1"/>
  <c r="I355" i="2"/>
  <c r="I365" i="2"/>
  <c r="I375" i="2"/>
  <c r="I246" i="2"/>
  <c r="I226" i="2"/>
  <c r="I236" i="2"/>
  <c r="AP264" i="2"/>
  <c r="U288" i="2"/>
  <c r="U290" i="2"/>
  <c r="U271" i="2"/>
  <c r="U293" i="2"/>
  <c r="U294" i="2"/>
  <c r="U272" i="2"/>
  <c r="U277" i="2"/>
  <c r="U292" i="2"/>
  <c r="U287" i="2"/>
  <c r="U286" i="2"/>
  <c r="U273" i="2"/>
  <c r="U275" i="2"/>
  <c r="U278" i="2"/>
  <c r="U281" i="2"/>
  <c r="U279" i="2"/>
  <c r="U282" i="2"/>
  <c r="U291" i="2"/>
  <c r="U280" i="2"/>
  <c r="U274" i="2"/>
  <c r="U284" i="2"/>
  <c r="U283" i="2"/>
  <c r="U285" i="2"/>
  <c r="U276" i="2"/>
  <c r="U289" i="2"/>
  <c r="U338" i="2"/>
  <c r="U334" i="2"/>
  <c r="U325" i="2"/>
  <c r="U340" i="2"/>
  <c r="U319" i="2"/>
  <c r="U327" i="2"/>
  <c r="U323" i="2"/>
  <c r="U330" i="2"/>
  <c r="U324" i="2"/>
  <c r="U335" i="2"/>
  <c r="U318" i="2"/>
  <c r="U326" i="2"/>
  <c r="U321" i="2"/>
  <c r="U337" i="2"/>
  <c r="U336" i="2"/>
  <c r="U331" i="2"/>
  <c r="U333" i="2"/>
  <c r="U329" i="2"/>
  <c r="U328" i="2"/>
  <c r="U332" i="2"/>
  <c r="U317" i="2"/>
  <c r="U339" i="2"/>
  <c r="U320" i="2"/>
  <c r="U322" i="2"/>
  <c r="AP122" i="2"/>
  <c r="AP111" i="2"/>
  <c r="AP117" i="2"/>
  <c r="AP115" i="2"/>
  <c r="AP121" i="2"/>
  <c r="AP103" i="2"/>
  <c r="AP109" i="2"/>
  <c r="AP107" i="2"/>
  <c r="AP120" i="2"/>
  <c r="AP95" i="2"/>
  <c r="AP101" i="2"/>
  <c r="AP99" i="2"/>
  <c r="AP112" i="2"/>
  <c r="AP123" i="2"/>
  <c r="AP114" i="2"/>
  <c r="AP113" i="2"/>
  <c r="AP104" i="2"/>
  <c r="AP118" i="2"/>
  <c r="AP116" i="2"/>
  <c r="AP105" i="2"/>
  <c r="AP96" i="2"/>
  <c r="AP110" i="2"/>
  <c r="AP108" i="2"/>
  <c r="AP97" i="2"/>
  <c r="AP106" i="2"/>
  <c r="AP102" i="2"/>
  <c r="AP100" i="2"/>
  <c r="AP119" i="2"/>
  <c r="AP94" i="2"/>
  <c r="AP98" i="2"/>
  <c r="U138" i="2"/>
  <c r="U144" i="2"/>
  <c r="U157" i="2"/>
  <c r="U149" i="2"/>
  <c r="U136" i="2"/>
  <c r="U134" i="2"/>
  <c r="U159" i="2"/>
  <c r="U155" i="2"/>
  <c r="U143" i="2"/>
  <c r="U154" i="2"/>
  <c r="U148" i="2"/>
  <c r="U147" i="2"/>
  <c r="U133" i="2"/>
  <c r="U156" i="2"/>
  <c r="U162" i="2"/>
  <c r="U141" i="2"/>
  <c r="U135" i="2"/>
  <c r="U142" i="2"/>
  <c r="U140" i="2"/>
  <c r="U139" i="2"/>
  <c r="U153" i="2"/>
  <c r="U146" i="2"/>
  <c r="U152" i="2"/>
  <c r="U137" i="2"/>
  <c r="U160" i="2"/>
  <c r="U158" i="2"/>
  <c r="U161" i="2"/>
  <c r="AP132" i="2"/>
  <c r="U150" i="2"/>
  <c r="U145" i="2"/>
  <c r="U151" i="2"/>
  <c r="V92" i="2"/>
  <c r="AQ92" i="2" s="1"/>
  <c r="V132" i="2"/>
  <c r="AQ132" i="2" s="1"/>
  <c r="V264" i="2"/>
  <c r="V310" i="2"/>
  <c r="V181" i="2"/>
  <c r="U203" i="2"/>
  <c r="U186" i="2"/>
  <c r="U199" i="2"/>
  <c r="U198" i="2"/>
  <c r="U208" i="2"/>
  <c r="U206" i="2"/>
  <c r="U191" i="2"/>
  <c r="U197" i="2"/>
  <c r="U205" i="2"/>
  <c r="U211" i="2"/>
  <c r="U182" i="2"/>
  <c r="U194" i="2"/>
  <c r="U195" i="2"/>
  <c r="U189" i="2"/>
  <c r="U196" i="2"/>
  <c r="U209" i="2"/>
  <c r="U201" i="2"/>
  <c r="U193" i="2"/>
  <c r="U188" i="2"/>
  <c r="U207" i="2"/>
  <c r="U183" i="2"/>
  <c r="U204" i="2"/>
  <c r="U192" i="2"/>
  <c r="U185" i="2"/>
  <c r="U200" i="2"/>
  <c r="U190" i="2"/>
  <c r="U202" i="2"/>
  <c r="U184" i="2"/>
  <c r="U210" i="2"/>
  <c r="U187" i="2"/>
  <c r="M229" i="7"/>
  <c r="M175" i="7"/>
  <c r="M159" i="7"/>
  <c r="M143" i="7"/>
  <c r="M127" i="7"/>
  <c r="M177" i="7"/>
  <c r="M161" i="7"/>
  <c r="M186" i="7"/>
  <c r="M135" i="7"/>
  <c r="M129" i="7"/>
  <c r="M123" i="7"/>
  <c r="M137" i="7"/>
  <c r="M125" i="7"/>
  <c r="M163" i="7"/>
  <c r="M119" i="7"/>
  <c r="M171" i="7"/>
  <c r="M151" i="7"/>
  <c r="M169" i="7"/>
  <c r="M165" i="7"/>
  <c r="M153" i="7"/>
  <c r="M147" i="7"/>
  <c r="M141" i="7"/>
  <c r="M131" i="7"/>
  <c r="M116" i="7"/>
  <c r="M155" i="7"/>
  <c r="M149" i="7"/>
  <c r="M139" i="7"/>
  <c r="M133" i="7"/>
  <c r="M157" i="7"/>
  <c r="M173" i="7"/>
  <c r="M167" i="7"/>
  <c r="M121" i="7"/>
  <c r="M145" i="7"/>
  <c r="L181" i="7"/>
  <c r="E688" i="2"/>
  <c r="E817" i="2" s="1"/>
  <c r="D63" i="13"/>
  <c r="D82" i="13"/>
  <c r="E922" i="2"/>
  <c r="M383" i="7"/>
  <c r="F120" i="3"/>
  <c r="F30" i="12"/>
  <c r="F76" i="12"/>
  <c r="F121" i="12" s="1"/>
  <c r="F103" i="12"/>
  <c r="E6" i="13"/>
  <c r="E4" i="14"/>
  <c r="D25" i="13"/>
  <c r="D44" i="13"/>
  <c r="M339" i="7"/>
  <c r="F788" i="2"/>
  <c r="F761" i="2"/>
  <c r="F806" i="2" s="1"/>
  <c r="F844" i="2"/>
  <c r="F864" i="2"/>
  <c r="F817" i="2"/>
  <c r="F890" i="2"/>
  <c r="F715" i="2"/>
  <c r="H395" i="2"/>
  <c r="H4" i="12" s="1"/>
  <c r="G4" i="12"/>
  <c r="G4" i="3"/>
  <c r="G76" i="3" s="1"/>
  <c r="F517" i="2"/>
  <c r="I610" i="2"/>
  <c r="I657" i="2"/>
  <c r="I583" i="2"/>
  <c r="I631" i="2"/>
  <c r="E406" i="2"/>
  <c r="W461" i="2" s="1"/>
  <c r="M272" i="7"/>
  <c r="M6" i="7"/>
  <c r="N2" i="7"/>
  <c r="E76" i="3"/>
  <c r="E102" i="3"/>
  <c r="E50" i="3"/>
  <c r="E30" i="3"/>
  <c r="M13" i="7"/>
  <c r="M71" i="7"/>
  <c r="M77" i="7"/>
  <c r="M107" i="7"/>
  <c r="M31" i="7"/>
  <c r="M55" i="7"/>
  <c r="M81" i="7"/>
  <c r="M97" i="7"/>
  <c r="M35" i="7"/>
  <c r="M21" i="7"/>
  <c r="M89" i="7"/>
  <c r="M47" i="7"/>
  <c r="M73" i="7"/>
  <c r="M37" i="7"/>
  <c r="M103" i="7"/>
  <c r="M9" i="7"/>
  <c r="M27" i="7"/>
  <c r="M79" i="7"/>
  <c r="M41" i="7"/>
  <c r="M99" i="7"/>
  <c r="M83" i="7"/>
  <c r="M17" i="7"/>
  <c r="M43" i="7"/>
  <c r="M69" i="7"/>
  <c r="M95" i="7"/>
  <c r="H392" i="2"/>
  <c r="M11" i="7"/>
  <c r="M105" i="7"/>
  <c r="M53" i="7"/>
  <c r="M19" i="7"/>
  <c r="M33" i="7"/>
  <c r="M85" i="7"/>
  <c r="M25" i="7"/>
  <c r="M45" i="7"/>
  <c r="M23" i="7"/>
  <c r="M49" i="7"/>
  <c r="M75" i="7"/>
  <c r="M101" i="7"/>
  <c r="M61" i="7"/>
  <c r="M87" i="7"/>
  <c r="M63" i="7"/>
  <c r="M57" i="7"/>
  <c r="M67" i="7"/>
  <c r="M93" i="7"/>
  <c r="M59" i="7"/>
  <c r="M51" i="7"/>
  <c r="M29" i="7"/>
  <c r="M39" i="7"/>
  <c r="M65" i="7"/>
  <c r="M91" i="7"/>
  <c r="M15" i="7"/>
  <c r="L111" i="7"/>
  <c r="D4" i="3" l="1"/>
  <c r="D50" i="3" s="1"/>
  <c r="G770" i="2"/>
  <c r="E30" i="12"/>
  <c r="E103" i="12"/>
  <c r="E50" i="12"/>
  <c r="G89" i="3"/>
  <c r="G772" i="2"/>
  <c r="C395" i="2"/>
  <c r="C4" i="3" s="1"/>
  <c r="G85" i="3"/>
  <c r="U215" i="2"/>
  <c r="G227" i="2" s="1"/>
  <c r="U166" i="2"/>
  <c r="G237" i="2" s="1"/>
  <c r="K219" i="7" s="1"/>
  <c r="J355" i="2"/>
  <c r="J365" i="2"/>
  <c r="J375" i="2"/>
  <c r="K207" i="7"/>
  <c r="K214" i="7"/>
  <c r="K200" i="7"/>
  <c r="K201" i="7"/>
  <c r="K211" i="7"/>
  <c r="K189" i="7"/>
  <c r="K206" i="7"/>
  <c r="K217" i="7"/>
  <c r="K205" i="7"/>
  <c r="K208" i="7"/>
  <c r="K188" i="7"/>
  <c r="K191" i="7"/>
  <c r="K194" i="7"/>
  <c r="K202" i="7"/>
  <c r="K204" i="7"/>
  <c r="K216" i="7"/>
  <c r="K195" i="7"/>
  <c r="K203" i="7"/>
  <c r="K212" i="7"/>
  <c r="K213" i="7"/>
  <c r="K197" i="7"/>
  <c r="K209" i="7"/>
  <c r="K199" i="7"/>
  <c r="K215" i="7"/>
  <c r="K190" i="7"/>
  <c r="K198" i="7"/>
  <c r="K193" i="7"/>
  <c r="K192" i="7"/>
  <c r="K196" i="7"/>
  <c r="K210" i="7"/>
  <c r="AP124" i="2"/>
  <c r="G594" i="2" s="1"/>
  <c r="U218" i="2"/>
  <c r="G230" i="2" s="1"/>
  <c r="J246" i="2"/>
  <c r="J226" i="2"/>
  <c r="J236" i="2"/>
  <c r="U346" i="2"/>
  <c r="G358" i="2" s="1"/>
  <c r="AP297" i="2"/>
  <c r="AP165" i="2"/>
  <c r="AP181" i="2" s="1"/>
  <c r="U169" i="2"/>
  <c r="G240" i="2" s="1"/>
  <c r="K222" i="7" s="1"/>
  <c r="V182" i="2"/>
  <c r="V188" i="2"/>
  <c r="V189" i="2"/>
  <c r="V186" i="2"/>
  <c r="V183" i="2"/>
  <c r="V185" i="2"/>
  <c r="V196" i="2"/>
  <c r="V193" i="2"/>
  <c r="V198" i="2"/>
  <c r="V208" i="2"/>
  <c r="V202" i="2"/>
  <c r="V195" i="2"/>
  <c r="V197" i="2"/>
  <c r="V184" i="2"/>
  <c r="V205" i="2"/>
  <c r="V194" i="2"/>
  <c r="V209" i="2"/>
  <c r="V187" i="2"/>
  <c r="V210" i="2"/>
  <c r="V203" i="2"/>
  <c r="V206" i="2"/>
  <c r="V191" i="2"/>
  <c r="V199" i="2"/>
  <c r="V192" i="2"/>
  <c r="V200" i="2"/>
  <c r="V211" i="2"/>
  <c r="V204" i="2"/>
  <c r="V201" i="2"/>
  <c r="V207" i="2"/>
  <c r="V190" i="2"/>
  <c r="V320" i="2"/>
  <c r="V337" i="2"/>
  <c r="V328" i="2"/>
  <c r="V322" i="2"/>
  <c r="V340" i="2"/>
  <c r="V332" i="2"/>
  <c r="V327" i="2"/>
  <c r="V318" i="2"/>
  <c r="V324" i="2"/>
  <c r="V325" i="2"/>
  <c r="V336" i="2"/>
  <c r="V319" i="2"/>
  <c r="V330" i="2"/>
  <c r="V333" i="2"/>
  <c r="V321" i="2"/>
  <c r="V326" i="2"/>
  <c r="V335" i="2"/>
  <c r="V323" i="2"/>
  <c r="V331" i="2"/>
  <c r="V317" i="2"/>
  <c r="V339" i="2"/>
  <c r="V338" i="2"/>
  <c r="V334" i="2"/>
  <c r="V329" i="2"/>
  <c r="U217" i="2"/>
  <c r="G229" i="2" s="1"/>
  <c r="V159" i="2"/>
  <c r="L214" i="7" s="1"/>
  <c r="V143" i="2"/>
  <c r="L198" i="7" s="1"/>
  <c r="V137" i="2"/>
  <c r="L192" i="7" s="1"/>
  <c r="V136" i="2"/>
  <c r="L191" i="7" s="1"/>
  <c r="V162" i="2"/>
  <c r="L217" i="7" s="1"/>
  <c r="V139" i="2"/>
  <c r="L194" i="7" s="1"/>
  <c r="V133" i="2"/>
  <c r="V146" i="2"/>
  <c r="L201" i="7" s="1"/>
  <c r="V151" i="2"/>
  <c r="L206" i="7" s="1"/>
  <c r="V148" i="2"/>
  <c r="L203" i="7" s="1"/>
  <c r="V161" i="2"/>
  <c r="L216" i="7" s="1"/>
  <c r="V135" i="2"/>
  <c r="L190" i="7" s="1"/>
  <c r="V152" i="2"/>
  <c r="L207" i="7" s="1"/>
  <c r="V156" i="2"/>
  <c r="L211" i="7" s="1"/>
  <c r="V157" i="2"/>
  <c r="L212" i="7" s="1"/>
  <c r="V158" i="2"/>
  <c r="L213" i="7" s="1"/>
  <c r="V142" i="2"/>
  <c r="L197" i="7" s="1"/>
  <c r="V144" i="2"/>
  <c r="L199" i="7" s="1"/>
  <c r="V160" i="2"/>
  <c r="L215" i="7" s="1"/>
  <c r="V153" i="2"/>
  <c r="L208" i="7" s="1"/>
  <c r="V140" i="2"/>
  <c r="L195" i="7" s="1"/>
  <c r="V134" i="2"/>
  <c r="L189" i="7" s="1"/>
  <c r="V155" i="2"/>
  <c r="L210" i="7" s="1"/>
  <c r="V149" i="2"/>
  <c r="L204" i="7" s="1"/>
  <c r="V150" i="2"/>
  <c r="L205" i="7" s="1"/>
  <c r="V154" i="2"/>
  <c r="L209" i="7" s="1"/>
  <c r="V145" i="2"/>
  <c r="L200" i="7" s="1"/>
  <c r="AQ264" i="2"/>
  <c r="V147" i="2"/>
  <c r="L202" i="7" s="1"/>
  <c r="V141" i="2"/>
  <c r="L196" i="7" s="1"/>
  <c r="V138" i="2"/>
  <c r="W310" i="2"/>
  <c r="W264" i="2"/>
  <c r="W181" i="2"/>
  <c r="W132" i="2"/>
  <c r="AR132" i="2" s="1"/>
  <c r="W92" i="2"/>
  <c r="AR92" i="2" s="1"/>
  <c r="U168" i="2"/>
  <c r="G239" i="2" s="1"/>
  <c r="U347" i="2"/>
  <c r="G359" i="2" s="1"/>
  <c r="AQ95" i="2"/>
  <c r="AQ109" i="2"/>
  <c r="AQ99" i="2"/>
  <c r="AQ97" i="2"/>
  <c r="AQ123" i="2"/>
  <c r="AQ101" i="2"/>
  <c r="AQ105" i="2"/>
  <c r="AQ115" i="2"/>
  <c r="AQ122" i="2"/>
  <c r="AQ116" i="2"/>
  <c r="AQ114" i="2"/>
  <c r="AQ121" i="2"/>
  <c r="AQ118" i="2"/>
  <c r="AQ108" i="2"/>
  <c r="AQ106" i="2"/>
  <c r="AQ94" i="2"/>
  <c r="AQ120" i="2"/>
  <c r="AQ110" i="2"/>
  <c r="AQ100" i="2"/>
  <c r="AQ98" i="2"/>
  <c r="AQ104" i="2"/>
  <c r="AQ119" i="2"/>
  <c r="AQ102" i="2"/>
  <c r="AQ113" i="2"/>
  <c r="AQ112" i="2"/>
  <c r="AQ103" i="2"/>
  <c r="AQ117" i="2"/>
  <c r="AQ107" i="2"/>
  <c r="AQ96" i="2"/>
  <c r="AQ111" i="2"/>
  <c r="U301" i="2"/>
  <c r="G369" i="2" s="1"/>
  <c r="U300" i="2"/>
  <c r="M181" i="7"/>
  <c r="N229" i="7"/>
  <c r="N177" i="7"/>
  <c r="N161" i="7"/>
  <c r="N145" i="7"/>
  <c r="N129" i="7"/>
  <c r="N163" i="7"/>
  <c r="N186" i="7"/>
  <c r="N169" i="7"/>
  <c r="N165" i="7"/>
  <c r="N153" i="7"/>
  <c r="N147" i="7"/>
  <c r="N141" i="7"/>
  <c r="N116" i="7"/>
  <c r="N159" i="7"/>
  <c r="N155" i="7"/>
  <c r="N119" i="7"/>
  <c r="N121" i="7"/>
  <c r="N123" i="7"/>
  <c r="N149" i="7"/>
  <c r="N143" i="7"/>
  <c r="N167" i="7"/>
  <c r="N157" i="7"/>
  <c r="N135" i="7"/>
  <c r="N173" i="7"/>
  <c r="N137" i="7"/>
  <c r="N131" i="7"/>
  <c r="N125" i="7"/>
  <c r="N175" i="7"/>
  <c r="N171" i="7"/>
  <c r="N151" i="7"/>
  <c r="N139" i="7"/>
  <c r="N133" i="7"/>
  <c r="N127" i="7"/>
  <c r="E735" i="2"/>
  <c r="E890" i="2"/>
  <c r="E864" i="2"/>
  <c r="E788" i="2"/>
  <c r="E715" i="2"/>
  <c r="E761" i="2"/>
  <c r="E844" i="2"/>
  <c r="E63" i="13"/>
  <c r="E82" i="13"/>
  <c r="F922" i="2"/>
  <c r="N383" i="7"/>
  <c r="D102" i="3"/>
  <c r="F6" i="13"/>
  <c r="F4" i="14"/>
  <c r="E25" i="13"/>
  <c r="E44" i="13"/>
  <c r="N339" i="7"/>
  <c r="I395" i="2"/>
  <c r="I4" i="12" s="1"/>
  <c r="I76" i="12" s="1"/>
  <c r="H4" i="3"/>
  <c r="H688" i="2" s="1"/>
  <c r="G30" i="3"/>
  <c r="G688" i="2"/>
  <c r="G735" i="2" s="1"/>
  <c r="G50" i="3"/>
  <c r="G102" i="3"/>
  <c r="F892" i="2"/>
  <c r="F78" i="12" s="1"/>
  <c r="D892" i="2"/>
  <c r="D78" i="12" s="1"/>
  <c r="D76" i="12"/>
  <c r="D30" i="12"/>
  <c r="D50" i="12"/>
  <c r="D103" i="12"/>
  <c r="G76" i="12"/>
  <c r="G50" i="12"/>
  <c r="G103" i="12"/>
  <c r="G30" i="12"/>
  <c r="H103" i="12"/>
  <c r="H76" i="12"/>
  <c r="H50" i="12"/>
  <c r="H30" i="12"/>
  <c r="G517" i="2"/>
  <c r="J610" i="2"/>
  <c r="J657" i="2"/>
  <c r="J583" i="2"/>
  <c r="D78" i="3"/>
  <c r="D759" i="2"/>
  <c r="D106" i="3"/>
  <c r="D105" i="3"/>
  <c r="D35" i="3"/>
  <c r="D720" i="2" s="1"/>
  <c r="C35" i="3"/>
  <c r="C720" i="2" s="1"/>
  <c r="C759" i="2"/>
  <c r="C105" i="3"/>
  <c r="C106" i="3"/>
  <c r="F35" i="3"/>
  <c r="F720" i="2" s="1"/>
  <c r="F759" i="2"/>
  <c r="F106" i="3"/>
  <c r="F78" i="3"/>
  <c r="F105" i="3"/>
  <c r="E35" i="3"/>
  <c r="E759" i="2"/>
  <c r="E106" i="3"/>
  <c r="E105" i="3"/>
  <c r="E78" i="3"/>
  <c r="J631" i="2"/>
  <c r="F406" i="2"/>
  <c r="X461" i="2" s="1"/>
  <c r="N272" i="7"/>
  <c r="N6" i="7"/>
  <c r="O2" i="7"/>
  <c r="N23" i="7"/>
  <c r="N47" i="7"/>
  <c r="N55" i="7"/>
  <c r="N69" i="7"/>
  <c r="N91" i="7"/>
  <c r="N85" i="7"/>
  <c r="N67" i="7"/>
  <c r="N89" i="7"/>
  <c r="N9" i="7"/>
  <c r="N49" i="7"/>
  <c r="N33" i="7"/>
  <c r="N83" i="7"/>
  <c r="N59" i="7"/>
  <c r="N63" i="7"/>
  <c r="N17" i="7"/>
  <c r="N53" i="7"/>
  <c r="N41" i="7"/>
  <c r="N13" i="7"/>
  <c r="N81" i="7"/>
  <c r="N31" i="7"/>
  <c r="N77" i="7"/>
  <c r="N27" i="7"/>
  <c r="N57" i="7"/>
  <c r="N93" i="7"/>
  <c r="N43" i="7"/>
  <c r="N19" i="7"/>
  <c r="N15" i="7"/>
  <c r="N73" i="7"/>
  <c r="N39" i="7"/>
  <c r="N65" i="7"/>
  <c r="N75" i="7"/>
  <c r="N101" i="7"/>
  <c r="N25" i="7"/>
  <c r="N35" i="7"/>
  <c r="N29" i="7"/>
  <c r="N71" i="7"/>
  <c r="N97" i="7"/>
  <c r="N107" i="7"/>
  <c r="N51" i="7"/>
  <c r="N105" i="7"/>
  <c r="N45" i="7"/>
  <c r="N87" i="7"/>
  <c r="N99" i="7"/>
  <c r="N21" i="7"/>
  <c r="N95" i="7"/>
  <c r="N79" i="7"/>
  <c r="N61" i="7"/>
  <c r="N103" i="7"/>
  <c r="N11" i="7"/>
  <c r="N37" i="7"/>
  <c r="I392" i="2"/>
  <c r="M111" i="7"/>
  <c r="E720" i="2" l="1"/>
  <c r="G93" i="3"/>
  <c r="D30" i="3"/>
  <c r="D688" i="2"/>
  <c r="D890" i="2" s="1"/>
  <c r="D76" i="3"/>
  <c r="C4" i="12"/>
  <c r="C50" i="12" s="1"/>
  <c r="G774" i="2"/>
  <c r="G901" i="2"/>
  <c r="V215" i="2"/>
  <c r="H227" i="2" s="1"/>
  <c r="G247" i="2"/>
  <c r="L188" i="7"/>
  <c r="V166" i="2"/>
  <c r="H237" i="2" s="1"/>
  <c r="L219" i="7" s="1"/>
  <c r="K355" i="2"/>
  <c r="K365" i="2"/>
  <c r="K375" i="2"/>
  <c r="K218" i="7"/>
  <c r="V217" i="2"/>
  <c r="H229" i="2" s="1"/>
  <c r="G243" i="2"/>
  <c r="C409" i="2" s="1"/>
  <c r="C925" i="2" s="1"/>
  <c r="K387" i="7" s="1"/>
  <c r="K221" i="7"/>
  <c r="V218" i="2"/>
  <c r="H230" i="2" s="1"/>
  <c r="V168" i="2"/>
  <c r="H239" i="2" s="1"/>
  <c r="L221" i="7" s="1"/>
  <c r="L193" i="7"/>
  <c r="AQ124" i="2"/>
  <c r="H594" i="2" s="1"/>
  <c r="AR121" i="2"/>
  <c r="AR116" i="2"/>
  <c r="AR114" i="2"/>
  <c r="AR95" i="2"/>
  <c r="AR118" i="2"/>
  <c r="AR108" i="2"/>
  <c r="AR106" i="2"/>
  <c r="AR104" i="2"/>
  <c r="AR112" i="2"/>
  <c r="AR110" i="2"/>
  <c r="AR100" i="2"/>
  <c r="AR98" i="2"/>
  <c r="AR109" i="2"/>
  <c r="AR102" i="2"/>
  <c r="AR115" i="2"/>
  <c r="AR113" i="2"/>
  <c r="AR119" i="2"/>
  <c r="AR123" i="2"/>
  <c r="AR94" i="2"/>
  <c r="AR107" i="2"/>
  <c r="AR105" i="2"/>
  <c r="AR120" i="2"/>
  <c r="AR117" i="2"/>
  <c r="AR99" i="2"/>
  <c r="AR97" i="2"/>
  <c r="AR111" i="2"/>
  <c r="AR122" i="2"/>
  <c r="AR101" i="2"/>
  <c r="AR96" i="2"/>
  <c r="AR103" i="2"/>
  <c r="V169" i="2"/>
  <c r="H240" i="2" s="1"/>
  <c r="G249" i="2"/>
  <c r="G233" i="2"/>
  <c r="W205" i="2"/>
  <c r="W186" i="2"/>
  <c r="W194" i="2"/>
  <c r="W207" i="2"/>
  <c r="W189" i="2"/>
  <c r="W195" i="2"/>
  <c r="W191" i="2"/>
  <c r="W187" i="2"/>
  <c r="W201" i="2"/>
  <c r="W200" i="2"/>
  <c r="W193" i="2"/>
  <c r="W185" i="2"/>
  <c r="W192" i="2"/>
  <c r="W182" i="2"/>
  <c r="W197" i="2"/>
  <c r="W183" i="2"/>
  <c r="W198" i="2"/>
  <c r="W203" i="2"/>
  <c r="W208" i="2"/>
  <c r="W199" i="2"/>
  <c r="W206" i="2"/>
  <c r="W211" i="2"/>
  <c r="W210" i="2"/>
  <c r="W209" i="2"/>
  <c r="W196" i="2"/>
  <c r="W184" i="2"/>
  <c r="W188" i="2"/>
  <c r="W190" i="2"/>
  <c r="W202" i="2"/>
  <c r="W204" i="2"/>
  <c r="K226" i="2"/>
  <c r="K236" i="2"/>
  <c r="K246" i="2"/>
  <c r="W160" i="2"/>
  <c r="M215" i="7" s="1"/>
  <c r="W152" i="2"/>
  <c r="W147" i="2"/>
  <c r="W156" i="2"/>
  <c r="W158" i="2"/>
  <c r="W148" i="2"/>
  <c r="W143" i="2"/>
  <c r="W134" i="2"/>
  <c r="W153" i="2"/>
  <c r="W144" i="2"/>
  <c r="W139" i="2"/>
  <c r="W142" i="2"/>
  <c r="W149" i="2"/>
  <c r="W140" i="2"/>
  <c r="W135" i="2"/>
  <c r="AR264" i="2"/>
  <c r="W145" i="2"/>
  <c r="M200" i="7" s="1"/>
  <c r="W136" i="2"/>
  <c r="W150" i="2"/>
  <c r="W157" i="2"/>
  <c r="W155" i="2"/>
  <c r="W146" i="2"/>
  <c r="W161" i="2"/>
  <c r="M216" i="7" s="1"/>
  <c r="W141" i="2"/>
  <c r="W162" i="2"/>
  <c r="W138" i="2"/>
  <c r="W159" i="2"/>
  <c r="W133" i="2"/>
  <c r="W151" i="2"/>
  <c r="W154" i="2"/>
  <c r="W137" i="2"/>
  <c r="M192" i="7" s="1"/>
  <c r="AP310" i="2"/>
  <c r="G368" i="2"/>
  <c r="W340" i="2"/>
  <c r="W337" i="2"/>
  <c r="W320" i="2"/>
  <c r="W317" i="2"/>
  <c r="W322" i="2"/>
  <c r="W324" i="2"/>
  <c r="W325" i="2"/>
  <c r="W327" i="2"/>
  <c r="W332" i="2"/>
  <c r="W313" i="2"/>
  <c r="W334" i="2"/>
  <c r="W330" i="2"/>
  <c r="W316" i="2"/>
  <c r="W346" i="2" s="1"/>
  <c r="I358" i="2" s="1"/>
  <c r="W315" i="2"/>
  <c r="W339" i="2"/>
  <c r="W319" i="2"/>
  <c r="W311" i="2"/>
  <c r="W336" i="2"/>
  <c r="W318" i="2"/>
  <c r="W321" i="2"/>
  <c r="W331" i="2"/>
  <c r="W333" i="2"/>
  <c r="W312" i="2"/>
  <c r="W323" i="2"/>
  <c r="W329" i="2"/>
  <c r="W335" i="2"/>
  <c r="W338" i="2"/>
  <c r="W326" i="2"/>
  <c r="W314" i="2"/>
  <c r="W328" i="2"/>
  <c r="AQ297" i="2"/>
  <c r="AQ165" i="2"/>
  <c r="AQ181" i="2" s="1"/>
  <c r="G379" i="2"/>
  <c r="X310" i="2"/>
  <c r="X264" i="2"/>
  <c r="X181" i="2"/>
  <c r="X92" i="2"/>
  <c r="AS92" i="2" s="1"/>
  <c r="X132" i="2"/>
  <c r="AS132" i="2" s="1"/>
  <c r="G250" i="2"/>
  <c r="O229" i="7"/>
  <c r="O163" i="7"/>
  <c r="O147" i="7"/>
  <c r="O131" i="7"/>
  <c r="O165" i="7"/>
  <c r="O186" i="7"/>
  <c r="O116" i="7"/>
  <c r="O119" i="7"/>
  <c r="O167" i="7"/>
  <c r="O121" i="7"/>
  <c r="O171" i="7"/>
  <c r="O151" i="7"/>
  <c r="O127" i="7"/>
  <c r="O175" i="7"/>
  <c r="O135" i="7"/>
  <c r="O161" i="7"/>
  <c r="O153" i="7"/>
  <c r="O129" i="7"/>
  <c r="O173" i="7"/>
  <c r="O137" i="7"/>
  <c r="O125" i="7"/>
  <c r="O177" i="7"/>
  <c r="O139" i="7"/>
  <c r="O133" i="7"/>
  <c r="O123" i="7"/>
  <c r="O141" i="7"/>
  <c r="O159" i="7"/>
  <c r="O155" i="7"/>
  <c r="O149" i="7"/>
  <c r="O143" i="7"/>
  <c r="O169" i="7"/>
  <c r="O157" i="7"/>
  <c r="O145" i="7"/>
  <c r="N181" i="7"/>
  <c r="D788" i="2"/>
  <c r="F63" i="13"/>
  <c r="F82" i="13"/>
  <c r="G922" i="2"/>
  <c r="O383" i="7"/>
  <c r="G6" i="13"/>
  <c r="G4" i="14"/>
  <c r="F25" i="13"/>
  <c r="F44" i="13"/>
  <c r="O339" i="7"/>
  <c r="G788" i="2"/>
  <c r="H102" i="3"/>
  <c r="H30" i="3"/>
  <c r="H50" i="3"/>
  <c r="H76" i="3"/>
  <c r="I4" i="3"/>
  <c r="J395" i="2"/>
  <c r="J4" i="12" s="1"/>
  <c r="J103" i="12" s="1"/>
  <c r="I103" i="12"/>
  <c r="I50" i="12"/>
  <c r="G715" i="2"/>
  <c r="G890" i="2"/>
  <c r="G956" i="2" s="1"/>
  <c r="G761" i="2"/>
  <c r="G844" i="2"/>
  <c r="I30" i="12"/>
  <c r="G817" i="2"/>
  <c r="G864" i="2"/>
  <c r="D849" i="2"/>
  <c r="D35" i="12" s="1"/>
  <c r="D74" i="12"/>
  <c r="E849" i="2"/>
  <c r="E35" i="12" s="1"/>
  <c r="E74" i="12"/>
  <c r="E892" i="2"/>
  <c r="E78" i="12" s="1"/>
  <c r="F849" i="2"/>
  <c r="F35" i="12" s="1"/>
  <c r="F74" i="12"/>
  <c r="C688" i="2"/>
  <c r="C76" i="3"/>
  <c r="C102" i="3"/>
  <c r="C50" i="3"/>
  <c r="C30" i="3"/>
  <c r="H517" i="2"/>
  <c r="K610" i="2"/>
  <c r="K657" i="2"/>
  <c r="K583" i="2"/>
  <c r="H844" i="2"/>
  <c r="E792" i="2"/>
  <c r="E791" i="2"/>
  <c r="D848" i="2"/>
  <c r="C31" i="3"/>
  <c r="F85" i="3"/>
  <c r="F763" i="2"/>
  <c r="F770" i="2" s="1"/>
  <c r="E85" i="3"/>
  <c r="E763" i="2"/>
  <c r="E770" i="2" s="1"/>
  <c r="F791" i="2"/>
  <c r="F792" i="2"/>
  <c r="D792" i="2"/>
  <c r="D791" i="2"/>
  <c r="C792" i="2"/>
  <c r="C791" i="2"/>
  <c r="D85" i="3"/>
  <c r="D763" i="2"/>
  <c r="D770" i="2" s="1"/>
  <c r="K631" i="2"/>
  <c r="G406" i="2"/>
  <c r="Y461" i="2" s="1"/>
  <c r="O272" i="7"/>
  <c r="O6" i="7"/>
  <c r="H864" i="2"/>
  <c r="H817" i="2"/>
  <c r="H890" i="2"/>
  <c r="H956" i="2" s="1"/>
  <c r="H761" i="2"/>
  <c r="H788" i="2"/>
  <c r="H715" i="2"/>
  <c r="H735" i="2"/>
  <c r="P2" i="7"/>
  <c r="O51" i="7"/>
  <c r="O11" i="7"/>
  <c r="N111" i="7"/>
  <c r="O15" i="7"/>
  <c r="O95" i="7"/>
  <c r="O69" i="7"/>
  <c r="O35" i="7"/>
  <c r="O105" i="7"/>
  <c r="O61" i="7"/>
  <c r="O21" i="7"/>
  <c r="O77" i="7"/>
  <c r="O47" i="7"/>
  <c r="O103" i="7"/>
  <c r="O27" i="7"/>
  <c r="O53" i="7"/>
  <c r="O17" i="7"/>
  <c r="J392" i="2"/>
  <c r="O31" i="7"/>
  <c r="O79" i="7"/>
  <c r="O83" i="7"/>
  <c r="O23" i="7"/>
  <c r="O33" i="7"/>
  <c r="O59" i="7"/>
  <c r="O73" i="7"/>
  <c r="O67" i="7"/>
  <c r="O93" i="7"/>
  <c r="O43" i="7"/>
  <c r="O9" i="7"/>
  <c r="O57" i="7"/>
  <c r="O37" i="7"/>
  <c r="O99" i="7"/>
  <c r="O39" i="7"/>
  <c r="O49" i="7"/>
  <c r="O75" i="7"/>
  <c r="O63" i="7"/>
  <c r="O13" i="7"/>
  <c r="O55" i="7"/>
  <c r="O65" i="7"/>
  <c r="O91" i="7"/>
  <c r="O85" i="7"/>
  <c r="O89" i="7"/>
  <c r="O71" i="7"/>
  <c r="O107" i="7"/>
  <c r="O41" i="7"/>
  <c r="O29" i="7"/>
  <c r="O81" i="7"/>
  <c r="O101" i="7"/>
  <c r="O25" i="7"/>
  <c r="O19" i="7"/>
  <c r="O45" i="7"/>
  <c r="O87" i="7"/>
  <c r="O97" i="7"/>
  <c r="H823" i="2" l="1"/>
  <c r="G823" i="2"/>
  <c r="G826" i="2"/>
  <c r="H827" i="2"/>
  <c r="H826" i="2"/>
  <c r="H12" i="12" s="1"/>
  <c r="G828" i="2"/>
  <c r="G14" i="12" s="1"/>
  <c r="G827" i="2"/>
  <c r="G13" i="12" s="1"/>
  <c r="H829" i="2"/>
  <c r="H15" i="12" s="1"/>
  <c r="H828" i="2"/>
  <c r="G830" i="2"/>
  <c r="G829" i="2"/>
  <c r="G15" i="12" s="1"/>
  <c r="H831" i="2"/>
  <c r="H17" i="12" s="1"/>
  <c r="H830" i="2"/>
  <c r="H16" i="12" s="1"/>
  <c r="G831" i="2"/>
  <c r="G17" i="12" s="1"/>
  <c r="H835" i="2"/>
  <c r="H21" i="12" s="1"/>
  <c r="H834" i="2"/>
  <c r="G835" i="2"/>
  <c r="G21" i="12" s="1"/>
  <c r="G834" i="2"/>
  <c r="H839" i="2"/>
  <c r="H25" i="12" s="1"/>
  <c r="H836" i="2"/>
  <c r="G839" i="2"/>
  <c r="G25" i="12" s="1"/>
  <c r="G836" i="2"/>
  <c r="H841" i="2"/>
  <c r="H27" i="12" s="1"/>
  <c r="H840" i="2"/>
  <c r="H26" i="12" s="1"/>
  <c r="G841" i="2"/>
  <c r="G27" i="12" s="1"/>
  <c r="G840" i="2"/>
  <c r="G26" i="12" s="1"/>
  <c r="H847" i="2"/>
  <c r="H33" i="12" s="1"/>
  <c r="H846" i="2"/>
  <c r="H32" i="12" s="1"/>
  <c r="G847" i="2"/>
  <c r="G33" i="12" s="1"/>
  <c r="G846" i="2"/>
  <c r="G32" i="12" s="1"/>
  <c r="G851" i="2"/>
  <c r="G37" i="12" s="1"/>
  <c r="G848" i="2"/>
  <c r="H852" i="2"/>
  <c r="H38" i="12" s="1"/>
  <c r="H851" i="2"/>
  <c r="H37" i="12" s="1"/>
  <c r="G853" i="2"/>
  <c r="G39" i="12" s="1"/>
  <c r="G852" i="2"/>
  <c r="G38" i="12" s="1"/>
  <c r="H854" i="2"/>
  <c r="H40" i="12" s="1"/>
  <c r="H853" i="2"/>
  <c r="H39" i="12" s="1"/>
  <c r="G854" i="2"/>
  <c r="G40" i="12" s="1"/>
  <c r="H856" i="2"/>
  <c r="H42" i="12" s="1"/>
  <c r="G856" i="2"/>
  <c r="G42" i="12" s="1"/>
  <c r="H858" i="2"/>
  <c r="H44" i="12" s="1"/>
  <c r="G858" i="2"/>
  <c r="G44" i="12" s="1"/>
  <c r="H887" i="2"/>
  <c r="H73" i="12" s="1"/>
  <c r="H861" i="2"/>
  <c r="H47" i="12" s="1"/>
  <c r="G887" i="2"/>
  <c r="G73" i="12" s="1"/>
  <c r="G861" i="2"/>
  <c r="G47" i="12" s="1"/>
  <c r="H883" i="2"/>
  <c r="H69" i="12" s="1"/>
  <c r="H884" i="2"/>
  <c r="H70" i="12" s="1"/>
  <c r="G883" i="2"/>
  <c r="G69" i="12" s="1"/>
  <c r="G884" i="2"/>
  <c r="G70" i="12" s="1"/>
  <c r="H881" i="2"/>
  <c r="H67" i="12" s="1"/>
  <c r="H882" i="2"/>
  <c r="H68" i="12" s="1"/>
  <c r="G881" i="2"/>
  <c r="G67" i="12" s="1"/>
  <c r="G882" i="2"/>
  <c r="G68" i="12" s="1"/>
  <c r="G878" i="2"/>
  <c r="G64" i="12" s="1"/>
  <c r="G879" i="2"/>
  <c r="G65" i="12" s="1"/>
  <c r="H878" i="2"/>
  <c r="H64" i="12" s="1"/>
  <c r="H879" i="2"/>
  <c r="H65" i="12" s="1"/>
  <c r="H876" i="2"/>
  <c r="G876" i="2"/>
  <c r="G873" i="2"/>
  <c r="G59" i="12" s="1"/>
  <c r="H872" i="2"/>
  <c r="H58" i="12" s="1"/>
  <c r="H873" i="2"/>
  <c r="H59" i="12" s="1"/>
  <c r="G871" i="2"/>
  <c r="G57" i="12" s="1"/>
  <c r="G872" i="2"/>
  <c r="G58" i="12" s="1"/>
  <c r="H870" i="2"/>
  <c r="H56" i="12" s="1"/>
  <c r="H871" i="2"/>
  <c r="H57" i="12" s="1"/>
  <c r="G869" i="2"/>
  <c r="G55" i="12" s="1"/>
  <c r="G870" i="2"/>
  <c r="G56" i="12" s="1"/>
  <c r="H868" i="2"/>
  <c r="H54" i="12" s="1"/>
  <c r="H869" i="2"/>
  <c r="H55" i="12" s="1"/>
  <c r="G868" i="2"/>
  <c r="G54" i="12" s="1"/>
  <c r="H865" i="2"/>
  <c r="H51" i="12" s="1"/>
  <c r="G865" i="2"/>
  <c r="G51" i="12" s="1"/>
  <c r="G16" i="12"/>
  <c r="H14" i="12"/>
  <c r="G12" i="12"/>
  <c r="D761" i="2"/>
  <c r="D864" i="2"/>
  <c r="D817" i="2"/>
  <c r="D735" i="2"/>
  <c r="D715" i="2"/>
  <c r="D844" i="2"/>
  <c r="H954" i="2"/>
  <c r="G954" i="2"/>
  <c r="C76" i="12"/>
  <c r="C30" i="12"/>
  <c r="C103" i="12"/>
  <c r="L218" i="7"/>
  <c r="W166" i="2"/>
  <c r="I237" i="2" s="1"/>
  <c r="M219" i="7" s="1"/>
  <c r="W344" i="2"/>
  <c r="I356" i="2" s="1"/>
  <c r="W215" i="2"/>
  <c r="I227" i="2" s="1"/>
  <c r="G586" i="2"/>
  <c r="K262" i="7"/>
  <c r="H247" i="2"/>
  <c r="G591" i="2"/>
  <c r="G825" i="2" s="1"/>
  <c r="K264" i="7"/>
  <c r="G590" i="2"/>
  <c r="L355" i="2"/>
  <c r="L365" i="2"/>
  <c r="L375" i="2"/>
  <c r="M193" i="7"/>
  <c r="M191" i="7"/>
  <c r="M199" i="7"/>
  <c r="M207" i="7"/>
  <c r="M214" i="7"/>
  <c r="M217" i="7"/>
  <c r="M208" i="7"/>
  <c r="M194" i="7"/>
  <c r="M196" i="7"/>
  <c r="M189" i="7"/>
  <c r="M190" i="7"/>
  <c r="M198" i="7"/>
  <c r="M202" i="7"/>
  <c r="M209" i="7"/>
  <c r="M201" i="7"/>
  <c r="M195" i="7"/>
  <c r="M203" i="7"/>
  <c r="M205" i="7"/>
  <c r="M206" i="7"/>
  <c r="M210" i="7"/>
  <c r="M204" i="7"/>
  <c r="M213" i="7"/>
  <c r="M188" i="7"/>
  <c r="M212" i="7"/>
  <c r="M197" i="7"/>
  <c r="M211" i="7"/>
  <c r="H233" i="2"/>
  <c r="W218" i="2"/>
  <c r="I230" i="2" s="1"/>
  <c r="H243" i="2"/>
  <c r="D409" i="2" s="1"/>
  <c r="L222" i="7"/>
  <c r="H250" i="2"/>
  <c r="K265" i="7"/>
  <c r="AR297" i="2"/>
  <c r="AR165" i="2"/>
  <c r="AR181" i="2" s="1"/>
  <c r="W347" i="2"/>
  <c r="I359" i="2" s="1"/>
  <c r="W217" i="2"/>
  <c r="I229" i="2" s="1"/>
  <c r="AS109" i="2"/>
  <c r="AS99" i="2"/>
  <c r="AS112" i="2"/>
  <c r="AS110" i="2"/>
  <c r="AS120" i="2"/>
  <c r="AS119" i="2"/>
  <c r="AS101" i="2"/>
  <c r="AS114" i="2"/>
  <c r="AS104" i="2"/>
  <c r="AS102" i="2"/>
  <c r="AS122" i="2"/>
  <c r="AS115" i="2"/>
  <c r="AS116" i="2"/>
  <c r="AS106" i="2"/>
  <c r="AS96" i="2"/>
  <c r="AS94" i="2"/>
  <c r="AS123" i="2"/>
  <c r="AS108" i="2"/>
  <c r="AS98" i="2"/>
  <c r="AS95" i="2"/>
  <c r="AS105" i="2"/>
  <c r="AS100" i="2"/>
  <c r="AS113" i="2"/>
  <c r="AS121" i="2"/>
  <c r="AS97" i="2"/>
  <c r="AS117" i="2"/>
  <c r="AS107" i="2"/>
  <c r="AS103" i="2"/>
  <c r="AS118" i="2"/>
  <c r="AS111" i="2"/>
  <c r="H249" i="2"/>
  <c r="G253" i="2"/>
  <c r="AR124" i="2"/>
  <c r="I594" i="2" s="1"/>
  <c r="X202" i="2"/>
  <c r="X196" i="2"/>
  <c r="X200" i="2"/>
  <c r="X205" i="2"/>
  <c r="X195" i="2"/>
  <c r="X208" i="2"/>
  <c r="X188" i="2"/>
  <c r="X204" i="2"/>
  <c r="X209" i="2"/>
  <c r="X189" i="2"/>
  <c r="X187" i="2"/>
  <c r="X217" i="2" s="1"/>
  <c r="J229" i="2" s="1"/>
  <c r="X184" i="2"/>
  <c r="X185" i="2"/>
  <c r="X183" i="2"/>
  <c r="X193" i="2"/>
  <c r="X186" i="2"/>
  <c r="X190" i="2"/>
  <c r="X210" i="2"/>
  <c r="X192" i="2"/>
  <c r="X194" i="2"/>
  <c r="X191" i="2"/>
  <c r="X203" i="2"/>
  <c r="X207" i="2"/>
  <c r="X201" i="2"/>
  <c r="X211" i="2"/>
  <c r="X198" i="2"/>
  <c r="X199" i="2"/>
  <c r="X197" i="2"/>
  <c r="X206" i="2"/>
  <c r="X182" i="2"/>
  <c r="AQ310" i="2"/>
  <c r="W169" i="2"/>
  <c r="I240" i="2" s="1"/>
  <c r="Y310" i="2"/>
  <c r="Y264" i="2"/>
  <c r="Y92" i="2"/>
  <c r="AT92" i="2" s="1"/>
  <c r="Y181" i="2"/>
  <c r="Y132" i="2"/>
  <c r="AT132" i="2" s="1"/>
  <c r="X160" i="2"/>
  <c r="X134" i="2"/>
  <c r="X157" i="2"/>
  <c r="N212" i="7" s="1"/>
  <c r="X155" i="2"/>
  <c r="X146" i="2"/>
  <c r="X156" i="2"/>
  <c r="N211" i="7" s="1"/>
  <c r="X152" i="2"/>
  <c r="X139" i="2"/>
  <c r="N194" i="7" s="1"/>
  <c r="X145" i="2"/>
  <c r="N200" i="7" s="1"/>
  <c r="X158" i="2"/>
  <c r="X159" i="2"/>
  <c r="N214" i="7" s="1"/>
  <c r="X148" i="2"/>
  <c r="N203" i="7" s="1"/>
  <c r="X149" i="2"/>
  <c r="N204" i="7" s="1"/>
  <c r="X153" i="2"/>
  <c r="N208" i="7" s="1"/>
  <c r="X151" i="2"/>
  <c r="N206" i="7" s="1"/>
  <c r="X154" i="2"/>
  <c r="X144" i="2"/>
  <c r="N199" i="7" s="1"/>
  <c r="X147" i="2"/>
  <c r="N202" i="7" s="1"/>
  <c r="X162" i="2"/>
  <c r="AS264" i="2"/>
  <c r="X150" i="2"/>
  <c r="N205" i="7" s="1"/>
  <c r="X140" i="2"/>
  <c r="X137" i="2"/>
  <c r="X135" i="2"/>
  <c r="X142" i="2"/>
  <c r="N197" i="7" s="1"/>
  <c r="X161" i="2"/>
  <c r="X138" i="2"/>
  <c r="X141" i="2"/>
  <c r="N196" i="7" s="1"/>
  <c r="X133" i="2"/>
  <c r="X136" i="2"/>
  <c r="X143" i="2"/>
  <c r="N198" i="7" s="1"/>
  <c r="X322" i="2"/>
  <c r="X329" i="2"/>
  <c r="X321" i="2"/>
  <c r="X318" i="2"/>
  <c r="X324" i="2"/>
  <c r="X333" i="2"/>
  <c r="X326" i="2"/>
  <c r="X312" i="2"/>
  <c r="X313" i="2"/>
  <c r="X327" i="2"/>
  <c r="X339" i="2"/>
  <c r="X331" i="2"/>
  <c r="X337" i="2"/>
  <c r="X320" i="2"/>
  <c r="X328" i="2"/>
  <c r="X334" i="2"/>
  <c r="X316" i="2"/>
  <c r="X346" i="2" s="1"/>
  <c r="J358" i="2" s="1"/>
  <c r="X336" i="2"/>
  <c r="X314" i="2"/>
  <c r="X311" i="2"/>
  <c r="X338" i="2"/>
  <c r="X330" i="2"/>
  <c r="X335" i="2"/>
  <c r="X315" i="2"/>
  <c r="X325" i="2"/>
  <c r="X323" i="2"/>
  <c r="X340" i="2"/>
  <c r="X319" i="2"/>
  <c r="X332" i="2"/>
  <c r="X317" i="2"/>
  <c r="W168" i="2"/>
  <c r="I239" i="2" s="1"/>
  <c r="L226" i="2"/>
  <c r="L246" i="2"/>
  <c r="L236" i="2"/>
  <c r="G378" i="2"/>
  <c r="P383" i="7"/>
  <c r="P229" i="7"/>
  <c r="P165" i="7"/>
  <c r="P149" i="7"/>
  <c r="P133" i="7"/>
  <c r="P186" i="7"/>
  <c r="P167" i="7"/>
  <c r="P173" i="7"/>
  <c r="P137" i="7"/>
  <c r="P125" i="7"/>
  <c r="P116" i="7"/>
  <c r="P121" i="7"/>
  <c r="P151" i="7"/>
  <c r="P169" i="7"/>
  <c r="P161" i="7"/>
  <c r="P153" i="7"/>
  <c r="P147" i="7"/>
  <c r="P159" i="7"/>
  <c r="P155" i="7"/>
  <c r="P143" i="7"/>
  <c r="P131" i="7"/>
  <c r="P119" i="7"/>
  <c r="P171" i="7"/>
  <c r="P163" i="7"/>
  <c r="P139" i="7"/>
  <c r="P127" i="7"/>
  <c r="P157" i="7"/>
  <c r="P145" i="7"/>
  <c r="P141" i="7"/>
  <c r="P177" i="7"/>
  <c r="P129" i="7"/>
  <c r="P175" i="7"/>
  <c r="P135" i="7"/>
  <c r="P123" i="7"/>
  <c r="O181" i="7"/>
  <c r="G63" i="13"/>
  <c r="G82" i="13"/>
  <c r="I50" i="3"/>
  <c r="I688" i="2"/>
  <c r="I844" i="2" s="1"/>
  <c r="Q2" i="7"/>
  <c r="H922" i="2"/>
  <c r="H6" i="13"/>
  <c r="H4" i="14"/>
  <c r="G25" i="13"/>
  <c r="G44" i="13"/>
  <c r="P339" i="7"/>
  <c r="K395" i="2"/>
  <c r="K4" i="12" s="1"/>
  <c r="I102" i="3"/>
  <c r="I30" i="3"/>
  <c r="I76" i="3"/>
  <c r="J4" i="3"/>
  <c r="J688" i="2" s="1"/>
  <c r="J76" i="12"/>
  <c r="J30" i="12"/>
  <c r="J50" i="12"/>
  <c r="D845" i="2"/>
  <c r="D34" i="12"/>
  <c r="F106" i="12"/>
  <c r="E106" i="12"/>
  <c r="D106" i="12"/>
  <c r="C761" i="2"/>
  <c r="C788" i="2"/>
  <c r="C864" i="2"/>
  <c r="C890" i="2"/>
  <c r="C844" i="2"/>
  <c r="C817" i="2"/>
  <c r="C735" i="2"/>
  <c r="C715" i="2"/>
  <c r="I517" i="2"/>
  <c r="D83" i="12"/>
  <c r="L583" i="2"/>
  <c r="L610" i="2"/>
  <c r="C124" i="3"/>
  <c r="C110" i="3"/>
  <c r="C48" i="3"/>
  <c r="C111" i="3" s="1"/>
  <c r="D93" i="3"/>
  <c r="D31" i="3"/>
  <c r="C716" i="2"/>
  <c r="E848" i="2"/>
  <c r="H406" i="2"/>
  <c r="Z461" i="2" s="1"/>
  <c r="L657" i="2"/>
  <c r="P272" i="7"/>
  <c r="L631" i="2"/>
  <c r="P6" i="7"/>
  <c r="P21" i="7"/>
  <c r="P73" i="7"/>
  <c r="P39" i="7"/>
  <c r="P19" i="7"/>
  <c r="P85" i="7"/>
  <c r="P69" i="7"/>
  <c r="P83" i="7"/>
  <c r="P49" i="7"/>
  <c r="P87" i="7"/>
  <c r="P35" i="7"/>
  <c r="P65" i="7"/>
  <c r="P45" i="7"/>
  <c r="P59" i="7"/>
  <c r="P103" i="7"/>
  <c r="P99" i="7"/>
  <c r="P47" i="7"/>
  <c r="P31" i="7"/>
  <c r="P95" i="7"/>
  <c r="P61" i="7"/>
  <c r="P107" i="7"/>
  <c r="P79" i="7"/>
  <c r="P63" i="7"/>
  <c r="P57" i="7"/>
  <c r="P23" i="7"/>
  <c r="P15" i="7"/>
  <c r="P89" i="7"/>
  <c r="P55" i="7"/>
  <c r="P81" i="7"/>
  <c r="P9" i="7"/>
  <c r="P27" i="7"/>
  <c r="P13" i="7"/>
  <c r="P75" i="7"/>
  <c r="P91" i="7"/>
  <c r="P53" i="7"/>
  <c r="P105" i="7"/>
  <c r="P29" i="7"/>
  <c r="P71" i="7"/>
  <c r="P97" i="7"/>
  <c r="P11" i="7"/>
  <c r="P101" i="7"/>
  <c r="P25" i="7"/>
  <c r="P51" i="7"/>
  <c r="P77" i="7"/>
  <c r="P17" i="7"/>
  <c r="P37" i="7"/>
  <c r="P43" i="7"/>
  <c r="P41" i="7"/>
  <c r="P67" i="7"/>
  <c r="P93" i="7"/>
  <c r="P33" i="7"/>
  <c r="K392" i="2"/>
  <c r="O111" i="7"/>
  <c r="G824" i="2" l="1"/>
  <c r="G820" i="2"/>
  <c r="G6" i="12" s="1"/>
  <c r="G907" i="2"/>
  <c r="G20" i="12"/>
  <c r="G121" i="12" s="1"/>
  <c r="H895" i="2"/>
  <c r="H81" i="12" s="1"/>
  <c r="G895" i="2"/>
  <c r="G81" i="12" s="1"/>
  <c r="H20" i="12"/>
  <c r="I362" i="2"/>
  <c r="X344" i="2"/>
  <c r="J356" i="2" s="1"/>
  <c r="X215" i="2"/>
  <c r="J227" i="2" s="1"/>
  <c r="N188" i="7"/>
  <c r="X166" i="2"/>
  <c r="J237" i="2" s="1"/>
  <c r="N219" i="7" s="1"/>
  <c r="L262" i="7"/>
  <c r="I247" i="2"/>
  <c r="H586" i="2"/>
  <c r="H820" i="2" s="1"/>
  <c r="E543" i="2"/>
  <c r="D925" i="2"/>
  <c r="L387" i="7" s="1"/>
  <c r="L265" i="7"/>
  <c r="H591" i="2"/>
  <c r="H825" i="2" s="1"/>
  <c r="L264" i="7"/>
  <c r="H590" i="2"/>
  <c r="H824" i="2" s="1"/>
  <c r="M355" i="2"/>
  <c r="M365" i="2"/>
  <c r="M375" i="2"/>
  <c r="M218" i="7"/>
  <c r="N207" i="7"/>
  <c r="N191" i="7"/>
  <c r="N195" i="7"/>
  <c r="N201" i="7"/>
  <c r="N209" i="7"/>
  <c r="N210" i="7"/>
  <c r="N217" i="7"/>
  <c r="N192" i="7"/>
  <c r="N216" i="7"/>
  <c r="N213" i="7"/>
  <c r="N189" i="7"/>
  <c r="N190" i="7"/>
  <c r="N215" i="7"/>
  <c r="X347" i="2"/>
  <c r="J359" i="2" s="1"/>
  <c r="I243" i="2"/>
  <c r="E409" i="2" s="1"/>
  <c r="M221" i="7"/>
  <c r="X168" i="2"/>
  <c r="J239" i="2" s="1"/>
  <c r="N221" i="7" s="1"/>
  <c r="N193" i="7"/>
  <c r="I250" i="2"/>
  <c r="M222" i="7"/>
  <c r="I233" i="2"/>
  <c r="Y320" i="2"/>
  <c r="Y332" i="2"/>
  <c r="Y316" i="2"/>
  <c r="Y346" i="2" s="1"/>
  <c r="K358" i="2" s="1"/>
  <c r="Y340" i="2"/>
  <c r="Y328" i="2"/>
  <c r="Y317" i="2"/>
  <c r="Y318" i="2"/>
  <c r="Y339" i="2"/>
  <c r="Y324" i="2"/>
  <c r="Y325" i="2"/>
  <c r="Y333" i="2"/>
  <c r="Y338" i="2"/>
  <c r="Y312" i="2"/>
  <c r="Y323" i="2"/>
  <c r="Y327" i="2"/>
  <c r="Y331" i="2"/>
  <c r="Y321" i="2"/>
  <c r="Y335" i="2"/>
  <c r="Y330" i="2"/>
  <c r="Y334" i="2"/>
  <c r="Y322" i="2"/>
  <c r="Y336" i="2"/>
  <c r="Y311" i="2"/>
  <c r="Y319" i="2"/>
  <c r="Y326" i="2"/>
  <c r="Y314" i="2"/>
  <c r="Y329" i="2"/>
  <c r="Y313" i="2"/>
  <c r="Y337" i="2"/>
  <c r="Y315" i="2"/>
  <c r="AS124" i="2"/>
  <c r="J594" i="2" s="1"/>
  <c r="AR310" i="2"/>
  <c r="X218" i="2"/>
  <c r="J230" i="2" s="1"/>
  <c r="M236" i="2"/>
  <c r="M246" i="2"/>
  <c r="M226" i="2"/>
  <c r="H253" i="2"/>
  <c r="I249" i="2"/>
  <c r="X169" i="2"/>
  <c r="J240" i="2" s="1"/>
  <c r="Y199" i="2"/>
  <c r="Y203" i="2"/>
  <c r="Y198" i="2"/>
  <c r="Y193" i="2"/>
  <c r="Y194" i="2"/>
  <c r="Y211" i="2"/>
  <c r="Y184" i="2"/>
  <c r="Y188" i="2"/>
  <c r="Y200" i="2"/>
  <c r="Y202" i="2"/>
  <c r="Y205" i="2"/>
  <c r="Y187" i="2"/>
  <c r="Y207" i="2"/>
  <c r="Y192" i="2"/>
  <c r="Y182" i="2"/>
  <c r="Y186" i="2"/>
  <c r="Y183" i="2"/>
  <c r="Y189" i="2"/>
  <c r="Y206" i="2"/>
  <c r="Y209" i="2"/>
  <c r="Y204" i="2"/>
  <c r="Y208" i="2"/>
  <c r="Y185" i="2"/>
  <c r="Y196" i="2"/>
  <c r="Y197" i="2"/>
  <c r="Y191" i="2"/>
  <c r="Y190" i="2"/>
  <c r="Y201" i="2"/>
  <c r="Y210" i="2"/>
  <c r="Y195" i="2"/>
  <c r="AS297" i="2"/>
  <c r="AS165" i="2"/>
  <c r="AS181" i="2" s="1"/>
  <c r="AT116" i="2"/>
  <c r="AT98" i="2"/>
  <c r="AT96" i="2"/>
  <c r="AT122" i="2"/>
  <c r="AT121" i="2"/>
  <c r="AT108" i="2"/>
  <c r="AT94" i="2"/>
  <c r="AT120" i="2"/>
  <c r="AT117" i="2"/>
  <c r="AT112" i="2"/>
  <c r="AT100" i="2"/>
  <c r="AT113" i="2"/>
  <c r="AT119" i="2"/>
  <c r="AT109" i="2"/>
  <c r="AT115" i="2"/>
  <c r="AT105" i="2"/>
  <c r="AT111" i="2"/>
  <c r="AT101" i="2"/>
  <c r="AT114" i="2"/>
  <c r="AT118" i="2"/>
  <c r="AT107" i="2"/>
  <c r="AT97" i="2"/>
  <c r="AT103" i="2"/>
  <c r="AT99" i="2"/>
  <c r="AT102" i="2"/>
  <c r="AT95" i="2"/>
  <c r="AT123" i="2"/>
  <c r="AT106" i="2"/>
  <c r="AT104" i="2"/>
  <c r="AT110" i="2"/>
  <c r="Z310" i="2"/>
  <c r="Z264" i="2"/>
  <c r="Z181" i="2"/>
  <c r="Z92" i="2"/>
  <c r="AU92" i="2" s="1"/>
  <c r="Z132" i="2"/>
  <c r="AU132" i="2" s="1"/>
  <c r="AT264" i="2"/>
  <c r="Y144" i="2"/>
  <c r="O199" i="7" s="1"/>
  <c r="Y139" i="2"/>
  <c r="O194" i="7" s="1"/>
  <c r="Y149" i="2"/>
  <c r="Y138" i="2"/>
  <c r="Y160" i="2"/>
  <c r="Y140" i="2"/>
  <c r="Y135" i="2"/>
  <c r="O190" i="7" s="1"/>
  <c r="Y137" i="2"/>
  <c r="Y141" i="2"/>
  <c r="Y156" i="2"/>
  <c r="Y136" i="2"/>
  <c r="O191" i="7" s="1"/>
  <c r="Y154" i="2"/>
  <c r="O209" i="7" s="1"/>
  <c r="Y162" i="2"/>
  <c r="O217" i="7" s="1"/>
  <c r="Y152" i="2"/>
  <c r="Y161" i="2"/>
  <c r="O216" i="7" s="1"/>
  <c r="Y157" i="2"/>
  <c r="O212" i="7" s="1"/>
  <c r="Y150" i="2"/>
  <c r="Y145" i="2"/>
  <c r="Y159" i="2"/>
  <c r="Y155" i="2"/>
  <c r="Y146" i="2"/>
  <c r="Y153" i="2"/>
  <c r="Y147" i="2"/>
  <c r="O202" i="7" s="1"/>
  <c r="Y158" i="2"/>
  <c r="Y151" i="2"/>
  <c r="Y142" i="2"/>
  <c r="Y133" i="2"/>
  <c r="Y148" i="2"/>
  <c r="Y143" i="2"/>
  <c r="Y134" i="2"/>
  <c r="P181" i="7"/>
  <c r="Q229" i="7"/>
  <c r="Q186" i="7"/>
  <c r="Q167" i="7"/>
  <c r="Q151" i="7"/>
  <c r="Q135" i="7"/>
  <c r="Q169" i="7"/>
  <c r="Q159" i="7"/>
  <c r="Q155" i="7"/>
  <c r="Q143" i="7"/>
  <c r="Q131" i="7"/>
  <c r="Q119" i="7"/>
  <c r="Q133" i="7"/>
  <c r="Q125" i="7"/>
  <c r="Q177" i="7"/>
  <c r="Q149" i="7"/>
  <c r="Q121" i="7"/>
  <c r="Q145" i="7"/>
  <c r="Q175" i="7"/>
  <c r="Q123" i="7"/>
  <c r="Q147" i="7"/>
  <c r="Q173" i="7"/>
  <c r="Q137" i="7"/>
  <c r="Q171" i="7"/>
  <c r="Q163" i="7"/>
  <c r="Q139" i="7"/>
  <c r="Q127" i="7"/>
  <c r="Q165" i="7"/>
  <c r="Q157" i="7"/>
  <c r="Q161" i="7"/>
  <c r="Q153" i="7"/>
  <c r="Q141" i="7"/>
  <c r="Q129" i="7"/>
  <c r="Q116" i="7"/>
  <c r="H63" i="13"/>
  <c r="H82" i="13"/>
  <c r="K30" i="12"/>
  <c r="K50" i="12"/>
  <c r="K76" i="12"/>
  <c r="K103" i="12"/>
  <c r="J715" i="2"/>
  <c r="J735" i="2"/>
  <c r="J761" i="2"/>
  <c r="J788" i="2"/>
  <c r="I715" i="2"/>
  <c r="I735" i="2"/>
  <c r="I761" i="2"/>
  <c r="I788" i="2"/>
  <c r="I922" i="2"/>
  <c r="Q383" i="7"/>
  <c r="Q95" i="7"/>
  <c r="R2" i="7"/>
  <c r="Q9" i="7"/>
  <c r="Q13" i="7"/>
  <c r="Q6" i="7"/>
  <c r="Q27" i="7"/>
  <c r="Q107" i="7"/>
  <c r="Q81" i="7"/>
  <c r="Q11" i="7"/>
  <c r="Q55" i="7"/>
  <c r="Q73" i="7"/>
  <c r="Q77" i="7"/>
  <c r="Q43" i="7"/>
  <c r="Q71" i="7"/>
  <c r="Q57" i="7"/>
  <c r="Q61" i="7"/>
  <c r="Q105" i="7"/>
  <c r="Q41" i="7"/>
  <c r="Q45" i="7"/>
  <c r="Q47" i="7"/>
  <c r="Q91" i="7"/>
  <c r="Q23" i="7"/>
  <c r="Q75" i="7"/>
  <c r="Q339" i="7"/>
  <c r="Q103" i="7"/>
  <c r="Q15" i="7"/>
  <c r="Q49" i="7"/>
  <c r="Q83" i="7"/>
  <c r="Q19" i="7"/>
  <c r="Q53" i="7"/>
  <c r="Q39" i="7"/>
  <c r="Q79" i="7"/>
  <c r="Q97" i="7"/>
  <c r="Q33" i="7"/>
  <c r="Q67" i="7"/>
  <c r="Q101" i="7"/>
  <c r="Q37" i="7"/>
  <c r="Q272" i="7"/>
  <c r="Q63" i="7"/>
  <c r="Q89" i="7"/>
  <c r="Q25" i="7"/>
  <c r="Q59" i="7"/>
  <c r="Q93" i="7"/>
  <c r="Q29" i="7"/>
  <c r="Q17" i="7"/>
  <c r="Q51" i="7"/>
  <c r="Q85" i="7"/>
  <c r="Q21" i="7"/>
  <c r="Q87" i="7"/>
  <c r="Q31" i="7"/>
  <c r="Q65" i="7"/>
  <c r="Q99" i="7"/>
  <c r="Q35" i="7"/>
  <c r="Q69" i="7"/>
  <c r="M583" i="2"/>
  <c r="M610" i="2"/>
  <c r="M631" i="2"/>
  <c r="M657" i="2"/>
  <c r="E34" i="12"/>
  <c r="H13" i="12"/>
  <c r="C109" i="3"/>
  <c r="I6" i="13"/>
  <c r="I4" i="14"/>
  <c r="H25" i="13"/>
  <c r="H44" i="13"/>
  <c r="K4" i="3"/>
  <c r="L395" i="2"/>
  <c r="L4" i="12" s="1"/>
  <c r="I817" i="2"/>
  <c r="I864" i="2"/>
  <c r="I890" i="2"/>
  <c r="I956" i="2" s="1"/>
  <c r="J102" i="3"/>
  <c r="J50" i="3"/>
  <c r="J30" i="3"/>
  <c r="J76" i="3"/>
  <c r="D862" i="2"/>
  <c r="D48" i="12" s="1"/>
  <c r="D31" i="12"/>
  <c r="E845" i="2"/>
  <c r="J517" i="2"/>
  <c r="D899" i="2"/>
  <c r="D85" i="12" s="1"/>
  <c r="E83" i="12"/>
  <c r="J844" i="2"/>
  <c r="E716" i="2"/>
  <c r="D97" i="3"/>
  <c r="D98" i="3" s="1"/>
  <c r="D100" i="3" s="1"/>
  <c r="D101" i="3" s="1"/>
  <c r="D778" i="2"/>
  <c r="F848" i="2"/>
  <c r="E31" i="3"/>
  <c r="E93" i="3"/>
  <c r="G34" i="12"/>
  <c r="C29" i="3"/>
  <c r="C49" i="3"/>
  <c r="D124" i="3"/>
  <c r="D48" i="3"/>
  <c r="D110" i="3"/>
  <c r="D716" i="2"/>
  <c r="C796" i="2"/>
  <c r="C733" i="2"/>
  <c r="C810" i="2"/>
  <c r="I406" i="2"/>
  <c r="AA461" i="2" s="1"/>
  <c r="J864" i="2"/>
  <c r="J817" i="2"/>
  <c r="C845" i="2"/>
  <c r="J890" i="2"/>
  <c r="J956" i="2" s="1"/>
  <c r="P111" i="7"/>
  <c r="L392" i="2"/>
  <c r="I823" i="2" l="1"/>
  <c r="J823" i="2"/>
  <c r="J827" i="2"/>
  <c r="J826" i="2"/>
  <c r="J12" i="12" s="1"/>
  <c r="I827" i="2"/>
  <c r="I13" i="12" s="1"/>
  <c r="I826" i="2"/>
  <c r="I12" i="12" s="1"/>
  <c r="I829" i="2"/>
  <c r="I15" i="12" s="1"/>
  <c r="I828" i="2"/>
  <c r="I14" i="12" s="1"/>
  <c r="J829" i="2"/>
  <c r="J15" i="12" s="1"/>
  <c r="J828" i="2"/>
  <c r="J14" i="12" s="1"/>
  <c r="I831" i="2"/>
  <c r="I17" i="12" s="1"/>
  <c r="I830" i="2"/>
  <c r="I16" i="12" s="1"/>
  <c r="J831" i="2"/>
  <c r="J17" i="12" s="1"/>
  <c r="J830" i="2"/>
  <c r="J16" i="12" s="1"/>
  <c r="I835" i="2"/>
  <c r="I21" i="12" s="1"/>
  <c r="I834" i="2"/>
  <c r="J835" i="2"/>
  <c r="J21" i="12" s="1"/>
  <c r="J834" i="2"/>
  <c r="J839" i="2"/>
  <c r="J25" i="12" s="1"/>
  <c r="J836" i="2"/>
  <c r="I839" i="2"/>
  <c r="I25" i="12" s="1"/>
  <c r="I836" i="2"/>
  <c r="J841" i="2"/>
  <c r="J27" i="12" s="1"/>
  <c r="J840" i="2"/>
  <c r="J26" i="12" s="1"/>
  <c r="I841" i="2"/>
  <c r="I27" i="12" s="1"/>
  <c r="I840" i="2"/>
  <c r="I26" i="12" s="1"/>
  <c r="J847" i="2"/>
  <c r="J33" i="12" s="1"/>
  <c r="J846" i="2"/>
  <c r="J32" i="12" s="1"/>
  <c r="I847" i="2"/>
  <c r="I33" i="12" s="1"/>
  <c r="I846" i="2"/>
  <c r="I32" i="12" s="1"/>
  <c r="J852" i="2"/>
  <c r="J38" i="12" s="1"/>
  <c r="J851" i="2"/>
  <c r="J37" i="12" s="1"/>
  <c r="I852" i="2"/>
  <c r="I38" i="12" s="1"/>
  <c r="I851" i="2"/>
  <c r="I37" i="12" s="1"/>
  <c r="J854" i="2"/>
  <c r="J40" i="12" s="1"/>
  <c r="J853" i="2"/>
  <c r="J39" i="12" s="1"/>
  <c r="I854" i="2"/>
  <c r="I40" i="12" s="1"/>
  <c r="I853" i="2"/>
  <c r="I39" i="12" s="1"/>
  <c r="I856" i="2"/>
  <c r="I42" i="12" s="1"/>
  <c r="J856" i="2"/>
  <c r="J42" i="12" s="1"/>
  <c r="J858" i="2"/>
  <c r="J44" i="12" s="1"/>
  <c r="I858" i="2"/>
  <c r="I44" i="12" s="1"/>
  <c r="I887" i="2"/>
  <c r="I73" i="12" s="1"/>
  <c r="I861" i="2"/>
  <c r="I47" i="12" s="1"/>
  <c r="J887" i="2"/>
  <c r="J73" i="12" s="1"/>
  <c r="J861" i="2"/>
  <c r="J47" i="12" s="1"/>
  <c r="J883" i="2"/>
  <c r="J69" i="12" s="1"/>
  <c r="J884" i="2"/>
  <c r="J70" i="12" s="1"/>
  <c r="I883" i="2"/>
  <c r="I69" i="12" s="1"/>
  <c r="I884" i="2"/>
  <c r="I70" i="12" s="1"/>
  <c r="I881" i="2"/>
  <c r="I67" i="12" s="1"/>
  <c r="I882" i="2"/>
  <c r="I68" i="12" s="1"/>
  <c r="J881" i="2"/>
  <c r="J67" i="12" s="1"/>
  <c r="J882" i="2"/>
  <c r="J68" i="12" s="1"/>
  <c r="I878" i="2"/>
  <c r="I64" i="12" s="1"/>
  <c r="I879" i="2"/>
  <c r="I65" i="12" s="1"/>
  <c r="J878" i="2"/>
  <c r="J64" i="12" s="1"/>
  <c r="J879" i="2"/>
  <c r="J65" i="12" s="1"/>
  <c r="I876" i="2"/>
  <c r="J876" i="2"/>
  <c r="J872" i="2"/>
  <c r="J58" i="12" s="1"/>
  <c r="J873" i="2"/>
  <c r="J59" i="12" s="1"/>
  <c r="I872" i="2"/>
  <c r="I58" i="12" s="1"/>
  <c r="I873" i="2"/>
  <c r="I59" i="12" s="1"/>
  <c r="J870" i="2"/>
  <c r="J56" i="12" s="1"/>
  <c r="J871" i="2"/>
  <c r="J57" i="12" s="1"/>
  <c r="I870" i="2"/>
  <c r="I56" i="12" s="1"/>
  <c r="I871" i="2"/>
  <c r="I57" i="12" s="1"/>
  <c r="J868" i="2"/>
  <c r="J54" i="12" s="1"/>
  <c r="J869" i="2"/>
  <c r="J55" i="12" s="1"/>
  <c r="I868" i="2"/>
  <c r="I54" i="12" s="1"/>
  <c r="I869" i="2"/>
  <c r="I55" i="12" s="1"/>
  <c r="J865" i="2"/>
  <c r="J51" i="12" s="1"/>
  <c r="I865" i="2"/>
  <c r="I51" i="12" s="1"/>
  <c r="H6" i="12"/>
  <c r="H121" i="12"/>
  <c r="J954" i="2"/>
  <c r="I954" i="2"/>
  <c r="J362" i="2"/>
  <c r="Y344" i="2"/>
  <c r="K356" i="2" s="1"/>
  <c r="Y166" i="2"/>
  <c r="K237" i="2" s="1"/>
  <c r="O219" i="7" s="1"/>
  <c r="Y215" i="2"/>
  <c r="K227" i="2" s="1"/>
  <c r="I586" i="2"/>
  <c r="J247" i="2"/>
  <c r="M262" i="7"/>
  <c r="F543" i="2"/>
  <c r="E925" i="2"/>
  <c r="M387" i="7" s="1"/>
  <c r="M264" i="7"/>
  <c r="I590" i="2"/>
  <c r="I824" i="2" s="1"/>
  <c r="M265" i="7"/>
  <c r="I591" i="2"/>
  <c r="N375" i="2"/>
  <c r="N365" i="2"/>
  <c r="N355" i="2"/>
  <c r="O203" i="7"/>
  <c r="O210" i="7"/>
  <c r="O193" i="7"/>
  <c r="O188" i="7"/>
  <c r="O214" i="7"/>
  <c r="O204" i="7"/>
  <c r="O201" i="7"/>
  <c r="O200" i="7"/>
  <c r="O197" i="7"/>
  <c r="O211" i="7"/>
  <c r="O206" i="7"/>
  <c r="O205" i="7"/>
  <c r="O196" i="7"/>
  <c r="O215" i="7"/>
  <c r="O213" i="7"/>
  <c r="O192" i="7"/>
  <c r="O198" i="7"/>
  <c r="O189" i="7"/>
  <c r="O208" i="7"/>
  <c r="O207" i="7"/>
  <c r="O195" i="7"/>
  <c r="N218" i="7"/>
  <c r="J243" i="2"/>
  <c r="F409" i="2" s="1"/>
  <c r="N222" i="7"/>
  <c r="J250" i="2"/>
  <c r="AA132" i="2"/>
  <c r="AV132" i="2" s="1"/>
  <c r="AA181" i="2"/>
  <c r="AA310" i="2"/>
  <c r="AA92" i="2"/>
  <c r="AV92" i="2" s="1"/>
  <c r="AA264" i="2"/>
  <c r="AT297" i="2"/>
  <c r="AT165" i="2"/>
  <c r="AT181" i="2" s="1"/>
  <c r="Y217" i="2"/>
  <c r="K229" i="2" s="1"/>
  <c r="AU115" i="2"/>
  <c r="AU97" i="2"/>
  <c r="AU103" i="2"/>
  <c r="AU109" i="2"/>
  <c r="AU107" i="2"/>
  <c r="AU101" i="2"/>
  <c r="AU95" i="2"/>
  <c r="AU116" i="2"/>
  <c r="AU99" i="2"/>
  <c r="AU112" i="2"/>
  <c r="AU119" i="2"/>
  <c r="AU108" i="2"/>
  <c r="AU114" i="2"/>
  <c r="AU104" i="2"/>
  <c r="AU118" i="2"/>
  <c r="AU100" i="2"/>
  <c r="AU120" i="2"/>
  <c r="AU106" i="2"/>
  <c r="AU96" i="2"/>
  <c r="AU110" i="2"/>
  <c r="AU98" i="2"/>
  <c r="AU113" i="2"/>
  <c r="AU121" i="2"/>
  <c r="AU94" i="2"/>
  <c r="AU123" i="2"/>
  <c r="AU105" i="2"/>
  <c r="AU111" i="2"/>
  <c r="AU117" i="2"/>
  <c r="AU122" i="2"/>
  <c r="AU102" i="2"/>
  <c r="Z190" i="2"/>
  <c r="Z187" i="2"/>
  <c r="Z217" i="2" s="1"/>
  <c r="L229" i="2" s="1"/>
  <c r="Z196" i="2"/>
  <c r="Z207" i="2"/>
  <c r="Z192" i="2"/>
  <c r="Z211" i="2"/>
  <c r="Z186" i="2"/>
  <c r="Z193" i="2"/>
  <c r="Z194" i="2"/>
  <c r="Z182" i="2"/>
  <c r="Z199" i="2"/>
  <c r="Z197" i="2"/>
  <c r="Z185" i="2"/>
  <c r="Z201" i="2"/>
  <c r="Z189" i="2"/>
  <c r="Z184" i="2"/>
  <c r="Z210" i="2"/>
  <c r="Z203" i="2"/>
  <c r="Z183" i="2"/>
  <c r="Z198" i="2"/>
  <c r="Z200" i="2"/>
  <c r="Z208" i="2"/>
  <c r="Z209" i="2"/>
  <c r="Z195" i="2"/>
  <c r="Z202" i="2"/>
  <c r="Z206" i="2"/>
  <c r="Z188" i="2"/>
  <c r="Z205" i="2"/>
  <c r="Z204" i="2"/>
  <c r="Z191" i="2"/>
  <c r="J233" i="2"/>
  <c r="Y168" i="2"/>
  <c r="K239" i="2" s="1"/>
  <c r="O221" i="7" s="1"/>
  <c r="Z156" i="2"/>
  <c r="P211" i="7" s="1"/>
  <c r="Z151" i="2"/>
  <c r="Z148" i="2"/>
  <c r="Z152" i="2"/>
  <c r="Z159" i="2"/>
  <c r="Z153" i="2"/>
  <c r="P208" i="7" s="1"/>
  <c r="Z147" i="2"/>
  <c r="Z146" i="2"/>
  <c r="P201" i="7" s="1"/>
  <c r="Z137" i="2"/>
  <c r="P192" i="7" s="1"/>
  <c r="Z154" i="2"/>
  <c r="AU264" i="2"/>
  <c r="Z149" i="2"/>
  <c r="P204" i="7" s="1"/>
  <c r="Z143" i="2"/>
  <c r="P198" i="7" s="1"/>
  <c r="Z136" i="2"/>
  <c r="Z150" i="2"/>
  <c r="P205" i="7" s="1"/>
  <c r="Z140" i="2"/>
  <c r="P195" i="7" s="1"/>
  <c r="Z161" i="2"/>
  <c r="Z145" i="2"/>
  <c r="Z139" i="2"/>
  <c r="Z142" i="2"/>
  <c r="Z157" i="2"/>
  <c r="P212" i="7" s="1"/>
  <c r="Z141" i="2"/>
  <c r="Z135" i="2"/>
  <c r="Z134" i="2"/>
  <c r="Z158" i="2"/>
  <c r="P213" i="7" s="1"/>
  <c r="Z133" i="2"/>
  <c r="Z162" i="2"/>
  <c r="P217" i="7" s="1"/>
  <c r="Z155" i="2"/>
  <c r="P210" i="7" s="1"/>
  <c r="Z138" i="2"/>
  <c r="Z144" i="2"/>
  <c r="Z160" i="2"/>
  <c r="P215" i="7" s="1"/>
  <c r="J249" i="2"/>
  <c r="I253" i="2"/>
  <c r="N226" i="2"/>
  <c r="N236" i="2"/>
  <c r="N246" i="2"/>
  <c r="Y169" i="2"/>
  <c r="K240" i="2" s="1"/>
  <c r="Z315" i="2"/>
  <c r="Z325" i="2"/>
  <c r="Z333" i="2"/>
  <c r="Z314" i="2"/>
  <c r="Z335" i="2"/>
  <c r="Z323" i="2"/>
  <c r="Z322" i="2"/>
  <c r="Z320" i="2"/>
  <c r="Z331" i="2"/>
  <c r="Z313" i="2"/>
  <c r="Z332" i="2"/>
  <c r="Z334" i="2"/>
  <c r="Z326" i="2"/>
  <c r="Z340" i="2"/>
  <c r="Z339" i="2"/>
  <c r="Z317" i="2"/>
  <c r="Z319" i="2"/>
  <c r="Z337" i="2"/>
  <c r="Z324" i="2"/>
  <c r="Z318" i="2"/>
  <c r="Z338" i="2"/>
  <c r="Z311" i="2"/>
  <c r="Z316" i="2"/>
  <c r="Z346" i="2" s="1"/>
  <c r="L358" i="2" s="1"/>
  <c r="Z327" i="2"/>
  <c r="Z336" i="2"/>
  <c r="Z328" i="2"/>
  <c r="Z329" i="2"/>
  <c r="Z321" i="2"/>
  <c r="Z330" i="2"/>
  <c r="Z312" i="2"/>
  <c r="AT124" i="2"/>
  <c r="K594" i="2" s="1"/>
  <c r="AS310" i="2"/>
  <c r="Y218" i="2"/>
  <c r="K230" i="2" s="1"/>
  <c r="Y347" i="2"/>
  <c r="K359" i="2" s="1"/>
  <c r="R59" i="7"/>
  <c r="R169" i="7"/>
  <c r="R153" i="7"/>
  <c r="R137" i="7"/>
  <c r="R121" i="7"/>
  <c r="R171" i="7"/>
  <c r="R177" i="7"/>
  <c r="R149" i="7"/>
  <c r="R161" i="7"/>
  <c r="R129" i="7"/>
  <c r="R173" i="7"/>
  <c r="R116" i="7"/>
  <c r="R155" i="7"/>
  <c r="R131" i="7"/>
  <c r="R163" i="7"/>
  <c r="R139" i="7"/>
  <c r="R127" i="7"/>
  <c r="R175" i="7"/>
  <c r="R123" i="7"/>
  <c r="R141" i="7"/>
  <c r="R135" i="7"/>
  <c r="R165" i="7"/>
  <c r="R125" i="7"/>
  <c r="R159" i="7"/>
  <c r="R143" i="7"/>
  <c r="R167" i="7"/>
  <c r="R157" i="7"/>
  <c r="R151" i="7"/>
  <c r="R145" i="7"/>
  <c r="R133" i="7"/>
  <c r="R186" i="7"/>
  <c r="R229" i="7"/>
  <c r="R147" i="7"/>
  <c r="R119" i="7"/>
  <c r="Q181" i="7"/>
  <c r="I63" i="13"/>
  <c r="I82" i="13"/>
  <c r="L30" i="12"/>
  <c r="L50" i="12"/>
  <c r="L76" i="12"/>
  <c r="L103" i="12"/>
  <c r="K50" i="3"/>
  <c r="K688" i="2"/>
  <c r="R31" i="7"/>
  <c r="R6" i="7"/>
  <c r="R107" i="7"/>
  <c r="R103" i="7"/>
  <c r="R65" i="7"/>
  <c r="R41" i="7"/>
  <c r="R83" i="7"/>
  <c r="R51" i="7"/>
  <c r="R21" i="7"/>
  <c r="R49" i="7"/>
  <c r="R93" i="7"/>
  <c r="R91" i="7"/>
  <c r="R87" i="7"/>
  <c r="R105" i="7"/>
  <c r="R43" i="7"/>
  <c r="R101" i="7"/>
  <c r="R97" i="7"/>
  <c r="R35" i="7"/>
  <c r="R85" i="7"/>
  <c r="R81" i="7"/>
  <c r="R339" i="7"/>
  <c r="R69" i="7"/>
  <c r="R95" i="7"/>
  <c r="R17" i="7"/>
  <c r="R27" i="7"/>
  <c r="R55" i="7"/>
  <c r="R73" i="7"/>
  <c r="R79" i="7"/>
  <c r="R9" i="7"/>
  <c r="R19" i="7"/>
  <c r="R272" i="7"/>
  <c r="R57" i="7"/>
  <c r="R63" i="7"/>
  <c r="R99" i="7"/>
  <c r="R39" i="7"/>
  <c r="R53" i="7"/>
  <c r="R77" i="7"/>
  <c r="R47" i="7"/>
  <c r="R37" i="7"/>
  <c r="R75" i="7"/>
  <c r="R11" i="7"/>
  <c r="R71" i="7"/>
  <c r="R23" i="7"/>
  <c r="R61" i="7"/>
  <c r="R29" i="7"/>
  <c r="R33" i="7"/>
  <c r="R67" i="7"/>
  <c r="S2" i="7"/>
  <c r="R13" i="7"/>
  <c r="R89" i="7"/>
  <c r="R45" i="7"/>
  <c r="R15" i="7"/>
  <c r="R25" i="7"/>
  <c r="J922" i="2"/>
  <c r="R383" i="7"/>
  <c r="Q111" i="7"/>
  <c r="N583" i="2"/>
  <c r="N610" i="2"/>
  <c r="N631" i="2"/>
  <c r="N657" i="2"/>
  <c r="J406" i="2"/>
  <c r="AB461" i="2" s="1"/>
  <c r="J6" i="13"/>
  <c r="J4" i="14"/>
  <c r="I25" i="13"/>
  <c r="I44" i="13"/>
  <c r="F716" i="2"/>
  <c r="F810" i="2" s="1"/>
  <c r="K76" i="3"/>
  <c r="K102" i="3"/>
  <c r="M395" i="2"/>
  <c r="M4" i="12" s="1"/>
  <c r="K30" i="3"/>
  <c r="L4" i="3"/>
  <c r="L688" i="2" s="1"/>
  <c r="C862" i="2"/>
  <c r="C48" i="12" s="1"/>
  <c r="C31" i="12"/>
  <c r="D110" i="12"/>
  <c r="D125" i="12"/>
  <c r="D111" i="12"/>
  <c r="E862" i="2"/>
  <c r="E48" i="12" s="1"/>
  <c r="E31" i="12"/>
  <c r="F845" i="2"/>
  <c r="F34" i="12"/>
  <c r="D112" i="12"/>
  <c r="K517" i="2"/>
  <c r="E899" i="2"/>
  <c r="E85" i="12" s="1"/>
  <c r="F83" i="12"/>
  <c r="D782" i="2"/>
  <c r="D783" i="2" s="1"/>
  <c r="D785" i="2" s="1"/>
  <c r="E784" i="2" s="1"/>
  <c r="D907" i="2"/>
  <c r="E97" i="3"/>
  <c r="E98" i="3" s="1"/>
  <c r="E778" i="2"/>
  <c r="D49" i="3"/>
  <c r="D29" i="3"/>
  <c r="D111" i="3"/>
  <c r="E124" i="3"/>
  <c r="E110" i="3"/>
  <c r="E48" i="3"/>
  <c r="E109" i="3" s="1"/>
  <c r="F93" i="3"/>
  <c r="F31" i="3"/>
  <c r="E99" i="3"/>
  <c r="D810" i="2"/>
  <c r="D796" i="2"/>
  <c r="D733" i="2"/>
  <c r="D795" i="2" s="1"/>
  <c r="G716" i="2"/>
  <c r="C795" i="2"/>
  <c r="C714" i="2"/>
  <c r="C797" i="2"/>
  <c r="C734" i="2"/>
  <c r="D109" i="3"/>
  <c r="G31" i="3"/>
  <c r="E733" i="2"/>
  <c r="E795" i="2" s="1"/>
  <c r="E810" i="2"/>
  <c r="E796" i="2"/>
  <c r="M392" i="2"/>
  <c r="I825" i="2" l="1"/>
  <c r="I820" i="2"/>
  <c r="I6" i="12" s="1"/>
  <c r="J20" i="12"/>
  <c r="J895" i="2"/>
  <c r="J81" i="12" s="1"/>
  <c r="I20" i="12"/>
  <c r="I895" i="2"/>
  <c r="I81" i="12" s="1"/>
  <c r="K362" i="2"/>
  <c r="Z166" i="2"/>
  <c r="L237" i="2" s="1"/>
  <c r="P219" i="7" s="1"/>
  <c r="Z344" i="2"/>
  <c r="L356" i="2" s="1"/>
  <c r="Z215" i="2"/>
  <c r="L227" i="2" s="1"/>
  <c r="N262" i="7"/>
  <c r="K247" i="2"/>
  <c r="J586" i="2"/>
  <c r="J820" i="2" s="1"/>
  <c r="G543" i="2"/>
  <c r="F925" i="2"/>
  <c r="N387" i="7" s="1"/>
  <c r="N265" i="7"/>
  <c r="J591" i="2"/>
  <c r="J825" i="2" s="1"/>
  <c r="N264" i="7"/>
  <c r="J590" i="2"/>
  <c r="J824" i="2" s="1"/>
  <c r="O365" i="2"/>
  <c r="O375" i="2"/>
  <c r="O355" i="2"/>
  <c r="O218" i="7"/>
  <c r="P216" i="7"/>
  <c r="P189" i="7"/>
  <c r="P190" i="7"/>
  <c r="P202" i="7"/>
  <c r="P199" i="7"/>
  <c r="P196" i="7"/>
  <c r="P191" i="7"/>
  <c r="P214" i="7"/>
  <c r="P197" i="7"/>
  <c r="P207" i="7"/>
  <c r="P194" i="7"/>
  <c r="P203" i="7"/>
  <c r="P200" i="7"/>
  <c r="P209" i="7"/>
  <c r="P206" i="7"/>
  <c r="Z168" i="2"/>
  <c r="L239" i="2" s="1"/>
  <c r="P221" i="7" s="1"/>
  <c r="P193" i="7"/>
  <c r="Z169" i="2"/>
  <c r="L240" i="2" s="1"/>
  <c r="P222" i="7" s="1"/>
  <c r="P188" i="7"/>
  <c r="K250" i="2"/>
  <c r="K243" i="2"/>
  <c r="G409" i="2" s="1"/>
  <c r="O222" i="7"/>
  <c r="AB181" i="2"/>
  <c r="AB92" i="2"/>
  <c r="AW92" i="2" s="1"/>
  <c r="AB264" i="2"/>
  <c r="AB310" i="2"/>
  <c r="AB132" i="2"/>
  <c r="AW132" i="2" s="1"/>
  <c r="AT310" i="2"/>
  <c r="O236" i="2"/>
  <c r="O246" i="2"/>
  <c r="O226" i="2"/>
  <c r="AA151" i="2"/>
  <c r="Q206" i="7" s="1"/>
  <c r="AA150" i="2"/>
  <c r="AA149" i="2"/>
  <c r="AA144" i="2"/>
  <c r="Q199" i="7" s="1"/>
  <c r="AA136" i="2"/>
  <c r="Q191" i="7" s="1"/>
  <c r="AA147" i="2"/>
  <c r="Q202" i="7" s="1"/>
  <c r="AA146" i="2"/>
  <c r="AA145" i="2"/>
  <c r="AA140" i="2"/>
  <c r="AA143" i="2"/>
  <c r="AA142" i="2"/>
  <c r="AA141" i="2"/>
  <c r="AV264" i="2"/>
  <c r="AA139" i="2"/>
  <c r="Q194" i="7" s="1"/>
  <c r="AA138" i="2"/>
  <c r="AA137" i="2"/>
  <c r="Q192" i="7" s="1"/>
  <c r="AA162" i="2"/>
  <c r="Q217" i="7" s="1"/>
  <c r="AA159" i="2"/>
  <c r="Q214" i="7" s="1"/>
  <c r="AA135" i="2"/>
  <c r="Q190" i="7" s="1"/>
  <c r="AA134" i="2"/>
  <c r="Q189" i="7" s="1"/>
  <c r="AA133" i="2"/>
  <c r="AA156" i="2"/>
  <c r="Q211" i="7" s="1"/>
  <c r="AA158" i="2"/>
  <c r="Q213" i="7" s="1"/>
  <c r="AA157" i="2"/>
  <c r="Q212" i="7" s="1"/>
  <c r="AA161" i="2"/>
  <c r="Q216" i="7" s="1"/>
  <c r="AA148" i="2"/>
  <c r="Q203" i="7" s="1"/>
  <c r="AA155" i="2"/>
  <c r="Q210" i="7" s="1"/>
  <c r="AA154" i="2"/>
  <c r="Q209" i="7" s="1"/>
  <c r="AA153" i="2"/>
  <c r="Q208" i="7" s="1"/>
  <c r="AA152" i="2"/>
  <c r="AA160" i="2"/>
  <c r="K233" i="2"/>
  <c r="AV114" i="2"/>
  <c r="AV104" i="2"/>
  <c r="AV102" i="2"/>
  <c r="AV107" i="2"/>
  <c r="AV106" i="2"/>
  <c r="AV96" i="2"/>
  <c r="AV94" i="2"/>
  <c r="AV99" i="2"/>
  <c r="AV98" i="2"/>
  <c r="AV100" i="2"/>
  <c r="AV121" i="2"/>
  <c r="AV116" i="2"/>
  <c r="AV123" i="2"/>
  <c r="AV113" i="2"/>
  <c r="AV111" i="2"/>
  <c r="AV120" i="2"/>
  <c r="AV108" i="2"/>
  <c r="AV101" i="2"/>
  <c r="AV105" i="2"/>
  <c r="AV103" i="2"/>
  <c r="AV117" i="2"/>
  <c r="AV118" i="2"/>
  <c r="AV119" i="2"/>
  <c r="AV97" i="2"/>
  <c r="AV95" i="2"/>
  <c r="AV109" i="2"/>
  <c r="AV122" i="2"/>
  <c r="AV112" i="2"/>
  <c r="AV110" i="2"/>
  <c r="AV115" i="2"/>
  <c r="AU124" i="2"/>
  <c r="L594" i="2" s="1"/>
  <c r="AA338" i="2"/>
  <c r="AA337" i="2"/>
  <c r="AA333" i="2"/>
  <c r="AA336" i="2"/>
  <c r="AA339" i="2"/>
  <c r="AA325" i="2"/>
  <c r="AA313" i="2"/>
  <c r="AA315" i="2"/>
  <c r="AA323" i="2"/>
  <c r="AA330" i="2"/>
  <c r="AA320" i="2"/>
  <c r="AA332" i="2"/>
  <c r="AA327" i="2"/>
  <c r="AA322" i="2"/>
  <c r="AA326" i="2"/>
  <c r="AA340" i="2"/>
  <c r="AA314" i="2"/>
  <c r="AA321" i="2"/>
  <c r="AA334" i="2"/>
  <c r="AA331" i="2"/>
  <c r="AA324" i="2"/>
  <c r="AA328" i="2"/>
  <c r="AA317" i="2"/>
  <c r="AA319" i="2"/>
  <c r="AA316" i="2"/>
  <c r="AA346" i="2" s="1"/>
  <c r="M358" i="2" s="1"/>
  <c r="AA311" i="2"/>
  <c r="AA318" i="2"/>
  <c r="AA335" i="2"/>
  <c r="AA329" i="2"/>
  <c r="AA312" i="2"/>
  <c r="AU297" i="2"/>
  <c r="AU165" i="2"/>
  <c r="AU181" i="2" s="1"/>
  <c r="AA191" i="2"/>
  <c r="AA190" i="2"/>
  <c r="AA201" i="2"/>
  <c r="AA200" i="2"/>
  <c r="AA208" i="2"/>
  <c r="AA184" i="2"/>
  <c r="AA183" i="2"/>
  <c r="AA203" i="2"/>
  <c r="AA195" i="2"/>
  <c r="AA194" i="2"/>
  <c r="AA187" i="2"/>
  <c r="AA217" i="2" s="1"/>
  <c r="M229" i="2" s="1"/>
  <c r="AA197" i="2"/>
  <c r="AA206" i="2"/>
  <c r="AA185" i="2"/>
  <c r="AA205" i="2"/>
  <c r="AA186" i="2"/>
  <c r="AA193" i="2"/>
  <c r="AA192" i="2"/>
  <c r="AA198" i="2"/>
  <c r="AA182" i="2"/>
  <c r="AA202" i="2"/>
  <c r="AA204" i="2"/>
  <c r="AA188" i="2"/>
  <c r="AA196" i="2"/>
  <c r="AA211" i="2"/>
  <c r="AA210" i="2"/>
  <c r="AA199" i="2"/>
  <c r="AA209" i="2"/>
  <c r="AA207" i="2"/>
  <c r="AA189" i="2"/>
  <c r="K249" i="2"/>
  <c r="J253" i="2"/>
  <c r="Z218" i="2"/>
  <c r="L230" i="2" s="1"/>
  <c r="Z347" i="2"/>
  <c r="L359" i="2" s="1"/>
  <c r="S63" i="7"/>
  <c r="S229" i="7"/>
  <c r="S171" i="7"/>
  <c r="S155" i="7"/>
  <c r="S139" i="7"/>
  <c r="S123" i="7"/>
  <c r="S173" i="7"/>
  <c r="S157" i="7"/>
  <c r="S163" i="7"/>
  <c r="S127" i="7"/>
  <c r="S121" i="7"/>
  <c r="S141" i="7"/>
  <c r="S153" i="7"/>
  <c r="S147" i="7"/>
  <c r="S137" i="7"/>
  <c r="S131" i="7"/>
  <c r="S167" i="7"/>
  <c r="S151" i="7"/>
  <c r="S145" i="7"/>
  <c r="S133" i="7"/>
  <c r="S159" i="7"/>
  <c r="S143" i="7"/>
  <c r="S149" i="7"/>
  <c r="S175" i="7"/>
  <c r="S177" i="7"/>
  <c r="S186" i="7"/>
  <c r="S161" i="7"/>
  <c r="S135" i="7"/>
  <c r="S129" i="7"/>
  <c r="S169" i="7"/>
  <c r="S165" i="7"/>
  <c r="S125" i="7"/>
  <c r="S116" i="7"/>
  <c r="S119" i="7"/>
  <c r="R181" i="7"/>
  <c r="J63" i="13"/>
  <c r="J82" i="13"/>
  <c r="M30" i="12"/>
  <c r="M50" i="12"/>
  <c r="M76" i="12"/>
  <c r="M103" i="12"/>
  <c r="L788" i="2"/>
  <c r="L715" i="2"/>
  <c r="L735" i="2"/>
  <c r="L761" i="2"/>
  <c r="K788" i="2"/>
  <c r="K715" i="2"/>
  <c r="K735" i="2"/>
  <c r="K761" i="2"/>
  <c r="S57" i="7"/>
  <c r="S25" i="7"/>
  <c r="S272" i="7"/>
  <c r="S17" i="7"/>
  <c r="S75" i="7"/>
  <c r="S85" i="7"/>
  <c r="S77" i="7"/>
  <c r="K922" i="2"/>
  <c r="S339" i="7"/>
  <c r="S69" i="7"/>
  <c r="R111" i="7"/>
  <c r="S73" i="7"/>
  <c r="S59" i="7"/>
  <c r="S53" i="7"/>
  <c r="S89" i="7"/>
  <c r="S51" i="7"/>
  <c r="S95" i="7"/>
  <c r="S97" i="7"/>
  <c r="S43" i="7"/>
  <c r="S79" i="7"/>
  <c r="S81" i="7"/>
  <c r="S35" i="7"/>
  <c r="S55" i="7"/>
  <c r="S49" i="7"/>
  <c r="S93" i="7"/>
  <c r="S47" i="7"/>
  <c r="S383" i="7"/>
  <c r="S39" i="7"/>
  <c r="S107" i="7"/>
  <c r="S9" i="7"/>
  <c r="S27" i="7"/>
  <c r="S29" i="7"/>
  <c r="S31" i="7"/>
  <c r="S103" i="7"/>
  <c r="S99" i="7"/>
  <c r="S11" i="7"/>
  <c r="S21" i="7"/>
  <c r="S15" i="7"/>
  <c r="S105" i="7"/>
  <c r="S91" i="7"/>
  <c r="S101" i="7"/>
  <c r="S13" i="7"/>
  <c r="S65" i="7"/>
  <c r="S83" i="7"/>
  <c r="S19" i="7"/>
  <c r="S61" i="7"/>
  <c r="S87" i="7"/>
  <c r="S23" i="7"/>
  <c r="S41" i="7"/>
  <c r="S33" i="7"/>
  <c r="S67" i="7"/>
  <c r="T2" i="7"/>
  <c r="S45" i="7"/>
  <c r="S71" i="7"/>
  <c r="S6" i="7"/>
  <c r="S37" i="7"/>
  <c r="L517" i="2"/>
  <c r="O583" i="2"/>
  <c r="O610" i="2"/>
  <c r="O631" i="2"/>
  <c r="O657" i="2"/>
  <c r="K406" i="2"/>
  <c r="AC461" i="2" s="1"/>
  <c r="F796" i="2"/>
  <c r="F733" i="2"/>
  <c r="F714" i="2" s="1"/>
  <c r="L102" i="3"/>
  <c r="K6" i="13"/>
  <c r="K4" i="14"/>
  <c r="J25" i="13"/>
  <c r="J44" i="13"/>
  <c r="M4" i="3"/>
  <c r="M688" i="2" s="1"/>
  <c r="L50" i="3"/>
  <c r="N395" i="2"/>
  <c r="N4" i="12" s="1"/>
  <c r="L30" i="3"/>
  <c r="L76" i="3"/>
  <c r="K890" i="2"/>
  <c r="K956" i="2" s="1"/>
  <c r="K817" i="2"/>
  <c r="K844" i="2"/>
  <c r="K864" i="2"/>
  <c r="E110" i="12"/>
  <c r="E111" i="12"/>
  <c r="E125" i="12"/>
  <c r="F862" i="2"/>
  <c r="F48" i="12" s="1"/>
  <c r="F31" i="12"/>
  <c r="E112" i="12"/>
  <c r="D911" i="2"/>
  <c r="D93" i="12"/>
  <c r="C110" i="12"/>
  <c r="C125" i="12"/>
  <c r="C111" i="12"/>
  <c r="C112" i="12"/>
  <c r="F899" i="2"/>
  <c r="F85" i="12" s="1"/>
  <c r="D786" i="2"/>
  <c r="L844" i="2"/>
  <c r="E782" i="2"/>
  <c r="E783" i="2" s="1"/>
  <c r="E785" i="2" s="1"/>
  <c r="E786" i="2" s="1"/>
  <c r="E907" i="2"/>
  <c r="H93" i="3"/>
  <c r="H31" i="3"/>
  <c r="G48" i="3"/>
  <c r="G109" i="3" s="1"/>
  <c r="G124" i="3"/>
  <c r="G110" i="3"/>
  <c r="H716" i="2"/>
  <c r="G733" i="2"/>
  <c r="G795" i="2" s="1"/>
  <c r="G810" i="2"/>
  <c r="G796" i="2"/>
  <c r="F97" i="3"/>
  <c r="F98" i="3" s="1"/>
  <c r="F778" i="2"/>
  <c r="E100" i="3"/>
  <c r="G99" i="3" s="1"/>
  <c r="E734" i="2"/>
  <c r="E714" i="2"/>
  <c r="E797" i="2"/>
  <c r="D797" i="2"/>
  <c r="D734" i="2"/>
  <c r="D714" i="2"/>
  <c r="E49" i="3"/>
  <c r="E111" i="3"/>
  <c r="E29" i="3"/>
  <c r="F124" i="3"/>
  <c r="F110" i="3"/>
  <c r="F48" i="3"/>
  <c r="F109" i="3" s="1"/>
  <c r="G97" i="3"/>
  <c r="G98" i="3" s="1"/>
  <c r="G778" i="2"/>
  <c r="G93" i="12" s="1"/>
  <c r="L864" i="2"/>
  <c r="L817" i="2"/>
  <c r="L890" i="2"/>
  <c r="L956" i="2" s="1"/>
  <c r="N392" i="2"/>
  <c r="L823" i="2" l="1"/>
  <c r="K823" i="2"/>
  <c r="K827" i="2"/>
  <c r="K826" i="2"/>
  <c r="K12" i="12" s="1"/>
  <c r="L827" i="2"/>
  <c r="L826" i="2"/>
  <c r="L12" i="12" s="1"/>
  <c r="K829" i="2"/>
  <c r="K15" i="12" s="1"/>
  <c r="K828" i="2"/>
  <c r="K14" i="12" s="1"/>
  <c r="L829" i="2"/>
  <c r="L15" i="12" s="1"/>
  <c r="L828" i="2"/>
  <c r="L14" i="12" s="1"/>
  <c r="K831" i="2"/>
  <c r="K17" i="12" s="1"/>
  <c r="K830" i="2"/>
  <c r="K16" i="12" s="1"/>
  <c r="L831" i="2"/>
  <c r="L17" i="12" s="1"/>
  <c r="L830" i="2"/>
  <c r="L16" i="12" s="1"/>
  <c r="K835" i="2"/>
  <c r="K21" i="12" s="1"/>
  <c r="K834" i="2"/>
  <c r="L835" i="2"/>
  <c r="L21" i="12" s="1"/>
  <c r="L834" i="2"/>
  <c r="K839" i="2"/>
  <c r="K25" i="12" s="1"/>
  <c r="K836" i="2"/>
  <c r="L839" i="2"/>
  <c r="L25" i="12" s="1"/>
  <c r="L836" i="2"/>
  <c r="L841" i="2"/>
  <c r="L27" i="12" s="1"/>
  <c r="L840" i="2"/>
  <c r="L26" i="12" s="1"/>
  <c r="K841" i="2"/>
  <c r="K27" i="12" s="1"/>
  <c r="K840" i="2"/>
  <c r="K26" i="12" s="1"/>
  <c r="L847" i="2"/>
  <c r="L33" i="12" s="1"/>
  <c r="L846" i="2"/>
  <c r="L32" i="12" s="1"/>
  <c r="K847" i="2"/>
  <c r="K33" i="12" s="1"/>
  <c r="K846" i="2"/>
  <c r="K32" i="12" s="1"/>
  <c r="K852" i="2"/>
  <c r="K38" i="12" s="1"/>
  <c r="K851" i="2"/>
  <c r="K37" i="12" s="1"/>
  <c r="L852" i="2"/>
  <c r="L38" i="12" s="1"/>
  <c r="L851" i="2"/>
  <c r="L37" i="12" s="1"/>
  <c r="L854" i="2"/>
  <c r="L40" i="12" s="1"/>
  <c r="L853" i="2"/>
  <c r="L39" i="12" s="1"/>
  <c r="K854" i="2"/>
  <c r="K40" i="12" s="1"/>
  <c r="K853" i="2"/>
  <c r="K39" i="12" s="1"/>
  <c r="K856" i="2"/>
  <c r="K42" i="12" s="1"/>
  <c r="L856" i="2"/>
  <c r="L42" i="12" s="1"/>
  <c r="K858" i="2"/>
  <c r="K44" i="12" s="1"/>
  <c r="L858" i="2"/>
  <c r="L44" i="12" s="1"/>
  <c r="K887" i="2"/>
  <c r="K73" i="12" s="1"/>
  <c r="K861" i="2"/>
  <c r="K47" i="12" s="1"/>
  <c r="L887" i="2"/>
  <c r="L73" i="12" s="1"/>
  <c r="L861" i="2"/>
  <c r="L47" i="12" s="1"/>
  <c r="K883" i="2"/>
  <c r="K69" i="12" s="1"/>
  <c r="K884" i="2"/>
  <c r="K70" i="12" s="1"/>
  <c r="L883" i="2"/>
  <c r="L69" i="12" s="1"/>
  <c r="L884" i="2"/>
  <c r="L70" i="12" s="1"/>
  <c r="L881" i="2"/>
  <c r="L67" i="12" s="1"/>
  <c r="L882" i="2"/>
  <c r="L68" i="12" s="1"/>
  <c r="K881" i="2"/>
  <c r="K67" i="12" s="1"/>
  <c r="K882" i="2"/>
  <c r="K68" i="12" s="1"/>
  <c r="K878" i="2"/>
  <c r="K64" i="12" s="1"/>
  <c r="K879" i="2"/>
  <c r="K65" i="12" s="1"/>
  <c r="L878" i="2"/>
  <c r="L64" i="12" s="1"/>
  <c r="L879" i="2"/>
  <c r="L65" i="12" s="1"/>
  <c r="L876" i="2"/>
  <c r="K876" i="2"/>
  <c r="K872" i="2"/>
  <c r="K58" i="12" s="1"/>
  <c r="K873" i="2"/>
  <c r="K59" i="12" s="1"/>
  <c r="L872" i="2"/>
  <c r="L58" i="12" s="1"/>
  <c r="L873" i="2"/>
  <c r="L59" i="12" s="1"/>
  <c r="K870" i="2"/>
  <c r="K56" i="12" s="1"/>
  <c r="K871" i="2"/>
  <c r="K57" i="12" s="1"/>
  <c r="L870" i="2"/>
  <c r="L56" i="12" s="1"/>
  <c r="L871" i="2"/>
  <c r="L57" i="12" s="1"/>
  <c r="K868" i="2"/>
  <c r="K54" i="12" s="1"/>
  <c r="K869" i="2"/>
  <c r="K55" i="12" s="1"/>
  <c r="L868" i="2"/>
  <c r="L54" i="12" s="1"/>
  <c r="L869" i="2"/>
  <c r="L55" i="12" s="1"/>
  <c r="K865" i="2"/>
  <c r="K51" i="12" s="1"/>
  <c r="L865" i="2"/>
  <c r="L51" i="12" s="1"/>
  <c r="J6" i="12"/>
  <c r="J121" i="12"/>
  <c r="I121" i="12"/>
  <c r="K954" i="2"/>
  <c r="L954" i="2"/>
  <c r="L362" i="2"/>
  <c r="AA344" i="2"/>
  <c r="M356" i="2" s="1"/>
  <c r="AA215" i="2"/>
  <c r="M227" i="2" s="1"/>
  <c r="AA166" i="2"/>
  <c r="M237" i="2" s="1"/>
  <c r="Q219" i="7" s="1"/>
  <c r="K586" i="2"/>
  <c r="L247" i="2"/>
  <c r="O262" i="7"/>
  <c r="H543" i="2"/>
  <c r="G8" i="14" s="1"/>
  <c r="G925" i="2"/>
  <c r="O387" i="7" s="1"/>
  <c r="O264" i="7"/>
  <c r="K590" i="2"/>
  <c r="O265" i="7"/>
  <c r="K591" i="2"/>
  <c r="K825" i="2" s="1"/>
  <c r="P355" i="2"/>
  <c r="P365" i="2"/>
  <c r="P375" i="2"/>
  <c r="Q188" i="7"/>
  <c r="Q197" i="7"/>
  <c r="Q204" i="7"/>
  <c r="Q198" i="7"/>
  <c r="Q205" i="7"/>
  <c r="Q195" i="7"/>
  <c r="Q200" i="7"/>
  <c r="Q215" i="7"/>
  <c r="Q201" i="7"/>
  <c r="Q196" i="7"/>
  <c r="Q207" i="7"/>
  <c r="L243" i="2"/>
  <c r="H409" i="2" s="1"/>
  <c r="P218" i="7"/>
  <c r="L250" i="2"/>
  <c r="AA218" i="2"/>
  <c r="M230" i="2" s="1"/>
  <c r="L233" i="2"/>
  <c r="AA347" i="2"/>
  <c r="M359" i="2" s="1"/>
  <c r="AA168" i="2"/>
  <c r="M239" i="2" s="1"/>
  <c r="Q221" i="7" s="1"/>
  <c r="Q193" i="7"/>
  <c r="AU310" i="2"/>
  <c r="AV124" i="2"/>
  <c r="M594" i="2" s="1"/>
  <c r="AB330" i="2"/>
  <c r="AB313" i="2"/>
  <c r="AB323" i="2"/>
  <c r="AB326" i="2"/>
  <c r="AB320" i="2"/>
  <c r="AB322" i="2"/>
  <c r="AB328" i="2"/>
  <c r="AB338" i="2"/>
  <c r="AB316" i="2"/>
  <c r="AB346" i="2" s="1"/>
  <c r="N358" i="2" s="1"/>
  <c r="AB340" i="2"/>
  <c r="AB334" i="2"/>
  <c r="AB339" i="2"/>
  <c r="AB329" i="2"/>
  <c r="AB324" i="2"/>
  <c r="AB319" i="2"/>
  <c r="AB337" i="2"/>
  <c r="AB312" i="2"/>
  <c r="AB311" i="2"/>
  <c r="AB335" i="2"/>
  <c r="AB332" i="2"/>
  <c r="AB336" i="2"/>
  <c r="AB321" i="2"/>
  <c r="AB314" i="2"/>
  <c r="AB317" i="2"/>
  <c r="AB327" i="2"/>
  <c r="AB318" i="2"/>
  <c r="AB325" i="2"/>
  <c r="AB333" i="2"/>
  <c r="AB315" i="2"/>
  <c r="AB331" i="2"/>
  <c r="AC181" i="2"/>
  <c r="AC132" i="2"/>
  <c r="AX132" i="2" s="1"/>
  <c r="AC92" i="2"/>
  <c r="AX92" i="2" s="1"/>
  <c r="AC310" i="2"/>
  <c r="AC264" i="2"/>
  <c r="AB161" i="2"/>
  <c r="R216" i="7" s="1"/>
  <c r="AB150" i="2"/>
  <c r="R205" i="7" s="1"/>
  <c r="AB137" i="2"/>
  <c r="R192" i="7" s="1"/>
  <c r="AB141" i="2"/>
  <c r="R196" i="7" s="1"/>
  <c r="AB152" i="2"/>
  <c r="R207" i="7" s="1"/>
  <c r="AB146" i="2"/>
  <c r="R201" i="7" s="1"/>
  <c r="AB147" i="2"/>
  <c r="R202" i="7" s="1"/>
  <c r="AB151" i="2"/>
  <c r="R206" i="7" s="1"/>
  <c r="AB148" i="2"/>
  <c r="R203" i="7" s="1"/>
  <c r="AB142" i="2"/>
  <c r="R197" i="7" s="1"/>
  <c r="AB145" i="2"/>
  <c r="R200" i="7" s="1"/>
  <c r="AB153" i="2"/>
  <c r="R208" i="7" s="1"/>
  <c r="AW264" i="2"/>
  <c r="AB144" i="2"/>
  <c r="R199" i="7" s="1"/>
  <c r="AB138" i="2"/>
  <c r="R193" i="7" s="1"/>
  <c r="AB135" i="2"/>
  <c r="R190" i="7" s="1"/>
  <c r="AB157" i="2"/>
  <c r="R212" i="7" s="1"/>
  <c r="AB160" i="2"/>
  <c r="R215" i="7" s="1"/>
  <c r="AB140" i="2"/>
  <c r="R195" i="7" s="1"/>
  <c r="AB134" i="2"/>
  <c r="R189" i="7" s="1"/>
  <c r="AB155" i="2"/>
  <c r="R210" i="7" s="1"/>
  <c r="AB149" i="2"/>
  <c r="R204" i="7" s="1"/>
  <c r="AB156" i="2"/>
  <c r="AB136" i="2"/>
  <c r="R191" i="7" s="1"/>
  <c r="AB159" i="2"/>
  <c r="R214" i="7" s="1"/>
  <c r="AB133" i="2"/>
  <c r="AB162" i="2"/>
  <c r="R217" i="7" s="1"/>
  <c r="AB158" i="2"/>
  <c r="R213" i="7" s="1"/>
  <c r="AB154" i="2"/>
  <c r="R209" i="7" s="1"/>
  <c r="AB139" i="2"/>
  <c r="R194" i="7" s="1"/>
  <c r="AB143" i="2"/>
  <c r="R198" i="7" s="1"/>
  <c r="P246" i="2"/>
  <c r="P226" i="2"/>
  <c r="P236" i="2"/>
  <c r="AA169" i="2"/>
  <c r="M240" i="2" s="1"/>
  <c r="AV297" i="2"/>
  <c r="AV165" i="2"/>
  <c r="AV181" i="2" s="1"/>
  <c r="AW123" i="2"/>
  <c r="AW104" i="2"/>
  <c r="AW94" i="2"/>
  <c r="AW108" i="2"/>
  <c r="AW122" i="2"/>
  <c r="AW96" i="2"/>
  <c r="AW120" i="2"/>
  <c r="AW100" i="2"/>
  <c r="AW121" i="2"/>
  <c r="AW111" i="2"/>
  <c r="AW119" i="2"/>
  <c r="AW114" i="2"/>
  <c r="AW107" i="2"/>
  <c r="AW113" i="2"/>
  <c r="AW103" i="2"/>
  <c r="AW117" i="2"/>
  <c r="AW106" i="2"/>
  <c r="AW99" i="2"/>
  <c r="AW105" i="2"/>
  <c r="AW95" i="2"/>
  <c r="AW109" i="2"/>
  <c r="AW98" i="2"/>
  <c r="AW110" i="2"/>
  <c r="AW97" i="2"/>
  <c r="AW118" i="2"/>
  <c r="AW101" i="2"/>
  <c r="AW115" i="2"/>
  <c r="AW112" i="2"/>
  <c r="AW102" i="2"/>
  <c r="AW116" i="2"/>
  <c r="K253" i="2"/>
  <c r="L249" i="2"/>
  <c r="AB185" i="2"/>
  <c r="AB206" i="2"/>
  <c r="AB200" i="2"/>
  <c r="AB199" i="2"/>
  <c r="AB202" i="2"/>
  <c r="AB183" i="2"/>
  <c r="AB201" i="2"/>
  <c r="AB190" i="2"/>
  <c r="AB209" i="2"/>
  <c r="AB197" i="2"/>
  <c r="AB203" i="2"/>
  <c r="AB195" i="2"/>
  <c r="AB204" i="2"/>
  <c r="AB186" i="2"/>
  <c r="AB208" i="2"/>
  <c r="AB184" i="2"/>
  <c r="AB196" i="2"/>
  <c r="AB211" i="2"/>
  <c r="AB207" i="2"/>
  <c r="AB210" i="2"/>
  <c r="AB192" i="2"/>
  <c r="AB191" i="2"/>
  <c r="AB187" i="2"/>
  <c r="AB217" i="2" s="1"/>
  <c r="N229" i="2" s="1"/>
  <c r="AB193" i="2"/>
  <c r="AB198" i="2"/>
  <c r="AB194" i="2"/>
  <c r="AB189" i="2"/>
  <c r="AB182" i="2"/>
  <c r="AB205" i="2"/>
  <c r="AB188" i="2"/>
  <c r="T13" i="7"/>
  <c r="T173" i="7"/>
  <c r="T157" i="7"/>
  <c r="T141" i="7"/>
  <c r="T125" i="7"/>
  <c r="T175" i="7"/>
  <c r="T159" i="7"/>
  <c r="T167" i="7"/>
  <c r="T151" i="7"/>
  <c r="T145" i="7"/>
  <c r="T139" i="7"/>
  <c r="T133" i="7"/>
  <c r="T147" i="7"/>
  <c r="T169" i="7"/>
  <c r="T165" i="7"/>
  <c r="T116" i="7"/>
  <c r="T177" i="7"/>
  <c r="T155" i="7"/>
  <c r="T127" i="7"/>
  <c r="T171" i="7"/>
  <c r="T153" i="7"/>
  <c r="T149" i="7"/>
  <c r="T163" i="7"/>
  <c r="T121" i="7"/>
  <c r="T186" i="7"/>
  <c r="T161" i="7"/>
  <c r="T135" i="7"/>
  <c r="T129" i="7"/>
  <c r="T123" i="7"/>
  <c r="T229" i="7"/>
  <c r="T143" i="7"/>
  <c r="T137" i="7"/>
  <c r="T131" i="7"/>
  <c r="T119" i="7"/>
  <c r="S181" i="7"/>
  <c r="K63" i="13"/>
  <c r="K82" i="13"/>
  <c r="N30" i="12"/>
  <c r="N50" i="12"/>
  <c r="N76" i="12"/>
  <c r="N103" i="12"/>
  <c r="M788" i="2"/>
  <c r="M715" i="2"/>
  <c r="M735" i="2"/>
  <c r="M761" i="2"/>
  <c r="T21" i="7"/>
  <c r="T39" i="7"/>
  <c r="T79" i="7"/>
  <c r="T9" i="7"/>
  <c r="T95" i="7"/>
  <c r="T65" i="7"/>
  <c r="T51" i="7"/>
  <c r="T93" i="7"/>
  <c r="T17" i="7"/>
  <c r="T85" i="7"/>
  <c r="T57" i="7"/>
  <c r="T23" i="7"/>
  <c r="T29" i="7"/>
  <c r="T49" i="7"/>
  <c r="T63" i="7"/>
  <c r="T31" i="7"/>
  <c r="T91" i="7"/>
  <c r="T47" i="7"/>
  <c r="T33" i="7"/>
  <c r="T27" i="7"/>
  <c r="T69" i="7"/>
  <c r="T383" i="7"/>
  <c r="T25" i="7"/>
  <c r="L922" i="2"/>
  <c r="T272" i="7"/>
  <c r="T87" i="7"/>
  <c r="T59" i="7"/>
  <c r="T105" i="7"/>
  <c r="T99" i="7"/>
  <c r="T11" i="7"/>
  <c r="T53" i="7"/>
  <c r="T75" i="7"/>
  <c r="T19" i="7"/>
  <c r="T73" i="7"/>
  <c r="T71" i="7"/>
  <c r="T43" i="7"/>
  <c r="T97" i="7"/>
  <c r="T83" i="7"/>
  <c r="U2" i="7"/>
  <c r="T45" i="7"/>
  <c r="T41" i="7"/>
  <c r="T107" i="7"/>
  <c r="T61" i="7"/>
  <c r="T339" i="7"/>
  <c r="T55" i="7"/>
  <c r="T6" i="7"/>
  <c r="T81" i="7"/>
  <c r="T67" i="7"/>
  <c r="T101" i="7"/>
  <c r="T37" i="7"/>
  <c r="T89" i="7"/>
  <c r="T103" i="7"/>
  <c r="T15" i="7"/>
  <c r="T35" i="7"/>
  <c r="T77" i="7"/>
  <c r="S111" i="7"/>
  <c r="M50" i="3"/>
  <c r="M517" i="2"/>
  <c r="P583" i="2"/>
  <c r="P610" i="2"/>
  <c r="P657" i="2"/>
  <c r="P631" i="2"/>
  <c r="L406" i="2"/>
  <c r="AD461" i="2" s="1"/>
  <c r="F734" i="2"/>
  <c r="F795" i="2"/>
  <c r="F797" i="2"/>
  <c r="J13" i="12"/>
  <c r="L6" i="13"/>
  <c r="L4" i="14"/>
  <c r="K25" i="13"/>
  <c r="K44" i="13"/>
  <c r="N4" i="3"/>
  <c r="N688" i="2" s="1"/>
  <c r="O395" i="2"/>
  <c r="O4" i="12" s="1"/>
  <c r="M102" i="3"/>
  <c r="M30" i="3"/>
  <c r="M76" i="3"/>
  <c r="F110" i="12"/>
  <c r="F111" i="12"/>
  <c r="F125" i="12"/>
  <c r="F112" i="12"/>
  <c r="E911" i="2"/>
  <c r="E93" i="12"/>
  <c r="D912" i="2"/>
  <c r="D98" i="12" s="1"/>
  <c r="D97" i="12"/>
  <c r="F784" i="2"/>
  <c r="G784" i="2"/>
  <c r="F782" i="2"/>
  <c r="F783" i="2" s="1"/>
  <c r="F907" i="2"/>
  <c r="G782" i="2"/>
  <c r="G783" i="2" s="1"/>
  <c r="E101" i="3"/>
  <c r="F99" i="3"/>
  <c r="F100" i="3" s="1"/>
  <c r="G49" i="3"/>
  <c r="G29" i="3"/>
  <c r="G111" i="3"/>
  <c r="F49" i="3"/>
  <c r="F111" i="3"/>
  <c r="F29" i="3"/>
  <c r="H124" i="3"/>
  <c r="H110" i="3"/>
  <c r="H48" i="3"/>
  <c r="G714" i="2"/>
  <c r="G797" i="2"/>
  <c r="G734" i="2"/>
  <c r="H778" i="2"/>
  <c r="H97" i="3"/>
  <c r="H98" i="3" s="1"/>
  <c r="H733" i="2"/>
  <c r="H810" i="2"/>
  <c r="H796" i="2"/>
  <c r="I93" i="3"/>
  <c r="I778" i="2" s="1"/>
  <c r="I782" i="2" s="1"/>
  <c r="I783" i="2" s="1"/>
  <c r="I31" i="3"/>
  <c r="O392" i="2"/>
  <c r="K824" i="2" l="1"/>
  <c r="K820" i="2"/>
  <c r="K6" i="12" s="1"/>
  <c r="L20" i="12"/>
  <c r="K20" i="12"/>
  <c r="K121" i="12" s="1"/>
  <c r="L895" i="2"/>
  <c r="L81" i="12" s="1"/>
  <c r="K895" i="2"/>
  <c r="K81" i="12" s="1"/>
  <c r="F101" i="3"/>
  <c r="G100" i="3"/>
  <c r="G101" i="3" s="1"/>
  <c r="M362" i="2"/>
  <c r="AB344" i="2"/>
  <c r="N356" i="2" s="1"/>
  <c r="M233" i="2"/>
  <c r="AB215" i="2"/>
  <c r="N227" i="2" s="1"/>
  <c r="R188" i="7"/>
  <c r="AB166" i="2"/>
  <c r="N237" i="2" s="1"/>
  <c r="R219" i="7" s="1"/>
  <c r="M247" i="2"/>
  <c r="P262" i="7"/>
  <c r="L586" i="2"/>
  <c r="L820" i="2" s="1"/>
  <c r="I543" i="2"/>
  <c r="H8" i="14" s="1"/>
  <c r="H925" i="2"/>
  <c r="P387" i="7" s="1"/>
  <c r="P265" i="7"/>
  <c r="L591" i="2"/>
  <c r="L825" i="2" s="1"/>
  <c r="P264" i="7"/>
  <c r="L590" i="2"/>
  <c r="L824" i="2" s="1"/>
  <c r="Q355" i="2"/>
  <c r="Q365" i="2"/>
  <c r="Q375" i="2"/>
  <c r="Q226" i="2"/>
  <c r="Q236" i="2"/>
  <c r="Q246" i="2"/>
  <c r="Q218" i="7"/>
  <c r="R211" i="7"/>
  <c r="AB347" i="2"/>
  <c r="N359" i="2" s="1"/>
  <c r="M250" i="2"/>
  <c r="Q222" i="7"/>
  <c r="M249" i="2"/>
  <c r="L253" i="2"/>
  <c r="AB218" i="2"/>
  <c r="N230" i="2" s="1"/>
  <c r="AC205" i="2"/>
  <c r="AC184" i="2"/>
  <c r="AC201" i="2"/>
  <c r="AC191" i="2"/>
  <c r="AC203" i="2"/>
  <c r="AC208" i="2"/>
  <c r="AC193" i="2"/>
  <c r="AC206" i="2"/>
  <c r="AC204" i="2"/>
  <c r="AC182" i="2"/>
  <c r="AC196" i="2"/>
  <c r="AC197" i="2"/>
  <c r="AC186" i="2"/>
  <c r="AC210" i="2"/>
  <c r="AC207" i="2"/>
  <c r="AC192" i="2"/>
  <c r="AC194" i="2"/>
  <c r="AC189" i="2"/>
  <c r="AC199" i="2"/>
  <c r="AC185" i="2"/>
  <c r="AC200" i="2"/>
  <c r="AC190" i="2"/>
  <c r="AC211" i="2"/>
  <c r="AC202" i="2"/>
  <c r="AC187" i="2"/>
  <c r="AC217" i="2" s="1"/>
  <c r="O229" i="2" s="1"/>
  <c r="AC188" i="2"/>
  <c r="AC209" i="2"/>
  <c r="AC183" i="2"/>
  <c r="AC195" i="2"/>
  <c r="AC198" i="2"/>
  <c r="AD181" i="2"/>
  <c r="AD92" i="2"/>
  <c r="AY92" i="2" s="1"/>
  <c r="AD132" i="2"/>
  <c r="AY132" i="2" s="1"/>
  <c r="AD310" i="2"/>
  <c r="AD264" i="2"/>
  <c r="AB169" i="2"/>
  <c r="N240" i="2" s="1"/>
  <c r="R222" i="7" s="1"/>
  <c r="M243" i="2"/>
  <c r="I409" i="2" s="1"/>
  <c r="AW165" i="2"/>
  <c r="AW181" i="2" s="1"/>
  <c r="AW297" i="2"/>
  <c r="AW124" i="2"/>
  <c r="N594" i="2" s="1"/>
  <c r="AV310" i="2"/>
  <c r="AC142" i="2"/>
  <c r="S197" i="7" s="1"/>
  <c r="AC133" i="2"/>
  <c r="AC147" i="2"/>
  <c r="S202" i="7" s="1"/>
  <c r="AC150" i="2"/>
  <c r="S205" i="7" s="1"/>
  <c r="AX264" i="2"/>
  <c r="AC138" i="2"/>
  <c r="AC152" i="2"/>
  <c r="S207" i="7" s="1"/>
  <c r="AC135" i="2"/>
  <c r="S190" i="7" s="1"/>
  <c r="AC151" i="2"/>
  <c r="S206" i="7" s="1"/>
  <c r="AC162" i="2"/>
  <c r="S217" i="7" s="1"/>
  <c r="AC134" i="2"/>
  <c r="S189" i="7" s="1"/>
  <c r="AC148" i="2"/>
  <c r="S203" i="7" s="1"/>
  <c r="AC155" i="2"/>
  <c r="S210" i="7" s="1"/>
  <c r="AC158" i="2"/>
  <c r="S213" i="7" s="1"/>
  <c r="AC153" i="2"/>
  <c r="S208" i="7" s="1"/>
  <c r="AC144" i="2"/>
  <c r="S199" i="7" s="1"/>
  <c r="AC159" i="2"/>
  <c r="S214" i="7" s="1"/>
  <c r="AC160" i="2"/>
  <c r="S215" i="7" s="1"/>
  <c r="AC149" i="2"/>
  <c r="AC140" i="2"/>
  <c r="S195" i="7" s="1"/>
  <c r="AC156" i="2"/>
  <c r="S211" i="7" s="1"/>
  <c r="AC145" i="2"/>
  <c r="S200" i="7" s="1"/>
  <c r="AC141" i="2"/>
  <c r="S196" i="7" s="1"/>
  <c r="AC154" i="2"/>
  <c r="S209" i="7" s="1"/>
  <c r="AC136" i="2"/>
  <c r="S191" i="7" s="1"/>
  <c r="AC143" i="2"/>
  <c r="S198" i="7" s="1"/>
  <c r="AC146" i="2"/>
  <c r="S201" i="7" s="1"/>
  <c r="AC137" i="2"/>
  <c r="S192" i="7" s="1"/>
  <c r="AC157" i="2"/>
  <c r="S212" i="7" s="1"/>
  <c r="AC139" i="2"/>
  <c r="S194" i="7" s="1"/>
  <c r="AC161" i="2"/>
  <c r="S216" i="7" s="1"/>
  <c r="AX111" i="2"/>
  <c r="AX106" i="2"/>
  <c r="AX115" i="2"/>
  <c r="AX105" i="2"/>
  <c r="AX108" i="2"/>
  <c r="AX103" i="2"/>
  <c r="AX119" i="2"/>
  <c r="AX107" i="2"/>
  <c r="AX122" i="2"/>
  <c r="AX95" i="2"/>
  <c r="AX117" i="2"/>
  <c r="AX99" i="2"/>
  <c r="AX102" i="2"/>
  <c r="AX121" i="2"/>
  <c r="AX98" i="2"/>
  <c r="AX109" i="2"/>
  <c r="AX123" i="2"/>
  <c r="AX120" i="2"/>
  <c r="AX118" i="2"/>
  <c r="AX101" i="2"/>
  <c r="AX113" i="2"/>
  <c r="AX110" i="2"/>
  <c r="AX104" i="2"/>
  <c r="AX97" i="2"/>
  <c r="AX112" i="2"/>
  <c r="AX116" i="2"/>
  <c r="AX96" i="2"/>
  <c r="AX94" i="2"/>
  <c r="AX100" i="2"/>
  <c r="AX114" i="2"/>
  <c r="AB168" i="2"/>
  <c r="N239" i="2" s="1"/>
  <c r="AC338" i="2"/>
  <c r="AC333" i="2"/>
  <c r="AC322" i="2"/>
  <c r="AC326" i="2"/>
  <c r="AC327" i="2"/>
  <c r="AC339" i="2"/>
  <c r="AC313" i="2"/>
  <c r="AC334" i="2"/>
  <c r="AC331" i="2"/>
  <c r="AC332" i="2"/>
  <c r="AC329" i="2"/>
  <c r="AC340" i="2"/>
  <c r="AC319" i="2"/>
  <c r="AC318" i="2"/>
  <c r="AC315" i="2"/>
  <c r="AC336" i="2"/>
  <c r="AC312" i="2"/>
  <c r="AC316" i="2"/>
  <c r="AC346" i="2" s="1"/>
  <c r="O358" i="2" s="1"/>
  <c r="AC335" i="2"/>
  <c r="AC314" i="2"/>
  <c r="AC328" i="2"/>
  <c r="AC320" i="2"/>
  <c r="AC324" i="2"/>
  <c r="AC337" i="2"/>
  <c r="AC321" i="2"/>
  <c r="AC325" i="2"/>
  <c r="AC311" i="2"/>
  <c r="AC317" i="2"/>
  <c r="AC323" i="2"/>
  <c r="AC330" i="2"/>
  <c r="M922" i="2"/>
  <c r="U229" i="7"/>
  <c r="U175" i="7"/>
  <c r="U159" i="7"/>
  <c r="U143" i="7"/>
  <c r="U127" i="7"/>
  <c r="U177" i="7"/>
  <c r="U161" i="7"/>
  <c r="U186" i="7"/>
  <c r="U171" i="7"/>
  <c r="U129" i="7"/>
  <c r="U131" i="7"/>
  <c r="U125" i="7"/>
  <c r="U163" i="7"/>
  <c r="U121" i="7"/>
  <c r="U151" i="7"/>
  <c r="U133" i="7"/>
  <c r="U157" i="7"/>
  <c r="U135" i="7"/>
  <c r="U123" i="7"/>
  <c r="U169" i="7"/>
  <c r="U165" i="7"/>
  <c r="U116" i="7"/>
  <c r="U137" i="7"/>
  <c r="U119" i="7"/>
  <c r="U167" i="7"/>
  <c r="U145" i="7"/>
  <c r="U139" i="7"/>
  <c r="U153" i="7"/>
  <c r="U147" i="7"/>
  <c r="U141" i="7"/>
  <c r="U173" i="7"/>
  <c r="U155" i="7"/>
  <c r="U149" i="7"/>
  <c r="T181" i="7"/>
  <c r="L63" i="13"/>
  <c r="L82" i="13"/>
  <c r="O30" i="12"/>
  <c r="O50" i="12"/>
  <c r="O76" i="12"/>
  <c r="O103" i="12"/>
  <c r="N788" i="2"/>
  <c r="N715" i="2"/>
  <c r="N735" i="2"/>
  <c r="N761" i="2"/>
  <c r="U71" i="7"/>
  <c r="U67" i="7"/>
  <c r="U11" i="7"/>
  <c r="U55" i="7"/>
  <c r="V2" i="7"/>
  <c r="U6" i="7"/>
  <c r="U272" i="7"/>
  <c r="U93" i="7"/>
  <c r="U89" i="7"/>
  <c r="U75" i="7"/>
  <c r="U91" i="7"/>
  <c r="U41" i="7"/>
  <c r="U107" i="7"/>
  <c r="U29" i="7"/>
  <c r="U25" i="7"/>
  <c r="T111" i="7"/>
  <c r="U53" i="7"/>
  <c r="U49" i="7"/>
  <c r="U45" i="7"/>
  <c r="U99" i="7"/>
  <c r="U79" i="7"/>
  <c r="U15" i="7"/>
  <c r="U339" i="7"/>
  <c r="U83" i="7"/>
  <c r="U101" i="7"/>
  <c r="U37" i="7"/>
  <c r="U63" i="7"/>
  <c r="U97" i="7"/>
  <c r="U33" i="7"/>
  <c r="U43" i="7"/>
  <c r="U51" i="7"/>
  <c r="U21" i="7"/>
  <c r="U47" i="7"/>
  <c r="U81" i="7"/>
  <c r="U17" i="7"/>
  <c r="U85" i="7"/>
  <c r="U103" i="7"/>
  <c r="U35" i="7"/>
  <c r="U77" i="7"/>
  <c r="U13" i="7"/>
  <c r="U39" i="7"/>
  <c r="U73" i="7"/>
  <c r="U9" i="7"/>
  <c r="U59" i="7"/>
  <c r="U27" i="7"/>
  <c r="U69" i="7"/>
  <c r="U95" i="7"/>
  <c r="U31" i="7"/>
  <c r="U65" i="7"/>
  <c r="U383" i="7"/>
  <c r="U105" i="7"/>
  <c r="U19" i="7"/>
  <c r="U61" i="7"/>
  <c r="U87" i="7"/>
  <c r="U23" i="7"/>
  <c r="U57" i="7"/>
  <c r="N517" i="2"/>
  <c r="Q583" i="2"/>
  <c r="Q610" i="2"/>
  <c r="Q631" i="2"/>
  <c r="Q657" i="2"/>
  <c r="N102" i="3"/>
  <c r="M844" i="2"/>
  <c r="M817" i="2"/>
  <c r="M864" i="2"/>
  <c r="M890" i="2"/>
  <c r="M956" i="2" s="1"/>
  <c r="M406" i="2"/>
  <c r="AE461" i="2" s="1"/>
  <c r="O4" i="3"/>
  <c r="O688" i="2" s="1"/>
  <c r="K13" i="12"/>
  <c r="N50" i="3"/>
  <c r="P395" i="2"/>
  <c r="M6" i="13"/>
  <c r="M4" i="14"/>
  <c r="N30" i="3"/>
  <c r="N76" i="3"/>
  <c r="L25" i="13"/>
  <c r="L44" i="13"/>
  <c r="E912" i="2"/>
  <c r="E98" i="12" s="1"/>
  <c r="E97" i="12"/>
  <c r="F911" i="2"/>
  <c r="F93" i="12"/>
  <c r="F785" i="2"/>
  <c r="F786" i="2" s="1"/>
  <c r="G785" i="2"/>
  <c r="G786" i="2" s="1"/>
  <c r="H782" i="2"/>
  <c r="H783" i="2" s="1"/>
  <c r="H111" i="3"/>
  <c r="H29" i="3"/>
  <c r="H49" i="3"/>
  <c r="I124" i="3"/>
  <c r="I48" i="3"/>
  <c r="I110" i="3"/>
  <c r="H734" i="2"/>
  <c r="H797" i="2"/>
  <c r="H714" i="2"/>
  <c r="I97" i="3"/>
  <c r="I98" i="3" s="1"/>
  <c r="H795" i="2"/>
  <c r="J93" i="3"/>
  <c r="J778" i="2" s="1"/>
  <c r="J782" i="2" s="1"/>
  <c r="J783" i="2" s="1"/>
  <c r="J31" i="3"/>
  <c r="H109" i="3"/>
  <c r="P392" i="2"/>
  <c r="Q392" i="2" s="1"/>
  <c r="R392" i="2" s="1"/>
  <c r="S392" i="2" s="1"/>
  <c r="T392" i="2" s="1"/>
  <c r="U392" i="2" s="1"/>
  <c r="V392" i="2" s="1"/>
  <c r="W392" i="2" s="1"/>
  <c r="M823" i="2" l="1"/>
  <c r="M827" i="2"/>
  <c r="M13" i="12" s="1"/>
  <c r="M826" i="2"/>
  <c r="M12" i="12" s="1"/>
  <c r="M829" i="2"/>
  <c r="M15" i="12" s="1"/>
  <c r="M828" i="2"/>
  <c r="M14" i="12" s="1"/>
  <c r="M831" i="2"/>
  <c r="M17" i="12" s="1"/>
  <c r="M830" i="2"/>
  <c r="M16" i="12" s="1"/>
  <c r="M835" i="2"/>
  <c r="M21" i="12" s="1"/>
  <c r="M834" i="2"/>
  <c r="M839" i="2"/>
  <c r="M25" i="12" s="1"/>
  <c r="M836" i="2"/>
  <c r="M841" i="2"/>
  <c r="M27" i="12" s="1"/>
  <c r="M840" i="2"/>
  <c r="M26" i="12" s="1"/>
  <c r="M847" i="2"/>
  <c r="M33" i="12" s="1"/>
  <c r="M846" i="2"/>
  <c r="M32" i="12" s="1"/>
  <c r="M852" i="2"/>
  <c r="M38" i="12" s="1"/>
  <c r="M851" i="2"/>
  <c r="M37" i="12" s="1"/>
  <c r="M854" i="2"/>
  <c r="M40" i="12" s="1"/>
  <c r="M853" i="2"/>
  <c r="M39" i="12" s="1"/>
  <c r="M856" i="2"/>
  <c r="M42" i="12" s="1"/>
  <c r="M858" i="2"/>
  <c r="M44" i="12" s="1"/>
  <c r="M887" i="2"/>
  <c r="M73" i="12" s="1"/>
  <c r="M861" i="2"/>
  <c r="M47" i="12" s="1"/>
  <c r="M883" i="2"/>
  <c r="M69" i="12" s="1"/>
  <c r="M884" i="2"/>
  <c r="M70" i="12" s="1"/>
  <c r="M881" i="2"/>
  <c r="M67" i="12" s="1"/>
  <c r="M882" i="2"/>
  <c r="M68" i="12" s="1"/>
  <c r="M878" i="2"/>
  <c r="M64" i="12" s="1"/>
  <c r="M879" i="2"/>
  <c r="M65" i="12" s="1"/>
  <c r="M876" i="2"/>
  <c r="M872" i="2"/>
  <c r="M58" i="12" s="1"/>
  <c r="M873" i="2"/>
  <c r="M59" i="12" s="1"/>
  <c r="M870" i="2"/>
  <c r="M56" i="12" s="1"/>
  <c r="M871" i="2"/>
  <c r="M57" i="12" s="1"/>
  <c r="M868" i="2"/>
  <c r="M54" i="12" s="1"/>
  <c r="M869" i="2"/>
  <c r="M55" i="12" s="1"/>
  <c r="M865" i="2"/>
  <c r="M51" i="12" s="1"/>
  <c r="L6" i="12"/>
  <c r="L121" i="12"/>
  <c r="M954" i="2"/>
  <c r="H99" i="3"/>
  <c r="H100" i="3" s="1"/>
  <c r="I99" i="3" s="1"/>
  <c r="I100" i="3" s="1"/>
  <c r="N362" i="2"/>
  <c r="N233" i="2"/>
  <c r="AC344" i="2"/>
  <c r="O356" i="2" s="1"/>
  <c r="AC215" i="2"/>
  <c r="O227" i="2" s="1"/>
  <c r="S188" i="7"/>
  <c r="AC166" i="2"/>
  <c r="O237" i="2" s="1"/>
  <c r="S219" i="7" s="1"/>
  <c r="R218" i="7"/>
  <c r="N247" i="2"/>
  <c r="Q262" i="7"/>
  <c r="M586" i="2"/>
  <c r="M820" i="2" s="1"/>
  <c r="J543" i="2"/>
  <c r="I8" i="14" s="1"/>
  <c r="I925" i="2"/>
  <c r="Q387" i="7" s="1"/>
  <c r="Q264" i="7"/>
  <c r="M590" i="2"/>
  <c r="M824" i="2" s="1"/>
  <c r="Q265" i="7"/>
  <c r="M591" i="2"/>
  <c r="M825" i="2" s="1"/>
  <c r="R355" i="2"/>
  <c r="R365" i="2"/>
  <c r="R375" i="2"/>
  <c r="AE264" i="2"/>
  <c r="AZ264" i="2" s="1"/>
  <c r="AE310" i="2"/>
  <c r="R226" i="2"/>
  <c r="R236" i="2"/>
  <c r="R246" i="2"/>
  <c r="AE92" i="2"/>
  <c r="AZ92" i="2" s="1"/>
  <c r="AE132" i="2"/>
  <c r="AZ132" i="2" s="1"/>
  <c r="AE181" i="2"/>
  <c r="S204" i="7"/>
  <c r="AC168" i="2"/>
  <c r="O239" i="2" s="1"/>
  <c r="S221" i="7" s="1"/>
  <c r="S193" i="7"/>
  <c r="N243" i="2"/>
  <c r="J409" i="2" s="1"/>
  <c r="R221" i="7"/>
  <c r="AC218" i="2"/>
  <c r="O230" i="2" s="1"/>
  <c r="AY95" i="2"/>
  <c r="AY119" i="2"/>
  <c r="AY107" i="2"/>
  <c r="AY104" i="2"/>
  <c r="AY113" i="2"/>
  <c r="AY117" i="2"/>
  <c r="AY99" i="2"/>
  <c r="AY96" i="2"/>
  <c r="AY97" i="2"/>
  <c r="AY109" i="2"/>
  <c r="AY123" i="2"/>
  <c r="AY100" i="2"/>
  <c r="AY118" i="2"/>
  <c r="AY101" i="2"/>
  <c r="AY122" i="2"/>
  <c r="AY98" i="2"/>
  <c r="AY121" i="2"/>
  <c r="AY110" i="2"/>
  <c r="AY116" i="2"/>
  <c r="AY114" i="2"/>
  <c r="AY94" i="2"/>
  <c r="AY120" i="2"/>
  <c r="AY102" i="2"/>
  <c r="AY108" i="2"/>
  <c r="AY106" i="2"/>
  <c r="AY111" i="2"/>
  <c r="AY103" i="2"/>
  <c r="AY105" i="2"/>
  <c r="AY115" i="2"/>
  <c r="AY112" i="2"/>
  <c r="AX297" i="2"/>
  <c r="AX165" i="2"/>
  <c r="AX181" i="2" s="1"/>
  <c r="AD201" i="2"/>
  <c r="AD188" i="2"/>
  <c r="AD185" i="2"/>
  <c r="AD210" i="2"/>
  <c r="AD190" i="2"/>
  <c r="AD198" i="2"/>
  <c r="AD208" i="2"/>
  <c r="AD211" i="2"/>
  <c r="AD191" i="2"/>
  <c r="AD202" i="2"/>
  <c r="AD189" i="2"/>
  <c r="AD196" i="2"/>
  <c r="AD184" i="2"/>
  <c r="AD186" i="2"/>
  <c r="AD200" i="2"/>
  <c r="AD197" i="2"/>
  <c r="AD187" i="2"/>
  <c r="AD217" i="2" s="1"/>
  <c r="P229" i="2" s="1"/>
  <c r="AD205" i="2"/>
  <c r="AD195" i="2"/>
  <c r="AD199" i="2"/>
  <c r="AD206" i="2"/>
  <c r="AD207" i="2"/>
  <c r="AD194" i="2"/>
  <c r="AD182" i="2"/>
  <c r="AD209" i="2"/>
  <c r="AD203" i="2"/>
  <c r="AD193" i="2"/>
  <c r="AD192" i="2"/>
  <c r="AD204" i="2"/>
  <c r="AD183" i="2"/>
  <c r="AD324" i="2"/>
  <c r="AD332" i="2"/>
  <c r="AD314" i="2"/>
  <c r="AD339" i="2"/>
  <c r="AD319" i="2"/>
  <c r="AD325" i="2"/>
  <c r="AD329" i="2"/>
  <c r="AD338" i="2"/>
  <c r="AD328" i="2"/>
  <c r="AD330" i="2"/>
  <c r="AD312" i="2"/>
  <c r="AD337" i="2"/>
  <c r="AD316" i="2"/>
  <c r="AD346" i="2" s="1"/>
  <c r="P358" i="2" s="1"/>
  <c r="AD323" i="2"/>
  <c r="AD326" i="2"/>
  <c r="AD320" i="2"/>
  <c r="AD336" i="2"/>
  <c r="AD322" i="2"/>
  <c r="AD311" i="2"/>
  <c r="AD317" i="2"/>
  <c r="AD331" i="2"/>
  <c r="AD333" i="2"/>
  <c r="AD334" i="2"/>
  <c r="AD315" i="2"/>
  <c r="AD327" i="2"/>
  <c r="AD313" i="2"/>
  <c r="AD321" i="2"/>
  <c r="AD340" i="2"/>
  <c r="AD335" i="2"/>
  <c r="AD318" i="2"/>
  <c r="N249" i="2"/>
  <c r="M253" i="2"/>
  <c r="AC347" i="2"/>
  <c r="O359" i="2" s="1"/>
  <c r="AX124" i="2"/>
  <c r="O594" i="2" s="1"/>
  <c r="AC169" i="2"/>
  <c r="O240" i="2" s="1"/>
  <c r="N250" i="2"/>
  <c r="AW310" i="2"/>
  <c r="AD151" i="2"/>
  <c r="AD141" i="2"/>
  <c r="AD146" i="2"/>
  <c r="AY264" i="2"/>
  <c r="AD147" i="2"/>
  <c r="AD137" i="2"/>
  <c r="AD144" i="2"/>
  <c r="AD159" i="2"/>
  <c r="AD143" i="2"/>
  <c r="AD133" i="2"/>
  <c r="AD134" i="2"/>
  <c r="AD160" i="2"/>
  <c r="AD138" i="2"/>
  <c r="AD142" i="2"/>
  <c r="AD162" i="2"/>
  <c r="AD139" i="2"/>
  <c r="AD156" i="2"/>
  <c r="AD140" i="2"/>
  <c r="AD161" i="2"/>
  <c r="AD135" i="2"/>
  <c r="AD158" i="2"/>
  <c r="AD154" i="2"/>
  <c r="AD157" i="2"/>
  <c r="AD153" i="2"/>
  <c r="AD148" i="2"/>
  <c r="AD152" i="2"/>
  <c r="AD149" i="2"/>
  <c r="AD155" i="2"/>
  <c r="AD145" i="2"/>
  <c r="AD136" i="2"/>
  <c r="AD150" i="2"/>
  <c r="N6" i="13"/>
  <c r="N25" i="13" s="1"/>
  <c r="V229" i="7"/>
  <c r="V177" i="7"/>
  <c r="I177" i="7" s="1"/>
  <c r="F294" i="2" s="1"/>
  <c r="V161" i="7"/>
  <c r="I161" i="7" s="1"/>
  <c r="F286" i="2" s="1"/>
  <c r="V145" i="7"/>
  <c r="I145" i="7" s="1"/>
  <c r="F278" i="2" s="1"/>
  <c r="V129" i="7"/>
  <c r="I129" i="7" s="1"/>
  <c r="F270" i="2" s="1"/>
  <c r="V163" i="7"/>
  <c r="I163" i="7" s="1"/>
  <c r="F287" i="2" s="1"/>
  <c r="V186" i="7"/>
  <c r="V157" i="7"/>
  <c r="I157" i="7" s="1"/>
  <c r="F284" i="2" s="1"/>
  <c r="V135" i="7"/>
  <c r="I135" i="7" s="1"/>
  <c r="F273" i="2" s="1"/>
  <c r="V123" i="7"/>
  <c r="I123" i="7" s="1"/>
  <c r="F267" i="2" s="1"/>
  <c r="V131" i="7"/>
  <c r="I131" i="7" s="1"/>
  <c r="F271" i="2" s="1"/>
  <c r="V173" i="7"/>
  <c r="I173" i="7" s="1"/>
  <c r="F292" i="2" s="1"/>
  <c r="V155" i="7"/>
  <c r="I155" i="7" s="1"/>
  <c r="F283" i="2" s="1"/>
  <c r="V149" i="7"/>
  <c r="I149" i="7" s="1"/>
  <c r="F280" i="2" s="1"/>
  <c r="V139" i="7"/>
  <c r="I139" i="7" s="1"/>
  <c r="F275" i="2" s="1"/>
  <c r="V133" i="7"/>
  <c r="I133" i="7" s="1"/>
  <c r="F272" i="2" s="1"/>
  <c r="V127" i="7"/>
  <c r="I127" i="7" s="1"/>
  <c r="F269" i="2" s="1"/>
  <c r="V175" i="7"/>
  <c r="I175" i="7" s="1"/>
  <c r="F293" i="2" s="1"/>
  <c r="V153" i="7"/>
  <c r="I153" i="7" s="1"/>
  <c r="F282" i="2" s="1"/>
  <c r="V147" i="7"/>
  <c r="I147" i="7" s="1"/>
  <c r="F279" i="2" s="1"/>
  <c r="V141" i="7"/>
  <c r="I141" i="7" s="1"/>
  <c r="F276" i="2" s="1"/>
  <c r="V137" i="7"/>
  <c r="I137" i="7" s="1"/>
  <c r="F274" i="2" s="1"/>
  <c r="V119" i="7"/>
  <c r="V143" i="7"/>
  <c r="I143" i="7" s="1"/>
  <c r="F277" i="2" s="1"/>
  <c r="V167" i="7"/>
  <c r="I167" i="7" s="1"/>
  <c r="F289" i="2" s="1"/>
  <c r="V151" i="7"/>
  <c r="I151" i="7" s="1"/>
  <c r="F281" i="2" s="1"/>
  <c r="V169" i="7"/>
  <c r="I169" i="7" s="1"/>
  <c r="F290" i="2" s="1"/>
  <c r="V165" i="7"/>
  <c r="I165" i="7" s="1"/>
  <c r="F288" i="2" s="1"/>
  <c r="V116" i="7"/>
  <c r="V171" i="7"/>
  <c r="I171" i="7" s="1"/>
  <c r="F291" i="2" s="1"/>
  <c r="V125" i="7"/>
  <c r="I125" i="7" s="1"/>
  <c r="F268" i="2" s="1"/>
  <c r="V159" i="7"/>
  <c r="I159" i="7" s="1"/>
  <c r="F285" i="2" s="1"/>
  <c r="V121" i="7"/>
  <c r="I121" i="7" s="1"/>
  <c r="F266" i="2" s="1"/>
  <c r="U181" i="7"/>
  <c r="M63" i="13"/>
  <c r="M82" i="13"/>
  <c r="P4" i="3"/>
  <c r="P688" i="2" s="1"/>
  <c r="P788" i="2" s="1"/>
  <c r="P4" i="12"/>
  <c r="O715" i="2"/>
  <c r="O788" i="2"/>
  <c r="O735" i="2"/>
  <c r="O761" i="2"/>
  <c r="V339" i="7"/>
  <c r="V107" i="7"/>
  <c r="V35" i="7"/>
  <c r="V53" i="7"/>
  <c r="V83" i="7"/>
  <c r="V17" i="7"/>
  <c r="V69" i="7"/>
  <c r="V41" i="7"/>
  <c r="V27" i="7"/>
  <c r="V71" i="7"/>
  <c r="W2" i="7"/>
  <c r="V61" i="7"/>
  <c r="V47" i="7"/>
  <c r="V11" i="7"/>
  <c r="V31" i="7"/>
  <c r="V75" i="7"/>
  <c r="V77" i="7"/>
  <c r="V99" i="7"/>
  <c r="V9" i="7"/>
  <c r="V39" i="7"/>
  <c r="V59" i="7"/>
  <c r="V45" i="7"/>
  <c r="V67" i="7"/>
  <c r="V21" i="7"/>
  <c r="V23" i="7"/>
  <c r="V89" i="7"/>
  <c r="V25" i="7"/>
  <c r="V51" i="7"/>
  <c r="V13" i="7"/>
  <c r="V15" i="7"/>
  <c r="V272" i="7"/>
  <c r="V73" i="7"/>
  <c r="V97" i="7"/>
  <c r="V101" i="7"/>
  <c r="V95" i="7"/>
  <c r="V383" i="7"/>
  <c r="V91" i="7"/>
  <c r="V57" i="7"/>
  <c r="V81" i="7"/>
  <c r="V85" i="7"/>
  <c r="V79" i="7"/>
  <c r="N922" i="2"/>
  <c r="V87" i="7"/>
  <c r="V6" i="7"/>
  <c r="V43" i="7"/>
  <c r="V65" i="7"/>
  <c r="V37" i="7"/>
  <c r="V63" i="7"/>
  <c r="V105" i="7"/>
  <c r="V33" i="7"/>
  <c r="N4" i="14"/>
  <c r="V103" i="7"/>
  <c r="V93" i="7"/>
  <c r="V49" i="7"/>
  <c r="V19" i="7"/>
  <c r="V29" i="7"/>
  <c r="V55" i="7"/>
  <c r="U111" i="7"/>
  <c r="O517" i="2"/>
  <c r="R583" i="2"/>
  <c r="R610" i="2"/>
  <c r="R657" i="2"/>
  <c r="R631" i="2"/>
  <c r="O817" i="2"/>
  <c r="O864" i="2"/>
  <c r="O890" i="2"/>
  <c r="O956" i="2" s="1"/>
  <c r="O844" i="2"/>
  <c r="N817" i="2"/>
  <c r="N864" i="2"/>
  <c r="N890" i="2"/>
  <c r="N956" i="2" s="1"/>
  <c r="N844" i="2"/>
  <c r="N406" i="2"/>
  <c r="AF461" i="2" s="1"/>
  <c r="O30" i="3"/>
  <c r="O50" i="3"/>
  <c r="O76" i="3"/>
  <c r="O102" i="3"/>
  <c r="I109" i="3"/>
  <c r="I29" i="3"/>
  <c r="L13" i="12"/>
  <c r="Q395" i="2"/>
  <c r="M25" i="13"/>
  <c r="M44" i="13"/>
  <c r="F912" i="2"/>
  <c r="F98" i="12" s="1"/>
  <c r="F97" i="12"/>
  <c r="H784" i="2"/>
  <c r="H785" i="2" s="1"/>
  <c r="I784" i="2" s="1"/>
  <c r="I785" i="2" s="1"/>
  <c r="J97" i="3"/>
  <c r="J98" i="3" s="1"/>
  <c r="K93" i="3"/>
  <c r="K778" i="2" s="1"/>
  <c r="K782" i="2" s="1"/>
  <c r="K783" i="2" s="1"/>
  <c r="K31" i="3"/>
  <c r="I111" i="3"/>
  <c r="I49" i="3"/>
  <c r="J48" i="3"/>
  <c r="J109" i="3" s="1"/>
  <c r="J110" i="3"/>
  <c r="J124" i="3"/>
  <c r="N823" i="2" l="1"/>
  <c r="O823" i="2"/>
  <c r="O827" i="2"/>
  <c r="O826" i="2"/>
  <c r="N827" i="2"/>
  <c r="N826" i="2"/>
  <c r="O829" i="2"/>
  <c r="O15" i="12" s="1"/>
  <c r="O828" i="2"/>
  <c r="O14" i="12" s="1"/>
  <c r="N829" i="2"/>
  <c r="N15" i="12" s="1"/>
  <c r="N828" i="2"/>
  <c r="N14" i="12" s="1"/>
  <c r="O831" i="2"/>
  <c r="O17" i="12" s="1"/>
  <c r="O830" i="2"/>
  <c r="O16" i="12" s="1"/>
  <c r="N831" i="2"/>
  <c r="N17" i="12" s="1"/>
  <c r="N830" i="2"/>
  <c r="N16" i="12" s="1"/>
  <c r="O835" i="2"/>
  <c r="O21" i="12" s="1"/>
  <c r="O834" i="2"/>
  <c r="N835" i="2"/>
  <c r="N21" i="12" s="1"/>
  <c r="N834" i="2"/>
  <c r="N839" i="2"/>
  <c r="N25" i="12" s="1"/>
  <c r="N836" i="2"/>
  <c r="O839" i="2"/>
  <c r="O25" i="12" s="1"/>
  <c r="O836" i="2"/>
  <c r="O841" i="2"/>
  <c r="O27" i="12" s="1"/>
  <c r="O840" i="2"/>
  <c r="O26" i="12" s="1"/>
  <c r="N841" i="2"/>
  <c r="N27" i="12" s="1"/>
  <c r="N840" i="2"/>
  <c r="N26" i="12" s="1"/>
  <c r="O847" i="2"/>
  <c r="O33" i="12" s="1"/>
  <c r="O846" i="2"/>
  <c r="O32" i="12" s="1"/>
  <c r="N847" i="2"/>
  <c r="N33" i="12" s="1"/>
  <c r="N846" i="2"/>
  <c r="N32" i="12" s="1"/>
  <c r="O852" i="2"/>
  <c r="O38" i="12" s="1"/>
  <c r="O851" i="2"/>
  <c r="O37" i="12" s="1"/>
  <c r="N852" i="2"/>
  <c r="N38" i="12" s="1"/>
  <c r="N851" i="2"/>
  <c r="N37" i="12" s="1"/>
  <c r="O854" i="2"/>
  <c r="O40" i="12" s="1"/>
  <c r="O853" i="2"/>
  <c r="O39" i="12" s="1"/>
  <c r="N854" i="2"/>
  <c r="N40" i="12" s="1"/>
  <c r="N853" i="2"/>
  <c r="N39" i="12" s="1"/>
  <c r="N856" i="2"/>
  <c r="N42" i="12" s="1"/>
  <c r="O856" i="2"/>
  <c r="O42" i="12" s="1"/>
  <c r="O858" i="2"/>
  <c r="O44" i="12" s="1"/>
  <c r="N858" i="2"/>
  <c r="N44" i="12" s="1"/>
  <c r="O887" i="2"/>
  <c r="O73" i="12" s="1"/>
  <c r="O861" i="2"/>
  <c r="O47" i="12" s="1"/>
  <c r="N887" i="2"/>
  <c r="N73" i="12" s="1"/>
  <c r="N861" i="2"/>
  <c r="N47" i="12" s="1"/>
  <c r="N883" i="2"/>
  <c r="N69" i="12" s="1"/>
  <c r="N884" i="2"/>
  <c r="N70" i="12" s="1"/>
  <c r="O883" i="2"/>
  <c r="O69" i="12" s="1"/>
  <c r="O884" i="2"/>
  <c r="O70" i="12" s="1"/>
  <c r="O881" i="2"/>
  <c r="O67" i="12" s="1"/>
  <c r="O882" i="2"/>
  <c r="O68" i="12" s="1"/>
  <c r="N881" i="2"/>
  <c r="N67" i="12" s="1"/>
  <c r="N882" i="2"/>
  <c r="N68" i="12" s="1"/>
  <c r="N878" i="2"/>
  <c r="N64" i="12" s="1"/>
  <c r="N879" i="2"/>
  <c r="N65" i="12" s="1"/>
  <c r="O878" i="2"/>
  <c r="O64" i="12" s="1"/>
  <c r="O879" i="2"/>
  <c r="O65" i="12" s="1"/>
  <c r="O876" i="2"/>
  <c r="N876" i="2"/>
  <c r="N872" i="2"/>
  <c r="N58" i="12" s="1"/>
  <c r="N873" i="2"/>
  <c r="N59" i="12" s="1"/>
  <c r="O872" i="2"/>
  <c r="O58" i="12" s="1"/>
  <c r="O873" i="2"/>
  <c r="O59" i="12" s="1"/>
  <c r="O870" i="2"/>
  <c r="O56" i="12" s="1"/>
  <c r="O871" i="2"/>
  <c r="O57" i="12" s="1"/>
  <c r="N870" i="2"/>
  <c r="N56" i="12" s="1"/>
  <c r="N871" i="2"/>
  <c r="N57" i="12" s="1"/>
  <c r="O868" i="2"/>
  <c r="O54" i="12" s="1"/>
  <c r="O869" i="2"/>
  <c r="O55" i="12" s="1"/>
  <c r="N868" i="2"/>
  <c r="N54" i="12" s="1"/>
  <c r="N869" i="2"/>
  <c r="N55" i="12" s="1"/>
  <c r="O865" i="2"/>
  <c r="O51" i="12" s="1"/>
  <c r="N865" i="2"/>
  <c r="N51" i="12" s="1"/>
  <c r="M6" i="12"/>
  <c r="H101" i="3"/>
  <c r="M20" i="12"/>
  <c r="M895" i="2"/>
  <c r="M81" i="12" s="1"/>
  <c r="O954" i="2"/>
  <c r="N954" i="2"/>
  <c r="O233" i="2"/>
  <c r="AD344" i="2"/>
  <c r="P356" i="2" s="1"/>
  <c r="AD215" i="2"/>
  <c r="P227" i="2" s="1"/>
  <c r="O362" i="2"/>
  <c r="AD166" i="2"/>
  <c r="P237" i="2" s="1"/>
  <c r="T219" i="7" s="1"/>
  <c r="N586" i="2"/>
  <c r="O247" i="2"/>
  <c r="R262" i="7"/>
  <c r="N44" i="13"/>
  <c r="K543" i="2"/>
  <c r="J8" i="14" s="1"/>
  <c r="J925" i="2"/>
  <c r="R387" i="7" s="1"/>
  <c r="AE138" i="2"/>
  <c r="AE168" i="2" s="1"/>
  <c r="Q239" i="2" s="1"/>
  <c r="R265" i="7"/>
  <c r="N591" i="2"/>
  <c r="N825" i="2" s="1"/>
  <c r="R264" i="7"/>
  <c r="N590" i="2"/>
  <c r="S355" i="2"/>
  <c r="S365" i="2"/>
  <c r="S375" i="2"/>
  <c r="AZ165" i="2"/>
  <c r="AZ181" i="2" s="1"/>
  <c r="AZ297" i="2"/>
  <c r="S218" i="7"/>
  <c r="AF264" i="2"/>
  <c r="BA264" i="2" s="1"/>
  <c r="AF310" i="2"/>
  <c r="AE314" i="2"/>
  <c r="AE318" i="2"/>
  <c r="AE322" i="2"/>
  <c r="AE326" i="2"/>
  <c r="AE330" i="2"/>
  <c r="AE334" i="2"/>
  <c r="AE311" i="2"/>
  <c r="AE315" i="2"/>
  <c r="AE319" i="2"/>
  <c r="AE323" i="2"/>
  <c r="AE327" i="2"/>
  <c r="AE331" i="2"/>
  <c r="AE335" i="2"/>
  <c r="AE312" i="2"/>
  <c r="AE316" i="2"/>
  <c r="AE346" i="2" s="1"/>
  <c r="Q358" i="2" s="1"/>
  <c r="AE320" i="2"/>
  <c r="AE324" i="2"/>
  <c r="AE328" i="2"/>
  <c r="AE332" i="2"/>
  <c r="AE336" i="2"/>
  <c r="AE317" i="2"/>
  <c r="AE333" i="2"/>
  <c r="AE329" i="2"/>
  <c r="AE340" i="2"/>
  <c r="AE321" i="2"/>
  <c r="AE337" i="2"/>
  <c r="AE338" i="2"/>
  <c r="AE313" i="2"/>
  <c r="AE325" i="2"/>
  <c r="AE339" i="2"/>
  <c r="S246" i="2"/>
  <c r="S226" i="2"/>
  <c r="S236" i="2"/>
  <c r="AE184" i="2"/>
  <c r="AE185" i="2"/>
  <c r="AE193" i="2"/>
  <c r="AE201" i="2"/>
  <c r="AE209" i="2"/>
  <c r="AE187" i="2"/>
  <c r="AE217" i="2" s="1"/>
  <c r="Q229" i="2" s="1"/>
  <c r="AE195" i="2"/>
  <c r="AE203" i="2"/>
  <c r="AE211" i="2"/>
  <c r="AE189" i="2"/>
  <c r="AE197" i="2"/>
  <c r="AE205" i="2"/>
  <c r="AE183" i="2"/>
  <c r="AE191" i="2"/>
  <c r="AE199" i="2"/>
  <c r="AE207" i="2"/>
  <c r="AE198" i="2"/>
  <c r="AE196" i="2"/>
  <c r="AE194" i="2"/>
  <c r="AE192" i="2"/>
  <c r="AE190" i="2"/>
  <c r="AE188" i="2"/>
  <c r="AE186" i="2"/>
  <c r="AE206" i="2"/>
  <c r="AE182" i="2"/>
  <c r="AE210" i="2"/>
  <c r="AE208" i="2"/>
  <c r="AE204" i="2"/>
  <c r="AE202" i="2"/>
  <c r="AE200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F92" i="2"/>
  <c r="BA92" i="2" s="1"/>
  <c r="AF181" i="2"/>
  <c r="AF132" i="2"/>
  <c r="BA132" i="2" s="1"/>
  <c r="T206" i="7"/>
  <c r="AE151" i="2"/>
  <c r="T208" i="7"/>
  <c r="AE153" i="2"/>
  <c r="T194" i="7"/>
  <c r="AE139" i="2"/>
  <c r="T214" i="7"/>
  <c r="AE159" i="2"/>
  <c r="T205" i="7"/>
  <c r="AE150" i="2"/>
  <c r="T212" i="7"/>
  <c r="AE157" i="2"/>
  <c r="T217" i="7"/>
  <c r="AE162" i="2"/>
  <c r="T199" i="7"/>
  <c r="AE144" i="2"/>
  <c r="T192" i="7"/>
  <c r="AE137" i="2"/>
  <c r="T211" i="7"/>
  <c r="AE156" i="2"/>
  <c r="T200" i="7"/>
  <c r="AE145" i="2"/>
  <c r="T213" i="7"/>
  <c r="AE158" i="2"/>
  <c r="T202" i="7"/>
  <c r="AE147" i="2"/>
  <c r="T198" i="7"/>
  <c r="AE143" i="2"/>
  <c r="T191" i="7"/>
  <c r="AE136" i="2"/>
  <c r="T197" i="7"/>
  <c r="AE142" i="2"/>
  <c r="T210" i="7"/>
  <c r="AE155" i="2"/>
  <c r="T190" i="7"/>
  <c r="AE135" i="2"/>
  <c r="T215" i="7"/>
  <c r="AE160" i="2"/>
  <c r="T203" i="7"/>
  <c r="AE148" i="2"/>
  <c r="T209" i="7"/>
  <c r="AE154" i="2"/>
  <c r="T204" i="7"/>
  <c r="AE149" i="2"/>
  <c r="T216" i="7"/>
  <c r="AE161" i="2"/>
  <c r="T189" i="7"/>
  <c r="AE134" i="2"/>
  <c r="T201" i="7"/>
  <c r="AE146" i="2"/>
  <c r="T207" i="7"/>
  <c r="AE152" i="2"/>
  <c r="T195" i="7"/>
  <c r="AE140" i="2"/>
  <c r="T188" i="7"/>
  <c r="AE133" i="2"/>
  <c r="T196" i="7"/>
  <c r="AE141" i="2"/>
  <c r="AD218" i="2"/>
  <c r="P230" i="2" s="1"/>
  <c r="AD347" i="2"/>
  <c r="P359" i="2" s="1"/>
  <c r="AY124" i="2"/>
  <c r="P594" i="2" s="1"/>
  <c r="O243" i="2"/>
  <c r="K409" i="2" s="1"/>
  <c r="S222" i="7"/>
  <c r="AD168" i="2"/>
  <c r="P239" i="2" s="1"/>
  <c r="T221" i="7" s="1"/>
  <c r="T193" i="7"/>
  <c r="D339" i="2"/>
  <c r="K293" i="2"/>
  <c r="P293" i="2"/>
  <c r="Q293" i="2" s="1"/>
  <c r="P285" i="2"/>
  <c r="Q285" i="2" s="1"/>
  <c r="K285" i="2"/>
  <c r="D331" i="2"/>
  <c r="D323" i="2"/>
  <c r="P277" i="2"/>
  <c r="Q277" i="2" s="1"/>
  <c r="K277" i="2"/>
  <c r="D318" i="2"/>
  <c r="P272" i="2"/>
  <c r="Q272" i="2" s="1"/>
  <c r="K272" i="2"/>
  <c r="K284" i="2"/>
  <c r="P284" i="2"/>
  <c r="Q284" i="2" s="1"/>
  <c r="D330" i="2"/>
  <c r="O250" i="2"/>
  <c r="AX310" i="2"/>
  <c r="D319" i="2"/>
  <c r="P273" i="2"/>
  <c r="Q273" i="2" s="1"/>
  <c r="K273" i="2"/>
  <c r="D321" i="2"/>
  <c r="P275" i="2"/>
  <c r="Q275" i="2" s="1"/>
  <c r="K275" i="2"/>
  <c r="D313" i="2"/>
  <c r="P267" i="2"/>
  <c r="Q267" i="2" s="1"/>
  <c r="K267" i="2"/>
  <c r="O267" i="2" s="1"/>
  <c r="P289" i="2"/>
  <c r="Q289" i="2" s="1"/>
  <c r="K289" i="2"/>
  <c r="D335" i="2"/>
  <c r="D337" i="2"/>
  <c r="P291" i="2"/>
  <c r="Q291" i="2" s="1"/>
  <c r="K291" i="2"/>
  <c r="D326" i="2"/>
  <c r="P280" i="2"/>
  <c r="Q280" i="2" s="1"/>
  <c r="K280" i="2"/>
  <c r="D333" i="2"/>
  <c r="K287" i="2"/>
  <c r="P287" i="2"/>
  <c r="Q287" i="2" s="1"/>
  <c r="D340" i="2"/>
  <c r="P294" i="2"/>
  <c r="Q294" i="2" s="1"/>
  <c r="K294" i="2"/>
  <c r="D315" i="2"/>
  <c r="P269" i="2"/>
  <c r="Q269" i="2" s="1"/>
  <c r="K269" i="2"/>
  <c r="O269" i="2" s="1"/>
  <c r="P268" i="2"/>
  <c r="Q268" i="2" s="1"/>
  <c r="K268" i="2"/>
  <c r="O268" i="2" s="1"/>
  <c r="D314" i="2"/>
  <c r="D320" i="2"/>
  <c r="P274" i="2"/>
  <c r="Q274" i="2" s="1"/>
  <c r="K274" i="2"/>
  <c r="D322" i="2"/>
  <c r="P276" i="2"/>
  <c r="Q276" i="2" s="1"/>
  <c r="K276" i="2"/>
  <c r="D329" i="2"/>
  <c r="K283" i="2"/>
  <c r="P283" i="2"/>
  <c r="Q283" i="2" s="1"/>
  <c r="D316" i="2"/>
  <c r="P270" i="2"/>
  <c r="Q270" i="2" s="1"/>
  <c r="K270" i="2"/>
  <c r="O270" i="2" s="1"/>
  <c r="D327" i="2"/>
  <c r="P281" i="2"/>
  <c r="Q281" i="2" s="1"/>
  <c r="K281" i="2"/>
  <c r="D312" i="2"/>
  <c r="P266" i="2"/>
  <c r="Q266" i="2" s="1"/>
  <c r="K266" i="2"/>
  <c r="O266" i="2" s="1"/>
  <c r="D325" i="2"/>
  <c r="P279" i="2"/>
  <c r="Q279" i="2" s="1"/>
  <c r="K279" i="2"/>
  <c r="D338" i="2"/>
  <c r="P292" i="2"/>
  <c r="Q292" i="2" s="1"/>
  <c r="K292" i="2"/>
  <c r="D324" i="2"/>
  <c r="P278" i="2"/>
  <c r="Q278" i="2" s="1"/>
  <c r="K278" i="2"/>
  <c r="O249" i="2"/>
  <c r="N253" i="2"/>
  <c r="AD169" i="2"/>
  <c r="P240" i="2" s="1"/>
  <c r="D334" i="2"/>
  <c r="P288" i="2"/>
  <c r="Q288" i="2" s="1"/>
  <c r="K288" i="2"/>
  <c r="P290" i="2"/>
  <c r="Q290" i="2" s="1"/>
  <c r="K290" i="2"/>
  <c r="D336" i="2"/>
  <c r="D328" i="2"/>
  <c r="K282" i="2"/>
  <c r="P282" i="2"/>
  <c r="Q282" i="2" s="1"/>
  <c r="D317" i="2"/>
  <c r="P271" i="2"/>
  <c r="Q271" i="2" s="1"/>
  <c r="K271" i="2"/>
  <c r="K286" i="2"/>
  <c r="P286" i="2"/>
  <c r="Q286" i="2" s="1"/>
  <c r="D332" i="2"/>
  <c r="AY297" i="2"/>
  <c r="AY165" i="2"/>
  <c r="AY181" i="2" s="1"/>
  <c r="N82" i="13"/>
  <c r="N63" i="13"/>
  <c r="V181" i="7"/>
  <c r="I119" i="7"/>
  <c r="F265" i="2" s="1"/>
  <c r="W27" i="7"/>
  <c r="W229" i="7"/>
  <c r="W163" i="7"/>
  <c r="W147" i="7"/>
  <c r="W131" i="7"/>
  <c r="W165" i="7"/>
  <c r="W186" i="7"/>
  <c r="W175" i="7"/>
  <c r="W153" i="7"/>
  <c r="W141" i="7"/>
  <c r="W129" i="7"/>
  <c r="W143" i="7"/>
  <c r="W121" i="7"/>
  <c r="W145" i="7"/>
  <c r="W157" i="7"/>
  <c r="W135" i="7"/>
  <c r="W169" i="7"/>
  <c r="W161" i="7"/>
  <c r="W116" i="7"/>
  <c r="W173" i="7"/>
  <c r="W159" i="7"/>
  <c r="W171" i="7"/>
  <c r="W137" i="7"/>
  <c r="W125" i="7"/>
  <c r="W119" i="7"/>
  <c r="W155" i="7"/>
  <c r="W149" i="7"/>
  <c r="W123" i="7"/>
  <c r="W177" i="7"/>
  <c r="W167" i="7"/>
  <c r="W151" i="7"/>
  <c r="W139" i="7"/>
  <c r="W133" i="7"/>
  <c r="W127" i="7"/>
  <c r="I786" i="2"/>
  <c r="J784" i="2"/>
  <c r="J785" i="2" s="1"/>
  <c r="P50" i="3"/>
  <c r="P30" i="3"/>
  <c r="P817" i="2"/>
  <c r="P890" i="2"/>
  <c r="P956" i="2" s="1"/>
  <c r="O922" i="2"/>
  <c r="P102" i="3"/>
  <c r="P864" i="2"/>
  <c r="P76" i="3"/>
  <c r="P844" i="2"/>
  <c r="P761" i="2"/>
  <c r="P735" i="2"/>
  <c r="P715" i="2"/>
  <c r="Q4" i="3"/>
  <c r="Q688" i="2" s="1"/>
  <c r="Q788" i="2" s="1"/>
  <c r="Q4" i="12"/>
  <c r="P30" i="12"/>
  <c r="P50" i="12"/>
  <c r="P76" i="12"/>
  <c r="P103" i="12"/>
  <c r="W49" i="7"/>
  <c r="W61" i="7"/>
  <c r="W53" i="7"/>
  <c r="W15" i="7"/>
  <c r="W37" i="7"/>
  <c r="W6" i="7"/>
  <c r="W383" i="7"/>
  <c r="W41" i="7"/>
  <c r="W45" i="7"/>
  <c r="W83" i="7"/>
  <c r="W75" i="7"/>
  <c r="W19" i="7"/>
  <c r="W79" i="7"/>
  <c r="W71" i="7"/>
  <c r="W11" i="7"/>
  <c r="W77" i="7"/>
  <c r="X2" i="7"/>
  <c r="W63" i="7"/>
  <c r="W97" i="7"/>
  <c r="W33" i="7"/>
  <c r="W67" i="7"/>
  <c r="W272" i="7"/>
  <c r="W107" i="7"/>
  <c r="W21" i="7"/>
  <c r="W47" i="7"/>
  <c r="W81" i="7"/>
  <c r="W17" i="7"/>
  <c r="W51" i="7"/>
  <c r="O4" i="14"/>
  <c r="W55" i="7"/>
  <c r="W93" i="7"/>
  <c r="W13" i="7"/>
  <c r="W73" i="7"/>
  <c r="W9" i="7"/>
  <c r="W43" i="7"/>
  <c r="O6" i="13"/>
  <c r="W103" i="7"/>
  <c r="W89" i="7"/>
  <c r="W25" i="7"/>
  <c r="W59" i="7"/>
  <c r="W101" i="7"/>
  <c r="W339" i="7"/>
  <c r="W85" i="7"/>
  <c r="W95" i="7"/>
  <c r="W31" i="7"/>
  <c r="W65" i="7"/>
  <c r="W99" i="7"/>
  <c r="W35" i="7"/>
  <c r="W29" i="7"/>
  <c r="W39" i="7"/>
  <c r="W105" i="7"/>
  <c r="W69" i="7"/>
  <c r="W87" i="7"/>
  <c r="W23" i="7"/>
  <c r="W57" i="7"/>
  <c r="W91" i="7"/>
  <c r="V111" i="7"/>
  <c r="P517" i="2"/>
  <c r="S610" i="2"/>
  <c r="S631" i="2"/>
  <c r="S657" i="2"/>
  <c r="S583" i="2"/>
  <c r="O406" i="2"/>
  <c r="AG461" i="2" s="1"/>
  <c r="R395" i="2"/>
  <c r="R4" i="12" s="1"/>
  <c r="H786" i="2"/>
  <c r="J99" i="3"/>
  <c r="J100" i="3" s="1"/>
  <c r="I101" i="3"/>
  <c r="K124" i="3"/>
  <c r="K110" i="3"/>
  <c r="K48" i="3"/>
  <c r="K109" i="3" s="1"/>
  <c r="J49" i="3"/>
  <c r="J111" i="3"/>
  <c r="J29" i="3"/>
  <c r="K97" i="3"/>
  <c r="K98" i="3" s="1"/>
  <c r="L93" i="3"/>
  <c r="L778" i="2" s="1"/>
  <c r="L782" i="2" s="1"/>
  <c r="L783" i="2" s="1"/>
  <c r="L31" i="3"/>
  <c r="N824" i="2" l="1"/>
  <c r="N820" i="2"/>
  <c r="P823" i="2"/>
  <c r="P827" i="2"/>
  <c r="P826" i="2"/>
  <c r="P829" i="2"/>
  <c r="P15" i="12" s="1"/>
  <c r="P828" i="2"/>
  <c r="P14" i="12" s="1"/>
  <c r="P831" i="2"/>
  <c r="P17" i="12" s="1"/>
  <c r="P830" i="2"/>
  <c r="P16" i="12" s="1"/>
  <c r="P835" i="2"/>
  <c r="P21" i="12" s="1"/>
  <c r="P834" i="2"/>
  <c r="P839" i="2"/>
  <c r="P25" i="12" s="1"/>
  <c r="P836" i="2"/>
  <c r="P841" i="2"/>
  <c r="P27" i="12" s="1"/>
  <c r="P840" i="2"/>
  <c r="P26" i="12" s="1"/>
  <c r="P847" i="2"/>
  <c r="P33" i="12" s="1"/>
  <c r="P846" i="2"/>
  <c r="P32" i="12" s="1"/>
  <c r="P852" i="2"/>
  <c r="P38" i="12" s="1"/>
  <c r="P851" i="2"/>
  <c r="P37" i="12" s="1"/>
  <c r="P854" i="2"/>
  <c r="P40" i="12" s="1"/>
  <c r="P853" i="2"/>
  <c r="P39" i="12" s="1"/>
  <c r="P856" i="2"/>
  <c r="P42" i="12" s="1"/>
  <c r="P858" i="2"/>
  <c r="P44" i="12" s="1"/>
  <c r="P887" i="2"/>
  <c r="P73" i="12" s="1"/>
  <c r="P861" i="2"/>
  <c r="P47" i="12" s="1"/>
  <c r="P883" i="2"/>
  <c r="P69" i="12" s="1"/>
  <c r="P884" i="2"/>
  <c r="P70" i="12" s="1"/>
  <c r="P881" i="2"/>
  <c r="P67" i="12" s="1"/>
  <c r="P882" i="2"/>
  <c r="P68" i="12" s="1"/>
  <c r="P878" i="2"/>
  <c r="P64" i="12" s="1"/>
  <c r="P879" i="2"/>
  <c r="P65" i="12" s="1"/>
  <c r="P876" i="2"/>
  <c r="P872" i="2"/>
  <c r="P58" i="12" s="1"/>
  <c r="P873" i="2"/>
  <c r="P59" i="12" s="1"/>
  <c r="P870" i="2"/>
  <c r="P56" i="12" s="1"/>
  <c r="P871" i="2"/>
  <c r="P57" i="12" s="1"/>
  <c r="P868" i="2"/>
  <c r="P54" i="12" s="1"/>
  <c r="P869" i="2"/>
  <c r="P55" i="12" s="1"/>
  <c r="P865" i="2"/>
  <c r="P51" i="12" s="1"/>
  <c r="N20" i="12"/>
  <c r="N121" i="12" s="1"/>
  <c r="O895" i="2"/>
  <c r="O81" i="12" s="1"/>
  <c r="N895" i="2"/>
  <c r="N81" i="12" s="1"/>
  <c r="O20" i="12"/>
  <c r="M121" i="12"/>
  <c r="P233" i="2"/>
  <c r="X116" i="7"/>
  <c r="X133" i="7"/>
  <c r="X149" i="7"/>
  <c r="X165" i="7"/>
  <c r="X131" i="7"/>
  <c r="X147" i="7"/>
  <c r="X163" i="7"/>
  <c r="X129" i="7"/>
  <c r="X145" i="7"/>
  <c r="X161" i="7"/>
  <c r="X177" i="7"/>
  <c r="X153" i="7"/>
  <c r="X127" i="7"/>
  <c r="X143" i="7"/>
  <c r="X159" i="7"/>
  <c r="X175" i="7"/>
  <c r="X121" i="7"/>
  <c r="X137" i="7"/>
  <c r="X125" i="7"/>
  <c r="X141" i="7"/>
  <c r="X157" i="7"/>
  <c r="X173" i="7"/>
  <c r="X186" i="7"/>
  <c r="X123" i="7"/>
  <c r="X139" i="7"/>
  <c r="X155" i="7"/>
  <c r="X171" i="7"/>
  <c r="X119" i="7"/>
  <c r="X135" i="7"/>
  <c r="X151" i="7"/>
  <c r="X167" i="7"/>
  <c r="X229" i="7"/>
  <c r="X169" i="7"/>
  <c r="P954" i="2"/>
  <c r="V312" i="2"/>
  <c r="U312" i="2"/>
  <c r="V314" i="2"/>
  <c r="U314" i="2"/>
  <c r="U268" i="2"/>
  <c r="V268" i="2" s="1"/>
  <c r="W268" i="2" s="1"/>
  <c r="X268" i="2" s="1"/>
  <c r="U269" i="2"/>
  <c r="V269" i="2" s="1"/>
  <c r="W269" i="2" s="1"/>
  <c r="U270" i="2"/>
  <c r="V270" i="2" s="1"/>
  <c r="W270" i="2" s="1"/>
  <c r="V315" i="2"/>
  <c r="U315" i="2"/>
  <c r="U267" i="2"/>
  <c r="V267" i="2" s="1"/>
  <c r="W267" i="2" s="1"/>
  <c r="X267" i="2" s="1"/>
  <c r="U266" i="2"/>
  <c r="V266" i="2" s="1"/>
  <c r="V316" i="2"/>
  <c r="U316" i="2"/>
  <c r="V313" i="2"/>
  <c r="U313" i="2"/>
  <c r="P362" i="2"/>
  <c r="AE166" i="2"/>
  <c r="Q237" i="2" s="1"/>
  <c r="AE344" i="2"/>
  <c r="Q356" i="2" s="1"/>
  <c r="AE215" i="2"/>
  <c r="Q227" i="2" s="1"/>
  <c r="P247" i="2"/>
  <c r="O586" i="2"/>
  <c r="S262" i="7"/>
  <c r="AF140" i="2"/>
  <c r="AF161" i="2"/>
  <c r="AF160" i="2"/>
  <c r="AF136" i="2"/>
  <c r="L543" i="2"/>
  <c r="K8" i="14" s="1"/>
  <c r="K925" i="2"/>
  <c r="S387" i="7" s="1"/>
  <c r="S265" i="7"/>
  <c r="O591" i="2"/>
  <c r="S264" i="7"/>
  <c r="O590" i="2"/>
  <c r="AF158" i="2"/>
  <c r="AF144" i="2"/>
  <c r="AF159" i="2"/>
  <c r="T355" i="2"/>
  <c r="T365" i="2"/>
  <c r="T375" i="2"/>
  <c r="AF152" i="2"/>
  <c r="AF149" i="2"/>
  <c r="AF135" i="2"/>
  <c r="AF143" i="2"/>
  <c r="AF145" i="2"/>
  <c r="AF162" i="2"/>
  <c r="AF139" i="2"/>
  <c r="AF141" i="2"/>
  <c r="AF146" i="2"/>
  <c r="AF154" i="2"/>
  <c r="AF155" i="2"/>
  <c r="AF147" i="2"/>
  <c r="AF156" i="2"/>
  <c r="AF157" i="2"/>
  <c r="AF153" i="2"/>
  <c r="AF134" i="2"/>
  <c r="AF148" i="2"/>
  <c r="AF142" i="2"/>
  <c r="AF138" i="2"/>
  <c r="AF168" i="2" s="1"/>
  <c r="R239" i="2" s="1"/>
  <c r="AF137" i="2"/>
  <c r="AF150" i="2"/>
  <c r="AF151" i="2"/>
  <c r="AZ310" i="2"/>
  <c r="BA297" i="2"/>
  <c r="BA165" i="2"/>
  <c r="BA181" i="2" s="1"/>
  <c r="AE218" i="2"/>
  <c r="Q230" i="2" s="1"/>
  <c r="AF314" i="2"/>
  <c r="AF318" i="2"/>
  <c r="AF322" i="2"/>
  <c r="AF326" i="2"/>
  <c r="AF330" i="2"/>
  <c r="AF334" i="2"/>
  <c r="AF311" i="2"/>
  <c r="AF315" i="2"/>
  <c r="AF319" i="2"/>
  <c r="AF323" i="2"/>
  <c r="AF327" i="2"/>
  <c r="AF331" i="2"/>
  <c r="AF335" i="2"/>
  <c r="AF313" i="2"/>
  <c r="AF317" i="2"/>
  <c r="AF321" i="2"/>
  <c r="AF325" i="2"/>
  <c r="AF329" i="2"/>
  <c r="AF333" i="2"/>
  <c r="AF337" i="2"/>
  <c r="AF339" i="2"/>
  <c r="AF332" i="2"/>
  <c r="AF324" i="2"/>
  <c r="AF316" i="2"/>
  <c r="AF346" i="2" s="1"/>
  <c r="R358" i="2" s="1"/>
  <c r="AF338" i="2"/>
  <c r="AF340" i="2"/>
  <c r="AF312" i="2"/>
  <c r="AF328" i="2"/>
  <c r="AF320" i="2"/>
  <c r="AF336" i="2"/>
  <c r="AE347" i="2"/>
  <c r="Q359" i="2" s="1"/>
  <c r="AG264" i="2"/>
  <c r="BB264" i="2" s="1"/>
  <c r="AG310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X41" i="7"/>
  <c r="T226" i="2"/>
  <c r="T236" i="2"/>
  <c r="T246" i="2"/>
  <c r="AG92" i="2"/>
  <c r="BB92" i="2" s="1"/>
  <c r="AG132" i="2"/>
  <c r="BB132" i="2" s="1"/>
  <c r="AG181" i="2"/>
  <c r="AZ124" i="2"/>
  <c r="Q594" i="2" s="1"/>
  <c r="AF183" i="2"/>
  <c r="AF188" i="2"/>
  <c r="AF191" i="2"/>
  <c r="AF196" i="2"/>
  <c r="AF199" i="2"/>
  <c r="AF204" i="2"/>
  <c r="AF207" i="2"/>
  <c r="AF185" i="2"/>
  <c r="AF193" i="2"/>
  <c r="AF201" i="2"/>
  <c r="AF209" i="2"/>
  <c r="AF182" i="2"/>
  <c r="AF190" i="2"/>
  <c r="AF198" i="2"/>
  <c r="AF206" i="2"/>
  <c r="AF189" i="2"/>
  <c r="AF184" i="2"/>
  <c r="AF187" i="2"/>
  <c r="AF217" i="2" s="1"/>
  <c r="R229" i="2" s="1"/>
  <c r="AF192" i="2"/>
  <c r="AF195" i="2"/>
  <c r="AF200" i="2"/>
  <c r="AF203" i="2"/>
  <c r="AF208" i="2"/>
  <c r="AF211" i="2"/>
  <c r="AF186" i="2"/>
  <c r="AF194" i="2"/>
  <c r="AF202" i="2"/>
  <c r="AF210" i="2"/>
  <c r="AF197" i="2"/>
  <c r="AF205" i="2"/>
  <c r="AE169" i="2"/>
  <c r="Q240" i="2" s="1"/>
  <c r="AF133" i="2"/>
  <c r="T218" i="7"/>
  <c r="P243" i="2"/>
  <c r="L409" i="2" s="1"/>
  <c r="T222" i="7"/>
  <c r="O278" i="2"/>
  <c r="V278" i="2"/>
  <c r="V346" i="2"/>
  <c r="H358" i="2" s="1"/>
  <c r="O274" i="2"/>
  <c r="V274" i="2"/>
  <c r="O284" i="2"/>
  <c r="V284" i="2"/>
  <c r="F295" i="2"/>
  <c r="P265" i="2"/>
  <c r="Q265" i="2" s="1"/>
  <c r="K265" i="2"/>
  <c r="O265" i="2" s="1"/>
  <c r="D311" i="2"/>
  <c r="U311" i="2" s="1"/>
  <c r="O271" i="2"/>
  <c r="V271" i="2"/>
  <c r="O290" i="2"/>
  <c r="V290" i="2"/>
  <c r="O283" i="2"/>
  <c r="V283" i="2"/>
  <c r="O291" i="2"/>
  <c r="V291" i="2"/>
  <c r="O285" i="2"/>
  <c r="V285" i="2"/>
  <c r="O292" i="2"/>
  <c r="V292" i="2"/>
  <c r="O286" i="2"/>
  <c r="V286" i="2"/>
  <c r="O294" i="2"/>
  <c r="V294" i="2"/>
  <c r="O273" i="2"/>
  <c r="V273" i="2"/>
  <c r="O272" i="2"/>
  <c r="V272" i="2"/>
  <c r="O288" i="2"/>
  <c r="V288" i="2"/>
  <c r="O281" i="2"/>
  <c r="V281" i="2"/>
  <c r="O276" i="2"/>
  <c r="V276" i="2"/>
  <c r="O287" i="2"/>
  <c r="V287" i="2"/>
  <c r="P250" i="2"/>
  <c r="P591" i="2" s="1"/>
  <c r="O293" i="2"/>
  <c r="V293" i="2"/>
  <c r="P249" i="2"/>
  <c r="P590" i="2" s="1"/>
  <c r="O253" i="2"/>
  <c r="O277" i="2"/>
  <c r="V277" i="2"/>
  <c r="AY310" i="2"/>
  <c r="O282" i="2"/>
  <c r="V282" i="2"/>
  <c r="O279" i="2"/>
  <c r="V279" i="2"/>
  <c r="V300" i="2"/>
  <c r="O280" i="2"/>
  <c r="V280" i="2"/>
  <c r="O289" i="2"/>
  <c r="V289" i="2"/>
  <c r="O275" i="2"/>
  <c r="V275" i="2"/>
  <c r="W181" i="7"/>
  <c r="I181" i="7" s="1"/>
  <c r="K784" i="2"/>
  <c r="K785" i="2" s="1"/>
  <c r="J786" i="2"/>
  <c r="O63" i="13"/>
  <c r="O82" i="13"/>
  <c r="Q30" i="3"/>
  <c r="Q864" i="2"/>
  <c r="Q817" i="2"/>
  <c r="Q761" i="2"/>
  <c r="Q735" i="2"/>
  <c r="Q76" i="3"/>
  <c r="Q715" i="2"/>
  <c r="Q50" i="3"/>
  <c r="Q890" i="2"/>
  <c r="Q956" i="2" s="1"/>
  <c r="R30" i="12"/>
  <c r="R50" i="12"/>
  <c r="R76" i="12"/>
  <c r="R103" i="12"/>
  <c r="Q102" i="3"/>
  <c r="Q844" i="2"/>
  <c r="Q30" i="12"/>
  <c r="Q50" i="12"/>
  <c r="Q76" i="12"/>
  <c r="Q103" i="12"/>
  <c r="R4" i="3"/>
  <c r="R688" i="2" s="1"/>
  <c r="R817" i="2" s="1"/>
  <c r="X107" i="7"/>
  <c r="O25" i="13"/>
  <c r="X272" i="7"/>
  <c r="P922" i="2"/>
  <c r="X85" i="7"/>
  <c r="X69" i="7"/>
  <c r="X63" i="7"/>
  <c r="X27" i="7"/>
  <c r="X57" i="7"/>
  <c r="X21" i="7"/>
  <c r="X93" i="7"/>
  <c r="X47" i="7"/>
  <c r="X53" i="7"/>
  <c r="X23" i="7"/>
  <c r="X25" i="7"/>
  <c r="X33" i="7"/>
  <c r="X91" i="7"/>
  <c r="X11" i="7"/>
  <c r="X37" i="7"/>
  <c r="X97" i="7"/>
  <c r="X17" i="7"/>
  <c r="X75" i="7"/>
  <c r="X99" i="7"/>
  <c r="X19" i="7"/>
  <c r="X89" i="7"/>
  <c r="X9" i="7"/>
  <c r="X45" i="7"/>
  <c r="X59" i="7"/>
  <c r="X83" i="7"/>
  <c r="X71" i="7"/>
  <c r="X81" i="7"/>
  <c r="P4" i="14"/>
  <c r="X31" i="7"/>
  <c r="X43" i="7"/>
  <c r="X105" i="7"/>
  <c r="X67" i="7"/>
  <c r="X55" i="7"/>
  <c r="X73" i="7"/>
  <c r="X35" i="7"/>
  <c r="X13" i="7"/>
  <c r="X101" i="7"/>
  <c r="X39" i="7"/>
  <c r="X65" i="7"/>
  <c r="X383" i="7"/>
  <c r="Y2" i="7"/>
  <c r="X61" i="7"/>
  <c r="X95" i="7"/>
  <c r="X51" i="7"/>
  <c r="X103" i="7"/>
  <c r="X15" i="7"/>
  <c r="X49" i="7"/>
  <c r="P6" i="13"/>
  <c r="X339" i="7"/>
  <c r="X77" i="7"/>
  <c r="X79" i="7"/>
  <c r="X29" i="7"/>
  <c r="X87" i="7"/>
  <c r="X6" i="7"/>
  <c r="W111" i="7"/>
  <c r="O44" i="13"/>
  <c r="T610" i="2"/>
  <c r="T631" i="2"/>
  <c r="T657" i="2"/>
  <c r="T583" i="2"/>
  <c r="Q517" i="2"/>
  <c r="P406" i="2"/>
  <c r="AH461" i="2" s="1"/>
  <c r="S395" i="2"/>
  <c r="S4" i="12" s="1"/>
  <c r="J101" i="3"/>
  <c r="K99" i="3"/>
  <c r="K100" i="3" s="1"/>
  <c r="L124" i="3"/>
  <c r="L48" i="3"/>
  <c r="L109" i="3" s="1"/>
  <c r="L110" i="3"/>
  <c r="L97" i="3"/>
  <c r="L98" i="3" s="1"/>
  <c r="K49" i="3"/>
  <c r="K111" i="3"/>
  <c r="K29" i="3"/>
  <c r="M93" i="3"/>
  <c r="M778" i="2" s="1"/>
  <c r="M782" i="2" s="1"/>
  <c r="M783" i="2" s="1"/>
  <c r="M31" i="3"/>
  <c r="P825" i="2" l="1"/>
  <c r="O820" i="2"/>
  <c r="O825" i="2"/>
  <c r="P824" i="2"/>
  <c r="O824" i="2"/>
  <c r="Q823" i="2"/>
  <c r="R823" i="2"/>
  <c r="Q827" i="2"/>
  <c r="Q826" i="2"/>
  <c r="R827" i="2"/>
  <c r="R826" i="2"/>
  <c r="Q829" i="2"/>
  <c r="Q15" i="12" s="1"/>
  <c r="Q828" i="2"/>
  <c r="Q14" i="12" s="1"/>
  <c r="R829" i="2"/>
  <c r="R15" i="12" s="1"/>
  <c r="Q831" i="2"/>
  <c r="Q17" i="12" s="1"/>
  <c r="Q830" i="2"/>
  <c r="Q16" i="12" s="1"/>
  <c r="R831" i="2"/>
  <c r="R17" i="12" s="1"/>
  <c r="R830" i="2"/>
  <c r="R16" i="12" s="1"/>
  <c r="R835" i="2"/>
  <c r="R21" i="12" s="1"/>
  <c r="R834" i="2"/>
  <c r="Q835" i="2"/>
  <c r="Q21" i="12" s="1"/>
  <c r="Q834" i="2"/>
  <c r="Q839" i="2"/>
  <c r="Q25" i="12" s="1"/>
  <c r="Q836" i="2"/>
  <c r="R839" i="2"/>
  <c r="R25" i="12" s="1"/>
  <c r="R836" i="2"/>
  <c r="Q841" i="2"/>
  <c r="Q27" i="12" s="1"/>
  <c r="Q840" i="2"/>
  <c r="Q26" i="12" s="1"/>
  <c r="R841" i="2"/>
  <c r="R27" i="12" s="1"/>
  <c r="R840" i="2"/>
  <c r="R26" i="12" s="1"/>
  <c r="Q847" i="2"/>
  <c r="Q33" i="12" s="1"/>
  <c r="Q846" i="2"/>
  <c r="Q32" i="12" s="1"/>
  <c r="R847" i="2"/>
  <c r="R33" i="12" s="1"/>
  <c r="R846" i="2"/>
  <c r="R32" i="12" s="1"/>
  <c r="Q852" i="2"/>
  <c r="Q38" i="12" s="1"/>
  <c r="Q851" i="2"/>
  <c r="Q37" i="12" s="1"/>
  <c r="R852" i="2"/>
  <c r="R38" i="12" s="1"/>
  <c r="R851" i="2"/>
  <c r="R37" i="12" s="1"/>
  <c r="Q854" i="2"/>
  <c r="Q40" i="12" s="1"/>
  <c r="Q853" i="2"/>
  <c r="Q39" i="12" s="1"/>
  <c r="R854" i="2"/>
  <c r="R40" i="12" s="1"/>
  <c r="R853" i="2"/>
  <c r="R39" i="12" s="1"/>
  <c r="R856" i="2"/>
  <c r="R42" i="12" s="1"/>
  <c r="Q856" i="2"/>
  <c r="Q42" i="12" s="1"/>
  <c r="Q858" i="2"/>
  <c r="Q44" i="12" s="1"/>
  <c r="R858" i="2"/>
  <c r="R44" i="12" s="1"/>
  <c r="R887" i="2"/>
  <c r="R73" i="12" s="1"/>
  <c r="R861" i="2"/>
  <c r="R47" i="12" s="1"/>
  <c r="Q887" i="2"/>
  <c r="Q73" i="12" s="1"/>
  <c r="Q861" i="2"/>
  <c r="Q47" i="12" s="1"/>
  <c r="R883" i="2"/>
  <c r="R69" i="12" s="1"/>
  <c r="R884" i="2"/>
  <c r="R70" i="12" s="1"/>
  <c r="Q883" i="2"/>
  <c r="Q69" i="12" s="1"/>
  <c r="Q884" i="2"/>
  <c r="Q70" i="12" s="1"/>
  <c r="R881" i="2"/>
  <c r="R67" i="12" s="1"/>
  <c r="R882" i="2"/>
  <c r="R68" i="12" s="1"/>
  <c r="Q881" i="2"/>
  <c r="Q67" i="12" s="1"/>
  <c r="Q882" i="2"/>
  <c r="Q68" i="12" s="1"/>
  <c r="R878" i="2"/>
  <c r="R64" i="12" s="1"/>
  <c r="R879" i="2"/>
  <c r="R65" i="12" s="1"/>
  <c r="Q878" i="2"/>
  <c r="Q64" i="12" s="1"/>
  <c r="Q879" i="2"/>
  <c r="Q65" i="12" s="1"/>
  <c r="R876" i="2"/>
  <c r="Q876" i="2"/>
  <c r="Q872" i="2"/>
  <c r="Q58" i="12" s="1"/>
  <c r="Q873" i="2"/>
  <c r="Q59" i="12" s="1"/>
  <c r="R872" i="2"/>
  <c r="R58" i="12" s="1"/>
  <c r="R873" i="2"/>
  <c r="R59" i="12" s="1"/>
  <c r="R870" i="2"/>
  <c r="R56" i="12" s="1"/>
  <c r="R871" i="2"/>
  <c r="R57" i="12" s="1"/>
  <c r="Q870" i="2"/>
  <c r="Q56" i="12" s="1"/>
  <c r="Q871" i="2"/>
  <c r="Q57" i="12" s="1"/>
  <c r="Q868" i="2"/>
  <c r="Q54" i="12" s="1"/>
  <c r="Q869" i="2"/>
  <c r="Q55" i="12" s="1"/>
  <c r="R868" i="2"/>
  <c r="R54" i="12" s="1"/>
  <c r="R869" i="2"/>
  <c r="R55" i="12" s="1"/>
  <c r="R865" i="2"/>
  <c r="R51" i="12" s="1"/>
  <c r="Q865" i="2"/>
  <c r="Q51" i="12" s="1"/>
  <c r="P20" i="12"/>
  <c r="P121" i="12" s="1"/>
  <c r="P895" i="2"/>
  <c r="P81" i="12" s="1"/>
  <c r="O121" i="12"/>
  <c r="Y119" i="7"/>
  <c r="Y135" i="7"/>
  <c r="Y151" i="7"/>
  <c r="Y167" i="7"/>
  <c r="Y229" i="7"/>
  <c r="Y155" i="7"/>
  <c r="Y116" i="7"/>
  <c r="Y133" i="7"/>
  <c r="Y149" i="7"/>
  <c r="Y165" i="7"/>
  <c r="Y131" i="7"/>
  <c r="Y147" i="7"/>
  <c r="Y163" i="7"/>
  <c r="Y171" i="7"/>
  <c r="Y186" i="7"/>
  <c r="Y129" i="7"/>
  <c r="Y145" i="7"/>
  <c r="Y161" i="7"/>
  <c r="Y177" i="7"/>
  <c r="Y127" i="7"/>
  <c r="Y143" i="7"/>
  <c r="Y159" i="7"/>
  <c r="Y175" i="7"/>
  <c r="Y123" i="7"/>
  <c r="Y125" i="7"/>
  <c r="Y141" i="7"/>
  <c r="Y157" i="7"/>
  <c r="Y173" i="7"/>
  <c r="Y121" i="7"/>
  <c r="Y137" i="7"/>
  <c r="Y153" i="7"/>
  <c r="Y169" i="7"/>
  <c r="Y139" i="7"/>
  <c r="X181" i="7"/>
  <c r="Q954" i="2"/>
  <c r="U344" i="2"/>
  <c r="G356" i="2" s="1"/>
  <c r="G362" i="2" s="1"/>
  <c r="W266" i="2"/>
  <c r="X266" i="2" s="1"/>
  <c r="U265" i="2"/>
  <c r="V265" i="2" s="1"/>
  <c r="Q362" i="2"/>
  <c r="Q233" i="2"/>
  <c r="Q243" i="2"/>
  <c r="M409" i="2" s="1"/>
  <c r="N543" i="2" s="1"/>
  <c r="M8" i="14" s="1"/>
  <c r="AF344" i="2"/>
  <c r="R356" i="2" s="1"/>
  <c r="AF215" i="2"/>
  <c r="R227" i="2" s="1"/>
  <c r="AF166" i="2"/>
  <c r="R237" i="2" s="1"/>
  <c r="P586" i="2"/>
  <c r="Q247" i="2"/>
  <c r="T262" i="7"/>
  <c r="M543" i="2"/>
  <c r="L8" i="14" s="1"/>
  <c r="L925" i="2"/>
  <c r="T387" i="7" s="1"/>
  <c r="AG140" i="2"/>
  <c r="AG137" i="2"/>
  <c r="AG156" i="2"/>
  <c r="U355" i="2"/>
  <c r="U365" i="2"/>
  <c r="U375" i="2"/>
  <c r="AG150" i="2"/>
  <c r="AG147" i="2"/>
  <c r="AG144" i="2"/>
  <c r="BA310" i="2"/>
  <c r="BB297" i="2"/>
  <c r="BB165" i="2"/>
  <c r="BB181" i="2" s="1"/>
  <c r="AG145" i="2"/>
  <c r="AG159" i="2"/>
  <c r="AG149" i="2"/>
  <c r="AG143" i="2"/>
  <c r="AG139" i="2"/>
  <c r="AF347" i="2"/>
  <c r="R359" i="2" s="1"/>
  <c r="AG151" i="2"/>
  <c r="AG157" i="2"/>
  <c r="AG152" i="2"/>
  <c r="AG158" i="2"/>
  <c r="AG142" i="2"/>
  <c r="AG155" i="2"/>
  <c r="AG138" i="2"/>
  <c r="AG168" i="2" s="1"/>
  <c r="S239" i="2" s="1"/>
  <c r="AG136" i="2"/>
  <c r="AG148" i="2"/>
  <c r="AG154" i="2"/>
  <c r="AG160" i="2"/>
  <c r="AG134" i="2"/>
  <c r="AG146" i="2"/>
  <c r="AG161" i="2"/>
  <c r="AG135" i="2"/>
  <c r="AG141" i="2"/>
  <c r="AH264" i="2"/>
  <c r="AH310" i="2"/>
  <c r="AG313" i="2"/>
  <c r="AG317" i="2"/>
  <c r="AG321" i="2"/>
  <c r="AG325" i="2"/>
  <c r="AG329" i="2"/>
  <c r="AG333" i="2"/>
  <c r="AG337" i="2"/>
  <c r="AG314" i="2"/>
  <c r="AG318" i="2"/>
  <c r="AG322" i="2"/>
  <c r="AG326" i="2"/>
  <c r="AG330" i="2"/>
  <c r="AG334" i="2"/>
  <c r="AG311" i="2"/>
  <c r="AG315" i="2"/>
  <c r="AG319" i="2"/>
  <c r="AG323" i="2"/>
  <c r="AG327" i="2"/>
  <c r="AG331" i="2"/>
  <c r="AG335" i="2"/>
  <c r="AG320" i="2"/>
  <c r="AG336" i="2"/>
  <c r="AG339" i="2"/>
  <c r="AG324" i="2"/>
  <c r="AG316" i="2"/>
  <c r="AG346" i="2" s="1"/>
  <c r="S358" i="2" s="1"/>
  <c r="AG332" i="2"/>
  <c r="AG340" i="2"/>
  <c r="AG312" i="2"/>
  <c r="AG328" i="2"/>
  <c r="AG338" i="2"/>
  <c r="AG153" i="2"/>
  <c r="AG162" i="2"/>
  <c r="AH132" i="2"/>
  <c r="BC132" i="2" s="1"/>
  <c r="AH92" i="2"/>
  <c r="BC92" i="2" s="1"/>
  <c r="AH181" i="2"/>
  <c r="T265" i="7"/>
  <c r="Q250" i="2"/>
  <c r="Q591" i="2" s="1"/>
  <c r="BA124" i="2"/>
  <c r="R594" i="2" s="1"/>
  <c r="R828" i="2" s="1"/>
  <c r="AG186" i="2"/>
  <c r="AG194" i="2"/>
  <c r="AG202" i="2"/>
  <c r="AG210" i="2"/>
  <c r="AG183" i="2"/>
  <c r="AG188" i="2"/>
  <c r="AG191" i="2"/>
  <c r="AG196" i="2"/>
  <c r="AG199" i="2"/>
  <c r="AG204" i="2"/>
  <c r="AG207" i="2"/>
  <c r="AG185" i="2"/>
  <c r="AG209" i="2"/>
  <c r="AG192" i="2"/>
  <c r="AG195" i="2"/>
  <c r="AG182" i="2"/>
  <c r="AG190" i="2"/>
  <c r="AG198" i="2"/>
  <c r="AG206" i="2"/>
  <c r="AG184" i="2"/>
  <c r="AG187" i="2"/>
  <c r="AG217" i="2" s="1"/>
  <c r="S229" i="2" s="1"/>
  <c r="AG193" i="2"/>
  <c r="AG201" i="2"/>
  <c r="AG208" i="2"/>
  <c r="AG203" i="2"/>
  <c r="AG205" i="2"/>
  <c r="AG197" i="2"/>
  <c r="AG211" i="2"/>
  <c r="AG189" i="2"/>
  <c r="AG200" i="2"/>
  <c r="AF218" i="2"/>
  <c r="R230" i="2" s="1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Y37" i="7"/>
  <c r="U226" i="2"/>
  <c r="U236" i="2"/>
  <c r="U246" i="2"/>
  <c r="T264" i="7"/>
  <c r="Q249" i="2"/>
  <c r="Q590" i="2" s="1"/>
  <c r="AF169" i="2"/>
  <c r="R240" i="2" s="1"/>
  <c r="AG133" i="2"/>
  <c r="W293" i="2"/>
  <c r="X293" i="2" s="1"/>
  <c r="W274" i="2"/>
  <c r="X274" i="2" s="1"/>
  <c r="W283" i="2"/>
  <c r="X270" i="2"/>
  <c r="W300" i="2"/>
  <c r="I368" i="2" s="1"/>
  <c r="Y268" i="2"/>
  <c r="W291" i="2"/>
  <c r="Y267" i="2"/>
  <c r="W288" i="2"/>
  <c r="W281" i="2"/>
  <c r="W275" i="2"/>
  <c r="W289" i="2"/>
  <c r="H368" i="2"/>
  <c r="H378" i="2" s="1"/>
  <c r="W287" i="2"/>
  <c r="W286" i="2"/>
  <c r="W292" i="2"/>
  <c r="X292" i="2" s="1"/>
  <c r="W290" i="2"/>
  <c r="W278" i="2"/>
  <c r="X278" i="2" s="1"/>
  <c r="W294" i="2"/>
  <c r="W284" i="2"/>
  <c r="W279" i="2"/>
  <c r="W272" i="2"/>
  <c r="D341" i="2"/>
  <c r="V311" i="2"/>
  <c r="V344" i="2" s="1"/>
  <c r="H356" i="2" s="1"/>
  <c r="W280" i="2"/>
  <c r="W285" i="2"/>
  <c r="W271" i="2"/>
  <c r="X271" i="2" s="1"/>
  <c r="V301" i="2"/>
  <c r="X269" i="2"/>
  <c r="W282" i="2"/>
  <c r="X282" i="2" s="1"/>
  <c r="W277" i="2"/>
  <c r="X277" i="2" s="1"/>
  <c r="P253" i="2"/>
  <c r="W276" i="2"/>
  <c r="X276" i="2" s="1"/>
  <c r="W273" i="2"/>
  <c r="X273" i="2" s="1"/>
  <c r="L784" i="2"/>
  <c r="L785" i="2" s="1"/>
  <c r="K786" i="2"/>
  <c r="P63" i="13"/>
  <c r="P82" i="13"/>
  <c r="R50" i="3"/>
  <c r="R844" i="2"/>
  <c r="R30" i="3"/>
  <c r="R76" i="3"/>
  <c r="R890" i="2"/>
  <c r="R956" i="2" s="1"/>
  <c r="R102" i="3"/>
  <c r="S30" i="12"/>
  <c r="S50" i="12"/>
  <c r="S76" i="12"/>
  <c r="S103" i="12"/>
  <c r="R864" i="2"/>
  <c r="Q922" i="2"/>
  <c r="R715" i="2"/>
  <c r="R735" i="2"/>
  <c r="R761" i="2"/>
  <c r="R788" i="2"/>
  <c r="S4" i="3"/>
  <c r="S688" i="2" s="1"/>
  <c r="S844" i="2" s="1"/>
  <c r="Y49" i="7"/>
  <c r="Y69" i="7"/>
  <c r="Q4" i="14"/>
  <c r="Z2" i="7"/>
  <c r="Y31" i="7"/>
  <c r="Y57" i="7"/>
  <c r="Q6" i="13"/>
  <c r="Y25" i="7"/>
  <c r="Y95" i="7"/>
  <c r="Y67" i="7"/>
  <c r="Y339" i="7"/>
  <c r="Y83" i="7"/>
  <c r="Y105" i="7"/>
  <c r="Y51" i="7"/>
  <c r="Y93" i="7"/>
  <c r="Y23" i="7"/>
  <c r="Y97" i="7"/>
  <c r="Y85" i="7"/>
  <c r="Y101" i="7"/>
  <c r="Y15" i="7"/>
  <c r="Y33" i="7"/>
  <c r="Y59" i="7"/>
  <c r="Y77" i="7"/>
  <c r="Y383" i="7"/>
  <c r="Y47" i="7"/>
  <c r="Y87" i="7"/>
  <c r="Y89" i="7"/>
  <c r="Y17" i="7"/>
  <c r="Y43" i="7"/>
  <c r="Y61" i="7"/>
  <c r="Y63" i="7"/>
  <c r="Y81" i="7"/>
  <c r="Y9" i="7"/>
  <c r="Y53" i="7"/>
  <c r="Y79" i="7"/>
  <c r="Y55" i="7"/>
  <c r="Y73" i="7"/>
  <c r="Y99" i="7"/>
  <c r="Y27" i="7"/>
  <c r="Y29" i="7"/>
  <c r="Y71" i="7"/>
  <c r="Y35" i="7"/>
  <c r="Y107" i="7"/>
  <c r="Y39" i="7"/>
  <c r="Y65" i="7"/>
  <c r="Y91" i="7"/>
  <c r="Y19" i="7"/>
  <c r="Y13" i="7"/>
  <c r="Y21" i="7"/>
  <c r="Y45" i="7"/>
  <c r="Y272" i="7"/>
  <c r="Y103" i="7"/>
  <c r="Y6" i="7"/>
  <c r="Y41" i="7"/>
  <c r="Y75" i="7"/>
  <c r="Y11" i="7"/>
  <c r="X111" i="7"/>
  <c r="P25" i="13"/>
  <c r="P44" i="13"/>
  <c r="U583" i="2"/>
  <c r="U610" i="2"/>
  <c r="U631" i="2"/>
  <c r="U657" i="2"/>
  <c r="R517" i="2"/>
  <c r="Q406" i="2"/>
  <c r="AI461" i="2" s="1"/>
  <c r="T395" i="2"/>
  <c r="T4" i="12" s="1"/>
  <c r="M48" i="3"/>
  <c r="M109" i="3" s="1"/>
  <c r="M110" i="3"/>
  <c r="M124" i="3"/>
  <c r="N93" i="3"/>
  <c r="N778" i="2" s="1"/>
  <c r="N782" i="2" s="1"/>
  <c r="N783" i="2" s="1"/>
  <c r="N31" i="3"/>
  <c r="L111" i="3"/>
  <c r="L49" i="3"/>
  <c r="L29" i="3"/>
  <c r="K101" i="3"/>
  <c r="L99" i="3"/>
  <c r="L100" i="3" s="1"/>
  <c r="M97" i="3"/>
  <c r="M98" i="3" s="1"/>
  <c r="Q824" i="2" l="1"/>
  <c r="P820" i="2"/>
  <c r="Q825" i="2"/>
  <c r="R20" i="12"/>
  <c r="Q20" i="12"/>
  <c r="Q121" i="12" s="1"/>
  <c r="R895" i="2"/>
  <c r="R81" i="12" s="1"/>
  <c r="Q895" i="2"/>
  <c r="Q81" i="12" s="1"/>
  <c r="Z121" i="7"/>
  <c r="Z137" i="7"/>
  <c r="Z153" i="7"/>
  <c r="Z169" i="7"/>
  <c r="Z173" i="7"/>
  <c r="Z119" i="7"/>
  <c r="Z135" i="7"/>
  <c r="Z151" i="7"/>
  <c r="Z167" i="7"/>
  <c r="Z229" i="7"/>
  <c r="Z125" i="7"/>
  <c r="Z116" i="7"/>
  <c r="Z133" i="7"/>
  <c r="Z149" i="7"/>
  <c r="Z165" i="7"/>
  <c r="Z131" i="7"/>
  <c r="Z147" i="7"/>
  <c r="Z163" i="7"/>
  <c r="Z129" i="7"/>
  <c r="Z145" i="7"/>
  <c r="Z161" i="7"/>
  <c r="Z177" i="7"/>
  <c r="Z141" i="7"/>
  <c r="Z127" i="7"/>
  <c r="Z143" i="7"/>
  <c r="Z159" i="7"/>
  <c r="Z175" i="7"/>
  <c r="Z123" i="7"/>
  <c r="Z139" i="7"/>
  <c r="Z155" i="7"/>
  <c r="Z171" i="7"/>
  <c r="Z186" i="7"/>
  <c r="Z157" i="7"/>
  <c r="Y181" i="7"/>
  <c r="R954" i="2"/>
  <c r="V298" i="2"/>
  <c r="H366" i="2" s="1"/>
  <c r="W265" i="2"/>
  <c r="W298" i="2" s="1"/>
  <c r="I366" i="2" s="1"/>
  <c r="V295" i="2"/>
  <c r="U298" i="2"/>
  <c r="U295" i="2"/>
  <c r="M925" i="2"/>
  <c r="U387" i="7" s="1"/>
  <c r="R243" i="2"/>
  <c r="N409" i="2" s="1"/>
  <c r="O543" i="2" s="1"/>
  <c r="N8" i="14" s="1"/>
  <c r="R362" i="2"/>
  <c r="AG344" i="2"/>
  <c r="S356" i="2" s="1"/>
  <c r="AG166" i="2"/>
  <c r="S237" i="2" s="1"/>
  <c r="AG215" i="2"/>
  <c r="S227" i="2" s="1"/>
  <c r="R233" i="2"/>
  <c r="Q586" i="2"/>
  <c r="R247" i="2"/>
  <c r="I378" i="2"/>
  <c r="V355" i="2"/>
  <c r="V365" i="2"/>
  <c r="V375" i="2"/>
  <c r="AH149" i="2"/>
  <c r="AH153" i="2"/>
  <c r="AH140" i="2"/>
  <c r="AH160" i="2"/>
  <c r="AH145" i="2"/>
  <c r="AH138" i="2"/>
  <c r="AH168" i="2" s="1"/>
  <c r="T239" i="2" s="1"/>
  <c r="AH151" i="2"/>
  <c r="AH136" i="2"/>
  <c r="AH155" i="2"/>
  <c r="AH162" i="2"/>
  <c r="AH134" i="2"/>
  <c r="BB310" i="2"/>
  <c r="AH159" i="2"/>
  <c r="BC264" i="2"/>
  <c r="AH137" i="2"/>
  <c r="AH142" i="2"/>
  <c r="AH139" i="2"/>
  <c r="AG347" i="2"/>
  <c r="S359" i="2" s="1"/>
  <c r="AH141" i="2"/>
  <c r="AH150" i="2"/>
  <c r="AH143" i="2"/>
  <c r="AH135" i="2"/>
  <c r="AH147" i="2"/>
  <c r="AH161" i="2"/>
  <c r="AH156" i="2"/>
  <c r="AH152" i="2"/>
  <c r="X290" i="2"/>
  <c r="Y290" i="2" s="1"/>
  <c r="AI264" i="2"/>
  <c r="AI310" i="2"/>
  <c r="X286" i="2"/>
  <c r="X291" i="2"/>
  <c r="Y291" i="2" s="1"/>
  <c r="AH313" i="2"/>
  <c r="AH317" i="2"/>
  <c r="AH321" i="2"/>
  <c r="AH325" i="2"/>
  <c r="AH329" i="2"/>
  <c r="AH333" i="2"/>
  <c r="AH337" i="2"/>
  <c r="AH314" i="2"/>
  <c r="AH318" i="2"/>
  <c r="AH322" i="2"/>
  <c r="AH326" i="2"/>
  <c r="AH330" i="2"/>
  <c r="AH334" i="2"/>
  <c r="AH312" i="2"/>
  <c r="AH316" i="2"/>
  <c r="AH346" i="2" s="1"/>
  <c r="T358" i="2" s="1"/>
  <c r="AH320" i="2"/>
  <c r="AH324" i="2"/>
  <c r="AH328" i="2"/>
  <c r="AH332" i="2"/>
  <c r="AH336" i="2"/>
  <c r="AH338" i="2"/>
  <c r="AH311" i="2"/>
  <c r="AH327" i="2"/>
  <c r="AH335" i="2"/>
  <c r="AH339" i="2"/>
  <c r="AH319" i="2"/>
  <c r="AH315" i="2"/>
  <c r="AH331" i="2"/>
  <c r="AH340" i="2"/>
  <c r="AH323" i="2"/>
  <c r="AH154" i="2"/>
  <c r="AG218" i="2"/>
  <c r="S230" i="2" s="1"/>
  <c r="AH146" i="2"/>
  <c r="AH148" i="2"/>
  <c r="AH158" i="2"/>
  <c r="X289" i="2"/>
  <c r="Y289" i="2" s="1"/>
  <c r="AH144" i="2"/>
  <c r="AH157" i="2"/>
  <c r="AI181" i="2"/>
  <c r="AI132" i="2"/>
  <c r="BD132" i="2" s="1"/>
  <c r="AI92" i="2"/>
  <c r="BD92" i="2" s="1"/>
  <c r="Z19" i="7"/>
  <c r="V226" i="2"/>
  <c r="V236" i="2"/>
  <c r="V246" i="2"/>
  <c r="BB124" i="2"/>
  <c r="S594" i="2" s="1"/>
  <c r="R250" i="2"/>
  <c r="R591" i="2" s="1"/>
  <c r="R825" i="2" s="1"/>
  <c r="R249" i="2"/>
  <c r="R590" i="2" s="1"/>
  <c r="R824" i="2" s="1"/>
  <c r="Q253" i="2"/>
  <c r="AH191" i="2"/>
  <c r="AH207" i="2"/>
  <c r="AH186" i="2"/>
  <c r="AH194" i="2"/>
  <c r="AH202" i="2"/>
  <c r="AH210" i="2"/>
  <c r="AH199" i="2"/>
  <c r="AH204" i="2"/>
  <c r="AH185" i="2"/>
  <c r="AH193" i="2"/>
  <c r="AH201" i="2"/>
  <c r="AH209" i="2"/>
  <c r="AH182" i="2"/>
  <c r="AH190" i="2"/>
  <c r="AH189" i="2"/>
  <c r="AH197" i="2"/>
  <c r="AH205" i="2"/>
  <c r="AH183" i="2"/>
  <c r="AH188" i="2"/>
  <c r="AH196" i="2"/>
  <c r="AH192" i="2"/>
  <c r="AH200" i="2"/>
  <c r="AH195" i="2"/>
  <c r="AH208" i="2"/>
  <c r="AH184" i="2"/>
  <c r="AH203" i="2"/>
  <c r="AH187" i="2"/>
  <c r="AH217" i="2" s="1"/>
  <c r="T229" i="2" s="1"/>
  <c r="AH198" i="2"/>
  <c r="AH211" i="2"/>
  <c r="AH206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AG169" i="2"/>
  <c r="S240" i="2" s="1"/>
  <c r="AH133" i="2"/>
  <c r="X284" i="2"/>
  <c r="Y292" i="2"/>
  <c r="Y274" i="2"/>
  <c r="X294" i="2"/>
  <c r="X288" i="2"/>
  <c r="Y269" i="2"/>
  <c r="Y276" i="2"/>
  <c r="Y282" i="2"/>
  <c r="Y271" i="2"/>
  <c r="X279" i="2"/>
  <c r="X281" i="2"/>
  <c r="Y270" i="2"/>
  <c r="X285" i="2"/>
  <c r="X280" i="2"/>
  <c r="V347" i="2"/>
  <c r="H359" i="2" s="1"/>
  <c r="X287" i="2"/>
  <c r="X275" i="2"/>
  <c r="Z268" i="2"/>
  <c r="Y278" i="2"/>
  <c r="Y277" i="2"/>
  <c r="Y266" i="2"/>
  <c r="Y293" i="2"/>
  <c r="H369" i="2"/>
  <c r="W301" i="2"/>
  <c r="Y273" i="2"/>
  <c r="X272" i="2"/>
  <c r="Z267" i="2"/>
  <c r="X300" i="2"/>
  <c r="J368" i="2" s="1"/>
  <c r="X283" i="2"/>
  <c r="M784" i="2"/>
  <c r="M785" i="2" s="1"/>
  <c r="L786" i="2"/>
  <c r="R922" i="2"/>
  <c r="Q63" i="13"/>
  <c r="Q82" i="13"/>
  <c r="T30" i="12"/>
  <c r="T50" i="12"/>
  <c r="T76" i="12"/>
  <c r="T103" i="12"/>
  <c r="AA2" i="7"/>
  <c r="S102" i="3"/>
  <c r="S76" i="3"/>
  <c r="S50" i="3"/>
  <c r="Z11" i="7"/>
  <c r="Z31" i="7"/>
  <c r="S864" i="2"/>
  <c r="S817" i="2"/>
  <c r="Z101" i="7"/>
  <c r="Z65" i="7"/>
  <c r="S890" i="2"/>
  <c r="S956" i="2" s="1"/>
  <c r="Z55" i="7"/>
  <c r="Z69" i="7"/>
  <c r="Z39" i="7"/>
  <c r="S30" i="3"/>
  <c r="Z272" i="7"/>
  <c r="Z57" i="7"/>
  <c r="Z45" i="7"/>
  <c r="Z25" i="7"/>
  <c r="Z59" i="7"/>
  <c r="Z27" i="7"/>
  <c r="S788" i="2"/>
  <c r="S715" i="2"/>
  <c r="S735" i="2"/>
  <c r="S761" i="2"/>
  <c r="Z21" i="7"/>
  <c r="Z73" i="7"/>
  <c r="T4" i="3"/>
  <c r="Z63" i="7"/>
  <c r="Z85" i="7"/>
  <c r="Z33" i="7"/>
  <c r="Z383" i="7"/>
  <c r="Z107" i="7"/>
  <c r="Z103" i="7"/>
  <c r="Z99" i="7"/>
  <c r="Z93" i="7"/>
  <c r="Z87" i="7"/>
  <c r="Z67" i="7"/>
  <c r="Q25" i="13"/>
  <c r="Z91" i="7"/>
  <c r="R4" i="14"/>
  <c r="Z79" i="7"/>
  <c r="Z49" i="7"/>
  <c r="Z23" i="7"/>
  <c r="Z75" i="7"/>
  <c r="Z77" i="7"/>
  <c r="Z53" i="7"/>
  <c r="Z13" i="7"/>
  <c r="Z35" i="7"/>
  <c r="Z95" i="7"/>
  <c r="Z97" i="7"/>
  <c r="Z37" i="7"/>
  <c r="Z105" i="7"/>
  <c r="Z17" i="7"/>
  <c r="Z51" i="7"/>
  <c r="R6" i="13"/>
  <c r="Z339" i="7"/>
  <c r="Z6" i="7"/>
  <c r="Z81" i="7"/>
  <c r="Z15" i="7"/>
  <c r="Z89" i="7"/>
  <c r="Z9" i="7"/>
  <c r="Z43" i="7"/>
  <c r="Z47" i="7"/>
  <c r="Z61" i="7"/>
  <c r="Z29" i="7"/>
  <c r="Z71" i="7"/>
  <c r="Z41" i="7"/>
  <c r="Z83" i="7"/>
  <c r="Q44" i="13"/>
  <c r="Y111" i="7"/>
  <c r="V583" i="2"/>
  <c r="V610" i="2"/>
  <c r="V631" i="2"/>
  <c r="V657" i="2"/>
  <c r="S517" i="2"/>
  <c r="R406" i="2"/>
  <c r="AJ461" i="2" s="1"/>
  <c r="U395" i="2"/>
  <c r="U4" i="12" s="1"/>
  <c r="M99" i="3"/>
  <c r="M100" i="3" s="1"/>
  <c r="L101" i="3"/>
  <c r="M111" i="3"/>
  <c r="M29" i="3"/>
  <c r="M49" i="3"/>
  <c r="N97" i="3"/>
  <c r="N98" i="3" s="1"/>
  <c r="N110" i="3"/>
  <c r="N124" i="3"/>
  <c r="N48" i="3"/>
  <c r="Q820" i="2" l="1"/>
  <c r="S823" i="2"/>
  <c r="S827" i="2"/>
  <c r="S826" i="2"/>
  <c r="S829" i="2"/>
  <c r="S15" i="12" s="1"/>
  <c r="S828" i="2"/>
  <c r="S831" i="2"/>
  <c r="S17" i="12" s="1"/>
  <c r="S830" i="2"/>
  <c r="S16" i="12" s="1"/>
  <c r="S835" i="2"/>
  <c r="S21" i="12" s="1"/>
  <c r="S834" i="2"/>
  <c r="S839" i="2"/>
  <c r="S25" i="12" s="1"/>
  <c r="S836" i="2"/>
  <c r="S841" i="2"/>
  <c r="S27" i="12" s="1"/>
  <c r="S840" i="2"/>
  <c r="S26" i="12" s="1"/>
  <c r="S847" i="2"/>
  <c r="S33" i="12" s="1"/>
  <c r="S846" i="2"/>
  <c r="S32" i="12" s="1"/>
  <c r="S852" i="2"/>
  <c r="S38" i="12" s="1"/>
  <c r="S851" i="2"/>
  <c r="S37" i="12" s="1"/>
  <c r="S854" i="2"/>
  <c r="S40" i="12" s="1"/>
  <c r="S853" i="2"/>
  <c r="S39" i="12" s="1"/>
  <c r="S856" i="2"/>
  <c r="S42" i="12" s="1"/>
  <c r="S858" i="2"/>
  <c r="S44" i="12" s="1"/>
  <c r="S887" i="2"/>
  <c r="S73" i="12" s="1"/>
  <c r="S861" i="2"/>
  <c r="S47" i="12" s="1"/>
  <c r="S883" i="2"/>
  <c r="S69" i="12" s="1"/>
  <c r="S884" i="2"/>
  <c r="S70" i="12" s="1"/>
  <c r="S881" i="2"/>
  <c r="S67" i="12" s="1"/>
  <c r="S882" i="2"/>
  <c r="S68" i="12" s="1"/>
  <c r="S878" i="2"/>
  <c r="S64" i="12" s="1"/>
  <c r="S879" i="2"/>
  <c r="S65" i="12" s="1"/>
  <c r="S876" i="2"/>
  <c r="S872" i="2"/>
  <c r="S58" i="12" s="1"/>
  <c r="S873" i="2"/>
  <c r="S59" i="12" s="1"/>
  <c r="S870" i="2"/>
  <c r="S56" i="12" s="1"/>
  <c r="S871" i="2"/>
  <c r="S57" i="12" s="1"/>
  <c r="S868" i="2"/>
  <c r="S54" i="12" s="1"/>
  <c r="S869" i="2"/>
  <c r="S55" i="12" s="1"/>
  <c r="S865" i="2"/>
  <c r="S51" i="12" s="1"/>
  <c r="R121" i="12"/>
  <c r="Z181" i="7"/>
  <c r="AA123" i="7"/>
  <c r="AA139" i="7"/>
  <c r="AA155" i="7"/>
  <c r="AA171" i="7"/>
  <c r="AA186" i="7"/>
  <c r="AA121" i="7"/>
  <c r="AA137" i="7"/>
  <c r="AA153" i="7"/>
  <c r="AA169" i="7"/>
  <c r="AA229" i="7"/>
  <c r="AA159" i="7"/>
  <c r="AA119" i="7"/>
  <c r="AA135" i="7"/>
  <c r="AA151" i="7"/>
  <c r="AA167" i="7"/>
  <c r="AA127" i="7"/>
  <c r="AA116" i="7"/>
  <c r="AA133" i="7"/>
  <c r="AA149" i="7"/>
  <c r="AA165" i="7"/>
  <c r="AA131" i="7"/>
  <c r="AA147" i="7"/>
  <c r="AA163" i="7"/>
  <c r="AA129" i="7"/>
  <c r="AA145" i="7"/>
  <c r="AA161" i="7"/>
  <c r="AA177" i="7"/>
  <c r="AA175" i="7"/>
  <c r="AA125" i="7"/>
  <c r="AA141" i="7"/>
  <c r="AA157" i="7"/>
  <c r="AA173" i="7"/>
  <c r="AA143" i="7"/>
  <c r="S954" i="2"/>
  <c r="W295" i="2"/>
  <c r="X265" i="2"/>
  <c r="X298" i="2" s="1"/>
  <c r="J366" i="2" s="1"/>
  <c r="V305" i="2"/>
  <c r="D417" i="2" s="1"/>
  <c r="D926" i="2" s="1"/>
  <c r="L388" i="7" s="1"/>
  <c r="H372" i="2"/>
  <c r="G366" i="2"/>
  <c r="U305" i="2"/>
  <c r="C417" i="2" s="1"/>
  <c r="N925" i="2"/>
  <c r="V387" i="7" s="1"/>
  <c r="S243" i="2"/>
  <c r="O409" i="2" s="1"/>
  <c r="O925" i="2" s="1"/>
  <c r="W387" i="7" s="1"/>
  <c r="S362" i="2"/>
  <c r="AH344" i="2"/>
  <c r="T356" i="2" s="1"/>
  <c r="S233" i="2"/>
  <c r="AH166" i="2"/>
  <c r="T237" i="2" s="1"/>
  <c r="AH215" i="2"/>
  <c r="T227" i="2" s="1"/>
  <c r="R586" i="2"/>
  <c r="S247" i="2"/>
  <c r="W355" i="2"/>
  <c r="W365" i="2"/>
  <c r="W375" i="2"/>
  <c r="W305" i="2"/>
  <c r="E417" i="2" s="1"/>
  <c r="I369" i="2"/>
  <c r="I372" i="2" s="1"/>
  <c r="J378" i="2"/>
  <c r="AI143" i="2"/>
  <c r="BD264" i="2"/>
  <c r="AI149" i="2"/>
  <c r="AI145" i="2"/>
  <c r="BC297" i="2"/>
  <c r="BC165" i="2"/>
  <c r="BC181" i="2" s="1"/>
  <c r="AJ264" i="2"/>
  <c r="AJ310" i="2"/>
  <c r="Y286" i="2"/>
  <c r="Z286" i="2" s="1"/>
  <c r="AI138" i="2"/>
  <c r="AI168" i="2" s="1"/>
  <c r="U239" i="2" s="1"/>
  <c r="AI151" i="2"/>
  <c r="AI150" i="2"/>
  <c r="AI312" i="2"/>
  <c r="AI316" i="2"/>
  <c r="AI346" i="2" s="1"/>
  <c r="U358" i="2" s="1"/>
  <c r="AI320" i="2"/>
  <c r="AI324" i="2"/>
  <c r="AI328" i="2"/>
  <c r="AI332" i="2"/>
  <c r="AI336" i="2"/>
  <c r="AI313" i="2"/>
  <c r="AI317" i="2"/>
  <c r="AI321" i="2"/>
  <c r="AI325" i="2"/>
  <c r="AI329" i="2"/>
  <c r="AI333" i="2"/>
  <c r="AI337" i="2"/>
  <c r="AI314" i="2"/>
  <c r="AI318" i="2"/>
  <c r="AI322" i="2"/>
  <c r="AI326" i="2"/>
  <c r="AI330" i="2"/>
  <c r="AI334" i="2"/>
  <c r="AI323" i="2"/>
  <c r="AI319" i="2"/>
  <c r="AI335" i="2"/>
  <c r="AI338" i="2"/>
  <c r="AI340" i="2"/>
  <c r="AI311" i="2"/>
  <c r="AI327" i="2"/>
  <c r="AI339" i="2"/>
  <c r="AI315" i="2"/>
  <c r="AI331" i="2"/>
  <c r="AI156" i="2"/>
  <c r="AI159" i="2"/>
  <c r="AI161" i="2"/>
  <c r="AI147" i="2"/>
  <c r="AI158" i="2"/>
  <c r="AI141" i="2"/>
  <c r="AI136" i="2"/>
  <c r="AI142" i="2"/>
  <c r="AI155" i="2"/>
  <c r="AI137" i="2"/>
  <c r="AI148" i="2"/>
  <c r="AI154" i="2"/>
  <c r="AI160" i="2"/>
  <c r="AI140" i="2"/>
  <c r="AI162" i="2"/>
  <c r="Y279" i="2"/>
  <c r="AI134" i="2"/>
  <c r="AI146" i="2"/>
  <c r="AI135" i="2"/>
  <c r="AI157" i="2"/>
  <c r="AA267" i="2"/>
  <c r="Z271" i="2"/>
  <c r="AA271" i="2" s="1"/>
  <c r="AB271" i="2" s="1"/>
  <c r="AI144" i="2"/>
  <c r="AH347" i="2"/>
  <c r="T359" i="2" s="1"/>
  <c r="AI153" i="2"/>
  <c r="AI152" i="2"/>
  <c r="AI139" i="2"/>
  <c r="AA23" i="7"/>
  <c r="W226" i="2"/>
  <c r="W236" i="2"/>
  <c r="W246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S249" i="2"/>
  <c r="S590" i="2" s="1"/>
  <c r="S824" i="2" s="1"/>
  <c r="R253" i="2"/>
  <c r="AI189" i="2"/>
  <c r="AI197" i="2"/>
  <c r="AI205" i="2"/>
  <c r="AI185" i="2"/>
  <c r="AI193" i="2"/>
  <c r="AI201" i="2"/>
  <c r="AI209" i="2"/>
  <c r="AI211" i="2"/>
  <c r="AI186" i="2"/>
  <c r="AI187" i="2"/>
  <c r="AI192" i="2"/>
  <c r="AI190" i="2"/>
  <c r="AI207" i="2"/>
  <c r="AI196" i="2"/>
  <c r="AI194" i="2"/>
  <c r="AI191" i="2"/>
  <c r="AI200" i="2"/>
  <c r="AI198" i="2"/>
  <c r="AI199" i="2"/>
  <c r="AI204" i="2"/>
  <c r="AI202" i="2"/>
  <c r="AI195" i="2"/>
  <c r="AI208" i="2"/>
  <c r="AI184" i="2"/>
  <c r="AI206" i="2"/>
  <c r="AI203" i="2"/>
  <c r="AI210" i="2"/>
  <c r="AI182" i="2"/>
  <c r="AI183" i="2"/>
  <c r="AI188" i="2"/>
  <c r="AH218" i="2"/>
  <c r="T230" i="2" s="1"/>
  <c r="BC124" i="2"/>
  <c r="T594" i="2" s="1"/>
  <c r="S250" i="2"/>
  <c r="S591" i="2" s="1"/>
  <c r="S825" i="2" s="1"/>
  <c r="AJ181" i="2"/>
  <c r="AJ92" i="2"/>
  <c r="BE92" i="2" s="1"/>
  <c r="AJ132" i="2"/>
  <c r="BE132" i="2" s="1"/>
  <c r="AH169" i="2"/>
  <c r="T240" i="2" s="1"/>
  <c r="AI133" i="2"/>
  <c r="Z289" i="2"/>
  <c r="Z292" i="2"/>
  <c r="Z269" i="2"/>
  <c r="Y294" i="2"/>
  <c r="Y288" i="2"/>
  <c r="Z274" i="2"/>
  <c r="AA274" i="2" s="1"/>
  <c r="Y284" i="2"/>
  <c r="Z284" i="2" s="1"/>
  <c r="Z282" i="2"/>
  <c r="AA268" i="2"/>
  <c r="Z273" i="2"/>
  <c r="X301" i="2"/>
  <c r="Y287" i="2"/>
  <c r="Z287" i="2" s="1"/>
  <c r="Y272" i="2"/>
  <c r="Z277" i="2"/>
  <c r="Z276" i="2"/>
  <c r="Z293" i="2"/>
  <c r="Z291" i="2"/>
  <c r="Z266" i="2"/>
  <c r="AA266" i="2" s="1"/>
  <c r="Y300" i="2"/>
  <c r="K368" i="2" s="1"/>
  <c r="Z270" i="2"/>
  <c r="Z278" i="2"/>
  <c r="H362" i="2"/>
  <c r="H379" i="2"/>
  <c r="Y281" i="2"/>
  <c r="Y283" i="2"/>
  <c r="Z290" i="2"/>
  <c r="Y275" i="2"/>
  <c r="Y280" i="2"/>
  <c r="Y285" i="2"/>
  <c r="M786" i="2"/>
  <c r="N784" i="2"/>
  <c r="N785" i="2" s="1"/>
  <c r="R63" i="13"/>
  <c r="R82" i="13"/>
  <c r="AA37" i="7"/>
  <c r="AA97" i="7"/>
  <c r="AA15" i="7"/>
  <c r="AA79" i="7"/>
  <c r="AA71" i="7"/>
  <c r="AA41" i="7"/>
  <c r="S6" i="13"/>
  <c r="S44" i="13" s="1"/>
  <c r="AA51" i="7"/>
  <c r="AA17" i="7"/>
  <c r="AB2" i="7"/>
  <c r="AA339" i="7"/>
  <c r="AA33" i="7"/>
  <c r="AA19" i="7"/>
  <c r="AA29" i="7"/>
  <c r="AA6" i="7"/>
  <c r="AA81" i="7"/>
  <c r="AA25" i="7"/>
  <c r="AA11" i="7"/>
  <c r="AA21" i="7"/>
  <c r="S4" i="14"/>
  <c r="AA49" i="7"/>
  <c r="AA83" i="7"/>
  <c r="AA93" i="7"/>
  <c r="AA383" i="7"/>
  <c r="AA107" i="7"/>
  <c r="AA85" i="7"/>
  <c r="AA53" i="7"/>
  <c r="AA75" i="7"/>
  <c r="AA63" i="7"/>
  <c r="AA103" i="7"/>
  <c r="AA67" i="7"/>
  <c r="AA55" i="7"/>
  <c r="AA57" i="7"/>
  <c r="AA59" i="7"/>
  <c r="AA45" i="7"/>
  <c r="AA47" i="7"/>
  <c r="U30" i="12"/>
  <c r="U50" i="12"/>
  <c r="U76" i="12"/>
  <c r="U103" i="12"/>
  <c r="AA105" i="7"/>
  <c r="AA43" i="7"/>
  <c r="AA13" i="7"/>
  <c r="AA95" i="7"/>
  <c r="AA272" i="7"/>
  <c r="AA9" i="7"/>
  <c r="AA77" i="7"/>
  <c r="AA39" i="7"/>
  <c r="S922" i="2"/>
  <c r="AA101" i="7"/>
  <c r="AA89" i="7"/>
  <c r="AA99" i="7"/>
  <c r="AA35" i="7"/>
  <c r="AA69" i="7"/>
  <c r="AA31" i="7"/>
  <c r="AA65" i="7"/>
  <c r="AA73" i="7"/>
  <c r="AA91" i="7"/>
  <c r="AA27" i="7"/>
  <c r="AA61" i="7"/>
  <c r="AA87" i="7"/>
  <c r="T688" i="2"/>
  <c r="T844" i="2" s="1"/>
  <c r="T30" i="3"/>
  <c r="T76" i="3"/>
  <c r="T50" i="3"/>
  <c r="T102" i="3"/>
  <c r="U4" i="3"/>
  <c r="U30" i="3" s="1"/>
  <c r="Z111" i="7"/>
  <c r="R44" i="13"/>
  <c r="R25" i="13"/>
  <c r="N6" i="12"/>
  <c r="N12" i="12"/>
  <c r="N13" i="12"/>
  <c r="T517" i="2"/>
  <c r="W583" i="2"/>
  <c r="W610" i="2"/>
  <c r="W631" i="2"/>
  <c r="W657" i="2"/>
  <c r="S406" i="2"/>
  <c r="AK461" i="2" s="1"/>
  <c r="V395" i="2"/>
  <c r="V4" i="12" s="1"/>
  <c r="N49" i="3"/>
  <c r="N29" i="3"/>
  <c r="N111" i="3"/>
  <c r="N99" i="3"/>
  <c r="N100" i="3" s="1"/>
  <c r="M101" i="3"/>
  <c r="N109" i="3"/>
  <c r="R820" i="2" l="1"/>
  <c r="S20" i="12"/>
  <c r="S895" i="2"/>
  <c r="S81" i="12" s="1"/>
  <c r="AA181" i="7"/>
  <c r="AB125" i="7"/>
  <c r="AB141" i="7"/>
  <c r="AB157" i="7"/>
  <c r="AB173" i="7"/>
  <c r="AB129" i="7"/>
  <c r="AB123" i="7"/>
  <c r="AB139" i="7"/>
  <c r="AB155" i="7"/>
  <c r="AB171" i="7"/>
  <c r="AB186" i="7"/>
  <c r="AB121" i="7"/>
  <c r="AB137" i="7"/>
  <c r="AB153" i="7"/>
  <c r="AB169" i="7"/>
  <c r="AB119" i="7"/>
  <c r="AB135" i="7"/>
  <c r="AB151" i="7"/>
  <c r="AB167" i="7"/>
  <c r="AB229" i="7"/>
  <c r="AB177" i="7"/>
  <c r="AB116" i="7"/>
  <c r="AB133" i="7"/>
  <c r="AB149" i="7"/>
  <c r="AB165" i="7"/>
  <c r="AB131" i="7"/>
  <c r="AB147" i="7"/>
  <c r="AB163" i="7"/>
  <c r="AB145" i="7"/>
  <c r="AB161" i="7"/>
  <c r="AB127" i="7"/>
  <c r="AB143" i="7"/>
  <c r="AB159" i="7"/>
  <c r="AB175" i="7"/>
  <c r="X295" i="2"/>
  <c r="Y265" i="2"/>
  <c r="Y295" i="2" s="1"/>
  <c r="H644" i="2"/>
  <c r="E552" i="2"/>
  <c r="C926" i="2"/>
  <c r="K388" i="7" s="1"/>
  <c r="G644" i="2"/>
  <c r="G372" i="2"/>
  <c r="G376" i="2"/>
  <c r="T243" i="2"/>
  <c r="P409" i="2" s="1"/>
  <c r="Q543" i="2" s="1"/>
  <c r="P8" i="14" s="1"/>
  <c r="P543" i="2"/>
  <c r="O8" i="14" s="1"/>
  <c r="T362" i="2"/>
  <c r="T233" i="2"/>
  <c r="AI166" i="2"/>
  <c r="U237" i="2" s="1"/>
  <c r="AI344" i="2"/>
  <c r="U356" i="2" s="1"/>
  <c r="AI215" i="2"/>
  <c r="U227" i="2" s="1"/>
  <c r="S586" i="2"/>
  <c r="S820" i="2" s="1"/>
  <c r="T247" i="2"/>
  <c r="F552" i="2"/>
  <c r="E926" i="2"/>
  <c r="M388" i="7" s="1"/>
  <c r="I644" i="2"/>
  <c r="AJ149" i="2"/>
  <c r="AA286" i="2"/>
  <c r="AB286" i="2" s="1"/>
  <c r="X355" i="2"/>
  <c r="X365" i="2"/>
  <c r="X375" i="2"/>
  <c r="I379" i="2"/>
  <c r="AJ157" i="2"/>
  <c r="AJ154" i="2"/>
  <c r="AJ138" i="2"/>
  <c r="AJ168" i="2" s="1"/>
  <c r="V239" i="2" s="1"/>
  <c r="AJ152" i="2"/>
  <c r="K378" i="2"/>
  <c r="X305" i="2"/>
  <c r="F417" i="2" s="1"/>
  <c r="J369" i="2"/>
  <c r="J372" i="2" s="1"/>
  <c r="AJ134" i="2"/>
  <c r="AJ159" i="2"/>
  <c r="AJ150" i="2"/>
  <c r="AJ156" i="2"/>
  <c r="AJ151" i="2"/>
  <c r="AJ144" i="2"/>
  <c r="AJ162" i="2"/>
  <c r="AJ146" i="2"/>
  <c r="BC310" i="2"/>
  <c r="BD297" i="2"/>
  <c r="BD165" i="2"/>
  <c r="BD181" i="2" s="1"/>
  <c r="AJ145" i="2"/>
  <c r="BE264" i="2"/>
  <c r="AK264" i="2"/>
  <c r="AK310" i="2"/>
  <c r="Z288" i="2"/>
  <c r="AA288" i="2" s="1"/>
  <c r="AJ153" i="2"/>
  <c r="AJ140" i="2"/>
  <c r="AJ155" i="2"/>
  <c r="AJ158" i="2"/>
  <c r="Z279" i="2"/>
  <c r="AA279" i="2" s="1"/>
  <c r="AB279" i="2" s="1"/>
  <c r="AA291" i="2"/>
  <c r="AJ135" i="2"/>
  <c r="AJ148" i="2"/>
  <c r="AJ142" i="2"/>
  <c r="AJ147" i="2"/>
  <c r="AJ143" i="2"/>
  <c r="AA270" i="2"/>
  <c r="AA300" i="2" s="1"/>
  <c r="M368" i="2" s="1"/>
  <c r="AB267" i="2"/>
  <c r="AC267" i="2" s="1"/>
  <c r="AA293" i="2"/>
  <c r="AB293" i="2" s="1"/>
  <c r="AA273" i="2"/>
  <c r="AB273" i="2" s="1"/>
  <c r="AJ139" i="2"/>
  <c r="AJ136" i="2"/>
  <c r="AJ161" i="2"/>
  <c r="AA289" i="2"/>
  <c r="AB289" i="2" s="1"/>
  <c r="AJ160" i="2"/>
  <c r="AJ137" i="2"/>
  <c r="AJ141" i="2"/>
  <c r="AJ312" i="2"/>
  <c r="AJ316" i="2"/>
  <c r="AJ346" i="2" s="1"/>
  <c r="V358" i="2" s="1"/>
  <c r="AJ320" i="2"/>
  <c r="AJ324" i="2"/>
  <c r="AJ328" i="2"/>
  <c r="AJ332" i="2"/>
  <c r="AJ336" i="2"/>
  <c r="AJ313" i="2"/>
  <c r="AJ317" i="2"/>
  <c r="AJ321" i="2"/>
  <c r="AJ325" i="2"/>
  <c r="AJ329" i="2"/>
  <c r="AJ333" i="2"/>
  <c r="AJ337" i="2"/>
  <c r="AJ311" i="2"/>
  <c r="AJ315" i="2"/>
  <c r="AJ319" i="2"/>
  <c r="AJ323" i="2"/>
  <c r="AJ327" i="2"/>
  <c r="AJ331" i="2"/>
  <c r="AJ335" i="2"/>
  <c r="AJ322" i="2"/>
  <c r="AJ314" i="2"/>
  <c r="AJ330" i="2"/>
  <c r="AJ338" i="2"/>
  <c r="AJ318" i="2"/>
  <c r="AJ334" i="2"/>
  <c r="AJ339" i="2"/>
  <c r="AJ326" i="2"/>
  <c r="AJ340" i="2"/>
  <c r="AI347" i="2"/>
  <c r="U359" i="2" s="1"/>
  <c r="AB69" i="7"/>
  <c r="X226" i="2"/>
  <c r="X236" i="2"/>
  <c r="X246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T249" i="2"/>
  <c r="T590" i="2" s="1"/>
  <c r="S253" i="2"/>
  <c r="AK92" i="2"/>
  <c r="BF92" i="2" s="1"/>
  <c r="AK181" i="2"/>
  <c r="AK132" i="2"/>
  <c r="BF132" i="2" s="1"/>
  <c r="AJ189" i="2"/>
  <c r="AJ197" i="2"/>
  <c r="AJ205" i="2"/>
  <c r="AJ185" i="2"/>
  <c r="AJ193" i="2"/>
  <c r="AJ201" i="2"/>
  <c r="AJ209" i="2"/>
  <c r="AJ182" i="2"/>
  <c r="AJ183" i="2"/>
  <c r="AJ184" i="2"/>
  <c r="AJ186" i="2"/>
  <c r="AJ187" i="2"/>
  <c r="AJ217" i="2" s="1"/>
  <c r="V229" i="2" s="1"/>
  <c r="AJ188" i="2"/>
  <c r="AJ190" i="2"/>
  <c r="AJ191" i="2"/>
  <c r="AJ192" i="2"/>
  <c r="AJ194" i="2"/>
  <c r="AJ195" i="2"/>
  <c r="AJ196" i="2"/>
  <c r="AJ207" i="2"/>
  <c r="AJ198" i="2"/>
  <c r="AJ199" i="2"/>
  <c r="AJ200" i="2"/>
  <c r="AJ208" i="2"/>
  <c r="AJ202" i="2"/>
  <c r="AJ203" i="2"/>
  <c r="AJ204" i="2"/>
  <c r="AJ206" i="2"/>
  <c r="AJ210" i="2"/>
  <c r="AJ211" i="2"/>
  <c r="T250" i="2"/>
  <c r="T591" i="2" s="1"/>
  <c r="BD124" i="2"/>
  <c r="U594" i="2" s="1"/>
  <c r="AI218" i="2"/>
  <c r="U230" i="2" s="1"/>
  <c r="AI217" i="2"/>
  <c r="U229" i="2" s="1"/>
  <c r="AI169" i="2"/>
  <c r="U240" i="2" s="1"/>
  <c r="AJ133" i="2"/>
  <c r="Z294" i="2"/>
  <c r="AA269" i="2"/>
  <c r="AA292" i="2"/>
  <c r="AA282" i="2"/>
  <c r="AC271" i="2"/>
  <c r="AA287" i="2"/>
  <c r="AA277" i="2"/>
  <c r="AB277" i="2" s="1"/>
  <c r="Z301" i="2"/>
  <c r="L369" i="2" s="1"/>
  <c r="Z285" i="2"/>
  <c r="Z272" i="2"/>
  <c r="Z281" i="2"/>
  <c r="AB266" i="2"/>
  <c r="Z283" i="2"/>
  <c r="Z280" i="2"/>
  <c r="AB274" i="2"/>
  <c r="AA284" i="2"/>
  <c r="Y301" i="2"/>
  <c r="AB268" i="2"/>
  <c r="AA278" i="2"/>
  <c r="AB278" i="2" s="1"/>
  <c r="Z300" i="2"/>
  <c r="L368" i="2" s="1"/>
  <c r="AA290" i="2"/>
  <c r="AA276" i="2"/>
  <c r="Z275" i="2"/>
  <c r="N786" i="2"/>
  <c r="O784" i="2"/>
  <c r="O785" i="2" s="1"/>
  <c r="S63" i="13"/>
  <c r="S82" i="13"/>
  <c r="S25" i="13"/>
  <c r="T4" i="14"/>
  <c r="AB39" i="7"/>
  <c r="AB91" i="7"/>
  <c r="AB99" i="7"/>
  <c r="AB95" i="7"/>
  <c r="AB107" i="7"/>
  <c r="AB81" i="7"/>
  <c r="AB33" i="7"/>
  <c r="AB61" i="7"/>
  <c r="AB83" i="7"/>
  <c r="AB67" i="7"/>
  <c r="AB19" i="7"/>
  <c r="AB272" i="7"/>
  <c r="AB11" i="7"/>
  <c r="AB6" i="7"/>
  <c r="AB105" i="7"/>
  <c r="AB53" i="7"/>
  <c r="AB27" i="7"/>
  <c r="T6" i="13"/>
  <c r="AB25" i="7"/>
  <c r="AB9" i="7"/>
  <c r="AB45" i="7"/>
  <c r="AB339" i="7"/>
  <c r="AB79" i="7"/>
  <c r="AB51" i="7"/>
  <c r="AB89" i="7"/>
  <c r="AB75" i="7"/>
  <c r="AC2" i="7"/>
  <c r="AB37" i="7"/>
  <c r="AB101" i="7"/>
  <c r="AB63" i="7"/>
  <c r="AB15" i="7"/>
  <c r="AB73" i="7"/>
  <c r="AB59" i="7"/>
  <c r="AB93" i="7"/>
  <c r="AB29" i="7"/>
  <c r="AB383" i="7"/>
  <c r="AB85" i="7"/>
  <c r="AB47" i="7"/>
  <c r="AB57" i="7"/>
  <c r="AB21" i="7"/>
  <c r="AB17" i="7"/>
  <c r="AB13" i="7"/>
  <c r="AB65" i="7"/>
  <c r="AB87" i="7"/>
  <c r="AB43" i="7"/>
  <c r="T922" i="2"/>
  <c r="AB97" i="7"/>
  <c r="AB71" i="7"/>
  <c r="AB41" i="7"/>
  <c r="AB31" i="7"/>
  <c r="AB77" i="7"/>
  <c r="AB49" i="7"/>
  <c r="AB103" i="7"/>
  <c r="AB55" i="7"/>
  <c r="AB23" i="7"/>
  <c r="AB35" i="7"/>
  <c r="T864" i="2"/>
  <c r="AA111" i="7"/>
  <c r="V30" i="12"/>
  <c r="V50" i="12"/>
  <c r="V76" i="12"/>
  <c r="V103" i="12"/>
  <c r="T890" i="2"/>
  <c r="T956" i="2" s="1"/>
  <c r="U688" i="2"/>
  <c r="U817" i="2" s="1"/>
  <c r="T788" i="2"/>
  <c r="T715" i="2"/>
  <c r="T735" i="2"/>
  <c r="T761" i="2"/>
  <c r="T817" i="2"/>
  <c r="U102" i="3"/>
  <c r="U76" i="3"/>
  <c r="U50" i="3"/>
  <c r="V4" i="3"/>
  <c r="V102" i="3" s="1"/>
  <c r="O13" i="12"/>
  <c r="X583" i="2"/>
  <c r="X631" i="2"/>
  <c r="X610" i="2"/>
  <c r="X657" i="2"/>
  <c r="O12" i="12"/>
  <c r="U517" i="2"/>
  <c r="T406" i="2"/>
  <c r="AL461" i="2" s="1"/>
  <c r="O99" i="3"/>
  <c r="O100" i="3" s="1"/>
  <c r="W395" i="2"/>
  <c r="W4" i="12" s="1"/>
  <c r="N101" i="3"/>
  <c r="H877" i="2" l="1"/>
  <c r="G877" i="2"/>
  <c r="G63" i="12" s="1"/>
  <c r="I877" i="2"/>
  <c r="I63" i="12" s="1"/>
  <c r="T823" i="2"/>
  <c r="U823" i="2"/>
  <c r="T825" i="2"/>
  <c r="T824" i="2"/>
  <c r="T827" i="2"/>
  <c r="T826" i="2"/>
  <c r="U827" i="2"/>
  <c r="U826" i="2"/>
  <c r="T829" i="2"/>
  <c r="T15" i="12" s="1"/>
  <c r="T828" i="2"/>
  <c r="T14" i="12" s="1"/>
  <c r="U829" i="2"/>
  <c r="U15" i="12" s="1"/>
  <c r="U828" i="2"/>
  <c r="U14" i="12" s="1"/>
  <c r="T831" i="2"/>
  <c r="T17" i="12" s="1"/>
  <c r="T830" i="2"/>
  <c r="T16" i="12" s="1"/>
  <c r="U831" i="2"/>
  <c r="U17" i="12" s="1"/>
  <c r="U830" i="2"/>
  <c r="U16" i="12" s="1"/>
  <c r="T835" i="2"/>
  <c r="T21" i="12" s="1"/>
  <c r="T834" i="2"/>
  <c r="U835" i="2"/>
  <c r="U21" i="12" s="1"/>
  <c r="U834" i="2"/>
  <c r="T839" i="2"/>
  <c r="T25" i="12" s="1"/>
  <c r="T836" i="2"/>
  <c r="U839" i="2"/>
  <c r="U25" i="12" s="1"/>
  <c r="U836" i="2"/>
  <c r="T841" i="2"/>
  <c r="T27" i="12" s="1"/>
  <c r="T840" i="2"/>
  <c r="T26" i="12" s="1"/>
  <c r="U841" i="2"/>
  <c r="U27" i="12" s="1"/>
  <c r="U840" i="2"/>
  <c r="U26" i="12" s="1"/>
  <c r="T847" i="2"/>
  <c r="T33" i="12" s="1"/>
  <c r="T846" i="2"/>
  <c r="T32" i="12" s="1"/>
  <c r="U847" i="2"/>
  <c r="U33" i="12" s="1"/>
  <c r="U846" i="2"/>
  <c r="U32" i="12" s="1"/>
  <c r="T852" i="2"/>
  <c r="T38" i="12" s="1"/>
  <c r="T851" i="2"/>
  <c r="T37" i="12" s="1"/>
  <c r="U852" i="2"/>
  <c r="U38" i="12" s="1"/>
  <c r="U851" i="2"/>
  <c r="U37" i="12" s="1"/>
  <c r="U854" i="2"/>
  <c r="U40" i="12" s="1"/>
  <c r="U853" i="2"/>
  <c r="U39" i="12" s="1"/>
  <c r="T854" i="2"/>
  <c r="T40" i="12" s="1"/>
  <c r="T853" i="2"/>
  <c r="T39" i="12" s="1"/>
  <c r="T856" i="2"/>
  <c r="T42" i="12" s="1"/>
  <c r="U856" i="2"/>
  <c r="U42" i="12" s="1"/>
  <c r="T858" i="2"/>
  <c r="T44" i="12" s="1"/>
  <c r="U858" i="2"/>
  <c r="U44" i="12" s="1"/>
  <c r="U887" i="2"/>
  <c r="U73" i="12" s="1"/>
  <c r="U861" i="2"/>
  <c r="U47" i="12" s="1"/>
  <c r="T887" i="2"/>
  <c r="T73" i="12" s="1"/>
  <c r="T861" i="2"/>
  <c r="T47" i="12" s="1"/>
  <c r="U883" i="2"/>
  <c r="U69" i="12" s="1"/>
  <c r="U884" i="2"/>
  <c r="U70" i="12" s="1"/>
  <c r="T883" i="2"/>
  <c r="T69" i="12" s="1"/>
  <c r="T884" i="2"/>
  <c r="T70" i="12" s="1"/>
  <c r="T881" i="2"/>
  <c r="T67" i="12" s="1"/>
  <c r="T882" i="2"/>
  <c r="T68" i="12" s="1"/>
  <c r="U881" i="2"/>
  <c r="U67" i="12" s="1"/>
  <c r="U882" i="2"/>
  <c r="U68" i="12" s="1"/>
  <c r="U878" i="2"/>
  <c r="U64" i="12" s="1"/>
  <c r="U879" i="2"/>
  <c r="U65" i="12" s="1"/>
  <c r="T878" i="2"/>
  <c r="T64" i="12" s="1"/>
  <c r="T879" i="2"/>
  <c r="T65" i="12" s="1"/>
  <c r="U876" i="2"/>
  <c r="T876" i="2"/>
  <c r="T872" i="2"/>
  <c r="T58" i="12" s="1"/>
  <c r="T873" i="2"/>
  <c r="T59" i="12" s="1"/>
  <c r="U872" i="2"/>
  <c r="U58" i="12" s="1"/>
  <c r="U873" i="2"/>
  <c r="U59" i="12" s="1"/>
  <c r="T870" i="2"/>
  <c r="T56" i="12" s="1"/>
  <c r="T871" i="2"/>
  <c r="T57" i="12" s="1"/>
  <c r="U870" i="2"/>
  <c r="U56" i="12" s="1"/>
  <c r="U871" i="2"/>
  <c r="U57" i="12" s="1"/>
  <c r="T868" i="2"/>
  <c r="T54" i="12" s="1"/>
  <c r="T869" i="2"/>
  <c r="T55" i="12" s="1"/>
  <c r="U868" i="2"/>
  <c r="U54" i="12" s="1"/>
  <c r="U869" i="2"/>
  <c r="U55" i="12" s="1"/>
  <c r="T865" i="2"/>
  <c r="T51" i="12" s="1"/>
  <c r="U865" i="2"/>
  <c r="U51" i="12" s="1"/>
  <c r="I676" i="2"/>
  <c r="S121" i="12"/>
  <c r="AB181" i="7"/>
  <c r="AC127" i="7"/>
  <c r="AC143" i="7"/>
  <c r="AC159" i="7"/>
  <c r="AC175" i="7"/>
  <c r="AC125" i="7"/>
  <c r="AC141" i="7"/>
  <c r="AC157" i="7"/>
  <c r="AC173" i="7"/>
  <c r="AC123" i="7"/>
  <c r="AC139" i="7"/>
  <c r="AC155" i="7"/>
  <c r="AC171" i="7"/>
  <c r="AC186" i="7"/>
  <c r="AC121" i="7"/>
  <c r="AC137" i="7"/>
  <c r="AC153" i="7"/>
  <c r="AC169" i="7"/>
  <c r="AC147" i="7"/>
  <c r="AC163" i="7"/>
  <c r="AC119" i="7"/>
  <c r="AC135" i="7"/>
  <c r="AC151" i="7"/>
  <c r="AC167" i="7"/>
  <c r="AC229" i="7"/>
  <c r="AC116" i="7"/>
  <c r="AC133" i="7"/>
  <c r="AC149" i="7"/>
  <c r="AC165" i="7"/>
  <c r="AC129" i="7"/>
  <c r="AC145" i="7"/>
  <c r="AC161" i="7"/>
  <c r="AC177" i="7"/>
  <c r="AC131" i="7"/>
  <c r="Y298" i="2"/>
  <c r="K366" i="2" s="1"/>
  <c r="Z265" i="2"/>
  <c r="Z298" i="2" s="1"/>
  <c r="L366" i="2" s="1"/>
  <c r="L372" i="2" s="1"/>
  <c r="T954" i="2"/>
  <c r="H676" i="2"/>
  <c r="H63" i="12"/>
  <c r="H642" i="2"/>
  <c r="G382" i="2"/>
  <c r="H376" i="2"/>
  <c r="G676" i="2"/>
  <c r="G909" i="2" s="1"/>
  <c r="G642" i="2"/>
  <c r="P925" i="2"/>
  <c r="X387" i="7" s="1"/>
  <c r="U362" i="2"/>
  <c r="U243" i="2"/>
  <c r="Q409" i="2" s="1"/>
  <c r="R543" i="2" s="1"/>
  <c r="Q8" i="14" s="1"/>
  <c r="AJ344" i="2"/>
  <c r="V356" i="2" s="1"/>
  <c r="AJ166" i="2"/>
  <c r="V237" i="2" s="1"/>
  <c r="AJ215" i="2"/>
  <c r="V227" i="2" s="1"/>
  <c r="T586" i="2"/>
  <c r="T820" i="2" s="1"/>
  <c r="U247" i="2"/>
  <c r="I642" i="2"/>
  <c r="G552" i="2"/>
  <c r="J644" i="2"/>
  <c r="F926" i="2"/>
  <c r="N388" i="7" s="1"/>
  <c r="AK154" i="2"/>
  <c r="Y355" i="2"/>
  <c r="Y365" i="2"/>
  <c r="Y375" i="2"/>
  <c r="AB270" i="2"/>
  <c r="AB300" i="2" s="1"/>
  <c r="N368" i="2" s="1"/>
  <c r="K369" i="2"/>
  <c r="J379" i="2"/>
  <c r="L378" i="2"/>
  <c r="AK137" i="2"/>
  <c r="AK148" i="2"/>
  <c r="AB288" i="2"/>
  <c r="AC288" i="2" s="1"/>
  <c r="AK153" i="2"/>
  <c r="AK141" i="2"/>
  <c r="AK139" i="2"/>
  <c r="AK142" i="2"/>
  <c r="AK140" i="2"/>
  <c r="BD310" i="2"/>
  <c r="BF264" i="2"/>
  <c r="AK156" i="2"/>
  <c r="AK135" i="2"/>
  <c r="AK138" i="2"/>
  <c r="AK168" i="2" s="1"/>
  <c r="W239" i="2" s="1"/>
  <c r="AK152" i="2"/>
  <c r="AK134" i="2"/>
  <c r="AK160" i="2"/>
  <c r="AK159" i="2"/>
  <c r="AK144" i="2"/>
  <c r="AK146" i="2"/>
  <c r="AK149" i="2"/>
  <c r="AK161" i="2"/>
  <c r="AK143" i="2"/>
  <c r="AK158" i="2"/>
  <c r="AK157" i="2"/>
  <c r="BE297" i="2"/>
  <c r="BE165" i="2"/>
  <c r="BE181" i="2" s="1"/>
  <c r="AK151" i="2"/>
  <c r="AK136" i="2"/>
  <c r="AK147" i="2"/>
  <c r="AK155" i="2"/>
  <c r="AK150" i="2"/>
  <c r="AB291" i="2"/>
  <c r="AC291" i="2" s="1"/>
  <c r="AD291" i="2" s="1"/>
  <c r="AE291" i="2" s="1"/>
  <c r="U250" i="2"/>
  <c r="U591" i="2" s="1"/>
  <c r="U825" i="2" s="1"/>
  <c r="AJ347" i="2"/>
  <c r="V359" i="2" s="1"/>
  <c r="AK311" i="2"/>
  <c r="AK315" i="2"/>
  <c r="AK319" i="2"/>
  <c r="AK323" i="2"/>
  <c r="AK327" i="2"/>
  <c r="AK331" i="2"/>
  <c r="AK335" i="2"/>
  <c r="AK312" i="2"/>
  <c r="AK316" i="2"/>
  <c r="AK346" i="2" s="1"/>
  <c r="W358" i="2" s="1"/>
  <c r="AK320" i="2"/>
  <c r="AK324" i="2"/>
  <c r="AK328" i="2"/>
  <c r="AK332" i="2"/>
  <c r="AK336" i="2"/>
  <c r="AK313" i="2"/>
  <c r="AK317" i="2"/>
  <c r="AK321" i="2"/>
  <c r="AK325" i="2"/>
  <c r="AK329" i="2"/>
  <c r="AK333" i="2"/>
  <c r="AK337" i="2"/>
  <c r="AK326" i="2"/>
  <c r="AK314" i="2"/>
  <c r="AK330" i="2"/>
  <c r="AK339" i="2"/>
  <c r="AK322" i="2"/>
  <c r="AK338" i="2"/>
  <c r="AK318" i="2"/>
  <c r="AK334" i="2"/>
  <c r="AK340" i="2"/>
  <c r="U233" i="2"/>
  <c r="AL264" i="2"/>
  <c r="AL310" i="2"/>
  <c r="AK162" i="2"/>
  <c r="AK145" i="2"/>
  <c r="AJ218" i="2"/>
  <c r="V230" i="2" s="1"/>
  <c r="AK211" i="2"/>
  <c r="AK186" i="2"/>
  <c r="AK197" i="2"/>
  <c r="AK202" i="2"/>
  <c r="AK189" i="2"/>
  <c r="AK194" i="2"/>
  <c r="AK183" i="2"/>
  <c r="AK188" i="2"/>
  <c r="AK191" i="2"/>
  <c r="AK196" i="2"/>
  <c r="AK199" i="2"/>
  <c r="AK204" i="2"/>
  <c r="AK207" i="2"/>
  <c r="AK184" i="2"/>
  <c r="AK187" i="2"/>
  <c r="AK217" i="2" s="1"/>
  <c r="W229" i="2" s="1"/>
  <c r="AK192" i="2"/>
  <c r="AK195" i="2"/>
  <c r="AK200" i="2"/>
  <c r="AK203" i="2"/>
  <c r="AK208" i="2"/>
  <c r="AK205" i="2"/>
  <c r="AK210" i="2"/>
  <c r="AK206" i="2"/>
  <c r="AK193" i="2"/>
  <c r="AK182" i="2"/>
  <c r="AK201" i="2"/>
  <c r="AK185" i="2"/>
  <c r="AK209" i="2"/>
  <c r="AK198" i="2"/>
  <c r="AK190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AL92" i="2"/>
  <c r="BG92" i="2" s="1"/>
  <c r="AL132" i="2"/>
  <c r="BG132" i="2" s="1"/>
  <c r="AL181" i="2"/>
  <c r="U6" i="13"/>
  <c r="U82" i="13" s="1"/>
  <c r="Y226" i="2"/>
  <c r="Y236" i="2"/>
  <c r="Y246" i="2"/>
  <c r="U249" i="2"/>
  <c r="U590" i="2" s="1"/>
  <c r="U824" i="2" s="1"/>
  <c r="T253" i="2"/>
  <c r="BE124" i="2"/>
  <c r="V594" i="2" s="1"/>
  <c r="AJ169" i="2"/>
  <c r="V240" i="2" s="1"/>
  <c r="AK133" i="2"/>
  <c r="AB269" i="2"/>
  <c r="AA294" i="2"/>
  <c r="AB294" i="2" s="1"/>
  <c r="AC273" i="2"/>
  <c r="AB287" i="2"/>
  <c r="AB292" i="2"/>
  <c r="AC286" i="2"/>
  <c r="AB282" i="2"/>
  <c r="AA285" i="2"/>
  <c r="AD271" i="2"/>
  <c r="AE271" i="2" s="1"/>
  <c r="AC277" i="2"/>
  <c r="AD277" i="2" s="1"/>
  <c r="AE277" i="2" s="1"/>
  <c r="AC268" i="2"/>
  <c r="AA275" i="2"/>
  <c r="AD267" i="2"/>
  <c r="AB276" i="2"/>
  <c r="AC276" i="2" s="1"/>
  <c r="AB290" i="2"/>
  <c r="AC293" i="2"/>
  <c r="AB284" i="2"/>
  <c r="AA281" i="2"/>
  <c r="AC278" i="2"/>
  <c r="AC266" i="2"/>
  <c r="AC289" i="2"/>
  <c r="AC279" i="2"/>
  <c r="AD279" i="2" s="1"/>
  <c r="AE279" i="2" s="1"/>
  <c r="AA283" i="2"/>
  <c r="AA301" i="2"/>
  <c r="M369" i="2" s="1"/>
  <c r="AC274" i="2"/>
  <c r="AA280" i="2"/>
  <c r="AA272" i="2"/>
  <c r="AB272" i="2" s="1"/>
  <c r="O786" i="2"/>
  <c r="P784" i="2"/>
  <c r="P785" i="2" s="1"/>
  <c r="T63" i="13"/>
  <c r="T82" i="13"/>
  <c r="AC97" i="7"/>
  <c r="AC51" i="7"/>
  <c r="AC87" i="7"/>
  <c r="AC91" i="7"/>
  <c r="AC55" i="7"/>
  <c r="AC65" i="7"/>
  <c r="AC99" i="7"/>
  <c r="AC39" i="7"/>
  <c r="AC49" i="7"/>
  <c r="AC27" i="7"/>
  <c r="AC35" i="7"/>
  <c r="AC77" i="7"/>
  <c r="AC53" i="7"/>
  <c r="AC383" i="7"/>
  <c r="AC37" i="7"/>
  <c r="AC67" i="7"/>
  <c r="AC19" i="7"/>
  <c r="AC29" i="7"/>
  <c r="AC31" i="7"/>
  <c r="AC41" i="7"/>
  <c r="AC23" i="7"/>
  <c r="AC101" i="7"/>
  <c r="AD2" i="7"/>
  <c r="AC13" i="7"/>
  <c r="AC25" i="7"/>
  <c r="AC105" i="7"/>
  <c r="AC93" i="7"/>
  <c r="AC95" i="7"/>
  <c r="AC15" i="7"/>
  <c r="AC17" i="7"/>
  <c r="AC272" i="7"/>
  <c r="AC75" i="7"/>
  <c r="AC69" i="7"/>
  <c r="AC79" i="7"/>
  <c r="AC89" i="7"/>
  <c r="U922" i="2"/>
  <c r="AC339" i="7"/>
  <c r="AC43" i="7"/>
  <c r="AC61" i="7"/>
  <c r="AC63" i="7"/>
  <c r="AC73" i="7"/>
  <c r="AC83" i="7"/>
  <c r="AC107" i="7"/>
  <c r="AC11" i="7"/>
  <c r="AC45" i="7"/>
  <c r="AC71" i="7"/>
  <c r="AC6" i="7"/>
  <c r="AC33" i="7"/>
  <c r="AC103" i="7"/>
  <c r="AC59" i="7"/>
  <c r="AC85" i="7"/>
  <c r="AC21" i="7"/>
  <c r="AC47" i="7"/>
  <c r="AC81" i="7"/>
  <c r="AC9" i="7"/>
  <c r="T25" i="13"/>
  <c r="T44" i="13"/>
  <c r="AB111" i="7"/>
  <c r="U4" i="14"/>
  <c r="AC57" i="7"/>
  <c r="U864" i="2"/>
  <c r="W30" i="12"/>
  <c r="W50" i="12"/>
  <c r="W76" i="12"/>
  <c r="W103" i="12"/>
  <c r="U890" i="2"/>
  <c r="U956" i="2" s="1"/>
  <c r="V688" i="2"/>
  <c r="V817" i="2" s="1"/>
  <c r="U788" i="2"/>
  <c r="U715" i="2"/>
  <c r="U735" i="2"/>
  <c r="U761" i="2"/>
  <c r="U844" i="2"/>
  <c r="V76" i="3"/>
  <c r="V50" i="3"/>
  <c r="V30" i="3"/>
  <c r="W4" i="3"/>
  <c r="W688" i="2" s="1"/>
  <c r="W890" i="2" s="1"/>
  <c r="Q6" i="12"/>
  <c r="P6" i="12"/>
  <c r="Y583" i="2"/>
  <c r="Y610" i="2"/>
  <c r="Y631" i="2"/>
  <c r="Y657" i="2"/>
  <c r="P12" i="12"/>
  <c r="O6" i="12"/>
  <c r="P13" i="12"/>
  <c r="U406" i="2"/>
  <c r="AM461" i="2" s="1"/>
  <c r="V517" i="2"/>
  <c r="O101" i="3"/>
  <c r="P99" i="3"/>
  <c r="P100" i="3" s="1"/>
  <c r="X395" i="2"/>
  <c r="X4" i="12" s="1"/>
  <c r="I875" i="2" l="1"/>
  <c r="H875" i="2"/>
  <c r="G875" i="2"/>
  <c r="J877" i="2"/>
  <c r="J63" i="12" s="1"/>
  <c r="V823" i="2"/>
  <c r="V827" i="2"/>
  <c r="V826" i="2"/>
  <c r="V829" i="2"/>
  <c r="V15" i="12" s="1"/>
  <c r="V828" i="2"/>
  <c r="V14" i="12" s="1"/>
  <c r="V831" i="2"/>
  <c r="V17" i="12" s="1"/>
  <c r="V830" i="2"/>
  <c r="V16" i="12" s="1"/>
  <c r="V835" i="2"/>
  <c r="V21" i="12" s="1"/>
  <c r="V834" i="2"/>
  <c r="V839" i="2"/>
  <c r="V25" i="12" s="1"/>
  <c r="V836" i="2"/>
  <c r="V841" i="2"/>
  <c r="V27" i="12" s="1"/>
  <c r="V840" i="2"/>
  <c r="V26" i="12" s="1"/>
  <c r="V847" i="2"/>
  <c r="V33" i="12" s="1"/>
  <c r="V846" i="2"/>
  <c r="V32" i="12" s="1"/>
  <c r="V852" i="2"/>
  <c r="V38" i="12" s="1"/>
  <c r="V851" i="2"/>
  <c r="V37" i="12" s="1"/>
  <c r="V854" i="2"/>
  <c r="V40" i="12" s="1"/>
  <c r="V853" i="2"/>
  <c r="V39" i="12" s="1"/>
  <c r="V856" i="2"/>
  <c r="V42" i="12" s="1"/>
  <c r="V858" i="2"/>
  <c r="V44" i="12" s="1"/>
  <c r="V887" i="2"/>
  <c r="V73" i="12" s="1"/>
  <c r="V861" i="2"/>
  <c r="V47" i="12" s="1"/>
  <c r="V883" i="2"/>
  <c r="V69" i="12" s="1"/>
  <c r="V884" i="2"/>
  <c r="V70" i="12" s="1"/>
  <c r="V881" i="2"/>
  <c r="V67" i="12" s="1"/>
  <c r="V882" i="2"/>
  <c r="V68" i="12" s="1"/>
  <c r="V878" i="2"/>
  <c r="V64" i="12" s="1"/>
  <c r="V879" i="2"/>
  <c r="V65" i="12" s="1"/>
  <c r="V876" i="2"/>
  <c r="V872" i="2"/>
  <c r="V58" i="12" s="1"/>
  <c r="V873" i="2"/>
  <c r="V59" i="12" s="1"/>
  <c r="V870" i="2"/>
  <c r="V56" i="12" s="1"/>
  <c r="V871" i="2"/>
  <c r="V57" i="12" s="1"/>
  <c r="V868" i="2"/>
  <c r="V54" i="12" s="1"/>
  <c r="V869" i="2"/>
  <c r="V55" i="12" s="1"/>
  <c r="V865" i="2"/>
  <c r="V51" i="12" s="1"/>
  <c r="J676" i="2"/>
  <c r="U20" i="12"/>
  <c r="T20" i="12"/>
  <c r="U895" i="2"/>
  <c r="U81" i="12" s="1"/>
  <c r="T895" i="2"/>
  <c r="T81" i="12" s="1"/>
  <c r="Z305" i="2"/>
  <c r="H417" i="2" s="1"/>
  <c r="I552" i="2" s="1"/>
  <c r="Z295" i="2"/>
  <c r="AC181" i="7"/>
  <c r="Z375" i="2"/>
  <c r="AD129" i="7"/>
  <c r="AD145" i="7"/>
  <c r="AD161" i="7"/>
  <c r="AD177" i="7"/>
  <c r="AD127" i="7"/>
  <c r="AD143" i="7"/>
  <c r="AD159" i="7"/>
  <c r="AD175" i="7"/>
  <c r="AD125" i="7"/>
  <c r="AD141" i="7"/>
  <c r="AD157" i="7"/>
  <c r="AD173" i="7"/>
  <c r="AD123" i="7"/>
  <c r="AD139" i="7"/>
  <c r="AD155" i="7"/>
  <c r="AD171" i="7"/>
  <c r="AD186" i="7"/>
  <c r="AD121" i="7"/>
  <c r="AD137" i="7"/>
  <c r="AD153" i="7"/>
  <c r="AD169" i="7"/>
  <c r="AD229" i="7"/>
  <c r="AD149" i="7"/>
  <c r="AD165" i="7"/>
  <c r="AD119" i="7"/>
  <c r="AD135" i="7"/>
  <c r="AD151" i="7"/>
  <c r="AD167" i="7"/>
  <c r="AD116" i="7"/>
  <c r="AD133" i="7"/>
  <c r="AD131" i="7"/>
  <c r="AD147" i="7"/>
  <c r="AD163" i="7"/>
  <c r="K372" i="2"/>
  <c r="Y305" i="2"/>
  <c r="G417" i="2" s="1"/>
  <c r="K644" i="2" s="1"/>
  <c r="AA265" i="2"/>
  <c r="AA298" i="2" s="1"/>
  <c r="M366" i="2" s="1"/>
  <c r="M372" i="2" s="1"/>
  <c r="U954" i="2"/>
  <c r="I376" i="2"/>
  <c r="H382" i="2"/>
  <c r="V362" i="2"/>
  <c r="Q925" i="2"/>
  <c r="Y387" i="7" s="1"/>
  <c r="AK166" i="2"/>
  <c r="W237" i="2" s="1"/>
  <c r="AK215" i="2"/>
  <c r="W227" i="2" s="1"/>
  <c r="V233" i="2"/>
  <c r="AK344" i="2"/>
  <c r="W356" i="2" s="1"/>
  <c r="U586" i="2"/>
  <c r="V247" i="2"/>
  <c r="J642" i="2"/>
  <c r="Z355" i="2"/>
  <c r="Z365" i="2"/>
  <c r="AC270" i="2"/>
  <c r="AD270" i="2" s="1"/>
  <c r="AD300" i="2" s="1"/>
  <c r="P368" i="2" s="1"/>
  <c r="M378" i="2"/>
  <c r="K379" i="2"/>
  <c r="AF291" i="2"/>
  <c r="AG291" i="2" s="1"/>
  <c r="U44" i="13"/>
  <c r="U63" i="13"/>
  <c r="AF279" i="2"/>
  <c r="BF297" i="2"/>
  <c r="BF165" i="2"/>
  <c r="BF181" i="2" s="1"/>
  <c r="BE310" i="2"/>
  <c r="U25" i="13"/>
  <c r="AF277" i="2"/>
  <c r="AG277" i="2" s="1"/>
  <c r="AF271" i="2"/>
  <c r="AK347" i="2"/>
  <c r="W359" i="2" s="1"/>
  <c r="BG264" i="2"/>
  <c r="AM264" i="2"/>
  <c r="AM310" i="2"/>
  <c r="AE267" i="2"/>
  <c r="V250" i="2"/>
  <c r="V591" i="2" s="1"/>
  <c r="V825" i="2" s="1"/>
  <c r="AL311" i="2"/>
  <c r="AL315" i="2"/>
  <c r="AL319" i="2"/>
  <c r="AL323" i="2"/>
  <c r="AL327" i="2"/>
  <c r="AL331" i="2"/>
  <c r="AL335" i="2"/>
  <c r="AL312" i="2"/>
  <c r="AL316" i="2"/>
  <c r="AL346" i="2" s="1"/>
  <c r="AL320" i="2"/>
  <c r="AL324" i="2"/>
  <c r="AL328" i="2"/>
  <c r="AL332" i="2"/>
  <c r="AL336" i="2"/>
  <c r="AL314" i="2"/>
  <c r="AL318" i="2"/>
  <c r="AL322" i="2"/>
  <c r="AL326" i="2"/>
  <c r="AL330" i="2"/>
  <c r="AL334" i="2"/>
  <c r="AL340" i="2"/>
  <c r="AL339" i="2"/>
  <c r="AL317" i="2"/>
  <c r="AL333" i="2"/>
  <c r="AL325" i="2"/>
  <c r="AL321" i="2"/>
  <c r="AL337" i="2"/>
  <c r="AL338" i="2"/>
  <c r="AL313" i="2"/>
  <c r="AL329" i="2"/>
  <c r="AD293" i="2"/>
  <c r="AE293" i="2" s="1"/>
  <c r="V6" i="13"/>
  <c r="V63" i="13" s="1"/>
  <c r="Z226" i="2"/>
  <c r="Z236" i="2"/>
  <c r="Z246" i="2"/>
  <c r="AL139" i="2"/>
  <c r="AL156" i="2"/>
  <c r="AL153" i="2"/>
  <c r="AL157" i="2"/>
  <c r="AL161" i="2"/>
  <c r="AL134" i="2"/>
  <c r="AL151" i="2"/>
  <c r="AL140" i="2"/>
  <c r="AL159" i="2"/>
  <c r="AL152" i="2"/>
  <c r="AL143" i="2"/>
  <c r="AL142" i="2"/>
  <c r="AL158" i="2"/>
  <c r="U213" i="7" s="1"/>
  <c r="AL147" i="2"/>
  <c r="AL137" i="2"/>
  <c r="AL146" i="2"/>
  <c r="AL145" i="2"/>
  <c r="AL141" i="2"/>
  <c r="AL160" i="2"/>
  <c r="AL149" i="2"/>
  <c r="U204" i="7" s="1"/>
  <c r="AL150" i="2"/>
  <c r="AL144" i="2"/>
  <c r="U199" i="7" s="1"/>
  <c r="AL135" i="2"/>
  <c r="AL148" i="2"/>
  <c r="AL155" i="2"/>
  <c r="AL154" i="2"/>
  <c r="AL136" i="2"/>
  <c r="AL162" i="2"/>
  <c r="V243" i="2"/>
  <c r="R409" i="2" s="1"/>
  <c r="BG118" i="2"/>
  <c r="BG119" i="2"/>
  <c r="BG120" i="2"/>
  <c r="BG106" i="2"/>
  <c r="BG122" i="2"/>
  <c r="BG123" i="2"/>
  <c r="BG113" i="2"/>
  <c r="BG108" i="2"/>
  <c r="BG111" i="2"/>
  <c r="BG94" i="2"/>
  <c r="BG95" i="2"/>
  <c r="BG96" i="2"/>
  <c r="BG101" i="2"/>
  <c r="BG107" i="2"/>
  <c r="BG98" i="2"/>
  <c r="BG99" i="2"/>
  <c r="BG100" i="2"/>
  <c r="BG121" i="2"/>
  <c r="BG97" i="2"/>
  <c r="BG117" i="2"/>
  <c r="BG102" i="2"/>
  <c r="BG103" i="2"/>
  <c r="BG104" i="2"/>
  <c r="BG109" i="2"/>
  <c r="BG110" i="2"/>
  <c r="BG112" i="2"/>
  <c r="BG114" i="2"/>
  <c r="BG115" i="2"/>
  <c r="BG116" i="2"/>
  <c r="BG105" i="2"/>
  <c r="AL138" i="2"/>
  <c r="AM92" i="2"/>
  <c r="BH92" i="2" s="1"/>
  <c r="AM181" i="2"/>
  <c r="AM132" i="2"/>
  <c r="BH132" i="2" s="1"/>
  <c r="V249" i="2"/>
  <c r="V590" i="2" s="1"/>
  <c r="V824" i="2" s="1"/>
  <c r="U253" i="2"/>
  <c r="AL197" i="2"/>
  <c r="AL198" i="2"/>
  <c r="AL199" i="2"/>
  <c r="AL208" i="2"/>
  <c r="AL201" i="2"/>
  <c r="AL202" i="2"/>
  <c r="AL203" i="2"/>
  <c r="AL200" i="2"/>
  <c r="AL205" i="2"/>
  <c r="AL206" i="2"/>
  <c r="AL207" i="2"/>
  <c r="AL204" i="2"/>
  <c r="AL209" i="2"/>
  <c r="AL210" i="2"/>
  <c r="AL211" i="2"/>
  <c r="AL182" i="2"/>
  <c r="AL183" i="2"/>
  <c r="AL196" i="2"/>
  <c r="AL188" i="2"/>
  <c r="AL193" i="2"/>
  <c r="AL194" i="2"/>
  <c r="AL195" i="2"/>
  <c r="AL184" i="2"/>
  <c r="AL185" i="2"/>
  <c r="AL186" i="2"/>
  <c r="AL187" i="2"/>
  <c r="AL217" i="2" s="1"/>
  <c r="X229" i="2" s="1"/>
  <c r="AL192" i="2"/>
  <c r="AL189" i="2"/>
  <c r="AL190" i="2"/>
  <c r="AL191" i="2"/>
  <c r="BF124" i="2"/>
  <c r="W594" i="2" s="1"/>
  <c r="AK218" i="2"/>
  <c r="W230" i="2" s="1"/>
  <c r="AK169" i="2"/>
  <c r="W240" i="2" s="1"/>
  <c r="AL133" i="2"/>
  <c r="AC269" i="2"/>
  <c r="AC301" i="2" s="1"/>
  <c r="O369" i="2" s="1"/>
  <c r="AB301" i="2"/>
  <c r="AC294" i="2"/>
  <c r="AC287" i="2"/>
  <c r="AD273" i="2"/>
  <c r="AE273" i="2" s="1"/>
  <c r="AC282" i="2"/>
  <c r="AD282" i="2" s="1"/>
  <c r="AE282" i="2" s="1"/>
  <c r="AB285" i="2"/>
  <c r="AC285" i="2" s="1"/>
  <c r="AD286" i="2"/>
  <c r="AC292" i="2"/>
  <c r="AC284" i="2"/>
  <c r="AD278" i="2"/>
  <c r="AE278" i="2" s="1"/>
  <c r="AD268" i="2"/>
  <c r="AE268" i="2" s="1"/>
  <c r="AB275" i="2"/>
  <c r="AB280" i="2"/>
  <c r="AD274" i="2"/>
  <c r="AE274" i="2" s="1"/>
  <c r="AD288" i="2"/>
  <c r="AE288" i="2" s="1"/>
  <c r="AD266" i="2"/>
  <c r="AE266" i="2" s="1"/>
  <c r="AB283" i="2"/>
  <c r="AC290" i="2"/>
  <c r="AC272" i="2"/>
  <c r="AD289" i="2"/>
  <c r="AE289" i="2" s="1"/>
  <c r="AB281" i="2"/>
  <c r="AD276" i="2"/>
  <c r="AE276" i="2" s="1"/>
  <c r="V4" i="14"/>
  <c r="Q784" i="2"/>
  <c r="Q785" i="2" s="1"/>
  <c r="P786" i="2"/>
  <c r="AD43" i="7"/>
  <c r="I43" i="7" s="1"/>
  <c r="AD31" i="7"/>
  <c r="I31" i="7" s="1"/>
  <c r="AD272" i="7"/>
  <c r="AD73" i="7"/>
  <c r="I73" i="7" s="1"/>
  <c r="AD59" i="7"/>
  <c r="I59" i="7" s="1"/>
  <c r="AD103" i="7"/>
  <c r="I103" i="7" s="1"/>
  <c r="AD45" i="7"/>
  <c r="I45" i="7" s="1"/>
  <c r="AD339" i="7"/>
  <c r="AD93" i="7"/>
  <c r="I93" i="7" s="1"/>
  <c r="AD49" i="7"/>
  <c r="I49" i="7" s="1"/>
  <c r="AD55" i="7"/>
  <c r="I55" i="7" s="1"/>
  <c r="AD35" i="7"/>
  <c r="I35" i="7" s="1"/>
  <c r="AD39" i="7"/>
  <c r="I39" i="7" s="1"/>
  <c r="AD57" i="7"/>
  <c r="I57" i="7" s="1"/>
  <c r="AD6" i="7"/>
  <c r="AD17" i="7"/>
  <c r="I17" i="7" s="1"/>
  <c r="AD105" i="7"/>
  <c r="I105" i="7" s="1"/>
  <c r="AD69" i="7"/>
  <c r="I69" i="7" s="1"/>
  <c r="AD29" i="7"/>
  <c r="I29" i="7" s="1"/>
  <c r="AD25" i="7"/>
  <c r="I25" i="7" s="1"/>
  <c r="AD19" i="7"/>
  <c r="I19" i="7" s="1"/>
  <c r="AD13" i="7"/>
  <c r="I13" i="7" s="1"/>
  <c r="AD97" i="7"/>
  <c r="I97" i="7" s="1"/>
  <c r="AD107" i="7"/>
  <c r="I107" i="7" s="1"/>
  <c r="AD95" i="7"/>
  <c r="I95" i="7" s="1"/>
  <c r="AD53" i="7"/>
  <c r="I53" i="7" s="1"/>
  <c r="AD51" i="7"/>
  <c r="I51" i="7" s="1"/>
  <c r="AD9" i="7"/>
  <c r="I9" i="7" s="1"/>
  <c r="AD71" i="7"/>
  <c r="I71" i="7" s="1"/>
  <c r="AD11" i="7"/>
  <c r="I11" i="7" s="1"/>
  <c r="AD89" i="7"/>
  <c r="I89" i="7" s="1"/>
  <c r="AD101" i="7"/>
  <c r="I101" i="7" s="1"/>
  <c r="AD63" i="7"/>
  <c r="I63" i="7" s="1"/>
  <c r="AD99" i="7"/>
  <c r="I99" i="7" s="1"/>
  <c r="AD81" i="7"/>
  <c r="I81" i="7" s="1"/>
  <c r="AD37" i="7"/>
  <c r="I37" i="7" s="1"/>
  <c r="AD91" i="7"/>
  <c r="I91" i="7" s="1"/>
  <c r="AD77" i="7"/>
  <c r="I77" i="7" s="1"/>
  <c r="AD87" i="7"/>
  <c r="I87" i="7" s="1"/>
  <c r="AD23" i="7"/>
  <c r="I23" i="7" s="1"/>
  <c r="AD383" i="7"/>
  <c r="AD83" i="7"/>
  <c r="I83" i="7" s="1"/>
  <c r="AD65" i="7"/>
  <c r="I65" i="7" s="1"/>
  <c r="AD33" i="7"/>
  <c r="I33" i="7" s="1"/>
  <c r="AD75" i="7"/>
  <c r="I75" i="7" s="1"/>
  <c r="AD61" i="7"/>
  <c r="I61" i="7" s="1"/>
  <c r="AD79" i="7"/>
  <c r="I79" i="7" s="1"/>
  <c r="AD15" i="7"/>
  <c r="I15" i="7" s="1"/>
  <c r="V922" i="2"/>
  <c r="AD67" i="7"/>
  <c r="I67" i="7" s="1"/>
  <c r="AD85" i="7"/>
  <c r="I85" i="7" s="1"/>
  <c r="AD41" i="7"/>
  <c r="I41" i="7" s="1"/>
  <c r="AD27" i="7"/>
  <c r="I27" i="7" s="1"/>
  <c r="AD21" i="7"/>
  <c r="AD47" i="7"/>
  <c r="I47" i="7" s="1"/>
  <c r="AC111" i="7"/>
  <c r="W817" i="2"/>
  <c r="W864" i="2"/>
  <c r="W30" i="3"/>
  <c r="V844" i="2"/>
  <c r="V890" i="2"/>
  <c r="V956" i="2" s="1"/>
  <c r="X30" i="12"/>
  <c r="X50" i="12"/>
  <c r="X76" i="12"/>
  <c r="X103" i="12"/>
  <c r="V864" i="2"/>
  <c r="W76" i="3"/>
  <c r="W788" i="2"/>
  <c r="W715" i="2"/>
  <c r="W735" i="2"/>
  <c r="W761" i="2"/>
  <c r="W102" i="3"/>
  <c r="W50" i="3"/>
  <c r="W844" i="2"/>
  <c r="V788" i="2"/>
  <c r="V715" i="2"/>
  <c r="V735" i="2"/>
  <c r="V761" i="2"/>
  <c r="R6" i="12"/>
  <c r="Q12" i="12"/>
  <c r="Q13" i="12"/>
  <c r="W517" i="2"/>
  <c r="Z631" i="2"/>
  <c r="Z583" i="2"/>
  <c r="Z610" i="2"/>
  <c r="Z657" i="2"/>
  <c r="V406" i="2"/>
  <c r="AN461" i="2" s="1"/>
  <c r="Q99" i="3"/>
  <c r="Q100" i="3" s="1"/>
  <c r="P101" i="3"/>
  <c r="X4" i="3"/>
  <c r="X688" i="2" s="1"/>
  <c r="Y395" i="2"/>
  <c r="Y4" i="12" s="1"/>
  <c r="U820" i="2" l="1"/>
  <c r="J875" i="2"/>
  <c r="K877" i="2"/>
  <c r="K63" i="12" s="1"/>
  <c r="W823" i="2"/>
  <c r="W827" i="2"/>
  <c r="W826" i="2"/>
  <c r="W829" i="2"/>
  <c r="W15" i="12" s="1"/>
  <c r="W828" i="2"/>
  <c r="W14" i="12" s="1"/>
  <c r="W831" i="2"/>
  <c r="W17" i="12" s="1"/>
  <c r="W830" i="2"/>
  <c r="W16" i="12" s="1"/>
  <c r="W835" i="2"/>
  <c r="W21" i="12" s="1"/>
  <c r="W834" i="2"/>
  <c r="W895" i="2" s="1"/>
  <c r="W81" i="12" s="1"/>
  <c r="W839" i="2"/>
  <c r="W25" i="12" s="1"/>
  <c r="W836" i="2"/>
  <c r="W841" i="2"/>
  <c r="W27" i="12" s="1"/>
  <c r="W840" i="2"/>
  <c r="W26" i="12" s="1"/>
  <c r="W847" i="2"/>
  <c r="W33" i="12" s="1"/>
  <c r="W846" i="2"/>
  <c r="W32" i="12" s="1"/>
  <c r="W852" i="2"/>
  <c r="W38" i="12" s="1"/>
  <c r="W851" i="2"/>
  <c r="W37" i="12" s="1"/>
  <c r="W854" i="2"/>
  <c r="W40" i="12" s="1"/>
  <c r="W853" i="2"/>
  <c r="W39" i="12" s="1"/>
  <c r="W856" i="2"/>
  <c r="W42" i="12" s="1"/>
  <c r="W858" i="2"/>
  <c r="W44" i="12" s="1"/>
  <c r="W887" i="2"/>
  <c r="W73" i="12" s="1"/>
  <c r="W861" i="2"/>
  <c r="W47" i="12" s="1"/>
  <c r="W883" i="2"/>
  <c r="W69" i="12" s="1"/>
  <c r="W884" i="2"/>
  <c r="W70" i="12" s="1"/>
  <c r="W881" i="2"/>
  <c r="W67" i="12" s="1"/>
  <c r="W882" i="2"/>
  <c r="W68" i="12" s="1"/>
  <c r="W878" i="2"/>
  <c r="W64" i="12" s="1"/>
  <c r="W879" i="2"/>
  <c r="W65" i="12" s="1"/>
  <c r="W876" i="2"/>
  <c r="W872" i="2"/>
  <c r="W58" i="12" s="1"/>
  <c r="W873" i="2"/>
  <c r="W59" i="12" s="1"/>
  <c r="W870" i="2"/>
  <c r="W56" i="12" s="1"/>
  <c r="W871" i="2"/>
  <c r="W57" i="12" s="1"/>
  <c r="W868" i="2"/>
  <c r="W54" i="12" s="1"/>
  <c r="W869" i="2"/>
  <c r="W55" i="12" s="1"/>
  <c r="W865" i="2"/>
  <c r="W51" i="12" s="1"/>
  <c r="K676" i="2"/>
  <c r="H926" i="2"/>
  <c r="P388" i="7" s="1"/>
  <c r="L644" i="2"/>
  <c r="L877" i="2" s="1"/>
  <c r="U121" i="12"/>
  <c r="T121" i="12"/>
  <c r="V20" i="12"/>
  <c r="V121" i="12" s="1"/>
  <c r="V895" i="2"/>
  <c r="V81" i="12" s="1"/>
  <c r="G926" i="2"/>
  <c r="O388" i="7" s="1"/>
  <c r="H552" i="2"/>
  <c r="AD181" i="7"/>
  <c r="AA305" i="2"/>
  <c r="I417" i="2" s="1"/>
  <c r="M644" i="2" s="1"/>
  <c r="AA295" i="2"/>
  <c r="AB265" i="2"/>
  <c r="AC265" i="2" s="1"/>
  <c r="AD265" i="2" s="1"/>
  <c r="AE265" i="2" s="1"/>
  <c r="AF265" i="2" s="1"/>
  <c r="V954" i="2"/>
  <c r="J376" i="2"/>
  <c r="I382" i="2"/>
  <c r="W243" i="2"/>
  <c r="S409" i="2" s="1"/>
  <c r="T543" i="2" s="1"/>
  <c r="S8" i="14" s="1"/>
  <c r="AL344" i="2"/>
  <c r="X356" i="2" s="1"/>
  <c r="W233" i="2"/>
  <c r="AL215" i="2"/>
  <c r="X227" i="2" s="1"/>
  <c r="W362" i="2"/>
  <c r="AL166" i="2"/>
  <c r="X237" i="2" s="1"/>
  <c r="U219" i="7" s="1"/>
  <c r="V586" i="2"/>
  <c r="W247" i="2"/>
  <c r="K642" i="2"/>
  <c r="S543" i="2"/>
  <c r="R8" i="14" s="1"/>
  <c r="R925" i="2"/>
  <c r="Z387" i="7" s="1"/>
  <c r="AE270" i="2"/>
  <c r="AE300" i="2" s="1"/>
  <c r="Q368" i="2" s="1"/>
  <c r="AC300" i="2"/>
  <c r="O368" i="2" s="1"/>
  <c r="V44" i="13"/>
  <c r="V25" i="13"/>
  <c r="V82" i="13"/>
  <c r="X358" i="2"/>
  <c r="AM138" i="2"/>
  <c r="V193" i="7" s="1"/>
  <c r="L379" i="2"/>
  <c r="N369" i="2"/>
  <c r="N378" i="2"/>
  <c r="AF274" i="2"/>
  <c r="AF278" i="2"/>
  <c r="AF276" i="2"/>
  <c r="AF267" i="2"/>
  <c r="AG279" i="2"/>
  <c r="BG297" i="2"/>
  <c r="AF289" i="2"/>
  <c r="AG289" i="2" s="1"/>
  <c r="AF282" i="2"/>
  <c r="AG282" i="2" s="1"/>
  <c r="AF293" i="2"/>
  <c r="AL347" i="2"/>
  <c r="BH264" i="2"/>
  <c r="AF266" i="2"/>
  <c r="AF273" i="2"/>
  <c r="AH291" i="2"/>
  <c r="AF288" i="2"/>
  <c r="AF268" i="2"/>
  <c r="AH277" i="2"/>
  <c r="AI277" i="2" s="1"/>
  <c r="AG271" i="2"/>
  <c r="BF310" i="2"/>
  <c r="AD284" i="2"/>
  <c r="AE284" i="2" s="1"/>
  <c r="AE286" i="2"/>
  <c r="AM314" i="2"/>
  <c r="AM318" i="2"/>
  <c r="AM322" i="2"/>
  <c r="AM326" i="2"/>
  <c r="AM330" i="2"/>
  <c r="AM334" i="2"/>
  <c r="AM311" i="2"/>
  <c r="AM315" i="2"/>
  <c r="AM319" i="2"/>
  <c r="AM323" i="2"/>
  <c r="AM327" i="2"/>
  <c r="AM331" i="2"/>
  <c r="AM335" i="2"/>
  <c r="AM312" i="2"/>
  <c r="AM316" i="2"/>
  <c r="AM346" i="2" s="1"/>
  <c r="Y358" i="2" s="1"/>
  <c r="AM320" i="2"/>
  <c r="AM324" i="2"/>
  <c r="AM328" i="2"/>
  <c r="AM332" i="2"/>
  <c r="AM336" i="2"/>
  <c r="AM313" i="2"/>
  <c r="AM329" i="2"/>
  <c r="AM338" i="2"/>
  <c r="AM340" i="2"/>
  <c r="AM325" i="2"/>
  <c r="AM317" i="2"/>
  <c r="AM333" i="2"/>
  <c r="AM321" i="2"/>
  <c r="AM337" i="2"/>
  <c r="AM339" i="2"/>
  <c r="AN264" i="2"/>
  <c r="AZ274" i="2" s="1"/>
  <c r="AN31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94" i="2"/>
  <c r="BH96" i="2"/>
  <c r="BH121" i="2"/>
  <c r="BH122" i="2"/>
  <c r="BH123" i="2"/>
  <c r="BH95" i="2"/>
  <c r="BH97" i="2"/>
  <c r="BH98" i="2"/>
  <c r="BH99" i="2"/>
  <c r="BH100" i="2"/>
  <c r="AL168" i="2"/>
  <c r="U193" i="7"/>
  <c r="U191" i="7"/>
  <c r="U215" i="7"/>
  <c r="U198" i="7"/>
  <c r="U208" i="7"/>
  <c r="W250" i="2"/>
  <c r="W591" i="2" s="1"/>
  <c r="W825" i="2" s="1"/>
  <c r="AM139" i="2"/>
  <c r="V194" i="7" s="1"/>
  <c r="AM151" i="2"/>
  <c r="V206" i="7" s="1"/>
  <c r="AM145" i="2"/>
  <c r="V200" i="7" s="1"/>
  <c r="AM155" i="2"/>
  <c r="V210" i="7" s="1"/>
  <c r="AM153" i="2"/>
  <c r="AM156" i="2"/>
  <c r="V211" i="7" s="1"/>
  <c r="AM157" i="2"/>
  <c r="V212" i="7" s="1"/>
  <c r="AM134" i="2"/>
  <c r="V189" i="7" s="1"/>
  <c r="AM161" i="2"/>
  <c r="V216" i="7" s="1"/>
  <c r="AM150" i="2"/>
  <c r="V205" i="7" s="1"/>
  <c r="AM143" i="2"/>
  <c r="V198" i="7" s="1"/>
  <c r="AM135" i="2"/>
  <c r="V190" i="7" s="1"/>
  <c r="AM159" i="2"/>
  <c r="V214" i="7" s="1"/>
  <c r="AM152" i="2"/>
  <c r="V207" i="7" s="1"/>
  <c r="AM137" i="2"/>
  <c r="V192" i="7" s="1"/>
  <c r="AM136" i="2"/>
  <c r="V191" i="7" s="1"/>
  <c r="AM148" i="2"/>
  <c r="V203" i="7" s="1"/>
  <c r="AM141" i="2"/>
  <c r="V196" i="7" s="1"/>
  <c r="AM142" i="2"/>
  <c r="V197" i="7" s="1"/>
  <c r="AM149" i="2"/>
  <c r="V204" i="7" s="1"/>
  <c r="AM140" i="2"/>
  <c r="V195" i="7" s="1"/>
  <c r="AM160" i="2"/>
  <c r="V215" i="7" s="1"/>
  <c r="AM144" i="2"/>
  <c r="V199" i="7" s="1"/>
  <c r="AM158" i="2"/>
  <c r="V213" i="7" s="1"/>
  <c r="AM147" i="2"/>
  <c r="V202" i="7" s="1"/>
  <c r="AM162" i="2"/>
  <c r="V217" i="7" s="1"/>
  <c r="AM146" i="2"/>
  <c r="V201" i="7" s="1"/>
  <c r="AM154" i="2"/>
  <c r="V209" i="7" s="1"/>
  <c r="AL218" i="2"/>
  <c r="X230" i="2" s="1"/>
  <c r="W249" i="2"/>
  <c r="W590" i="2" s="1"/>
  <c r="W824" i="2" s="1"/>
  <c r="V253" i="2"/>
  <c r="AM192" i="2"/>
  <c r="AM209" i="2"/>
  <c r="AM198" i="2"/>
  <c r="AM187" i="2"/>
  <c r="AM217" i="2" s="1"/>
  <c r="Y229" i="2" s="1"/>
  <c r="AM195" i="2"/>
  <c r="AM196" i="2"/>
  <c r="AM189" i="2"/>
  <c r="AM202" i="2"/>
  <c r="AM207" i="2"/>
  <c r="AM200" i="2"/>
  <c r="AM197" i="2"/>
  <c r="AM206" i="2"/>
  <c r="AM211" i="2"/>
  <c r="AM204" i="2"/>
  <c r="AM201" i="2"/>
  <c r="AM210" i="2"/>
  <c r="AM183" i="2"/>
  <c r="AM208" i="2"/>
  <c r="AM182" i="2"/>
  <c r="AM203" i="2"/>
  <c r="AM184" i="2"/>
  <c r="AM193" i="2"/>
  <c r="AM186" i="2"/>
  <c r="AM199" i="2"/>
  <c r="AM205" i="2"/>
  <c r="AM188" i="2"/>
  <c r="AM185" i="2"/>
  <c r="AM194" i="2"/>
  <c r="AM191" i="2"/>
  <c r="AM190" i="2"/>
  <c r="BG124" i="2"/>
  <c r="X594" i="2" s="1"/>
  <c r="AN132" i="2"/>
  <c r="BI132" i="2" s="1"/>
  <c r="AN92" i="2"/>
  <c r="BI92" i="2" s="1"/>
  <c r="AN181" i="2"/>
  <c r="U197" i="7"/>
  <c r="U212" i="7"/>
  <c r="U209" i="7"/>
  <c r="U196" i="7"/>
  <c r="U207" i="7"/>
  <c r="BG165" i="2"/>
  <c r="BG181" i="2" s="1"/>
  <c r="U210" i="7"/>
  <c r="U200" i="7"/>
  <c r="U214" i="7"/>
  <c r="U211" i="7"/>
  <c r="U203" i="7"/>
  <c r="U201" i="7"/>
  <c r="U195" i="7"/>
  <c r="U194" i="7"/>
  <c r="U190" i="7"/>
  <c r="U192" i="7"/>
  <c r="U206" i="7"/>
  <c r="U202" i="7"/>
  <c r="U189" i="7"/>
  <c r="U217" i="7"/>
  <c r="U205" i="7"/>
  <c r="U216" i="7"/>
  <c r="AL169" i="2"/>
  <c r="U188" i="7"/>
  <c r="AM133" i="2"/>
  <c r="AD269" i="2"/>
  <c r="AD294" i="2"/>
  <c r="AD287" i="2"/>
  <c r="AD292" i="2"/>
  <c r="AC280" i="2"/>
  <c r="AC275" i="2"/>
  <c r="AC281" i="2"/>
  <c r="AD290" i="2"/>
  <c r="AE290" i="2" s="1"/>
  <c r="AD285" i="2"/>
  <c r="AD272" i="2"/>
  <c r="AC283" i="2"/>
  <c r="R784" i="2"/>
  <c r="R785" i="2" s="1"/>
  <c r="Q786" i="2"/>
  <c r="AD111" i="7"/>
  <c r="I21" i="7"/>
  <c r="Y30" i="12"/>
  <c r="Y50" i="12"/>
  <c r="Y76" i="12"/>
  <c r="Y103" i="12"/>
  <c r="X788" i="2"/>
  <c r="X715" i="2"/>
  <c r="X735" i="2"/>
  <c r="X761" i="2"/>
  <c r="S6" i="12"/>
  <c r="X50" i="3"/>
  <c r="R13" i="12"/>
  <c r="R12" i="12"/>
  <c r="Q101" i="3"/>
  <c r="R99" i="3"/>
  <c r="R100" i="3" s="1"/>
  <c r="X30" i="3"/>
  <c r="X102" i="3"/>
  <c r="X76" i="3"/>
  <c r="Z395" i="2"/>
  <c r="Y4" i="3"/>
  <c r="Y688" i="2" s="1"/>
  <c r="V820" i="2" l="1"/>
  <c r="M877" i="2"/>
  <c r="K875" i="2"/>
  <c r="M676" i="2"/>
  <c r="M63" i="12"/>
  <c r="L676" i="2"/>
  <c r="L63" i="12"/>
  <c r="L642" i="2"/>
  <c r="W20" i="12"/>
  <c r="AA395" i="2"/>
  <c r="Z4" i="12"/>
  <c r="Z4" i="3"/>
  <c r="Z688" i="2" s="1"/>
  <c r="AB295" i="2"/>
  <c r="J552" i="2"/>
  <c r="I926" i="2"/>
  <c r="Q388" i="7" s="1"/>
  <c r="AB298" i="2"/>
  <c r="N366" i="2" s="1"/>
  <c r="N372" i="2" s="1"/>
  <c r="AC298" i="2"/>
  <c r="O366" i="2" s="1"/>
  <c r="O372" i="2" s="1"/>
  <c r="AD298" i="2"/>
  <c r="P366" i="2" s="1"/>
  <c r="K376" i="2"/>
  <c r="J382" i="2"/>
  <c r="S925" i="2"/>
  <c r="AA387" i="7" s="1"/>
  <c r="X233" i="2"/>
  <c r="AM166" i="2"/>
  <c r="Y237" i="2" s="1"/>
  <c r="V219" i="7" s="1"/>
  <c r="AM215" i="2"/>
  <c r="Y227" i="2" s="1"/>
  <c r="AM344" i="2"/>
  <c r="Y356" i="2" s="1"/>
  <c r="W586" i="2"/>
  <c r="W820" i="2" s="1"/>
  <c r="X247" i="2"/>
  <c r="M642" i="2"/>
  <c r="AF270" i="2"/>
  <c r="BA270" i="2" s="1"/>
  <c r="AM168" i="2"/>
  <c r="Y239" i="2" s="1"/>
  <c r="AY276" i="2"/>
  <c r="AX280" i="2"/>
  <c r="BD160" i="2"/>
  <c r="AY142" i="2"/>
  <c r="AW285" i="2"/>
  <c r="BG158" i="2"/>
  <c r="AX155" i="2"/>
  <c r="AY284" i="2"/>
  <c r="X359" i="2"/>
  <c r="X362" i="2" s="1"/>
  <c r="BD156" i="2"/>
  <c r="AT152" i="2"/>
  <c r="AC207" i="7" s="1"/>
  <c r="BG152" i="2"/>
  <c r="BG150" i="2"/>
  <c r="AV286" i="2"/>
  <c r="AZ141" i="2"/>
  <c r="AQ277" i="2"/>
  <c r="O378" i="2"/>
  <c r="M379" i="2"/>
  <c r="BD277" i="2"/>
  <c r="AJ277" i="2"/>
  <c r="BE277" i="2" s="1"/>
  <c r="AX284" i="2"/>
  <c r="AP134" i="2"/>
  <c r="AS269" i="2"/>
  <c r="BD144" i="2"/>
  <c r="AW275" i="2"/>
  <c r="AN138" i="2"/>
  <c r="AN168" i="2" s="1"/>
  <c r="AW283" i="2"/>
  <c r="AY265" i="2"/>
  <c r="AX300" i="2"/>
  <c r="BG145" i="2"/>
  <c r="BG144" i="2"/>
  <c r="BG155" i="2"/>
  <c r="BC138" i="2"/>
  <c r="AU142" i="2"/>
  <c r="AD197" i="7" s="1"/>
  <c r="AT279" i="2"/>
  <c r="AT290" i="2"/>
  <c r="BG133" i="2"/>
  <c r="AX143" i="2"/>
  <c r="AV143" i="2"/>
  <c r="BD302" i="2"/>
  <c r="BA271" i="2"/>
  <c r="AZ291" i="2"/>
  <c r="BA277" i="2"/>
  <c r="AX292" i="2"/>
  <c r="BG161" i="2"/>
  <c r="BG134" i="2"/>
  <c r="BD152" i="2"/>
  <c r="BF157" i="2"/>
  <c r="AR291" i="2"/>
  <c r="AT167" i="2"/>
  <c r="AT170" i="2"/>
  <c r="BB158" i="2"/>
  <c r="AT133" i="2"/>
  <c r="AC188" i="7" s="1"/>
  <c r="AZ300" i="2"/>
  <c r="AY288" i="2"/>
  <c r="AX139" i="2"/>
  <c r="BG160" i="2"/>
  <c r="AY160" i="2"/>
  <c r="AQ138" i="2"/>
  <c r="Z193" i="7" s="1"/>
  <c r="AW288" i="2"/>
  <c r="AU162" i="2"/>
  <c r="AD217" i="7" s="1"/>
  <c r="AP302" i="2"/>
  <c r="AY159" i="2"/>
  <c r="AR137" i="2"/>
  <c r="AA192" i="7" s="1"/>
  <c r="AX301" i="2"/>
  <c r="AW281" i="2"/>
  <c r="AY289" i="2"/>
  <c r="AX282" i="2"/>
  <c r="AW301" i="2"/>
  <c r="BG143" i="2"/>
  <c r="BG162" i="2"/>
  <c r="BG148" i="2"/>
  <c r="AU156" i="2"/>
  <c r="AD211" i="7" s="1"/>
  <c r="AQ282" i="2"/>
  <c r="BC159" i="2"/>
  <c r="BA146" i="2"/>
  <c r="AU277" i="2"/>
  <c r="BC302" i="2"/>
  <c r="AY274" i="2"/>
  <c r="BG135" i="2"/>
  <c r="AX290" i="2"/>
  <c r="AY266" i="2"/>
  <c r="AY278" i="2"/>
  <c r="BG141" i="2"/>
  <c r="BG151" i="2"/>
  <c r="BG137" i="2"/>
  <c r="AT140" i="2"/>
  <c r="AC195" i="7" s="1"/>
  <c r="AR283" i="2"/>
  <c r="AR136" i="2"/>
  <c r="AA191" i="7" s="1"/>
  <c r="BA140" i="2"/>
  <c r="BD135" i="2"/>
  <c r="BG142" i="2"/>
  <c r="AX285" i="2"/>
  <c r="BG146" i="2"/>
  <c r="BG149" i="2"/>
  <c r="BG136" i="2"/>
  <c r="BE154" i="2"/>
  <c r="AQ287" i="2"/>
  <c r="AR276" i="2"/>
  <c r="AR272" i="2"/>
  <c r="BE138" i="2"/>
  <c r="AP154" i="2"/>
  <c r="BA265" i="2"/>
  <c r="AH282" i="2"/>
  <c r="BB282" i="2"/>
  <c r="BD299" i="2"/>
  <c r="BB291" i="2"/>
  <c r="AZ266" i="2"/>
  <c r="BH297" i="2"/>
  <c r="BE299" i="2"/>
  <c r="AF286" i="2"/>
  <c r="AZ286" i="2"/>
  <c r="BB271" i="2"/>
  <c r="AH271" i="2"/>
  <c r="AZ265" i="2"/>
  <c r="AZ293" i="2"/>
  <c r="BC303" i="2"/>
  <c r="AG266" i="2"/>
  <c r="BA266" i="2"/>
  <c r="AF284" i="2"/>
  <c r="AZ284" i="2"/>
  <c r="BF304" i="2"/>
  <c r="BC277" i="2"/>
  <c r="BB302" i="2"/>
  <c r="BA291" i="2"/>
  <c r="AG293" i="2"/>
  <c r="BA293" i="2"/>
  <c r="AZ267" i="2"/>
  <c r="AZ278" i="2"/>
  <c r="AH289" i="2"/>
  <c r="BB289" i="2"/>
  <c r="AZ268" i="2"/>
  <c r="BB277" i="2"/>
  <c r="BE304" i="2"/>
  <c r="AZ282" i="2"/>
  <c r="AG267" i="2"/>
  <c r="BA267" i="2"/>
  <c r="AG278" i="2"/>
  <c r="BA278" i="2"/>
  <c r="BF303" i="2"/>
  <c r="AG268" i="2"/>
  <c r="BA268" i="2"/>
  <c r="AZ270" i="2"/>
  <c r="AZ271" i="2"/>
  <c r="BA282" i="2"/>
  <c r="AZ276" i="2"/>
  <c r="AF290" i="2"/>
  <c r="AZ290" i="2"/>
  <c r="AQ135" i="2"/>
  <c r="Z190" i="7" s="1"/>
  <c r="BI264" i="2"/>
  <c r="AZ303" i="2"/>
  <c r="BA304" i="2"/>
  <c r="AZ299" i="2"/>
  <c r="BB303" i="2"/>
  <c r="AZ304" i="2"/>
  <c r="BA302" i="2"/>
  <c r="AZ302" i="2"/>
  <c r="BA299" i="2"/>
  <c r="BB304" i="2"/>
  <c r="AZ277" i="2"/>
  <c r="AZ279" i="2"/>
  <c r="BE302" i="2"/>
  <c r="BA303" i="2"/>
  <c r="BC299" i="2"/>
  <c r="BF299" i="2"/>
  <c r="AZ288" i="2"/>
  <c r="AZ273" i="2"/>
  <c r="BB299" i="2"/>
  <c r="AZ289" i="2"/>
  <c r="BG299" i="2"/>
  <c r="BG303" i="2"/>
  <c r="BG304" i="2"/>
  <c r="BG310" i="2"/>
  <c r="BG302" i="2"/>
  <c r="BA279" i="2"/>
  <c r="AG276" i="2"/>
  <c r="BA276" i="2"/>
  <c r="AG274" i="2"/>
  <c r="BA274" i="2"/>
  <c r="BC291" i="2"/>
  <c r="AI291" i="2"/>
  <c r="BD291" i="2" s="1"/>
  <c r="BF302" i="2"/>
  <c r="BE303" i="2"/>
  <c r="AG288" i="2"/>
  <c r="BA288" i="2"/>
  <c r="AG273" i="2"/>
  <c r="BA273" i="2"/>
  <c r="BD304" i="2"/>
  <c r="BA289" i="2"/>
  <c r="AH279" i="2"/>
  <c r="BB279" i="2"/>
  <c r="BC304" i="2"/>
  <c r="BD303" i="2"/>
  <c r="AX281" i="2"/>
  <c r="AE287" i="2"/>
  <c r="AY294" i="2"/>
  <c r="AE294" i="2"/>
  <c r="BH133" i="2"/>
  <c r="AV153" i="2"/>
  <c r="BC168" i="2"/>
  <c r="AQ170" i="2"/>
  <c r="BC139" i="2"/>
  <c r="AW270" i="2"/>
  <c r="AM347" i="2"/>
  <c r="Y359" i="2" s="1"/>
  <c r="BG159" i="2"/>
  <c r="BG147" i="2"/>
  <c r="BG153" i="2"/>
  <c r="AS138" i="2"/>
  <c r="AB193" i="7" s="1"/>
  <c r="AR302" i="2"/>
  <c r="AS148" i="2"/>
  <c r="AB203" i="7" s="1"/>
  <c r="AU286" i="2"/>
  <c r="BC162" i="2"/>
  <c r="AQ299" i="2"/>
  <c r="AS283" i="2"/>
  <c r="AU159" i="2"/>
  <c r="AD214" i="7" s="1"/>
  <c r="BB151" i="2"/>
  <c r="BA157" i="2"/>
  <c r="BA149" i="2"/>
  <c r="AP135" i="2"/>
  <c r="BF144" i="2"/>
  <c r="AS281" i="2"/>
  <c r="BD148" i="2"/>
  <c r="AR266" i="2"/>
  <c r="AU293" i="2"/>
  <c r="AY141" i="2"/>
  <c r="BD162" i="2"/>
  <c r="BF153" i="2"/>
  <c r="AS133" i="2"/>
  <c r="AB188" i="7" s="1"/>
  <c r="AZ135" i="2"/>
  <c r="AN314" i="2"/>
  <c r="T314" i="2" s="1"/>
  <c r="S314" i="2" s="1"/>
  <c r="AN318" i="2"/>
  <c r="T318" i="2" s="1"/>
  <c r="S318" i="2" s="1"/>
  <c r="AN322" i="2"/>
  <c r="T322" i="2" s="1"/>
  <c r="S322" i="2" s="1"/>
  <c r="AN326" i="2"/>
  <c r="T326" i="2" s="1"/>
  <c r="S326" i="2" s="1"/>
  <c r="AN330" i="2"/>
  <c r="T330" i="2" s="1"/>
  <c r="S330" i="2" s="1"/>
  <c r="AN334" i="2"/>
  <c r="T334" i="2" s="1"/>
  <c r="S334" i="2" s="1"/>
  <c r="AN311" i="2"/>
  <c r="AN315" i="2"/>
  <c r="T315" i="2" s="1"/>
  <c r="S315" i="2" s="1"/>
  <c r="AN319" i="2"/>
  <c r="T319" i="2" s="1"/>
  <c r="S319" i="2" s="1"/>
  <c r="AN323" i="2"/>
  <c r="T323" i="2" s="1"/>
  <c r="S323" i="2" s="1"/>
  <c r="AN327" i="2"/>
  <c r="T327" i="2" s="1"/>
  <c r="S327" i="2" s="1"/>
  <c r="AN331" i="2"/>
  <c r="T331" i="2" s="1"/>
  <c r="S331" i="2" s="1"/>
  <c r="AN335" i="2"/>
  <c r="T335" i="2" s="1"/>
  <c r="S335" i="2" s="1"/>
  <c r="AN313" i="2"/>
  <c r="T313" i="2" s="1"/>
  <c r="S313" i="2" s="1"/>
  <c r="AN317" i="2"/>
  <c r="T317" i="2" s="1"/>
  <c r="S317" i="2" s="1"/>
  <c r="AN321" i="2"/>
  <c r="T321" i="2" s="1"/>
  <c r="S321" i="2" s="1"/>
  <c r="AN325" i="2"/>
  <c r="T325" i="2" s="1"/>
  <c r="S325" i="2" s="1"/>
  <c r="AN329" i="2"/>
  <c r="T329" i="2" s="1"/>
  <c r="S329" i="2" s="1"/>
  <c r="AN333" i="2"/>
  <c r="T333" i="2" s="1"/>
  <c r="S333" i="2" s="1"/>
  <c r="AN337" i="2"/>
  <c r="T337" i="2" s="1"/>
  <c r="S337" i="2" s="1"/>
  <c r="AN339" i="2"/>
  <c r="T339" i="2" s="1"/>
  <c r="S339" i="2" s="1"/>
  <c r="AN320" i="2"/>
  <c r="T320" i="2" s="1"/>
  <c r="S320" i="2" s="1"/>
  <c r="AN336" i="2"/>
  <c r="T336" i="2" s="1"/>
  <c r="S336" i="2" s="1"/>
  <c r="AN340" i="2"/>
  <c r="T340" i="2" s="1"/>
  <c r="S340" i="2" s="1"/>
  <c r="AN312" i="2"/>
  <c r="T312" i="2" s="1"/>
  <c r="S312" i="2" s="1"/>
  <c r="AN328" i="2"/>
  <c r="T328" i="2" s="1"/>
  <c r="S328" i="2" s="1"/>
  <c r="AN338" i="2"/>
  <c r="T338" i="2" s="1"/>
  <c r="S338" i="2" s="1"/>
  <c r="AN324" i="2"/>
  <c r="T324" i="2" s="1"/>
  <c r="S324" i="2" s="1"/>
  <c r="AN316" i="2"/>
  <c r="T316" i="2" s="1"/>
  <c r="S316" i="2" s="1"/>
  <c r="AN332" i="2"/>
  <c r="T332" i="2" s="1"/>
  <c r="S332" i="2" s="1"/>
  <c r="AY269" i="2"/>
  <c r="AE269" i="2"/>
  <c r="AZ269" i="2" s="1"/>
  <c r="BG156" i="2"/>
  <c r="BD172" i="2"/>
  <c r="AP136" i="2"/>
  <c r="AQ151" i="2"/>
  <c r="Z206" i="7" s="1"/>
  <c r="AS273" i="2"/>
  <c r="AV292" i="2"/>
  <c r="AX169" i="2"/>
  <c r="AR273" i="2"/>
  <c r="AW271" i="2"/>
  <c r="AZ166" i="2"/>
  <c r="AZ151" i="2"/>
  <c r="AP140" i="2"/>
  <c r="AW169" i="2"/>
  <c r="AZ154" i="2"/>
  <c r="AE272" i="2"/>
  <c r="AE285" i="2"/>
  <c r="BG140" i="2"/>
  <c r="BG139" i="2"/>
  <c r="BG154" i="2"/>
  <c r="AZ153" i="2"/>
  <c r="AT302" i="2"/>
  <c r="AY153" i="2"/>
  <c r="AT267" i="2"/>
  <c r="AR268" i="2"/>
  <c r="AV268" i="2"/>
  <c r="BD154" i="2"/>
  <c r="AQ278" i="2"/>
  <c r="BE135" i="2"/>
  <c r="AZ137" i="2"/>
  <c r="BB156" i="2"/>
  <c r="AU157" i="2"/>
  <c r="AD212" i="7" s="1"/>
  <c r="AP267" i="2"/>
  <c r="AP313" i="2" s="1"/>
  <c r="AE292" i="2"/>
  <c r="AG265" i="2"/>
  <c r="BI113" i="2"/>
  <c r="BI114" i="2"/>
  <c r="BI115" i="2"/>
  <c r="BI104" i="2"/>
  <c r="BI117" i="2"/>
  <c r="BI118" i="2"/>
  <c r="BI119" i="2"/>
  <c r="BI112" i="2"/>
  <c r="BI121" i="2"/>
  <c r="BI122" i="2"/>
  <c r="BI123" i="2"/>
  <c r="BI94" i="2"/>
  <c r="BI95" i="2"/>
  <c r="BI100" i="2"/>
  <c r="BI97" i="2"/>
  <c r="BI98" i="2"/>
  <c r="BI99" i="2"/>
  <c r="BI120" i="2"/>
  <c r="BI101" i="2"/>
  <c r="BI102" i="2"/>
  <c r="BI103" i="2"/>
  <c r="BI108" i="2"/>
  <c r="BI109" i="2"/>
  <c r="BI110" i="2"/>
  <c r="BI111" i="2"/>
  <c r="BI116" i="2"/>
  <c r="BI105" i="2"/>
  <c r="BI106" i="2"/>
  <c r="BI107" i="2"/>
  <c r="BI96" i="2"/>
  <c r="U218" i="7"/>
  <c r="BG167" i="2"/>
  <c r="BG166" i="2"/>
  <c r="BG171" i="2"/>
  <c r="BG170" i="2"/>
  <c r="BG172" i="2"/>
  <c r="BG169" i="2"/>
  <c r="X240" i="2"/>
  <c r="X250" i="2" s="1"/>
  <c r="X591" i="2" s="1"/>
  <c r="AN184" i="2"/>
  <c r="T184" i="2" s="1"/>
  <c r="S184" i="2" s="1"/>
  <c r="AN189" i="2"/>
  <c r="T189" i="2" s="1"/>
  <c r="S189" i="2" s="1"/>
  <c r="AN190" i="2"/>
  <c r="T190" i="2" s="1"/>
  <c r="S190" i="2" s="1"/>
  <c r="AN203" i="2"/>
  <c r="T203" i="2" s="1"/>
  <c r="S203" i="2" s="1"/>
  <c r="AN188" i="2"/>
  <c r="T188" i="2" s="1"/>
  <c r="S188" i="2" s="1"/>
  <c r="AN193" i="2"/>
  <c r="T193" i="2" s="1"/>
  <c r="S193" i="2" s="1"/>
  <c r="AN194" i="2"/>
  <c r="T194" i="2" s="1"/>
  <c r="S194" i="2" s="1"/>
  <c r="AN199" i="2"/>
  <c r="T199" i="2" s="1"/>
  <c r="S199" i="2" s="1"/>
  <c r="AN192" i="2"/>
  <c r="T192" i="2" s="1"/>
  <c r="S192" i="2" s="1"/>
  <c r="AN197" i="2"/>
  <c r="T197" i="2" s="1"/>
  <c r="S197" i="2" s="1"/>
  <c r="AN198" i="2"/>
  <c r="T198" i="2" s="1"/>
  <c r="S198" i="2" s="1"/>
  <c r="AN195" i="2"/>
  <c r="T195" i="2" s="1"/>
  <c r="S195" i="2" s="1"/>
  <c r="AN196" i="2"/>
  <c r="T196" i="2" s="1"/>
  <c r="S196" i="2" s="1"/>
  <c r="AN201" i="2"/>
  <c r="T201" i="2" s="1"/>
  <c r="S201" i="2" s="1"/>
  <c r="AN202" i="2"/>
  <c r="T202" i="2" s="1"/>
  <c r="S202" i="2" s="1"/>
  <c r="AN191" i="2"/>
  <c r="T191" i="2" s="1"/>
  <c r="S191" i="2" s="1"/>
  <c r="AN200" i="2"/>
  <c r="T200" i="2" s="1"/>
  <c r="S200" i="2" s="1"/>
  <c r="AN205" i="2"/>
  <c r="T205" i="2" s="1"/>
  <c r="S205" i="2" s="1"/>
  <c r="AN206" i="2"/>
  <c r="T206" i="2" s="1"/>
  <c r="S206" i="2" s="1"/>
  <c r="AN187" i="2"/>
  <c r="AN217" i="2" s="1"/>
  <c r="Z229" i="2" s="1"/>
  <c r="AN204" i="2"/>
  <c r="T204" i="2" s="1"/>
  <c r="S204" i="2" s="1"/>
  <c r="AN209" i="2"/>
  <c r="T209" i="2" s="1"/>
  <c r="S209" i="2" s="1"/>
  <c r="AN210" i="2"/>
  <c r="T210" i="2" s="1"/>
  <c r="S210" i="2" s="1"/>
  <c r="AN183" i="2"/>
  <c r="T183" i="2" s="1"/>
  <c r="S183" i="2" s="1"/>
  <c r="AN185" i="2"/>
  <c r="T185" i="2" s="1"/>
  <c r="S185" i="2" s="1"/>
  <c r="AN186" i="2"/>
  <c r="T186" i="2" s="1"/>
  <c r="S186" i="2" s="1"/>
  <c r="AN211" i="2"/>
  <c r="T211" i="2" s="1"/>
  <c r="S211" i="2" s="1"/>
  <c r="AN182" i="2"/>
  <c r="AN208" i="2"/>
  <c r="T208" i="2" s="1"/>
  <c r="S208" i="2" s="1"/>
  <c r="AN207" i="2"/>
  <c r="T207" i="2" s="1"/>
  <c r="S207" i="2" s="1"/>
  <c r="AS137" i="2"/>
  <c r="AB192" i="7" s="1"/>
  <c r="AT145" i="2"/>
  <c r="AC200" i="7" s="1"/>
  <c r="AT156" i="2"/>
  <c r="AC211" i="7" s="1"/>
  <c r="AT273" i="2"/>
  <c r="AU272" i="2"/>
  <c r="BB150" i="2"/>
  <c r="AU135" i="2"/>
  <c r="AD190" i="7" s="1"/>
  <c r="AV166" i="2"/>
  <c r="AS276" i="2"/>
  <c r="AT276" i="2"/>
  <c r="AV265" i="2"/>
  <c r="BC135" i="2"/>
  <c r="AU133" i="2"/>
  <c r="AD188" i="7" s="1"/>
  <c r="AT155" i="2"/>
  <c r="AC210" i="7" s="1"/>
  <c r="AS286" i="2"/>
  <c r="AW267" i="2"/>
  <c r="AZ148" i="2"/>
  <c r="AT154" i="2"/>
  <c r="AC209" i="7" s="1"/>
  <c r="AU137" i="2"/>
  <c r="AD192" i="7" s="1"/>
  <c r="AX148" i="2"/>
  <c r="AR301" i="2"/>
  <c r="AU266" i="2"/>
  <c r="AX276" i="2"/>
  <c r="BF137" i="2"/>
  <c r="AU147" i="2"/>
  <c r="AD202" i="7" s="1"/>
  <c r="AX142" i="2"/>
  <c r="AR286" i="2"/>
  <c r="AT269" i="2"/>
  <c r="AP299" i="2"/>
  <c r="AS158" i="2"/>
  <c r="AB213" i="7" s="1"/>
  <c r="BA135" i="2"/>
  <c r="BF172" i="2"/>
  <c r="BD147" i="2"/>
  <c r="AS144" i="2"/>
  <c r="AB199" i="7" s="1"/>
  <c r="AS145" i="2"/>
  <c r="AB200" i="7" s="1"/>
  <c r="AT138" i="2"/>
  <c r="AC193" i="7" s="1"/>
  <c r="AR161" i="2"/>
  <c r="AA216" i="7" s="1"/>
  <c r="AW299" i="2"/>
  <c r="AV146" i="2"/>
  <c r="AQ269" i="2"/>
  <c r="AS166" i="2"/>
  <c r="AQ167" i="2"/>
  <c r="BC150" i="2"/>
  <c r="AZ142" i="2"/>
  <c r="AX136" i="2"/>
  <c r="AT299" i="2"/>
  <c r="BC156" i="2"/>
  <c r="BD159" i="2"/>
  <c r="BA151" i="2"/>
  <c r="BE153" i="2"/>
  <c r="BD151" i="2"/>
  <c r="AR159" i="2"/>
  <c r="AA214" i="7" s="1"/>
  <c r="AV172" i="2"/>
  <c r="AP168" i="2"/>
  <c r="AU167" i="2"/>
  <c r="AQ169" i="2"/>
  <c r="BB140" i="2"/>
  <c r="AR150" i="2"/>
  <c r="AA205" i="7" s="1"/>
  <c r="AQ157" i="2"/>
  <c r="Z212" i="7" s="1"/>
  <c r="AX168" i="2"/>
  <c r="AZ155" i="2"/>
  <c r="AQ162" i="2"/>
  <c r="Z217" i="7" s="1"/>
  <c r="BC143" i="2"/>
  <c r="AX157" i="2"/>
  <c r="AP266" i="2"/>
  <c r="AP312" i="2" s="1"/>
  <c r="BE151" i="2"/>
  <c r="AS167" i="2"/>
  <c r="AX146" i="2"/>
  <c r="AP287" i="2"/>
  <c r="AP333" i="2" s="1"/>
  <c r="BC149" i="2"/>
  <c r="AW300" i="2"/>
  <c r="AT294" i="2"/>
  <c r="BG157" i="2"/>
  <c r="AN137" i="2"/>
  <c r="AN150" i="2"/>
  <c r="AN140" i="2"/>
  <c r="AN141" i="2"/>
  <c r="AN135" i="2"/>
  <c r="AN156" i="2"/>
  <c r="AN145" i="2"/>
  <c r="AN139" i="2"/>
  <c r="AN153" i="2"/>
  <c r="W208" i="7" s="1"/>
  <c r="AN143" i="2"/>
  <c r="AN157" i="2"/>
  <c r="AN151" i="2"/>
  <c r="AN161" i="2"/>
  <c r="AN155" i="2"/>
  <c r="AN142" i="2"/>
  <c r="AN136" i="2"/>
  <c r="AN134" i="2"/>
  <c r="AN159" i="2"/>
  <c r="AN162" i="2"/>
  <c r="AN149" i="2"/>
  <c r="AN144" i="2"/>
  <c r="AN152" i="2"/>
  <c r="AN160" i="2"/>
  <c r="T160" i="2" s="1"/>
  <c r="S160" i="2" s="1"/>
  <c r="AN147" i="2"/>
  <c r="AN148" i="2"/>
  <c r="AN146" i="2"/>
  <c r="AN158" i="2"/>
  <c r="AN154" i="2"/>
  <c r="AW282" i="2"/>
  <c r="AX270" i="2"/>
  <c r="AY291" i="2"/>
  <c r="AU300" i="2"/>
  <c r="AW291" i="2"/>
  <c r="AV275" i="2"/>
  <c r="AU275" i="2"/>
  <c r="AY293" i="2"/>
  <c r="AY271" i="2"/>
  <c r="AW287" i="2"/>
  <c r="AW265" i="2"/>
  <c r="AV287" i="2"/>
  <c r="AY270" i="2"/>
  <c r="AP145" i="2"/>
  <c r="AP286" i="2"/>
  <c r="AP332" i="2" s="1"/>
  <c r="AY152" i="2"/>
  <c r="AW159" i="2"/>
  <c r="AY162" i="2"/>
  <c r="AS282" i="2"/>
  <c r="AU292" i="2"/>
  <c r="AW292" i="2"/>
  <c r="AY277" i="2"/>
  <c r="AX265" i="2"/>
  <c r="AS266" i="2"/>
  <c r="AX289" i="2"/>
  <c r="AP152" i="2"/>
  <c r="AY134" i="2"/>
  <c r="AV141" i="2"/>
  <c r="AS134" i="2"/>
  <c r="AB189" i="7" s="1"/>
  <c r="AU271" i="2"/>
  <c r="AT280" i="2"/>
  <c r="AV280" i="2"/>
  <c r="AX291" i="2"/>
  <c r="AY267" i="2"/>
  <c r="AX279" i="2"/>
  <c r="AU166" i="2"/>
  <c r="AX268" i="2"/>
  <c r="AX293" i="2"/>
  <c r="AP149" i="2"/>
  <c r="AW167" i="2"/>
  <c r="AU148" i="2"/>
  <c r="AD203" i="7" s="1"/>
  <c r="AY137" i="2"/>
  <c r="AU268" i="2"/>
  <c r="AU290" i="2"/>
  <c r="AW266" i="2"/>
  <c r="AW162" i="2"/>
  <c r="AX274" i="2"/>
  <c r="AT298" i="2"/>
  <c r="AS160" i="2"/>
  <c r="AB215" i="7" s="1"/>
  <c r="AY148" i="2"/>
  <c r="AT289" i="2"/>
  <c r="AV270" i="2"/>
  <c r="AW269" i="2"/>
  <c r="AU280" i="2"/>
  <c r="AX267" i="2"/>
  <c r="AV294" i="2"/>
  <c r="AX288" i="2"/>
  <c r="AY300" i="2"/>
  <c r="AW276" i="2"/>
  <c r="AT160" i="2"/>
  <c r="AC215" i="7" s="1"/>
  <c r="AQ137" i="2"/>
  <c r="Z192" i="7" s="1"/>
  <c r="AR285" i="2"/>
  <c r="AS300" i="2"/>
  <c r="AW277" i="2"/>
  <c r="AW273" i="2"/>
  <c r="AU283" i="2"/>
  <c r="AW278" i="2"/>
  <c r="AX286" i="2"/>
  <c r="AX277" i="2"/>
  <c r="AX266" i="2"/>
  <c r="AV281" i="2"/>
  <c r="AV157" i="2"/>
  <c r="AS265" i="2"/>
  <c r="AW284" i="2"/>
  <c r="BA169" i="2"/>
  <c r="AQ274" i="2"/>
  <c r="AQ285" i="2"/>
  <c r="AR282" i="2"/>
  <c r="AV266" i="2"/>
  <c r="AV283" i="2"/>
  <c r="AV301" i="2"/>
  <c r="AX167" i="2"/>
  <c r="BB146" i="2"/>
  <c r="AP298" i="2"/>
  <c r="AR281" i="2"/>
  <c r="AV289" i="2"/>
  <c r="AV272" i="2"/>
  <c r="AW170" i="2"/>
  <c r="AV285" i="2"/>
  <c r="AS279" i="2"/>
  <c r="AR290" i="2"/>
  <c r="AW144" i="2"/>
  <c r="AQ283" i="2"/>
  <c r="AR147" i="2"/>
  <c r="AA202" i="7" s="1"/>
  <c r="AU265" i="2"/>
  <c r="AR287" i="2"/>
  <c r="AQ286" i="2"/>
  <c r="AX141" i="2"/>
  <c r="AZ134" i="2"/>
  <c r="AT301" i="2"/>
  <c r="AW289" i="2"/>
  <c r="BF148" i="2"/>
  <c r="BE152" i="2"/>
  <c r="BA139" i="2"/>
  <c r="BE145" i="2"/>
  <c r="BC153" i="2"/>
  <c r="AZ139" i="2"/>
  <c r="AZ168" i="2"/>
  <c r="AQ161" i="2"/>
  <c r="Z216" i="7" s="1"/>
  <c r="AP282" i="2"/>
  <c r="AP328" i="2" s="1"/>
  <c r="AV298" i="2"/>
  <c r="BA137" i="2"/>
  <c r="BD133" i="2"/>
  <c r="BF167" i="2"/>
  <c r="AZ138" i="2"/>
  <c r="BB147" i="2"/>
  <c r="BB137" i="2"/>
  <c r="BE148" i="2"/>
  <c r="AR153" i="2"/>
  <c r="AA208" i="7" s="1"/>
  <c r="AT171" i="2"/>
  <c r="AU158" i="2"/>
  <c r="AD213" i="7" s="1"/>
  <c r="BE149" i="2"/>
  <c r="BE137" i="2"/>
  <c r="BB139" i="2"/>
  <c r="BD145" i="2"/>
  <c r="BE171" i="2"/>
  <c r="BF147" i="2"/>
  <c r="BE160" i="2"/>
  <c r="AW145" i="2"/>
  <c r="AY147" i="2"/>
  <c r="AQ136" i="2"/>
  <c r="Z191" i="7" s="1"/>
  <c r="BD140" i="2"/>
  <c r="AZ150" i="2"/>
  <c r="BB152" i="2"/>
  <c r="BF158" i="2"/>
  <c r="BB169" i="2"/>
  <c r="BF155" i="2"/>
  <c r="AT169" i="2"/>
  <c r="BA168" i="2"/>
  <c r="AQ288" i="2"/>
  <c r="AX171" i="2"/>
  <c r="BC141" i="2"/>
  <c r="BB167" i="2"/>
  <c r="BF151" i="2"/>
  <c r="AZ171" i="2"/>
  <c r="BC160" i="2"/>
  <c r="BB168" i="2"/>
  <c r="AZ161" i="2"/>
  <c r="AW146" i="2"/>
  <c r="BE136" i="2"/>
  <c r="BA142" i="2"/>
  <c r="BF142" i="2"/>
  <c r="BF161" i="2"/>
  <c r="BA144" i="2"/>
  <c r="BA150" i="2"/>
  <c r="BB138" i="2"/>
  <c r="BG138" i="2"/>
  <c r="AU294" i="2"/>
  <c r="AV267" i="2"/>
  <c r="AQ271" i="2"/>
  <c r="AX150" i="2"/>
  <c r="AT158" i="2"/>
  <c r="AC213" i="7" s="1"/>
  <c r="AP155" i="2"/>
  <c r="AT282" i="2"/>
  <c r="AS289" i="2"/>
  <c r="AQ276" i="2"/>
  <c r="AU172" i="2"/>
  <c r="BE167" i="2"/>
  <c r="AV277" i="2"/>
  <c r="AU285" i="2"/>
  <c r="BD141" i="2"/>
  <c r="BB161" i="2"/>
  <c r="BE143" i="2"/>
  <c r="BF146" i="2"/>
  <c r="BD171" i="2"/>
  <c r="AZ144" i="2"/>
  <c r="BF169" i="2"/>
  <c r="AY149" i="2"/>
  <c r="AX152" i="2"/>
  <c r="AZ158" i="2"/>
  <c r="AX162" i="2"/>
  <c r="AS302" i="2"/>
  <c r="BB136" i="2"/>
  <c r="BA134" i="2"/>
  <c r="BD143" i="2"/>
  <c r="BA159" i="2"/>
  <c r="BB145" i="2"/>
  <c r="AS140" i="2"/>
  <c r="AB195" i="7" s="1"/>
  <c r="AW139" i="2"/>
  <c r="BE156" i="2"/>
  <c r="AR172" i="2"/>
  <c r="AT148" i="2"/>
  <c r="AC203" i="7" s="1"/>
  <c r="BF159" i="2"/>
  <c r="BE146" i="2"/>
  <c r="BD149" i="2"/>
  <c r="BD150" i="2"/>
  <c r="BB134" i="2"/>
  <c r="AQ159" i="2"/>
  <c r="Z214" i="7" s="1"/>
  <c r="AU139" i="2"/>
  <c r="AD194" i="7" s="1"/>
  <c r="AZ140" i="2"/>
  <c r="BC146" i="2"/>
  <c r="AY282" i="2"/>
  <c r="AU279" i="2"/>
  <c r="AS272" i="2"/>
  <c r="AQ289" i="2"/>
  <c r="AT139" i="2"/>
  <c r="AC194" i="7" s="1"/>
  <c r="AT146" i="2"/>
  <c r="AC201" i="7" s="1"/>
  <c r="AQ139" i="2"/>
  <c r="Z194" i="7" s="1"/>
  <c r="AV276" i="2"/>
  <c r="AU267" i="2"/>
  <c r="AR274" i="2"/>
  <c r="AU152" i="2"/>
  <c r="AD207" i="7" s="1"/>
  <c r="AQ153" i="2"/>
  <c r="Z208" i="7" s="1"/>
  <c r="AV147" i="2"/>
  <c r="AW279" i="2"/>
  <c r="AX294" i="2"/>
  <c r="AT281" i="2"/>
  <c r="AS288" i="2"/>
  <c r="AS143" i="2"/>
  <c r="AB198" i="7" s="1"/>
  <c r="AP281" i="2"/>
  <c r="AP327" i="2" s="1"/>
  <c r="AT161" i="2"/>
  <c r="AC216" i="7" s="1"/>
  <c r="AR138" i="2"/>
  <c r="AA193" i="7" s="1"/>
  <c r="AU270" i="2"/>
  <c r="AS280" i="2"/>
  <c r="AT153" i="2"/>
  <c r="AC208" i="7" s="1"/>
  <c r="AS154" i="2"/>
  <c r="AB209" i="7" s="1"/>
  <c r="AZ145" i="2"/>
  <c r="AV155" i="2"/>
  <c r="AW286" i="2"/>
  <c r="AV290" i="2"/>
  <c r="AX304" i="2"/>
  <c r="AT136" i="2"/>
  <c r="AC191" i="7" s="1"/>
  <c r="AW302" i="2"/>
  <c r="AX161" i="2"/>
  <c r="AS168" i="2"/>
  <c r="AQ270" i="2"/>
  <c r="AT172" i="2"/>
  <c r="AR135" i="2"/>
  <c r="AA190" i="7" s="1"/>
  <c r="AX158" i="2"/>
  <c r="AS139" i="2"/>
  <c r="AB194" i="7" s="1"/>
  <c r="AP268" i="2"/>
  <c r="AP314" i="2" s="1"/>
  <c r="AX170" i="2"/>
  <c r="AS169" i="2"/>
  <c r="AS135" i="2"/>
  <c r="AB190" i="7" s="1"/>
  <c r="AT303" i="2"/>
  <c r="AT151" i="2"/>
  <c r="AC206" i="7" s="1"/>
  <c r="AX133" i="2"/>
  <c r="AX140" i="2"/>
  <c r="AQ300" i="2"/>
  <c r="AV169" i="2"/>
  <c r="AP278" i="2"/>
  <c r="AP324" i="2" s="1"/>
  <c r="AP269" i="2"/>
  <c r="AP315" i="2" s="1"/>
  <c r="AX151" i="2"/>
  <c r="AQ304" i="2"/>
  <c r="AV154" i="2"/>
  <c r="AQ168" i="2"/>
  <c r="AV150" i="2"/>
  <c r="AW156" i="2"/>
  <c r="AR267" i="2"/>
  <c r="AW168" i="2"/>
  <c r="AX144" i="2"/>
  <c r="AV137" i="2"/>
  <c r="AZ167" i="2"/>
  <c r="BF141" i="2"/>
  <c r="BD137" i="2"/>
  <c r="AW280" i="2"/>
  <c r="AT288" i="2"/>
  <c r="AR279" i="2"/>
  <c r="AS142" i="2"/>
  <c r="AB197" i="7" s="1"/>
  <c r="AT143" i="2"/>
  <c r="AC198" i="7" s="1"/>
  <c r="AY139" i="2"/>
  <c r="AU153" i="2"/>
  <c r="AD208" i="7" s="1"/>
  <c r="AT275" i="2"/>
  <c r="AS294" i="2"/>
  <c r="AQ144" i="2"/>
  <c r="Z199" i="7" s="1"/>
  <c r="AY133" i="2"/>
  <c r="AW303" i="2"/>
  <c r="AS170" i="2"/>
  <c r="AV279" i="2"/>
  <c r="AV278" i="2"/>
  <c r="AY302" i="2"/>
  <c r="AS268" i="2"/>
  <c r="AV138" i="2"/>
  <c r="AS161" i="2"/>
  <c r="AB216" i="7" s="1"/>
  <c r="AV149" i="2"/>
  <c r="AS162" i="2"/>
  <c r="AB217" i="7" s="1"/>
  <c r="AY172" i="2"/>
  <c r="AY143" i="2"/>
  <c r="AS153" i="2"/>
  <c r="AB208" i="7" s="1"/>
  <c r="AW290" i="2"/>
  <c r="AP283" i="2"/>
  <c r="AP329" i="2" s="1"/>
  <c r="AQ152" i="2"/>
  <c r="Z207" i="7" s="1"/>
  <c r="AP292" i="2"/>
  <c r="AP338" i="2" s="1"/>
  <c r="AP271" i="2"/>
  <c r="AP317" i="2" s="1"/>
  <c r="AP304" i="2"/>
  <c r="AY167" i="2"/>
  <c r="AV142" i="2"/>
  <c r="AV167" i="2"/>
  <c r="AP156" i="2"/>
  <c r="AW272" i="2"/>
  <c r="AR151" i="2"/>
  <c r="AA206" i="7" s="1"/>
  <c r="AP284" i="2"/>
  <c r="AP330" i="2" s="1"/>
  <c r="AP144" i="2"/>
  <c r="AP161" i="2"/>
  <c r="AP147" i="2"/>
  <c r="AY299" i="2"/>
  <c r="AU303" i="2"/>
  <c r="AS149" i="2"/>
  <c r="AB204" i="7" s="1"/>
  <c r="AR162" i="2"/>
  <c r="AA217" i="7" s="1"/>
  <c r="AX287" i="2"/>
  <c r="AU291" i="2"/>
  <c r="AR288" i="2"/>
  <c r="AU134" i="2"/>
  <c r="AD189" i="7" s="1"/>
  <c r="AP159" i="2"/>
  <c r="AQ268" i="2"/>
  <c r="AV291" i="2"/>
  <c r="AR293" i="2"/>
  <c r="AY150" i="2"/>
  <c r="AS298" i="2"/>
  <c r="AQ141" i="2"/>
  <c r="Z196" i="7" s="1"/>
  <c r="AV139" i="2"/>
  <c r="AY268" i="2"/>
  <c r="AT270" i="2"/>
  <c r="AQ301" i="2"/>
  <c r="AY145" i="2"/>
  <c r="AX172" i="2"/>
  <c r="AU284" i="2"/>
  <c r="AR265" i="2"/>
  <c r="AR303" i="2"/>
  <c r="BD138" i="2"/>
  <c r="AY170" i="2"/>
  <c r="AX271" i="2"/>
  <c r="AV300" i="2"/>
  <c r="BC137" i="2"/>
  <c r="AZ152" i="2"/>
  <c r="BA156" i="2"/>
  <c r="BC145" i="2"/>
  <c r="BB135" i="2"/>
  <c r="BE168" i="2"/>
  <c r="BC140" i="2"/>
  <c r="AY304" i="2"/>
  <c r="BB144" i="2"/>
  <c r="AW157" i="2"/>
  <c r="BE142" i="2"/>
  <c r="BD146" i="2"/>
  <c r="AZ160" i="2"/>
  <c r="BD142" i="2"/>
  <c r="BA143" i="2"/>
  <c r="BB155" i="2"/>
  <c r="BD158" i="2"/>
  <c r="AQ142" i="2"/>
  <c r="Z197" i="7" s="1"/>
  <c r="AZ170" i="2"/>
  <c r="AQ171" i="2"/>
  <c r="BD161" i="2"/>
  <c r="BD139" i="2"/>
  <c r="BE161" i="2"/>
  <c r="BB157" i="2"/>
  <c r="BC147" i="2"/>
  <c r="BD136" i="2"/>
  <c r="BD168" i="2"/>
  <c r="AQ133" i="2"/>
  <c r="Z188" i="7" s="1"/>
  <c r="BB166" i="2"/>
  <c r="AT166" i="2"/>
  <c r="BB171" i="2"/>
  <c r="AZ157" i="2"/>
  <c r="AY157" i="2"/>
  <c r="AT141" i="2"/>
  <c r="AC196" i="7" s="1"/>
  <c r="AP301" i="2"/>
  <c r="AQ150" i="2"/>
  <c r="Z205" i="7" s="1"/>
  <c r="AP274" i="2"/>
  <c r="AP320" i="2" s="1"/>
  <c r="AP279" i="2"/>
  <c r="AP325" i="2" s="1"/>
  <c r="AT134" i="2"/>
  <c r="AC189" i="7" s="1"/>
  <c r="AV168" i="2"/>
  <c r="AP170" i="2"/>
  <c r="AY144" i="2"/>
  <c r="AU138" i="2"/>
  <c r="AD193" i="7" s="1"/>
  <c r="AR277" i="2"/>
  <c r="AS275" i="2"/>
  <c r="BB153" i="2"/>
  <c r="BF140" i="2"/>
  <c r="AW147" i="2"/>
  <c r="AU141" i="2"/>
  <c r="AD196" i="7" s="1"/>
  <c r="AS291" i="2"/>
  <c r="AV274" i="2"/>
  <c r="BF134" i="2"/>
  <c r="AY136" i="2"/>
  <c r="AV302" i="2"/>
  <c r="AR294" i="2"/>
  <c r="AS285" i="2"/>
  <c r="AX278" i="2"/>
  <c r="AY286" i="2"/>
  <c r="AS152" i="2"/>
  <c r="AB207" i="7" s="1"/>
  <c r="AQ265" i="2"/>
  <c r="AY171" i="2"/>
  <c r="AR275" i="2"/>
  <c r="AT287" i="2"/>
  <c r="AT159" i="2"/>
  <c r="AC214" i="7" s="1"/>
  <c r="AP139" i="2"/>
  <c r="AW155" i="2"/>
  <c r="BA158" i="2"/>
  <c r="BA155" i="2"/>
  <c r="AZ143" i="2"/>
  <c r="AZ169" i="2"/>
  <c r="BE134" i="2"/>
  <c r="BA133" i="2"/>
  <c r="BC170" i="2"/>
  <c r="BB162" i="2"/>
  <c r="BC133" i="2"/>
  <c r="BB148" i="2"/>
  <c r="AZ133" i="2"/>
  <c r="BA166" i="2"/>
  <c r="AV303" i="2"/>
  <c r="AY156" i="2"/>
  <c r="AY151" i="2"/>
  <c r="BB133" i="2"/>
  <c r="BE158" i="2"/>
  <c r="AV304" i="2"/>
  <c r="AP275" i="2"/>
  <c r="AP321" i="2" s="1"/>
  <c r="AQ143" i="2"/>
  <c r="Z198" i="7" s="1"/>
  <c r="AT157" i="2"/>
  <c r="AC212" i="7" s="1"/>
  <c r="AW152" i="2"/>
  <c r="AW138" i="2"/>
  <c r="BE133" i="2"/>
  <c r="BA141" i="2"/>
  <c r="AT135" i="2"/>
  <c r="AC190" i="7" s="1"/>
  <c r="BF170" i="2"/>
  <c r="AV159" i="2"/>
  <c r="AU302" i="2"/>
  <c r="AP137" i="2"/>
  <c r="BC166" i="2"/>
  <c r="AR143" i="2"/>
  <c r="AA198" i="7" s="1"/>
  <c r="AU145" i="2"/>
  <c r="AD200" i="7" s="1"/>
  <c r="AS172" i="2"/>
  <c r="AR170" i="2"/>
  <c r="BE157" i="2"/>
  <c r="AP141" i="2"/>
  <c r="BE141" i="2"/>
  <c r="AR154" i="2"/>
  <c r="AA209" i="7" s="1"/>
  <c r="AV282" i="2"/>
  <c r="BC148" i="2"/>
  <c r="AS290" i="2"/>
  <c r="AT272" i="2"/>
  <c r="BC152" i="2"/>
  <c r="AP169" i="2"/>
  <c r="BC151" i="2"/>
  <c r="AR156" i="2"/>
  <c r="AA211" i="7" s="1"/>
  <c r="AS292" i="2"/>
  <c r="AT300" i="2"/>
  <c r="AM218" i="2"/>
  <c r="Y230" i="2" s="1"/>
  <c r="BB159" i="2"/>
  <c r="AU161" i="2"/>
  <c r="AD216" i="7" s="1"/>
  <c r="AQ279" i="2"/>
  <c r="AR280" i="2"/>
  <c r="AS287" i="2"/>
  <c r="W253" i="2"/>
  <c r="AV136" i="2"/>
  <c r="AU143" i="2"/>
  <c r="AD198" i="7" s="1"/>
  <c r="AW133" i="2"/>
  <c r="AR141" i="2"/>
  <c r="AA196" i="7" s="1"/>
  <c r="AR271" i="2"/>
  <c r="AT285" i="2"/>
  <c r="AT144" i="2"/>
  <c r="AC199" i="7" s="1"/>
  <c r="AQ272" i="2"/>
  <c r="AS303" i="2"/>
  <c r="BE150" i="2"/>
  <c r="BC157" i="2"/>
  <c r="BA172" i="2"/>
  <c r="BF166" i="2"/>
  <c r="BA170" i="2"/>
  <c r="AZ172" i="2"/>
  <c r="BE162" i="2"/>
  <c r="BA138" i="2"/>
  <c r="BC142" i="2"/>
  <c r="BB154" i="2"/>
  <c r="BD166" i="2"/>
  <c r="AR152" i="2"/>
  <c r="AA207" i="7" s="1"/>
  <c r="AY154" i="2"/>
  <c r="AT150" i="2"/>
  <c r="AC205" i="7" s="1"/>
  <c r="AW154" i="2"/>
  <c r="BE169" i="2"/>
  <c r="AR158" i="2"/>
  <c r="AA213" i="7" s="1"/>
  <c r="AP158" i="2"/>
  <c r="AS267" i="2"/>
  <c r="AU169" i="2"/>
  <c r="AX166" i="2"/>
  <c r="AZ136" i="2"/>
  <c r="AQ298" i="2"/>
  <c r="BF150" i="2"/>
  <c r="BB149" i="2"/>
  <c r="AR140" i="2"/>
  <c r="AA195" i="7" s="1"/>
  <c r="AP289" i="2"/>
  <c r="AP335" i="2" s="1"/>
  <c r="BF168" i="2"/>
  <c r="AU149" i="2"/>
  <c r="AD204" i="7" s="1"/>
  <c r="AX149" i="2"/>
  <c r="AP300" i="2"/>
  <c r="BC144" i="2"/>
  <c r="AZ149" i="2"/>
  <c r="AU170" i="2"/>
  <c r="BA160" i="2"/>
  <c r="AW140" i="2"/>
  <c r="AP146" i="2"/>
  <c r="AQ147" i="2"/>
  <c r="Z202" i="7" s="1"/>
  <c r="BA162" i="2"/>
  <c r="AV269" i="2"/>
  <c r="AX269" i="2"/>
  <c r="AS301" i="2"/>
  <c r="AR149" i="2"/>
  <c r="AA204" i="7" s="1"/>
  <c r="AS159" i="2"/>
  <c r="AB214" i="7" s="1"/>
  <c r="AV171" i="2"/>
  <c r="AS278" i="2"/>
  <c r="AU282" i="2"/>
  <c r="BB142" i="2"/>
  <c r="AQ284" i="2"/>
  <c r="AW137" i="2"/>
  <c r="AX303" i="2"/>
  <c r="AT271" i="2"/>
  <c r="AU276" i="2"/>
  <c r="BA153" i="2"/>
  <c r="AU155" i="2"/>
  <c r="AD210" i="7" s="1"/>
  <c r="AX135" i="2"/>
  <c r="AR284" i="2"/>
  <c r="AU287" i="2"/>
  <c r="AW294" i="2"/>
  <c r="AV144" i="2"/>
  <c r="AR144" i="2"/>
  <c r="AA199" i="7" s="1"/>
  <c r="BF162" i="2"/>
  <c r="AU144" i="2"/>
  <c r="AD199" i="7" s="1"/>
  <c r="AT268" i="2"/>
  <c r="AV293" i="2"/>
  <c r="AS141" i="2"/>
  <c r="AB196" i="7" s="1"/>
  <c r="AQ292" i="2"/>
  <c r="AP270" i="2"/>
  <c r="AP316" i="2" s="1"/>
  <c r="AP346" i="2" s="1"/>
  <c r="AQ158" i="2"/>
  <c r="Z213" i="7" s="1"/>
  <c r="AU304" i="2"/>
  <c r="BE172" i="2"/>
  <c r="BC136" i="2"/>
  <c r="BA145" i="2"/>
  <c r="BA154" i="2"/>
  <c r="BF160" i="2"/>
  <c r="BB143" i="2"/>
  <c r="BE159" i="2"/>
  <c r="AX153" i="2"/>
  <c r="AQ145" i="2"/>
  <c r="Z200" i="7" s="1"/>
  <c r="AP290" i="2"/>
  <c r="AP336" i="2" s="1"/>
  <c r="AX156" i="2"/>
  <c r="AW149" i="2"/>
  <c r="AZ146" i="2"/>
  <c r="AP291" i="2"/>
  <c r="AP337" i="2" s="1"/>
  <c r="AP272" i="2"/>
  <c r="AP318" i="2" s="1"/>
  <c r="AX138" i="2"/>
  <c r="AV135" i="2"/>
  <c r="AX134" i="2"/>
  <c r="BC134" i="2"/>
  <c r="AW143" i="2"/>
  <c r="AT137" i="2"/>
  <c r="AC192" i="7" s="1"/>
  <c r="BC172" i="2"/>
  <c r="AP162" i="2"/>
  <c r="BD170" i="2"/>
  <c r="AP265" i="2"/>
  <c r="AP311" i="2" s="1"/>
  <c r="AY168" i="2"/>
  <c r="AT142" i="2"/>
  <c r="AC197" i="7" s="1"/>
  <c r="BA147" i="2"/>
  <c r="AX160" i="2"/>
  <c r="BA136" i="2"/>
  <c r="AQ134" i="2"/>
  <c r="Z189" i="7" s="1"/>
  <c r="AY166" i="2"/>
  <c r="AW160" i="2"/>
  <c r="AP172" i="2"/>
  <c r="BC169" i="2"/>
  <c r="AP143" i="2"/>
  <c r="AX147" i="2"/>
  <c r="AU281" i="2"/>
  <c r="V208" i="7"/>
  <c r="AW142" i="2"/>
  <c r="AQ275" i="2"/>
  <c r="AT304" i="2"/>
  <c r="AR300" i="2"/>
  <c r="AV273" i="2"/>
  <c r="BC154" i="2"/>
  <c r="BD157" i="2"/>
  <c r="BF171" i="2"/>
  <c r="AY155" i="2"/>
  <c r="AS270" i="2"/>
  <c r="AT283" i="2"/>
  <c r="BF143" i="2"/>
  <c r="AW161" i="2"/>
  <c r="AR298" i="2"/>
  <c r="AU171" i="2"/>
  <c r="AT292" i="2"/>
  <c r="AU274" i="2"/>
  <c r="AW268" i="2"/>
  <c r="AV151" i="2"/>
  <c r="AQ280" i="2"/>
  <c r="AV152" i="2"/>
  <c r="AR292" i="2"/>
  <c r="AU289" i="2"/>
  <c r="AX159" i="2"/>
  <c r="AV160" i="2"/>
  <c r="AW134" i="2"/>
  <c r="AV299" i="2"/>
  <c r="AT274" i="2"/>
  <c r="AT265" i="2"/>
  <c r="AX273" i="2"/>
  <c r="AY135" i="2"/>
  <c r="AQ149" i="2"/>
  <c r="Z204" i="7" s="1"/>
  <c r="AY169" i="2"/>
  <c r="AP148" i="2"/>
  <c r="AP293" i="2"/>
  <c r="AP339" i="2" s="1"/>
  <c r="AR133" i="2"/>
  <c r="AA188" i="7" s="1"/>
  <c r="AQ160" i="2"/>
  <c r="Z215" i="7" s="1"/>
  <c r="AQ154" i="2"/>
  <c r="Z209" i="7" s="1"/>
  <c r="AW148" i="2"/>
  <c r="BF133" i="2"/>
  <c r="BF156" i="2"/>
  <c r="AU140" i="2"/>
  <c r="AD195" i="7" s="1"/>
  <c r="AP288" i="2"/>
  <c r="AP334" i="2" s="1"/>
  <c r="AP280" i="2"/>
  <c r="AP326" i="2" s="1"/>
  <c r="AS304" i="2"/>
  <c r="AW141" i="2"/>
  <c r="AQ290" i="2"/>
  <c r="AP151" i="2"/>
  <c r="AP153" i="2"/>
  <c r="AS146" i="2"/>
  <c r="AB201" i="7" s="1"/>
  <c r="AV133" i="2"/>
  <c r="BD169" i="2"/>
  <c r="BD153" i="2"/>
  <c r="BE170" i="2"/>
  <c r="AX137" i="2"/>
  <c r="BD167" i="2"/>
  <c r="AT147" i="2"/>
  <c r="AC202" i="7" s="1"/>
  <c r="BB160" i="2"/>
  <c r="AS150" i="2"/>
  <c r="AB205" i="7" s="1"/>
  <c r="AQ281" i="2"/>
  <c r="AT168" i="2"/>
  <c r="AP166" i="2"/>
  <c r="BF138" i="2"/>
  <c r="AQ156" i="2"/>
  <c r="Z211" i="7" s="1"/>
  <c r="AP303" i="2"/>
  <c r="BA152" i="2"/>
  <c r="AX145" i="2"/>
  <c r="AQ155" i="2"/>
  <c r="Z210" i="7" s="1"/>
  <c r="AQ140" i="2"/>
  <c r="Z195" i="7" s="1"/>
  <c r="BF136" i="2"/>
  <c r="AP142" i="2"/>
  <c r="AY140" i="2"/>
  <c r="BF145" i="2"/>
  <c r="AX272" i="2"/>
  <c r="AU278" i="2"/>
  <c r="BC171" i="2"/>
  <c r="AR270" i="2"/>
  <c r="AS136" i="2"/>
  <c r="AB191" i="7" s="1"/>
  <c r="AW153" i="2"/>
  <c r="AT291" i="2"/>
  <c r="AV271" i="2"/>
  <c r="BE144" i="2"/>
  <c r="AS151" i="2"/>
  <c r="AB206" i="7" s="1"/>
  <c r="AR134" i="2"/>
  <c r="AA189" i="7" s="1"/>
  <c r="AS277" i="2"/>
  <c r="AT266" i="2"/>
  <c r="AW274" i="2"/>
  <c r="BD134" i="2"/>
  <c r="AV148" i="2"/>
  <c r="AW158" i="2"/>
  <c r="AR139" i="2"/>
  <c r="AA194" i="7" s="1"/>
  <c r="AS293" i="2"/>
  <c r="AT284" i="2"/>
  <c r="AV162" i="2"/>
  <c r="BA167" i="2"/>
  <c r="AU160" i="2"/>
  <c r="AD215" i="7" s="1"/>
  <c r="AR160" i="2"/>
  <c r="AA215" i="7" s="1"/>
  <c r="AT277" i="2"/>
  <c r="AU288" i="2"/>
  <c r="AU301" i="2"/>
  <c r="AS155" i="2"/>
  <c r="AB210" i="7" s="1"/>
  <c r="AU146" i="2"/>
  <c r="AD201" i="7" s="1"/>
  <c r="AW304" i="2"/>
  <c r="AS299" i="2"/>
  <c r="AR269" i="2"/>
  <c r="AP277" i="2"/>
  <c r="AP323" i="2" s="1"/>
  <c r="AP285" i="2"/>
  <c r="AP331" i="2" s="1"/>
  <c r="AP276" i="2"/>
  <c r="AP322" i="2" s="1"/>
  <c r="AP133" i="2"/>
  <c r="AR157" i="2"/>
  <c r="AA212" i="7" s="1"/>
  <c r="AQ148" i="2"/>
  <c r="Z203" i="7" s="1"/>
  <c r="AP150" i="2"/>
  <c r="AP273" i="2"/>
  <c r="AP319" i="2" s="1"/>
  <c r="AT162" i="2"/>
  <c r="AC217" i="7" s="1"/>
  <c r="AR142" i="2"/>
  <c r="AA197" i="7" s="1"/>
  <c r="AW136" i="2"/>
  <c r="AU150" i="2"/>
  <c r="AD205" i="7" s="1"/>
  <c r="AV140" i="2"/>
  <c r="AQ302" i="2"/>
  <c r="AS147" i="2"/>
  <c r="AB202" i="7" s="1"/>
  <c r="AZ159" i="2"/>
  <c r="BE140" i="2"/>
  <c r="BF139" i="2"/>
  <c r="BB172" i="2"/>
  <c r="AR155" i="2"/>
  <c r="AA210" i="7" s="1"/>
  <c r="AU151" i="2"/>
  <c r="AD206" i="7" s="1"/>
  <c r="AQ293" i="2"/>
  <c r="AR145" i="2"/>
  <c r="AA200" i="7" s="1"/>
  <c r="AP167" i="2"/>
  <c r="AZ156" i="2"/>
  <c r="AW151" i="2"/>
  <c r="BE166" i="2"/>
  <c r="AR167" i="2"/>
  <c r="AW171" i="2"/>
  <c r="AU168" i="2"/>
  <c r="BA171" i="2"/>
  <c r="AP171" i="2"/>
  <c r="BC167" i="2"/>
  <c r="AW166" i="2"/>
  <c r="AP138" i="2"/>
  <c r="AQ166" i="2"/>
  <c r="AU298" i="2"/>
  <c r="AT149" i="2"/>
  <c r="AC204" i="7" s="1"/>
  <c r="AQ291" i="2"/>
  <c r="AT278" i="2"/>
  <c r="AU269" i="2"/>
  <c r="BE155" i="2"/>
  <c r="AR146" i="2"/>
  <c r="AA201" i="7" s="1"/>
  <c r="AR166" i="2"/>
  <c r="AQ273" i="2"/>
  <c r="AS284" i="2"/>
  <c r="AV288" i="2"/>
  <c r="BC158" i="2"/>
  <c r="AU299" i="2"/>
  <c r="AQ267" i="2"/>
  <c r="AR289" i="2"/>
  <c r="AT293" i="2"/>
  <c r="AW293" i="2"/>
  <c r="AY279" i="2"/>
  <c r="BA161" i="2"/>
  <c r="AY138" i="2"/>
  <c r="BD155" i="2"/>
  <c r="AW150" i="2"/>
  <c r="AR278" i="2"/>
  <c r="AU273" i="2"/>
  <c r="AZ162" i="2"/>
  <c r="AQ303" i="2"/>
  <c r="AY146" i="2"/>
  <c r="AS271" i="2"/>
  <c r="AT286" i="2"/>
  <c r="AV284" i="2"/>
  <c r="AX154" i="2"/>
  <c r="AW135" i="2"/>
  <c r="AS157" i="2"/>
  <c r="AB212" i="7" s="1"/>
  <c r="AV145" i="2"/>
  <c r="AV158" i="2"/>
  <c r="AS156" i="2"/>
  <c r="AB211" i="7" s="1"/>
  <c r="AQ172" i="2"/>
  <c r="AV156" i="2"/>
  <c r="AY303" i="2"/>
  <c r="AX302" i="2"/>
  <c r="AP294" i="2"/>
  <c r="AP340" i="2" s="1"/>
  <c r="AP160" i="2"/>
  <c r="AX299" i="2"/>
  <c r="AW172" i="2"/>
  <c r="AR304" i="2"/>
  <c r="BA148" i="2"/>
  <c r="AQ146" i="2"/>
  <c r="Z201" i="7" s="1"/>
  <c r="AY161" i="2"/>
  <c r="AR148" i="2"/>
  <c r="AA203" i="7" s="1"/>
  <c r="AR169" i="2"/>
  <c r="BC161" i="2"/>
  <c r="AZ147" i="2"/>
  <c r="BB141" i="2"/>
  <c r="BB170" i="2"/>
  <c r="AU136" i="2"/>
  <c r="AD191" i="7" s="1"/>
  <c r="AU154" i="2"/>
  <c r="AD209" i="7" s="1"/>
  <c r="AY158" i="2"/>
  <c r="AV161" i="2"/>
  <c r="BC155" i="2"/>
  <c r="AQ266" i="2"/>
  <c r="BF149" i="2"/>
  <c r="AR299" i="2"/>
  <c r="AR171" i="2"/>
  <c r="BF152" i="2"/>
  <c r="AS171" i="2"/>
  <c r="AV170" i="2"/>
  <c r="AR168" i="2"/>
  <c r="AV134" i="2"/>
  <c r="BF154" i="2"/>
  <c r="AQ294" i="2"/>
  <c r="BF135" i="2"/>
  <c r="AP157" i="2"/>
  <c r="BE147" i="2"/>
  <c r="AS274" i="2"/>
  <c r="BE139" i="2"/>
  <c r="AY273" i="2"/>
  <c r="BH134" i="2"/>
  <c r="BH157" i="2"/>
  <c r="BH142" i="2"/>
  <c r="BH161" i="2"/>
  <c r="BH150" i="2"/>
  <c r="BH165" i="2"/>
  <c r="BH181" i="2" s="1"/>
  <c r="BH143" i="2"/>
  <c r="BH156" i="2"/>
  <c r="BH153" i="2"/>
  <c r="BH160" i="2"/>
  <c r="BH139" i="2"/>
  <c r="BH145" i="2"/>
  <c r="BH151" i="2"/>
  <c r="BH155" i="2"/>
  <c r="BH141" i="2"/>
  <c r="BH162" i="2"/>
  <c r="BH140" i="2"/>
  <c r="BH149" i="2"/>
  <c r="BH137" i="2"/>
  <c r="BH148" i="2"/>
  <c r="BH136" i="2"/>
  <c r="BH158" i="2"/>
  <c r="BH146" i="2"/>
  <c r="BH144" i="2"/>
  <c r="BH147" i="2"/>
  <c r="BH135" i="2"/>
  <c r="BH159" i="2"/>
  <c r="BH152" i="2"/>
  <c r="BH154" i="2"/>
  <c r="BH124" i="2"/>
  <c r="Y594" i="2" s="1"/>
  <c r="BH138" i="2"/>
  <c r="BG168" i="2"/>
  <c r="X239" i="2"/>
  <c r="U221" i="7" s="1"/>
  <c r="AM169" i="2"/>
  <c r="V188" i="7"/>
  <c r="AN133" i="2"/>
  <c r="AD301" i="2"/>
  <c r="AY287" i="2"/>
  <c r="AD280" i="2"/>
  <c r="AY292" i="2"/>
  <c r="AD275" i="2"/>
  <c r="AX275" i="2"/>
  <c r="AD281" i="2"/>
  <c r="AX283" i="2"/>
  <c r="AD283" i="2"/>
  <c r="AY285" i="2"/>
  <c r="AY290" i="2"/>
  <c r="AC295" i="2"/>
  <c r="AY272" i="2"/>
  <c r="S784" i="2"/>
  <c r="S785" i="2" s="1"/>
  <c r="R786" i="2"/>
  <c r="I111" i="7"/>
  <c r="Y715" i="2"/>
  <c r="Y735" i="2"/>
  <c r="Y761" i="2"/>
  <c r="Y788" i="2"/>
  <c r="T6" i="12"/>
  <c r="T343" i="7"/>
  <c r="Y844" i="2"/>
  <c r="Y817" i="2"/>
  <c r="Y864" i="2"/>
  <c r="Y890" i="2"/>
  <c r="R14" i="12"/>
  <c r="X844" i="2"/>
  <c r="X864" i="2"/>
  <c r="X890" i="2"/>
  <c r="X817" i="2"/>
  <c r="S12" i="12"/>
  <c r="S13" i="12"/>
  <c r="R101" i="3"/>
  <c r="S99" i="3"/>
  <c r="S100" i="3" s="1"/>
  <c r="Y102" i="3"/>
  <c r="Y76" i="3"/>
  <c r="Y30" i="3"/>
  <c r="Y50" i="3"/>
  <c r="M875" i="2" l="1"/>
  <c r="L875" i="2"/>
  <c r="Y823" i="2"/>
  <c r="X823" i="2"/>
  <c r="X825" i="2"/>
  <c r="Y827" i="2"/>
  <c r="Y826" i="2"/>
  <c r="X827" i="2"/>
  <c r="X826" i="2"/>
  <c r="Y829" i="2"/>
  <c r="Y15" i="12" s="1"/>
  <c r="Y828" i="2"/>
  <c r="Y14" i="12" s="1"/>
  <c r="X829" i="2"/>
  <c r="X15" i="12" s="1"/>
  <c r="X828" i="2"/>
  <c r="X14" i="12" s="1"/>
  <c r="Y831" i="2"/>
  <c r="Y17" i="12" s="1"/>
  <c r="Y830" i="2"/>
  <c r="Y16" i="12" s="1"/>
  <c r="X831" i="2"/>
  <c r="X17" i="12" s="1"/>
  <c r="X830" i="2"/>
  <c r="X16" i="12" s="1"/>
  <c r="Y835" i="2"/>
  <c r="Y834" i="2"/>
  <c r="X835" i="2"/>
  <c r="X21" i="12" s="1"/>
  <c r="X834" i="2"/>
  <c r="X839" i="2"/>
  <c r="X25" i="12" s="1"/>
  <c r="X836" i="2"/>
  <c r="Y839" i="2"/>
  <c r="Y25" i="12" s="1"/>
  <c r="Y836" i="2"/>
  <c r="Y841" i="2"/>
  <c r="Y27" i="12" s="1"/>
  <c r="Y840" i="2"/>
  <c r="Y26" i="12" s="1"/>
  <c r="X841" i="2"/>
  <c r="X27" i="12" s="1"/>
  <c r="X840" i="2"/>
  <c r="X26" i="12" s="1"/>
  <c r="Y847" i="2"/>
  <c r="Y33" i="12" s="1"/>
  <c r="Y846" i="2"/>
  <c r="Y32" i="12" s="1"/>
  <c r="X847" i="2"/>
  <c r="X33" i="12" s="1"/>
  <c r="X846" i="2"/>
  <c r="X32" i="12" s="1"/>
  <c r="Y852" i="2"/>
  <c r="Y38" i="12" s="1"/>
  <c r="Y851" i="2"/>
  <c r="Y37" i="12" s="1"/>
  <c r="X852" i="2"/>
  <c r="X38" i="12" s="1"/>
  <c r="X851" i="2"/>
  <c r="X37" i="12" s="1"/>
  <c r="Y854" i="2"/>
  <c r="Y853" i="2"/>
  <c r="Y39" i="12" s="1"/>
  <c r="X854" i="2"/>
  <c r="X40" i="12" s="1"/>
  <c r="X853" i="2"/>
  <c r="X39" i="12" s="1"/>
  <c r="Y856" i="2"/>
  <c r="Y42" i="12" s="1"/>
  <c r="X856" i="2"/>
  <c r="X42" i="12" s="1"/>
  <c r="Y858" i="2"/>
  <c r="Y44" i="12" s="1"/>
  <c r="X858" i="2"/>
  <c r="X44" i="12" s="1"/>
  <c r="Y887" i="2"/>
  <c r="Y73" i="12" s="1"/>
  <c r="Y861" i="2"/>
  <c r="Y47" i="12" s="1"/>
  <c r="X887" i="2"/>
  <c r="X73" i="12" s="1"/>
  <c r="X861" i="2"/>
  <c r="X47" i="12" s="1"/>
  <c r="Y883" i="2"/>
  <c r="Y69" i="12" s="1"/>
  <c r="Y884" i="2"/>
  <c r="Y70" i="12" s="1"/>
  <c r="X883" i="2"/>
  <c r="X69" i="12" s="1"/>
  <c r="X884" i="2"/>
  <c r="X70" i="12" s="1"/>
  <c r="X881" i="2"/>
  <c r="X67" i="12" s="1"/>
  <c r="X882" i="2"/>
  <c r="X68" i="12" s="1"/>
  <c r="Y881" i="2"/>
  <c r="Y67" i="12" s="1"/>
  <c r="Y882" i="2"/>
  <c r="Y68" i="12" s="1"/>
  <c r="X878" i="2"/>
  <c r="X64" i="12" s="1"/>
  <c r="X879" i="2"/>
  <c r="X65" i="12" s="1"/>
  <c r="Y878" i="2"/>
  <c r="Y64" i="12" s="1"/>
  <c r="Y879" i="2"/>
  <c r="Y65" i="12" s="1"/>
  <c r="Y876" i="2"/>
  <c r="X876" i="2"/>
  <c r="Y872" i="2"/>
  <c r="Y58" i="12" s="1"/>
  <c r="Y873" i="2"/>
  <c r="Y59" i="12" s="1"/>
  <c r="X872" i="2"/>
  <c r="X58" i="12" s="1"/>
  <c r="X873" i="2"/>
  <c r="X59" i="12" s="1"/>
  <c r="Y870" i="2"/>
  <c r="Y56" i="12" s="1"/>
  <c r="Y871" i="2"/>
  <c r="Y57" i="12" s="1"/>
  <c r="X870" i="2"/>
  <c r="X56" i="12" s="1"/>
  <c r="X871" i="2"/>
  <c r="X57" i="12" s="1"/>
  <c r="Y868" i="2"/>
  <c r="Y54" i="12" s="1"/>
  <c r="Y869" i="2"/>
  <c r="Y55" i="12" s="1"/>
  <c r="X868" i="2"/>
  <c r="X54" i="12" s="1"/>
  <c r="X869" i="2"/>
  <c r="X55" i="12" s="1"/>
  <c r="Y865" i="2"/>
  <c r="Y51" i="12" s="1"/>
  <c r="X865" i="2"/>
  <c r="X51" i="12" s="1"/>
  <c r="Y40" i="12"/>
  <c r="Y21" i="12"/>
  <c r="W121" i="12"/>
  <c r="Z30" i="12"/>
  <c r="Z50" i="12"/>
  <c r="Z76" i="12"/>
  <c r="Z103" i="12"/>
  <c r="AA4" i="3"/>
  <c r="AA4" i="12"/>
  <c r="Z817" i="2"/>
  <c r="Z890" i="2"/>
  <c r="Z844" i="2"/>
  <c r="Z864" i="2"/>
  <c r="AX298" i="2"/>
  <c r="Z761" i="2"/>
  <c r="Z715" i="2"/>
  <c r="Z735" i="2"/>
  <c r="Z788" i="2"/>
  <c r="Z30" i="3"/>
  <c r="Z50" i="3"/>
  <c r="Z102" i="3"/>
  <c r="Z76" i="3"/>
  <c r="AW298" i="2"/>
  <c r="AB305" i="2"/>
  <c r="J417" i="2" s="1"/>
  <c r="J926" i="2" s="1"/>
  <c r="R388" i="7" s="1"/>
  <c r="AC305" i="2"/>
  <c r="K417" i="2" s="1"/>
  <c r="K926" i="2" s="1"/>
  <c r="S388" i="7" s="1"/>
  <c r="AP203" i="2"/>
  <c r="K252" i="7" s="1"/>
  <c r="Y209" i="7"/>
  <c r="AP211" i="2"/>
  <c r="K260" i="7" s="1"/>
  <c r="Y217" i="7"/>
  <c r="AC218" i="7"/>
  <c r="AP206" i="2"/>
  <c r="K255" i="7" s="1"/>
  <c r="Y212" i="7"/>
  <c r="AP182" i="2"/>
  <c r="K231" i="7" s="1"/>
  <c r="Y188" i="7"/>
  <c r="AB218" i="7"/>
  <c r="AP195" i="2"/>
  <c r="K244" i="7" s="1"/>
  <c r="Y201" i="7"/>
  <c r="AP194" i="2"/>
  <c r="K243" i="7" s="1"/>
  <c r="Y200" i="7"/>
  <c r="AP183" i="2"/>
  <c r="K232" i="7" s="1"/>
  <c r="Y189" i="7"/>
  <c r="AP205" i="2"/>
  <c r="K254" i="7" s="1"/>
  <c r="Y211" i="7"/>
  <c r="AP204" i="2"/>
  <c r="K253" i="7" s="1"/>
  <c r="Y210" i="7"/>
  <c r="AA218" i="7"/>
  <c r="Z218" i="7"/>
  <c r="AP208" i="2"/>
  <c r="K257" i="7" s="1"/>
  <c r="Y214" i="7"/>
  <c r="AP201" i="2"/>
  <c r="K250" i="7" s="1"/>
  <c r="Y207" i="7"/>
  <c r="AP200" i="2"/>
  <c r="K249" i="7" s="1"/>
  <c r="Y206" i="7"/>
  <c r="AP207" i="2"/>
  <c r="K256" i="7" s="1"/>
  <c r="Y213" i="7"/>
  <c r="AP184" i="2"/>
  <c r="K233" i="7" s="1"/>
  <c r="Y190" i="7"/>
  <c r="AP196" i="2"/>
  <c r="K245" i="7" s="1"/>
  <c r="Y202" i="7"/>
  <c r="AP189" i="2"/>
  <c r="K238" i="7" s="1"/>
  <c r="Y195" i="7"/>
  <c r="AP209" i="2"/>
  <c r="K258" i="7" s="1"/>
  <c r="Y215" i="7"/>
  <c r="AP186" i="2"/>
  <c r="K235" i="7" s="1"/>
  <c r="Y192" i="7"/>
  <c r="AP187" i="2"/>
  <c r="AQ187" i="2" s="1"/>
  <c r="AR187" i="2" s="1"/>
  <c r="AR217" i="2" s="1"/>
  <c r="Y193" i="7"/>
  <c r="AP192" i="2"/>
  <c r="K241" i="7" s="1"/>
  <c r="Y198" i="7"/>
  <c r="AP197" i="2"/>
  <c r="K246" i="7" s="1"/>
  <c r="Y203" i="7"/>
  <c r="AP210" i="2"/>
  <c r="K259" i="7" s="1"/>
  <c r="Y216" i="7"/>
  <c r="AD218" i="7"/>
  <c r="AP185" i="2"/>
  <c r="K234" i="7" s="1"/>
  <c r="Y191" i="7"/>
  <c r="AP191" i="2"/>
  <c r="K240" i="7" s="1"/>
  <c r="Y197" i="7"/>
  <c r="AP190" i="2"/>
  <c r="K239" i="7" s="1"/>
  <c r="Y196" i="7"/>
  <c r="AP199" i="2"/>
  <c r="K248" i="7" s="1"/>
  <c r="Y205" i="7"/>
  <c r="AP202" i="2"/>
  <c r="K251" i="7" s="1"/>
  <c r="Y208" i="7"/>
  <c r="AP188" i="2"/>
  <c r="K237" i="7" s="1"/>
  <c r="Y194" i="7"/>
  <c r="AP193" i="2"/>
  <c r="K242" i="7" s="1"/>
  <c r="Y199" i="7"/>
  <c r="AP198" i="2"/>
  <c r="K247" i="7" s="1"/>
  <c r="Y204" i="7"/>
  <c r="AY298" i="2"/>
  <c r="L376" i="2"/>
  <c r="K382" i="2"/>
  <c r="Y233" i="2"/>
  <c r="Y362" i="2"/>
  <c r="BI138" i="2"/>
  <c r="AN166" i="2"/>
  <c r="Z237" i="2" s="1"/>
  <c r="W219" i="7" s="1"/>
  <c r="AE298" i="2"/>
  <c r="AN344" i="2"/>
  <c r="Z356" i="2" s="1"/>
  <c r="AP344" i="2"/>
  <c r="T182" i="2"/>
  <c r="S182" i="2" s="1"/>
  <c r="AN215" i="2"/>
  <c r="Z227" i="2" s="1"/>
  <c r="BB265" i="2"/>
  <c r="X586" i="2"/>
  <c r="X820" i="2" s="1"/>
  <c r="Y247" i="2"/>
  <c r="U262" i="7"/>
  <c r="AG270" i="2"/>
  <c r="BB270" i="2" s="1"/>
  <c r="AQ313" i="2"/>
  <c r="AR313" i="2" s="1"/>
  <c r="AS313" i="2" s="1"/>
  <c r="AT313" i="2" s="1"/>
  <c r="AU313" i="2" s="1"/>
  <c r="AV313" i="2" s="1"/>
  <c r="AW313" i="2" s="1"/>
  <c r="AX313" i="2" s="1"/>
  <c r="AY313" i="2" s="1"/>
  <c r="AZ313" i="2" s="1"/>
  <c r="BA313" i="2" s="1"/>
  <c r="AF300" i="2"/>
  <c r="BA300" i="2" s="1"/>
  <c r="AQ335" i="2"/>
  <c r="AR335" i="2" s="1"/>
  <c r="AS335" i="2" s="1"/>
  <c r="AT335" i="2" s="1"/>
  <c r="AU335" i="2" s="1"/>
  <c r="AV335" i="2" s="1"/>
  <c r="AW335" i="2" s="1"/>
  <c r="AX335" i="2" s="1"/>
  <c r="AY335" i="2" s="1"/>
  <c r="AZ335" i="2" s="1"/>
  <c r="BA335" i="2" s="1"/>
  <c r="BB335" i="2" s="1"/>
  <c r="AQ331" i="2"/>
  <c r="AR331" i="2" s="1"/>
  <c r="AS331" i="2" s="1"/>
  <c r="AT331" i="2" s="1"/>
  <c r="AU331" i="2" s="1"/>
  <c r="AV331" i="2" s="1"/>
  <c r="AW331" i="2" s="1"/>
  <c r="AX331" i="2" s="1"/>
  <c r="AY331" i="2" s="1"/>
  <c r="AQ338" i="2"/>
  <c r="AR338" i="2" s="1"/>
  <c r="AS338" i="2" s="1"/>
  <c r="AT338" i="2" s="1"/>
  <c r="AU338" i="2" s="1"/>
  <c r="AV338" i="2" s="1"/>
  <c r="AW338" i="2" s="1"/>
  <c r="AX338" i="2" s="1"/>
  <c r="AY338" i="2" s="1"/>
  <c r="AQ323" i="2"/>
  <c r="AR323" i="2" s="1"/>
  <c r="AS323" i="2" s="1"/>
  <c r="AT323" i="2" s="1"/>
  <c r="AU323" i="2" s="1"/>
  <c r="AV323" i="2" s="1"/>
  <c r="AW323" i="2" s="1"/>
  <c r="AX323" i="2" s="1"/>
  <c r="AY323" i="2" s="1"/>
  <c r="AZ323" i="2" s="1"/>
  <c r="BA323" i="2" s="1"/>
  <c r="BB323" i="2" s="1"/>
  <c r="BC323" i="2" s="1"/>
  <c r="BD323" i="2" s="1"/>
  <c r="BE323" i="2" s="1"/>
  <c r="V218" i="7"/>
  <c r="AQ327" i="2"/>
  <c r="AR327" i="2" s="1"/>
  <c r="AS327" i="2" s="1"/>
  <c r="AT327" i="2" s="1"/>
  <c r="AU327" i="2" s="1"/>
  <c r="AV327" i="2" s="1"/>
  <c r="AW327" i="2" s="1"/>
  <c r="AX327" i="2" s="1"/>
  <c r="T153" i="2"/>
  <c r="S153" i="2" s="1"/>
  <c r="AQ336" i="2"/>
  <c r="AR336" i="2" s="1"/>
  <c r="AS336" i="2" s="1"/>
  <c r="AT336" i="2" s="1"/>
  <c r="AU336" i="2" s="1"/>
  <c r="AV336" i="2" s="1"/>
  <c r="AW336" i="2" s="1"/>
  <c r="AX336" i="2" s="1"/>
  <c r="AY336" i="2" s="1"/>
  <c r="AZ336" i="2" s="1"/>
  <c r="AQ314" i="2"/>
  <c r="AR314" i="2" s="1"/>
  <c r="AS314" i="2" s="1"/>
  <c r="AT314" i="2" s="1"/>
  <c r="AU314" i="2" s="1"/>
  <c r="AV314" i="2" s="1"/>
  <c r="AW314" i="2" s="1"/>
  <c r="AX314" i="2" s="1"/>
  <c r="AY314" i="2" s="1"/>
  <c r="AZ314" i="2" s="1"/>
  <c r="BA314" i="2" s="1"/>
  <c r="AY301" i="2"/>
  <c r="P369" i="2"/>
  <c r="P372" i="2" s="1"/>
  <c r="AQ321" i="2"/>
  <c r="AR321" i="2" s="1"/>
  <c r="AS321" i="2" s="1"/>
  <c r="AT321" i="2" s="1"/>
  <c r="AU321" i="2" s="1"/>
  <c r="AV321" i="2" s="1"/>
  <c r="AW321" i="2" s="1"/>
  <c r="AX321" i="2" s="1"/>
  <c r="AK277" i="2"/>
  <c r="BF277" i="2" s="1"/>
  <c r="N379" i="2"/>
  <c r="P378" i="2"/>
  <c r="X243" i="2"/>
  <c r="T409" i="2" s="1"/>
  <c r="AQ328" i="2"/>
  <c r="AR328" i="2" s="1"/>
  <c r="AS328" i="2" s="1"/>
  <c r="AT328" i="2" s="1"/>
  <c r="AU328" i="2" s="1"/>
  <c r="AV328" i="2" s="1"/>
  <c r="AW328" i="2" s="1"/>
  <c r="AX328" i="2" s="1"/>
  <c r="AY328" i="2" s="1"/>
  <c r="AZ328" i="2" s="1"/>
  <c r="BA328" i="2" s="1"/>
  <c r="BB328" i="2" s="1"/>
  <c r="AQ333" i="2"/>
  <c r="AR333" i="2" s="1"/>
  <c r="AS333" i="2" s="1"/>
  <c r="AT333" i="2" s="1"/>
  <c r="AU333" i="2" s="1"/>
  <c r="AV333" i="2" s="1"/>
  <c r="AW333" i="2" s="1"/>
  <c r="AX333" i="2" s="1"/>
  <c r="AY333" i="2" s="1"/>
  <c r="T138" i="2"/>
  <c r="S138" i="2" s="1"/>
  <c r="AQ325" i="2"/>
  <c r="AR325" i="2" s="1"/>
  <c r="AS325" i="2" s="1"/>
  <c r="AT325" i="2" s="1"/>
  <c r="AU325" i="2" s="1"/>
  <c r="AV325" i="2" s="1"/>
  <c r="AW325" i="2" s="1"/>
  <c r="AX325" i="2" s="1"/>
  <c r="AY325" i="2" s="1"/>
  <c r="AZ325" i="2" s="1"/>
  <c r="BA325" i="2" s="1"/>
  <c r="BB325" i="2" s="1"/>
  <c r="W193" i="7"/>
  <c r="AQ339" i="2"/>
  <c r="AR339" i="2" s="1"/>
  <c r="AS339" i="2" s="1"/>
  <c r="AT339" i="2" s="1"/>
  <c r="AU339" i="2" s="1"/>
  <c r="AV339" i="2" s="1"/>
  <c r="AW339" i="2" s="1"/>
  <c r="AX339" i="2" s="1"/>
  <c r="AY339" i="2" s="1"/>
  <c r="AZ339" i="2" s="1"/>
  <c r="BA339" i="2" s="1"/>
  <c r="AQ312" i="2"/>
  <c r="AR312" i="2" s="1"/>
  <c r="AS312" i="2" s="1"/>
  <c r="AT312" i="2" s="1"/>
  <c r="AU312" i="2" s="1"/>
  <c r="AV312" i="2" s="1"/>
  <c r="AW312" i="2" s="1"/>
  <c r="AX312" i="2" s="1"/>
  <c r="AY312" i="2" s="1"/>
  <c r="AZ312" i="2" s="1"/>
  <c r="BA312" i="2" s="1"/>
  <c r="AQ324" i="2"/>
  <c r="AR324" i="2" s="1"/>
  <c r="AS324" i="2" s="1"/>
  <c r="AT324" i="2" s="1"/>
  <c r="AU324" i="2" s="1"/>
  <c r="AV324" i="2" s="1"/>
  <c r="AW324" i="2" s="1"/>
  <c r="AX324" i="2" s="1"/>
  <c r="AY324" i="2" s="1"/>
  <c r="AZ324" i="2" s="1"/>
  <c r="BA324" i="2" s="1"/>
  <c r="AQ337" i="2"/>
  <c r="AR337" i="2" s="1"/>
  <c r="AS337" i="2" s="1"/>
  <c r="AT337" i="2" s="1"/>
  <c r="AU337" i="2" s="1"/>
  <c r="AV337" i="2" s="1"/>
  <c r="AW337" i="2" s="1"/>
  <c r="AX337" i="2" s="1"/>
  <c r="AY337" i="2" s="1"/>
  <c r="AZ337" i="2" s="1"/>
  <c r="BA337" i="2" s="1"/>
  <c r="BB337" i="2" s="1"/>
  <c r="BC337" i="2" s="1"/>
  <c r="BD337" i="2" s="1"/>
  <c r="BC271" i="2"/>
  <c r="AI271" i="2"/>
  <c r="AF294" i="2"/>
  <c r="AZ294" i="2"/>
  <c r="BB293" i="2"/>
  <c r="AH293" i="2"/>
  <c r="AH273" i="2"/>
  <c r="BB273" i="2"/>
  <c r="AG290" i="2"/>
  <c r="BA290" i="2"/>
  <c r="AH266" i="2"/>
  <c r="BB266" i="2"/>
  <c r="AQ326" i="2"/>
  <c r="AR326" i="2" s="1"/>
  <c r="AS326" i="2" s="1"/>
  <c r="AT326" i="2" s="1"/>
  <c r="AU326" i="2" s="1"/>
  <c r="AV326" i="2" s="1"/>
  <c r="AW326" i="2" s="1"/>
  <c r="AX326" i="2" s="1"/>
  <c r="AQ316" i="2"/>
  <c r="AQ346" i="2" s="1"/>
  <c r="AQ320" i="2"/>
  <c r="AR320" i="2" s="1"/>
  <c r="AS320" i="2" s="1"/>
  <c r="AT320" i="2" s="1"/>
  <c r="AU320" i="2" s="1"/>
  <c r="AV320" i="2" s="1"/>
  <c r="AW320" i="2" s="1"/>
  <c r="AX320" i="2" s="1"/>
  <c r="AY320" i="2" s="1"/>
  <c r="AZ320" i="2" s="1"/>
  <c r="BA320" i="2" s="1"/>
  <c r="AF287" i="2"/>
  <c r="AZ287" i="2"/>
  <c r="AH274" i="2"/>
  <c r="BB274" i="2"/>
  <c r="AG286" i="2"/>
  <c r="BA286" i="2"/>
  <c r="AI282" i="2"/>
  <c r="BC282" i="2"/>
  <c r="BB288" i="2"/>
  <c r="AH288" i="2"/>
  <c r="AH278" i="2"/>
  <c r="AI278" i="2" s="1"/>
  <c r="BD278" i="2" s="1"/>
  <c r="BB278" i="2"/>
  <c r="AI289" i="2"/>
  <c r="BC289" i="2"/>
  <c r="AJ291" i="2"/>
  <c r="AK291" i="2" s="1"/>
  <c r="BF291" i="2" s="1"/>
  <c r="AQ330" i="2"/>
  <c r="AR330" i="2" s="1"/>
  <c r="AS330" i="2" s="1"/>
  <c r="AT330" i="2" s="1"/>
  <c r="AU330" i="2" s="1"/>
  <c r="AV330" i="2" s="1"/>
  <c r="AW330" i="2" s="1"/>
  <c r="AX330" i="2" s="1"/>
  <c r="AY330" i="2" s="1"/>
  <c r="AZ330" i="2" s="1"/>
  <c r="AF285" i="2"/>
  <c r="AZ285" i="2"/>
  <c r="AH276" i="2"/>
  <c r="BB276" i="2"/>
  <c r="AF292" i="2"/>
  <c r="AZ292" i="2"/>
  <c r="AQ332" i="2"/>
  <c r="AR332" i="2" s="1"/>
  <c r="AS332" i="2" s="1"/>
  <c r="AT332" i="2" s="1"/>
  <c r="AU332" i="2" s="1"/>
  <c r="AV332" i="2" s="1"/>
  <c r="AW332" i="2" s="1"/>
  <c r="AX332" i="2" s="1"/>
  <c r="AY332" i="2" s="1"/>
  <c r="AZ332" i="2" s="1"/>
  <c r="AF272" i="2"/>
  <c r="AZ272" i="2"/>
  <c r="AI279" i="2"/>
  <c r="BC279" i="2"/>
  <c r="AH268" i="2"/>
  <c r="AI268" i="2" s="1"/>
  <c r="BD268" i="2" s="1"/>
  <c r="BB268" i="2"/>
  <c r="AH267" i="2"/>
  <c r="AI267" i="2" s="1"/>
  <c r="BB267" i="2"/>
  <c r="AQ318" i="2"/>
  <c r="AR318" i="2" s="1"/>
  <c r="AS318" i="2" s="1"/>
  <c r="AT318" i="2" s="1"/>
  <c r="AU318" i="2" s="1"/>
  <c r="AV318" i="2" s="1"/>
  <c r="AW318" i="2" s="1"/>
  <c r="AX318" i="2" s="1"/>
  <c r="AY318" i="2" s="1"/>
  <c r="BI297" i="2"/>
  <c r="BI168" i="2" s="1"/>
  <c r="AG284" i="2"/>
  <c r="BA284" i="2"/>
  <c r="BH302" i="2"/>
  <c r="BH299" i="2"/>
  <c r="BH303" i="2"/>
  <c r="BH304" i="2"/>
  <c r="BH310" i="2"/>
  <c r="AQ329" i="2"/>
  <c r="AR329" i="2" s="1"/>
  <c r="AS329" i="2" s="1"/>
  <c r="AT329" i="2" s="1"/>
  <c r="AU329" i="2" s="1"/>
  <c r="AV329" i="2" s="1"/>
  <c r="AW329" i="2" s="1"/>
  <c r="AX329" i="2" s="1"/>
  <c r="AE283" i="2"/>
  <c r="AN346" i="2"/>
  <c r="Z358" i="2" s="1"/>
  <c r="AG300" i="2"/>
  <c r="AQ319" i="2"/>
  <c r="AR319" i="2" s="1"/>
  <c r="AS319" i="2" s="1"/>
  <c r="AT319" i="2" s="1"/>
  <c r="AU319" i="2" s="1"/>
  <c r="AV319" i="2" s="1"/>
  <c r="AW319" i="2" s="1"/>
  <c r="AX319" i="2" s="1"/>
  <c r="AY319" i="2" s="1"/>
  <c r="AZ319" i="2" s="1"/>
  <c r="BA319" i="2" s="1"/>
  <c r="AF269" i="2"/>
  <c r="AE301" i="2"/>
  <c r="Q369" i="2" s="1"/>
  <c r="AN347" i="2"/>
  <c r="Z359" i="2" s="1"/>
  <c r="AY281" i="2"/>
  <c r="AE281" i="2"/>
  <c r="AY280" i="2"/>
  <c r="AE280" i="2"/>
  <c r="AQ311" i="2"/>
  <c r="AH265" i="2"/>
  <c r="AE275" i="2"/>
  <c r="AZ275" i="2" s="1"/>
  <c r="AQ322" i="2"/>
  <c r="AR322" i="2" s="1"/>
  <c r="AS322" i="2" s="1"/>
  <c r="AT322" i="2" s="1"/>
  <c r="AU322" i="2" s="1"/>
  <c r="AV322" i="2" s="1"/>
  <c r="AW322" i="2" s="1"/>
  <c r="AX322" i="2" s="1"/>
  <c r="AY322" i="2" s="1"/>
  <c r="AZ322" i="2" s="1"/>
  <c r="BA322" i="2" s="1"/>
  <c r="T187" i="2"/>
  <c r="S187" i="2" s="1"/>
  <c r="W210" i="7"/>
  <c r="T155" i="2"/>
  <c r="S155" i="2" s="1"/>
  <c r="T144" i="2"/>
  <c r="S144" i="2" s="1"/>
  <c r="W199" i="7"/>
  <c r="W216" i="7"/>
  <c r="T161" i="2"/>
  <c r="S161" i="2" s="1"/>
  <c r="W190" i="7"/>
  <c r="T135" i="2"/>
  <c r="S135" i="2" s="1"/>
  <c r="AQ315" i="2"/>
  <c r="AR315" i="2" s="1"/>
  <c r="AS315" i="2" s="1"/>
  <c r="AT315" i="2" s="1"/>
  <c r="AU315" i="2" s="1"/>
  <c r="AV315" i="2" s="1"/>
  <c r="AW315" i="2" s="1"/>
  <c r="AX315" i="2" s="1"/>
  <c r="AY315" i="2" s="1"/>
  <c r="AZ315" i="2" s="1"/>
  <c r="Z239" i="2"/>
  <c r="AP218" i="2"/>
  <c r="W209" i="7"/>
  <c r="T154" i="2"/>
  <c r="S154" i="2" s="1"/>
  <c r="T149" i="2"/>
  <c r="S149" i="2" s="1"/>
  <c r="W204" i="7"/>
  <c r="W206" i="7"/>
  <c r="T151" i="2"/>
  <c r="S151" i="2" s="1"/>
  <c r="W196" i="7"/>
  <c r="T141" i="2"/>
  <c r="S141" i="2" s="1"/>
  <c r="T311" i="2"/>
  <c r="S311" i="2" s="1"/>
  <c r="BI124" i="2"/>
  <c r="Z594" i="2" s="1"/>
  <c r="W211" i="7"/>
  <c r="T156" i="2"/>
  <c r="S156" i="2" s="1"/>
  <c r="BH166" i="2"/>
  <c r="BH170" i="2"/>
  <c r="BH167" i="2"/>
  <c r="BH171" i="2"/>
  <c r="BH172" i="2"/>
  <c r="AQ340" i="2"/>
  <c r="AR340" i="2" s="1"/>
  <c r="AS340" i="2" s="1"/>
  <c r="AT340" i="2" s="1"/>
  <c r="AU340" i="2" s="1"/>
  <c r="AV340" i="2" s="1"/>
  <c r="AW340" i="2" s="1"/>
  <c r="AX340" i="2" s="1"/>
  <c r="AY340" i="2" s="1"/>
  <c r="AP217" i="2"/>
  <c r="AP341" i="2"/>
  <c r="AP347" i="2"/>
  <c r="X249" i="2"/>
  <c r="T158" i="2"/>
  <c r="S158" i="2" s="1"/>
  <c r="W213" i="7"/>
  <c r="W217" i="7"/>
  <c r="T162" i="2"/>
  <c r="S162" i="2" s="1"/>
  <c r="W212" i="7"/>
  <c r="T157" i="2"/>
  <c r="S157" i="2" s="1"/>
  <c r="BI145" i="2"/>
  <c r="BI150" i="2"/>
  <c r="BI153" i="2"/>
  <c r="BI155" i="2"/>
  <c r="BI134" i="2"/>
  <c r="BI142" i="2"/>
  <c r="BI157" i="2"/>
  <c r="BI136" i="2"/>
  <c r="BI161" i="2"/>
  <c r="BI159" i="2"/>
  <c r="BI137" i="2"/>
  <c r="BI140" i="2"/>
  <c r="BI165" i="2"/>
  <c r="BI181" i="2" s="1"/>
  <c r="BI154" i="2"/>
  <c r="BI156" i="2"/>
  <c r="BI143" i="2"/>
  <c r="BI162" i="2"/>
  <c r="BI135" i="2"/>
  <c r="BI141" i="2"/>
  <c r="BI139" i="2"/>
  <c r="BI151" i="2"/>
  <c r="BI152" i="2"/>
  <c r="BI144" i="2"/>
  <c r="BI158" i="2"/>
  <c r="BI149" i="2"/>
  <c r="AQ334" i="2"/>
  <c r="AR334" i="2" s="1"/>
  <c r="AS334" i="2" s="1"/>
  <c r="AT334" i="2" s="1"/>
  <c r="AU334" i="2" s="1"/>
  <c r="AV334" i="2" s="1"/>
  <c r="AW334" i="2" s="1"/>
  <c r="AX334" i="2" s="1"/>
  <c r="AY334" i="2" s="1"/>
  <c r="AZ334" i="2" s="1"/>
  <c r="BA334" i="2" s="1"/>
  <c r="BI146" i="2"/>
  <c r="W201" i="7"/>
  <c r="T146" i="2"/>
  <c r="S146" i="2" s="1"/>
  <c r="W214" i="7"/>
  <c r="T159" i="2"/>
  <c r="S159" i="2" s="1"/>
  <c r="W198" i="7"/>
  <c r="T143" i="2"/>
  <c r="S143" i="2" s="1"/>
  <c r="W195" i="7"/>
  <c r="T140" i="2"/>
  <c r="S140" i="2" s="1"/>
  <c r="BH169" i="2"/>
  <c r="Y240" i="2"/>
  <c r="Y250" i="2" s="1"/>
  <c r="Y591" i="2" s="1"/>
  <c r="Y825" i="2" s="1"/>
  <c r="BI148" i="2"/>
  <c r="W203" i="7"/>
  <c r="T148" i="2"/>
  <c r="S148" i="2" s="1"/>
  <c r="W189" i="7"/>
  <c r="T134" i="2"/>
  <c r="S134" i="2" s="1"/>
  <c r="W205" i="7"/>
  <c r="T150" i="2"/>
  <c r="S150" i="2" s="1"/>
  <c r="BH168" i="2"/>
  <c r="AD305" i="2"/>
  <c r="L417" i="2" s="1"/>
  <c r="BI147" i="2"/>
  <c r="W202" i="7"/>
  <c r="T147" i="2"/>
  <c r="S147" i="2" s="1"/>
  <c r="W191" i="7"/>
  <c r="T136" i="2"/>
  <c r="S136" i="2" s="1"/>
  <c r="W194" i="7"/>
  <c r="T139" i="2"/>
  <c r="S139" i="2" s="1"/>
  <c r="W192" i="7"/>
  <c r="T137" i="2"/>
  <c r="S137" i="2" s="1"/>
  <c r="W207" i="7"/>
  <c r="T152" i="2"/>
  <c r="S152" i="2" s="1"/>
  <c r="AQ317" i="2"/>
  <c r="AR317" i="2" s="1"/>
  <c r="AS317" i="2" s="1"/>
  <c r="AT317" i="2" s="1"/>
  <c r="AU317" i="2" s="1"/>
  <c r="AV317" i="2" s="1"/>
  <c r="AW317" i="2" s="1"/>
  <c r="AX317" i="2" s="1"/>
  <c r="AY317" i="2" s="1"/>
  <c r="AZ317" i="2" s="1"/>
  <c r="BA317" i="2" s="1"/>
  <c r="BB317" i="2" s="1"/>
  <c r="BI160" i="2"/>
  <c r="W215" i="7"/>
  <c r="W197" i="7"/>
  <c r="T142" i="2"/>
  <c r="S142" i="2" s="1"/>
  <c r="W200" i="7"/>
  <c r="T145" i="2"/>
  <c r="S145" i="2" s="1"/>
  <c r="AN218" i="2"/>
  <c r="Z230" i="2" s="1"/>
  <c r="T133" i="2"/>
  <c r="S133" i="2" s="1"/>
  <c r="BI133" i="2"/>
  <c r="U222" i="7"/>
  <c r="AN169" i="2"/>
  <c r="W188" i="7"/>
  <c r="V221" i="7"/>
  <c r="AY275" i="2"/>
  <c r="AY283" i="2"/>
  <c r="AD295" i="2"/>
  <c r="T784" i="2"/>
  <c r="T785" i="2" s="1"/>
  <c r="S786" i="2"/>
  <c r="D432" i="2"/>
  <c r="L364" i="7" s="1"/>
  <c r="N432" i="2"/>
  <c r="V364" i="7" s="1"/>
  <c r="C432" i="2"/>
  <c r="K364" i="7" s="1"/>
  <c r="K432" i="2"/>
  <c r="S364" i="7" s="1"/>
  <c r="H432" i="2"/>
  <c r="P364" i="7" s="1"/>
  <c r="I432" i="2"/>
  <c r="Q364" i="7" s="1"/>
  <c r="F432" i="2"/>
  <c r="N364" i="7" s="1"/>
  <c r="G432" i="2"/>
  <c r="O364" i="7" s="1"/>
  <c r="J432" i="2"/>
  <c r="R364" i="7" s="1"/>
  <c r="U6" i="12"/>
  <c r="U343" i="7"/>
  <c r="L408" i="2"/>
  <c r="P634" i="2"/>
  <c r="T13" i="12"/>
  <c r="T12" i="12"/>
  <c r="S14" i="12"/>
  <c r="S101" i="3"/>
  <c r="T99" i="3"/>
  <c r="T100" i="3" s="1"/>
  <c r="O432" i="2" s="1"/>
  <c r="W364" i="7" s="1"/>
  <c r="Z823" i="2" l="1"/>
  <c r="Z827" i="2"/>
  <c r="Z13" i="12" s="1"/>
  <c r="Z826" i="2"/>
  <c r="Z12" i="12" s="1"/>
  <c r="Z829" i="2"/>
  <c r="Z15" i="12" s="1"/>
  <c r="Z828" i="2"/>
  <c r="Z14" i="12" s="1"/>
  <c r="Z831" i="2"/>
  <c r="Z17" i="12" s="1"/>
  <c r="Z830" i="2"/>
  <c r="Z16" i="12" s="1"/>
  <c r="Z835" i="2"/>
  <c r="Z21" i="12" s="1"/>
  <c r="Z834" i="2"/>
  <c r="Z895" i="2" s="1"/>
  <c r="Z81" i="12" s="1"/>
  <c r="Z839" i="2"/>
  <c r="Z25" i="12" s="1"/>
  <c r="Z836" i="2"/>
  <c r="Z841" i="2"/>
  <c r="Z27" i="12" s="1"/>
  <c r="Z840" i="2"/>
  <c r="Z26" i="12" s="1"/>
  <c r="Z847" i="2"/>
  <c r="Z33" i="12" s="1"/>
  <c r="Z846" i="2"/>
  <c r="Z32" i="12" s="1"/>
  <c r="Z852" i="2"/>
  <c r="Z38" i="12" s="1"/>
  <c r="Z851" i="2"/>
  <c r="Z37" i="12" s="1"/>
  <c r="Z854" i="2"/>
  <c r="Z40" i="12" s="1"/>
  <c r="Z853" i="2"/>
  <c r="Z39" i="12" s="1"/>
  <c r="Z856" i="2"/>
  <c r="Z42" i="12" s="1"/>
  <c r="Z858" i="2"/>
  <c r="Z44" i="12" s="1"/>
  <c r="Z887" i="2"/>
  <c r="Z73" i="12" s="1"/>
  <c r="Z861" i="2"/>
  <c r="Z47" i="12" s="1"/>
  <c r="Z883" i="2"/>
  <c r="Z69" i="12" s="1"/>
  <c r="Z884" i="2"/>
  <c r="Z70" i="12" s="1"/>
  <c r="Z881" i="2"/>
  <c r="Z67" i="12" s="1"/>
  <c r="Z882" i="2"/>
  <c r="Z68" i="12" s="1"/>
  <c r="Z878" i="2"/>
  <c r="Z64" i="12" s="1"/>
  <c r="Z879" i="2"/>
  <c r="Z65" i="12" s="1"/>
  <c r="Z876" i="2"/>
  <c r="Z62" i="12" s="1"/>
  <c r="Z872" i="2"/>
  <c r="Z58" i="12" s="1"/>
  <c r="Z873" i="2"/>
  <c r="Z59" i="12" s="1"/>
  <c r="Z870" i="2"/>
  <c r="Z56" i="12" s="1"/>
  <c r="Z871" i="2"/>
  <c r="Z57" i="12" s="1"/>
  <c r="Z868" i="2"/>
  <c r="Z54" i="12" s="1"/>
  <c r="Z869" i="2"/>
  <c r="Z55" i="12" s="1"/>
  <c r="Z865" i="2"/>
  <c r="Z51" i="12" s="1"/>
  <c r="Z9" i="12"/>
  <c r="Y20" i="12"/>
  <c r="X20" i="12"/>
  <c r="Y895" i="2"/>
  <c r="Y81" i="12" s="1"/>
  <c r="X895" i="2"/>
  <c r="X81" i="12" s="1"/>
  <c r="AA30" i="12"/>
  <c r="AA50" i="12"/>
  <c r="AA76" i="12"/>
  <c r="AA103" i="12"/>
  <c r="AA688" i="2"/>
  <c r="AA30" i="3"/>
  <c r="AA76" i="3"/>
  <c r="AA102" i="3"/>
  <c r="AA50" i="3"/>
  <c r="L552" i="2"/>
  <c r="AQ204" i="2"/>
  <c r="L253" i="7" s="1"/>
  <c r="AQ195" i="2"/>
  <c r="L244" i="7" s="1"/>
  <c r="AQ205" i="2"/>
  <c r="L254" i="7" s="1"/>
  <c r="K236" i="7"/>
  <c r="K261" i="7" s="1"/>
  <c r="AQ185" i="2"/>
  <c r="AR185" i="2" s="1"/>
  <c r="M234" i="7" s="1"/>
  <c r="N644" i="2"/>
  <c r="AQ203" i="2"/>
  <c r="L252" i="7" s="1"/>
  <c r="AQ211" i="2"/>
  <c r="L260" i="7" s="1"/>
  <c r="AQ189" i="2"/>
  <c r="AR189" i="2" s="1"/>
  <c r="M238" i="7" s="1"/>
  <c r="AQ192" i="2"/>
  <c r="L241" i="7" s="1"/>
  <c r="O644" i="2"/>
  <c r="K552" i="2"/>
  <c r="AQ196" i="2"/>
  <c r="L245" i="7" s="1"/>
  <c r="AQ188" i="2"/>
  <c r="L237" i="7" s="1"/>
  <c r="AQ191" i="2"/>
  <c r="L240" i="7" s="1"/>
  <c r="AQ200" i="2"/>
  <c r="L249" i="7" s="1"/>
  <c r="AQ202" i="2"/>
  <c r="L251" i="7" s="1"/>
  <c r="AQ193" i="2"/>
  <c r="L242" i="7" s="1"/>
  <c r="AQ190" i="2"/>
  <c r="L239" i="7" s="1"/>
  <c r="AQ206" i="2"/>
  <c r="AR206" i="2" s="1"/>
  <c r="AQ209" i="2"/>
  <c r="L258" i="7" s="1"/>
  <c r="AQ201" i="2"/>
  <c r="L250" i="7" s="1"/>
  <c r="AQ194" i="2"/>
  <c r="L243" i="7" s="1"/>
  <c r="AQ197" i="2"/>
  <c r="L246" i="7" s="1"/>
  <c r="AQ210" i="2"/>
  <c r="L259" i="7" s="1"/>
  <c r="AQ208" i="2"/>
  <c r="L257" i="7" s="1"/>
  <c r="AQ184" i="2"/>
  <c r="L233" i="7" s="1"/>
  <c r="AQ182" i="2"/>
  <c r="L231" i="7" s="1"/>
  <c r="AQ207" i="2"/>
  <c r="L256" i="7" s="1"/>
  <c r="AQ183" i="2"/>
  <c r="L232" i="7" s="1"/>
  <c r="AQ199" i="2"/>
  <c r="AR199" i="2" s="1"/>
  <c r="M248" i="7" s="1"/>
  <c r="AP215" i="2"/>
  <c r="AQ198" i="2"/>
  <c r="L247" i="7" s="1"/>
  <c r="AQ186" i="2"/>
  <c r="L235" i="7" s="1"/>
  <c r="Y218" i="7"/>
  <c r="M376" i="2"/>
  <c r="L382" i="2"/>
  <c r="Z233" i="2"/>
  <c r="BA269" i="2"/>
  <c r="BA315" i="2" s="1"/>
  <c r="AF298" i="2"/>
  <c r="Q366" i="2"/>
  <c r="AZ298" i="2"/>
  <c r="Y586" i="2"/>
  <c r="V262" i="7"/>
  <c r="Z247" i="2"/>
  <c r="BC265" i="2"/>
  <c r="AR311" i="2"/>
  <c r="AQ344" i="2"/>
  <c r="AH270" i="2"/>
  <c r="BC270" i="2" s="1"/>
  <c r="R368" i="2"/>
  <c r="M552" i="2"/>
  <c r="P644" i="2"/>
  <c r="L926" i="2"/>
  <c r="T388" i="7" s="1"/>
  <c r="U543" i="2"/>
  <c r="T8" i="14" s="1"/>
  <c r="T925" i="2"/>
  <c r="AB387" i="7" s="1"/>
  <c r="U264" i="7"/>
  <c r="X590" i="2"/>
  <c r="AL277" i="2"/>
  <c r="BG277" i="2" s="1"/>
  <c r="BF323" i="2"/>
  <c r="Z362" i="2"/>
  <c r="AY326" i="2"/>
  <c r="V222" i="7"/>
  <c r="Q378" i="2"/>
  <c r="AY327" i="2"/>
  <c r="BB300" i="2"/>
  <c r="S368" i="2"/>
  <c r="O379" i="2"/>
  <c r="AQ217" i="2"/>
  <c r="L236" i="7"/>
  <c r="AQ218" i="2"/>
  <c r="AR316" i="2"/>
  <c r="AP350" i="2"/>
  <c r="G627" i="2" s="1"/>
  <c r="BD267" i="2"/>
  <c r="AF280" i="2"/>
  <c r="AZ280" i="2"/>
  <c r="AG292" i="2"/>
  <c r="BA292" i="2"/>
  <c r="BC266" i="2"/>
  <c r="AI266" i="2"/>
  <c r="AJ266" i="2" s="1"/>
  <c r="BE266" i="2" s="1"/>
  <c r="AG294" i="2"/>
  <c r="BA294" i="2"/>
  <c r="AF281" i="2"/>
  <c r="AZ281" i="2"/>
  <c r="BC267" i="2"/>
  <c r="AJ267" i="2"/>
  <c r="BD279" i="2"/>
  <c r="AJ279" i="2"/>
  <c r="AK279" i="2" s="1"/>
  <c r="AZ331" i="2"/>
  <c r="BD289" i="2"/>
  <c r="AJ289" i="2"/>
  <c r="BE289" i="2" s="1"/>
  <c r="BC328" i="2"/>
  <c r="BB319" i="2"/>
  <c r="BC317" i="2"/>
  <c r="BC335" i="2"/>
  <c r="AI293" i="2"/>
  <c r="BC293" i="2"/>
  <c r="M236" i="7"/>
  <c r="AZ318" i="2"/>
  <c r="AG285" i="2"/>
  <c r="BA285" i="2"/>
  <c r="AI288" i="2"/>
  <c r="AJ288" i="2" s="1"/>
  <c r="BC288" i="2"/>
  <c r="AJ282" i="2"/>
  <c r="BD282" i="2"/>
  <c r="BB320" i="2"/>
  <c r="AI273" i="2"/>
  <c r="BC273" i="2"/>
  <c r="BB339" i="2"/>
  <c r="BI302" i="2"/>
  <c r="BI299" i="2"/>
  <c r="BI303" i="2"/>
  <c r="BI304" i="2"/>
  <c r="BI310" i="2"/>
  <c r="BC325" i="2"/>
  <c r="AS187" i="2"/>
  <c r="AS217" i="2" s="1"/>
  <c r="BB314" i="2"/>
  <c r="AG272" i="2"/>
  <c r="BA272" i="2"/>
  <c r="BB324" i="2"/>
  <c r="BB334" i="2"/>
  <c r="BA332" i="2"/>
  <c r="AI274" i="2"/>
  <c r="BC274" i="2"/>
  <c r="BA336" i="2"/>
  <c r="AY321" i="2"/>
  <c r="AZ321" i="2" s="1"/>
  <c r="BA330" i="2"/>
  <c r="BC268" i="2"/>
  <c r="AJ268" i="2"/>
  <c r="BB322" i="2"/>
  <c r="BC278" i="2"/>
  <c r="AJ278" i="2"/>
  <c r="AH286" i="2"/>
  <c r="BB286" i="2"/>
  <c r="AH290" i="2"/>
  <c r="AI290" i="2" s="1"/>
  <c r="BD290" i="2" s="1"/>
  <c r="BB290" i="2"/>
  <c r="BD271" i="2"/>
  <c r="AJ271" i="2"/>
  <c r="BE271" i="2" s="1"/>
  <c r="AE305" i="2"/>
  <c r="M417" i="2" s="1"/>
  <c r="AZ301" i="2"/>
  <c r="AH284" i="2"/>
  <c r="BB284" i="2"/>
  <c r="AI276" i="2"/>
  <c r="BC276" i="2"/>
  <c r="AZ333" i="2"/>
  <c r="BB313" i="2"/>
  <c r="AF283" i="2"/>
  <c r="AZ283" i="2"/>
  <c r="AZ338" i="2"/>
  <c r="AL291" i="2"/>
  <c r="AM291" i="2" s="1"/>
  <c r="BE291" i="2"/>
  <c r="BE337" i="2" s="1"/>
  <c r="BF337" i="2" s="1"/>
  <c r="AG287" i="2"/>
  <c r="BA287" i="2"/>
  <c r="BB312" i="2"/>
  <c r="AZ340" i="2"/>
  <c r="AG269" i="2"/>
  <c r="AF301" i="2"/>
  <c r="R369" i="2" s="1"/>
  <c r="AF275" i="2"/>
  <c r="Y243" i="2"/>
  <c r="U409" i="2" s="1"/>
  <c r="AH300" i="2"/>
  <c r="AI265" i="2"/>
  <c r="AE295" i="2"/>
  <c r="AS347" i="2"/>
  <c r="AR347" i="2"/>
  <c r="W218" i="7"/>
  <c r="BI171" i="2"/>
  <c r="BI167" i="2"/>
  <c r="BI166" i="2"/>
  <c r="BI172" i="2"/>
  <c r="BI170" i="2"/>
  <c r="AQ341" i="2"/>
  <c r="BI169" i="2"/>
  <c r="Z240" i="2"/>
  <c r="Z250" i="2" s="1"/>
  <c r="Z591" i="2" s="1"/>
  <c r="Z825" i="2" s="1"/>
  <c r="AQ347" i="2"/>
  <c r="Y249" i="2"/>
  <c r="X253" i="2"/>
  <c r="AY329" i="2"/>
  <c r="T163" i="2"/>
  <c r="W221" i="7"/>
  <c r="U265" i="7"/>
  <c r="E432" i="2"/>
  <c r="M364" i="7" s="1"/>
  <c r="L432" i="2"/>
  <c r="T364" i="7" s="1"/>
  <c r="M432" i="2"/>
  <c r="U364" i="7" s="1"/>
  <c r="M542" i="2"/>
  <c r="L7" i="14" s="1"/>
  <c r="L924" i="2"/>
  <c r="T386" i="7" s="1"/>
  <c r="U784" i="2"/>
  <c r="U785" i="2" s="1"/>
  <c r="T786" i="2"/>
  <c r="T342" i="7"/>
  <c r="V6" i="12"/>
  <c r="M408" i="2"/>
  <c r="Q634" i="2"/>
  <c r="P633" i="2"/>
  <c r="P641" i="2" s="1"/>
  <c r="P660" i="2"/>
  <c r="L422" i="2"/>
  <c r="T356" i="7" s="1"/>
  <c r="L424" i="2"/>
  <c r="T358" i="7" s="1"/>
  <c r="L416" i="2"/>
  <c r="U13" i="12"/>
  <c r="U12" i="12"/>
  <c r="T101" i="3"/>
  <c r="U99" i="3"/>
  <c r="U100" i="3" s="1"/>
  <c r="P432" i="2" s="1"/>
  <c r="X364" i="7" s="1"/>
  <c r="D552" i="2"/>
  <c r="C17" i="14" s="1"/>
  <c r="K351" i="7"/>
  <c r="C19" i="13" s="1"/>
  <c r="X824" i="2" l="1"/>
  <c r="G860" i="2"/>
  <c r="O877" i="2"/>
  <c r="O63" i="12" s="1"/>
  <c r="N877" i="2"/>
  <c r="N63" i="12" s="1"/>
  <c r="P877" i="2"/>
  <c r="P63" i="12" s="1"/>
  <c r="Y820" i="2"/>
  <c r="Q867" i="2"/>
  <c r="Q53" i="12" s="1"/>
  <c r="G626" i="2"/>
  <c r="N676" i="2"/>
  <c r="P676" i="2"/>
  <c r="Z11" i="12"/>
  <c r="AR204" i="2"/>
  <c r="M253" i="7" s="1"/>
  <c r="Y121" i="12"/>
  <c r="X121" i="12"/>
  <c r="Z20" i="12"/>
  <c r="AR205" i="2"/>
  <c r="M254" i="7" s="1"/>
  <c r="AR195" i="2"/>
  <c r="M244" i="7" s="1"/>
  <c r="AA715" i="2"/>
  <c r="AA761" i="2"/>
  <c r="AA864" i="2"/>
  <c r="AA817" i="2"/>
  <c r="AA844" i="2"/>
  <c r="AA890" i="2"/>
  <c r="AA735" i="2"/>
  <c r="AA788" i="2"/>
  <c r="AS185" i="2"/>
  <c r="N234" i="7" s="1"/>
  <c r="L234" i="7"/>
  <c r="AR203" i="2"/>
  <c r="AS203" i="2" s="1"/>
  <c r="AT203" i="2" s="1"/>
  <c r="AR192" i="2"/>
  <c r="M241" i="7" s="1"/>
  <c r="L238" i="7"/>
  <c r="AR211" i="2"/>
  <c r="M260" i="7" s="1"/>
  <c r="AS189" i="2"/>
  <c r="AT189" i="2" s="1"/>
  <c r="O238" i="7" s="1"/>
  <c r="N642" i="2"/>
  <c r="O642" i="2"/>
  <c r="O676" i="2"/>
  <c r="AR196" i="2"/>
  <c r="M245" i="7" s="1"/>
  <c r="AR188" i="2"/>
  <c r="M237" i="7" s="1"/>
  <c r="AR191" i="2"/>
  <c r="M240" i="7" s="1"/>
  <c r="AR202" i="2"/>
  <c r="M251" i="7" s="1"/>
  <c r="AR200" i="2"/>
  <c r="AS200" i="2" s="1"/>
  <c r="AR208" i="2"/>
  <c r="AS208" i="2" s="1"/>
  <c r="N257" i="7" s="1"/>
  <c r="AR190" i="2"/>
  <c r="AS190" i="2" s="1"/>
  <c r="AR193" i="2"/>
  <c r="AS193" i="2" s="1"/>
  <c r="AR184" i="2"/>
  <c r="M233" i="7" s="1"/>
  <c r="L255" i="7"/>
  <c r="AR209" i="2"/>
  <c r="M258" i="7" s="1"/>
  <c r="AR207" i="2"/>
  <c r="AS207" i="2" s="1"/>
  <c r="N256" i="7" s="1"/>
  <c r="AR194" i="2"/>
  <c r="M243" i="7" s="1"/>
  <c r="AR198" i="2"/>
  <c r="M247" i="7" s="1"/>
  <c r="AR201" i="2"/>
  <c r="M250" i="7" s="1"/>
  <c r="AR210" i="2"/>
  <c r="M259" i="7" s="1"/>
  <c r="AR197" i="2"/>
  <c r="M246" i="7" s="1"/>
  <c r="AR182" i="2"/>
  <c r="AR183" i="2"/>
  <c r="M232" i="7" s="1"/>
  <c r="AQ215" i="2"/>
  <c r="L248" i="7"/>
  <c r="AS199" i="2"/>
  <c r="N248" i="7" s="1"/>
  <c r="AR186" i="2"/>
  <c r="AS186" i="2" s="1"/>
  <c r="AT186" i="2" s="1"/>
  <c r="N376" i="2"/>
  <c r="M382" i="2"/>
  <c r="AI270" i="2"/>
  <c r="BD270" i="2" s="1"/>
  <c r="BB269" i="2"/>
  <c r="BB315" i="2" s="1"/>
  <c r="AG298" i="2"/>
  <c r="Q372" i="2"/>
  <c r="R366" i="2"/>
  <c r="BA298" i="2"/>
  <c r="AR341" i="2"/>
  <c r="AS311" i="2"/>
  <c r="AR344" i="2"/>
  <c r="Z586" i="2"/>
  <c r="Z820" i="2" s="1"/>
  <c r="W262" i="7"/>
  <c r="BD265" i="2"/>
  <c r="P642" i="2"/>
  <c r="N552" i="2"/>
  <c r="M926" i="2"/>
  <c r="U388" i="7" s="1"/>
  <c r="Q644" i="2"/>
  <c r="Q877" i="2" s="1"/>
  <c r="AM277" i="2"/>
  <c r="BH277" i="2" s="1"/>
  <c r="V543" i="2"/>
  <c r="U8" i="14" s="1"/>
  <c r="U925" i="2"/>
  <c r="AC387" i="7" s="1"/>
  <c r="V264" i="7"/>
  <c r="Y590" i="2"/>
  <c r="BG323" i="2"/>
  <c r="AK289" i="2"/>
  <c r="BF289" i="2" s="1"/>
  <c r="BD328" i="2"/>
  <c r="BD317" i="2"/>
  <c r="BE317" i="2" s="1"/>
  <c r="AR218" i="2"/>
  <c r="AZ326" i="2"/>
  <c r="N236" i="7"/>
  <c r="AZ327" i="2"/>
  <c r="R378" i="2"/>
  <c r="P379" i="2"/>
  <c r="AT187" i="2"/>
  <c r="O236" i="7" s="1"/>
  <c r="BC300" i="2"/>
  <c r="T368" i="2"/>
  <c r="BA333" i="2"/>
  <c r="BD335" i="2"/>
  <c r="BE335" i="2" s="1"/>
  <c r="BC320" i="2"/>
  <c r="BC322" i="2"/>
  <c r="BC314" i="2"/>
  <c r="BD314" i="2" s="1"/>
  <c r="BA340" i="2"/>
  <c r="AR346" i="2"/>
  <c r="AS316" i="2"/>
  <c r="AQ350" i="2"/>
  <c r="H627" i="2" s="1"/>
  <c r="BC313" i="2"/>
  <c r="BD313" i="2" s="1"/>
  <c r="BA338" i="2"/>
  <c r="BH291" i="2"/>
  <c r="AN291" i="2"/>
  <c r="BI291" i="2" s="1"/>
  <c r="BE288" i="2"/>
  <c r="AH294" i="2"/>
  <c r="BB294" i="2"/>
  <c r="AF305" i="2"/>
  <c r="N417" i="2" s="1"/>
  <c r="BA301" i="2"/>
  <c r="AZ329" i="2"/>
  <c r="BC290" i="2"/>
  <c r="AJ290" i="2"/>
  <c r="AK268" i="2"/>
  <c r="BE268" i="2"/>
  <c r="BD274" i="2"/>
  <c r="AJ274" i="2"/>
  <c r="AK274" i="2" s="1"/>
  <c r="BA331" i="2"/>
  <c r="BE279" i="2"/>
  <c r="BE267" i="2"/>
  <c r="BB330" i="2"/>
  <c r="BB332" i="2"/>
  <c r="AJ293" i="2"/>
  <c r="BD325" i="2"/>
  <c r="AH287" i="2"/>
  <c r="BB287" i="2"/>
  <c r="AI284" i="2"/>
  <c r="AJ284" i="2" s="1"/>
  <c r="BE284" i="2" s="1"/>
  <c r="BC284" i="2"/>
  <c r="AK271" i="2"/>
  <c r="AI286" i="2"/>
  <c r="BC286" i="2"/>
  <c r="BA318" i="2"/>
  <c r="AK267" i="2"/>
  <c r="AL267" i="2" s="1"/>
  <c r="BG267" i="2" s="1"/>
  <c r="BD266" i="2"/>
  <c r="AK266" i="2"/>
  <c r="AG280" i="2"/>
  <c r="BA280" i="2"/>
  <c r="AH285" i="2"/>
  <c r="BB285" i="2"/>
  <c r="BE278" i="2"/>
  <c r="AK278" i="2"/>
  <c r="AL278" i="2" s="1"/>
  <c r="AH272" i="2"/>
  <c r="BB272" i="2"/>
  <c r="BC319" i="2"/>
  <c r="BC334" i="2"/>
  <c r="BC339" i="2"/>
  <c r="AG283" i="2"/>
  <c r="BA283" i="2"/>
  <c r="AH292" i="2"/>
  <c r="BB292" i="2"/>
  <c r="BG291" i="2"/>
  <c r="BG337" i="2" s="1"/>
  <c r="BC324" i="2"/>
  <c r="BD324" i="2" s="1"/>
  <c r="BD273" i="2"/>
  <c r="AJ273" i="2"/>
  <c r="BD288" i="2"/>
  <c r="AK288" i="2"/>
  <c r="BF288" i="2" s="1"/>
  <c r="BD293" i="2"/>
  <c r="AL279" i="2"/>
  <c r="BG279" i="2" s="1"/>
  <c r="BF279" i="2"/>
  <c r="BD276" i="2"/>
  <c r="AJ276" i="2"/>
  <c r="BE276" i="2" s="1"/>
  <c r="BE282" i="2"/>
  <c r="AK282" i="2"/>
  <c r="AG275" i="2"/>
  <c r="BA275" i="2"/>
  <c r="BA321" i="2" s="1"/>
  <c r="BB336" i="2"/>
  <c r="AG281" i="2"/>
  <c r="BA281" i="2"/>
  <c r="BC312" i="2"/>
  <c r="AI300" i="2"/>
  <c r="AF295" i="2"/>
  <c r="AJ265" i="2"/>
  <c r="AH269" i="2"/>
  <c r="AG301" i="2"/>
  <c r="S369" i="2" s="1"/>
  <c r="W222" i="7"/>
  <c r="Z249" i="2"/>
  <c r="Y253" i="2"/>
  <c r="M255" i="7"/>
  <c r="AS206" i="2"/>
  <c r="AT347" i="2"/>
  <c r="Z243" i="2"/>
  <c r="V409" i="2" s="1"/>
  <c r="V265" i="7"/>
  <c r="W265" i="7"/>
  <c r="N542" i="2"/>
  <c r="M7" i="14" s="1"/>
  <c r="M924" i="2"/>
  <c r="U386" i="7" s="1"/>
  <c r="U786" i="2"/>
  <c r="V784" i="2"/>
  <c r="V785" i="2" s="1"/>
  <c r="U342" i="7"/>
  <c r="N408" i="2"/>
  <c r="V343" i="7"/>
  <c r="N10" i="13" s="1"/>
  <c r="N67" i="13" s="1"/>
  <c r="N86" i="13" s="1"/>
  <c r="R634" i="2"/>
  <c r="R867" i="2" s="1"/>
  <c r="W6" i="12"/>
  <c r="L418" i="2"/>
  <c r="T352" i="7" s="1"/>
  <c r="T350" i="7"/>
  <c r="Q660" i="2"/>
  <c r="Q633" i="2"/>
  <c r="Q641" i="2" s="1"/>
  <c r="M424" i="2"/>
  <c r="Q663" i="2" s="1"/>
  <c r="M416" i="2"/>
  <c r="M422" i="2"/>
  <c r="U356" i="7" s="1"/>
  <c r="P599" i="2"/>
  <c r="L425" i="2"/>
  <c r="T359" i="7" s="1"/>
  <c r="W343" i="7"/>
  <c r="O10" i="13" s="1"/>
  <c r="O67" i="13" s="1"/>
  <c r="O86" i="13" s="1"/>
  <c r="P624" i="2"/>
  <c r="V12" i="12"/>
  <c r="V13" i="12"/>
  <c r="G859" i="2"/>
  <c r="G897" i="2" s="1"/>
  <c r="V99" i="3"/>
  <c r="V100" i="3" s="1"/>
  <c r="Q432" i="2" s="1"/>
  <c r="Y364" i="7" s="1"/>
  <c r="U101" i="3"/>
  <c r="N351" i="7"/>
  <c r="F19" i="13" s="1"/>
  <c r="F76" i="13" s="1"/>
  <c r="F87" i="13" s="1"/>
  <c r="G62" i="12"/>
  <c r="G61" i="12"/>
  <c r="E17" i="14"/>
  <c r="M351" i="7"/>
  <c r="E19" i="13" s="1"/>
  <c r="E76" i="13" s="1"/>
  <c r="E87" i="13" s="1"/>
  <c r="O875" i="2" l="1"/>
  <c r="N875" i="2"/>
  <c r="H860" i="2"/>
  <c r="P875" i="2"/>
  <c r="Y824" i="2"/>
  <c r="AA823" i="2"/>
  <c r="AA820" i="2"/>
  <c r="AA6" i="12" s="1"/>
  <c r="AA825" i="2"/>
  <c r="AA11" i="12" s="1"/>
  <c r="AA827" i="2"/>
  <c r="AA13" i="12" s="1"/>
  <c r="AA826" i="2"/>
  <c r="AA12" i="12" s="1"/>
  <c r="AA829" i="2"/>
  <c r="AA15" i="12" s="1"/>
  <c r="AA828" i="2"/>
  <c r="AA14" i="12" s="1"/>
  <c r="AA831" i="2"/>
  <c r="AA17" i="12" s="1"/>
  <c r="AA830" i="2"/>
  <c r="AA835" i="2"/>
  <c r="AA21" i="12" s="1"/>
  <c r="AA834" i="2"/>
  <c r="AA839" i="2"/>
  <c r="AA25" i="12" s="1"/>
  <c r="AA836" i="2"/>
  <c r="AA841" i="2"/>
  <c r="AA27" i="12" s="1"/>
  <c r="AA840" i="2"/>
  <c r="AA26" i="12" s="1"/>
  <c r="AA847" i="2"/>
  <c r="AA33" i="12" s="1"/>
  <c r="AA846" i="2"/>
  <c r="AA852" i="2"/>
  <c r="AA38" i="12" s="1"/>
  <c r="AA851" i="2"/>
  <c r="AA854" i="2"/>
  <c r="AA40" i="12" s="1"/>
  <c r="AA853" i="2"/>
  <c r="AA39" i="12" s="1"/>
  <c r="AA856" i="2"/>
  <c r="AA42" i="12" s="1"/>
  <c r="AA858" i="2"/>
  <c r="AA44" i="12" s="1"/>
  <c r="AA887" i="2"/>
  <c r="AA73" i="12" s="1"/>
  <c r="AA861" i="2"/>
  <c r="AA47" i="12" s="1"/>
  <c r="AA883" i="2"/>
  <c r="AA69" i="12" s="1"/>
  <c r="AA884" i="2"/>
  <c r="AA70" i="12" s="1"/>
  <c r="AA881" i="2"/>
  <c r="AA67" i="12" s="1"/>
  <c r="AA882" i="2"/>
  <c r="AA68" i="12" s="1"/>
  <c r="AA878" i="2"/>
  <c r="AA64" i="12" s="1"/>
  <c r="AA879" i="2"/>
  <c r="AA65" i="12" s="1"/>
  <c r="AA876" i="2"/>
  <c r="AA62" i="12" s="1"/>
  <c r="AA872" i="2"/>
  <c r="AA58" i="12" s="1"/>
  <c r="AA873" i="2"/>
  <c r="AA59" i="12" s="1"/>
  <c r="AA870" i="2"/>
  <c r="AA56" i="12" s="1"/>
  <c r="AA871" i="2"/>
  <c r="AA57" i="12" s="1"/>
  <c r="AA868" i="2"/>
  <c r="AA54" i="12" s="1"/>
  <c r="AA869" i="2"/>
  <c r="AA55" i="12" s="1"/>
  <c r="AA865" i="2"/>
  <c r="AA51" i="12" s="1"/>
  <c r="N252" i="7"/>
  <c r="AA16" i="12"/>
  <c r="Q676" i="2"/>
  <c r="Q63" i="12"/>
  <c r="Z6" i="12"/>
  <c r="H626" i="2"/>
  <c r="H46" i="12"/>
  <c r="AS204" i="2"/>
  <c r="N253" i="7" s="1"/>
  <c r="AS205" i="2"/>
  <c r="N254" i="7" s="1"/>
  <c r="AS195" i="2"/>
  <c r="N244" i="7" s="1"/>
  <c r="AT185" i="2"/>
  <c r="O234" i="7" s="1"/>
  <c r="Z121" i="12"/>
  <c r="M252" i="7"/>
  <c r="AS192" i="2"/>
  <c r="N241" i="7" s="1"/>
  <c r="AS209" i="2"/>
  <c r="N258" i="7" s="1"/>
  <c r="AS191" i="2"/>
  <c r="N240" i="7" s="1"/>
  <c r="AS211" i="2"/>
  <c r="N260" i="7" s="1"/>
  <c r="M249" i="7"/>
  <c r="AS188" i="2"/>
  <c r="AT188" i="2" s="1"/>
  <c r="AU189" i="2"/>
  <c r="P238" i="7" s="1"/>
  <c r="N238" i="7"/>
  <c r="AS196" i="2"/>
  <c r="N245" i="7" s="1"/>
  <c r="AS202" i="2"/>
  <c r="AT202" i="2" s="1"/>
  <c r="M239" i="7"/>
  <c r="AT208" i="2"/>
  <c r="O257" i="7" s="1"/>
  <c r="M257" i="7"/>
  <c r="M242" i="7"/>
  <c r="AS184" i="2"/>
  <c r="AT184" i="2" s="1"/>
  <c r="AS201" i="2"/>
  <c r="N250" i="7" s="1"/>
  <c r="L261" i="7"/>
  <c r="M256" i="7"/>
  <c r="AT207" i="2"/>
  <c r="AU207" i="2" s="1"/>
  <c r="P256" i="7" s="1"/>
  <c r="AS194" i="2"/>
  <c r="AT194" i="2" s="1"/>
  <c r="O243" i="7" s="1"/>
  <c r="AS183" i="2"/>
  <c r="N232" i="7" s="1"/>
  <c r="AS198" i="2"/>
  <c r="N247" i="7" s="1"/>
  <c r="AR215" i="2"/>
  <c r="AS210" i="2"/>
  <c r="N259" i="7" s="1"/>
  <c r="AS197" i="2"/>
  <c r="N246" i="7" s="1"/>
  <c r="M231" i="7"/>
  <c r="AS182" i="2"/>
  <c r="AT182" i="2" s="1"/>
  <c r="AU182" i="2" s="1"/>
  <c r="AT199" i="2"/>
  <c r="O248" i="7" s="1"/>
  <c r="N235" i="7"/>
  <c r="M235" i="7"/>
  <c r="O376" i="2"/>
  <c r="N382" i="2"/>
  <c r="AJ270" i="2"/>
  <c r="BE270" i="2" s="1"/>
  <c r="AN277" i="2"/>
  <c r="BI277" i="2" s="1"/>
  <c r="R372" i="2"/>
  <c r="BC269" i="2"/>
  <c r="BC315" i="2" s="1"/>
  <c r="AH298" i="2"/>
  <c r="BB298" i="2"/>
  <c r="S366" i="2"/>
  <c r="AS344" i="2"/>
  <c r="AT311" i="2"/>
  <c r="BH323" i="2"/>
  <c r="Q642" i="2"/>
  <c r="O552" i="2"/>
  <c r="R644" i="2"/>
  <c r="N926" i="2"/>
  <c r="V388" i="7" s="1"/>
  <c r="W543" i="2"/>
  <c r="V8" i="14" s="1"/>
  <c r="V925" i="2"/>
  <c r="AD387" i="7" s="1"/>
  <c r="Z253" i="2"/>
  <c r="Z590" i="2"/>
  <c r="AA824" i="2" s="1"/>
  <c r="AA10" i="12" s="1"/>
  <c r="BF335" i="2"/>
  <c r="BE328" i="2"/>
  <c r="AL289" i="2"/>
  <c r="BG289" i="2" s="1"/>
  <c r="BB333" i="2"/>
  <c r="AS218" i="2"/>
  <c r="AU187" i="2"/>
  <c r="P236" i="7" s="1"/>
  <c r="AT217" i="2"/>
  <c r="BA326" i="2"/>
  <c r="BD339" i="2"/>
  <c r="BA327" i="2"/>
  <c r="BE314" i="2"/>
  <c r="BD320" i="2"/>
  <c r="S378" i="2"/>
  <c r="BD300" i="2"/>
  <c r="U368" i="2"/>
  <c r="BB318" i="2"/>
  <c r="BB340" i="2"/>
  <c r="Q379" i="2"/>
  <c r="AL288" i="2"/>
  <c r="BG288" i="2" s="1"/>
  <c r="BD322" i="2"/>
  <c r="BE322" i="2" s="1"/>
  <c r="BB338" i="2"/>
  <c r="BC330" i="2"/>
  <c r="BB331" i="2"/>
  <c r="BH337" i="2"/>
  <c r="BI337" i="2" s="1"/>
  <c r="T291" i="2"/>
  <c r="S291" i="2" s="1"/>
  <c r="BC336" i="2"/>
  <c r="BD336" i="2" s="1"/>
  <c r="AM279" i="2"/>
  <c r="BH279" i="2" s="1"/>
  <c r="AS341" i="2"/>
  <c r="AS346" i="2"/>
  <c r="AT316" i="2"/>
  <c r="BD334" i="2"/>
  <c r="BE334" i="2" s="1"/>
  <c r="BF334" i="2" s="1"/>
  <c r="BA329" i="2"/>
  <c r="AR350" i="2"/>
  <c r="I627" i="2" s="1"/>
  <c r="BD319" i="2"/>
  <c r="BF274" i="2"/>
  <c r="BG278" i="2"/>
  <c r="AG305" i="2"/>
  <c r="O417" i="2" s="1"/>
  <c r="BB301" i="2"/>
  <c r="AK276" i="2"/>
  <c r="BF276" i="2" s="1"/>
  <c r="AI292" i="2"/>
  <c r="BC292" i="2"/>
  <c r="BD312" i="2"/>
  <c r="BE312" i="2" s="1"/>
  <c r="BC332" i="2"/>
  <c r="BE290" i="2"/>
  <c r="AK290" i="2"/>
  <c r="AH275" i="2"/>
  <c r="BB275" i="2"/>
  <c r="BB321" i="2" s="1"/>
  <c r="BF271" i="2"/>
  <c r="BF317" i="2" s="1"/>
  <c r="AL271" i="2"/>
  <c r="BG271" i="2" s="1"/>
  <c r="AI287" i="2"/>
  <c r="BC287" i="2"/>
  <c r="AI294" i="2"/>
  <c r="BC294" i="2"/>
  <c r="AI272" i="2"/>
  <c r="BC272" i="2"/>
  <c r="AI285" i="2"/>
  <c r="AJ285" i="2" s="1"/>
  <c r="BE285" i="2" s="1"/>
  <c r="BC285" i="2"/>
  <c r="AH283" i="2"/>
  <c r="BB283" i="2"/>
  <c r="BF278" i="2"/>
  <c r="AM278" i="2"/>
  <c r="BH278" i="2" s="1"/>
  <c r="BE313" i="2"/>
  <c r="BE274" i="2"/>
  <c r="AL274" i="2"/>
  <c r="BG274" i="2" s="1"/>
  <c r="BF267" i="2"/>
  <c r="AH281" i="2"/>
  <c r="BB281" i="2"/>
  <c r="BE324" i="2"/>
  <c r="AH280" i="2"/>
  <c r="BC280" i="2" s="1"/>
  <c r="BB280" i="2"/>
  <c r="AM267" i="2"/>
  <c r="BH267" i="2" s="1"/>
  <c r="BD286" i="2"/>
  <c r="AJ286" i="2"/>
  <c r="AK286" i="2" s="1"/>
  <c r="AL282" i="2"/>
  <c r="BF282" i="2"/>
  <c r="BD284" i="2"/>
  <c r="AK284" i="2"/>
  <c r="AK265" i="2"/>
  <c r="BE265" i="2"/>
  <c r="AG295" i="2"/>
  <c r="AK273" i="2"/>
  <c r="BE273" i="2"/>
  <c r="BF266" i="2"/>
  <c r="AL266" i="2"/>
  <c r="BE293" i="2"/>
  <c r="AK293" i="2"/>
  <c r="BE325" i="2"/>
  <c r="BF325" i="2" s="1"/>
  <c r="BG325" i="2" s="1"/>
  <c r="BF268" i="2"/>
  <c r="AL268" i="2"/>
  <c r="AI269" i="2"/>
  <c r="AH301" i="2"/>
  <c r="T369" i="2" s="1"/>
  <c r="AJ300" i="2"/>
  <c r="V368" i="2" s="1"/>
  <c r="W264" i="7"/>
  <c r="AU347" i="2"/>
  <c r="N239" i="7"/>
  <c r="AT190" i="2"/>
  <c r="N255" i="7"/>
  <c r="AT206" i="2"/>
  <c r="N249" i="7"/>
  <c r="AT200" i="2"/>
  <c r="O235" i="7"/>
  <c r="AU186" i="2"/>
  <c r="N242" i="7"/>
  <c r="AT193" i="2"/>
  <c r="O252" i="7"/>
  <c r="AU203" i="2"/>
  <c r="O542" i="2"/>
  <c r="N7" i="14" s="1"/>
  <c r="N924" i="2"/>
  <c r="V386" i="7" s="1"/>
  <c r="V786" i="2"/>
  <c r="W784" i="2"/>
  <c r="W785" i="2" s="1"/>
  <c r="Q661" i="2"/>
  <c r="Q624" i="2"/>
  <c r="U358" i="7"/>
  <c r="R633" i="2"/>
  <c r="R641" i="2" s="1"/>
  <c r="R53" i="12"/>
  <c r="M418" i="2"/>
  <c r="U352" i="7" s="1"/>
  <c r="U350" i="7"/>
  <c r="X6" i="12"/>
  <c r="R660" i="2"/>
  <c r="N422" i="2"/>
  <c r="R661" i="2" s="1"/>
  <c r="V342" i="7"/>
  <c r="N9" i="13" s="1"/>
  <c r="N66" i="13" s="1"/>
  <c r="N85" i="13" s="1"/>
  <c r="N424" i="2"/>
  <c r="N416" i="2"/>
  <c r="Q893" i="2"/>
  <c r="Q79" i="12" s="1"/>
  <c r="Q866" i="2"/>
  <c r="Q599" i="2"/>
  <c r="M425" i="2"/>
  <c r="X343" i="7"/>
  <c r="P10" i="13" s="1"/>
  <c r="P67" i="13" s="1"/>
  <c r="P86" i="13" s="1"/>
  <c r="P622" i="2"/>
  <c r="O408" i="2"/>
  <c r="S634" i="2"/>
  <c r="S867" i="2" s="1"/>
  <c r="W13" i="12"/>
  <c r="W12" i="12"/>
  <c r="G46" i="12"/>
  <c r="H17" i="14"/>
  <c r="G17" i="14"/>
  <c r="F17" i="14"/>
  <c r="W99" i="3"/>
  <c r="W100" i="3" s="1"/>
  <c r="R432" i="2" s="1"/>
  <c r="Z364" i="7" s="1"/>
  <c r="V101" i="3"/>
  <c r="I62" i="12"/>
  <c r="I61" i="12"/>
  <c r="G45" i="12"/>
  <c r="G664" i="2"/>
  <c r="G679" i="2"/>
  <c r="Q833" i="2" l="1"/>
  <c r="R877" i="2"/>
  <c r="R63" i="12" s="1"/>
  <c r="Q857" i="2"/>
  <c r="Q43" i="12" s="1"/>
  <c r="I860" i="2"/>
  <c r="I859" i="2" s="1"/>
  <c r="Q875" i="2"/>
  <c r="Z824" i="2"/>
  <c r="Z822" i="2" s="1"/>
  <c r="AT204" i="2"/>
  <c r="AU204" i="2" s="1"/>
  <c r="P253" i="7" s="1"/>
  <c r="R676" i="2"/>
  <c r="I626" i="2"/>
  <c r="I664" i="2" s="1"/>
  <c r="AT192" i="2"/>
  <c r="O241" i="7" s="1"/>
  <c r="AT205" i="2"/>
  <c r="O254" i="7" s="1"/>
  <c r="AT211" i="2"/>
  <c r="AU211" i="2" s="1"/>
  <c r="AA37" i="12"/>
  <c r="AU185" i="2"/>
  <c r="P234" i="7" s="1"/>
  <c r="N237" i="7"/>
  <c r="AT195" i="2"/>
  <c r="AU195" i="2" s="1"/>
  <c r="AV195" i="2" s="1"/>
  <c r="AA32" i="12"/>
  <c r="AT191" i="2"/>
  <c r="O240" i="7" s="1"/>
  <c r="AA20" i="12"/>
  <c r="AA121" i="12" s="1"/>
  <c r="AA895" i="2"/>
  <c r="AA81" i="12" s="1"/>
  <c r="AA9" i="12"/>
  <c r="AA822" i="2"/>
  <c r="AT209" i="2"/>
  <c r="AU209" i="2" s="1"/>
  <c r="P258" i="7" s="1"/>
  <c r="AV189" i="2"/>
  <c r="Q238" i="7" s="1"/>
  <c r="N251" i="7"/>
  <c r="AU208" i="2"/>
  <c r="P257" i="7" s="1"/>
  <c r="N233" i="7"/>
  <c r="AT196" i="2"/>
  <c r="O245" i="7" s="1"/>
  <c r="AT201" i="2"/>
  <c r="AU201" i="2" s="1"/>
  <c r="AV201" i="2" s="1"/>
  <c r="AV207" i="2"/>
  <c r="Q256" i="7" s="1"/>
  <c r="O256" i="7"/>
  <c r="AT198" i="2"/>
  <c r="O247" i="7" s="1"/>
  <c r="M261" i="7"/>
  <c r="N243" i="7"/>
  <c r="AU194" i="2"/>
  <c r="P243" i="7" s="1"/>
  <c r="AT183" i="2"/>
  <c r="O232" i="7" s="1"/>
  <c r="AT210" i="2"/>
  <c r="AU210" i="2" s="1"/>
  <c r="P259" i="7" s="1"/>
  <c r="AU199" i="2"/>
  <c r="AV199" i="2" s="1"/>
  <c r="AT197" i="2"/>
  <c r="O246" i="7" s="1"/>
  <c r="N231" i="7"/>
  <c r="AS215" i="2"/>
  <c r="P376" i="2"/>
  <c r="O382" i="2"/>
  <c r="T277" i="2"/>
  <c r="S277" i="2" s="1"/>
  <c r="AK270" i="2"/>
  <c r="BF270" i="2" s="1"/>
  <c r="BI323" i="2"/>
  <c r="O231" i="7"/>
  <c r="BD269" i="2"/>
  <c r="BD315" i="2" s="1"/>
  <c r="AI298" i="2"/>
  <c r="S372" i="2"/>
  <c r="T366" i="2"/>
  <c r="BC298" i="2"/>
  <c r="AT215" i="2"/>
  <c r="BF265" i="2"/>
  <c r="AT344" i="2"/>
  <c r="AU311" i="2"/>
  <c r="AT218" i="2"/>
  <c r="R642" i="2"/>
  <c r="BF328" i="2"/>
  <c r="P552" i="2"/>
  <c r="S644" i="2"/>
  <c r="S877" i="2" s="1"/>
  <c r="O926" i="2"/>
  <c r="W388" i="7" s="1"/>
  <c r="BG335" i="2"/>
  <c r="AM289" i="2"/>
  <c r="BH289" i="2" s="1"/>
  <c r="BC333" i="2"/>
  <c r="AV187" i="2"/>
  <c r="Q236" i="7" s="1"/>
  <c r="AU217" i="2"/>
  <c r="BC340" i="2"/>
  <c r="BE319" i="2"/>
  <c r="AN279" i="2"/>
  <c r="BI279" i="2" s="1"/>
  <c r="BH325" i="2"/>
  <c r="BE339" i="2"/>
  <c r="BF312" i="2"/>
  <c r="BB326" i="2"/>
  <c r="BC326" i="2" s="1"/>
  <c r="BB327" i="2"/>
  <c r="BF314" i="2"/>
  <c r="BG334" i="2"/>
  <c r="AM288" i="2"/>
  <c r="BH288" i="2" s="1"/>
  <c r="BE320" i="2"/>
  <c r="BF320" i="2" s="1"/>
  <c r="BG320" i="2" s="1"/>
  <c r="O233" i="7"/>
  <c r="AU184" i="2"/>
  <c r="BC318" i="2"/>
  <c r="BC338" i="2"/>
  <c r="AK300" i="2"/>
  <c r="W368" i="2" s="1"/>
  <c r="BD330" i="2"/>
  <c r="BE330" i="2" s="1"/>
  <c r="BE336" i="2"/>
  <c r="BE300" i="2"/>
  <c r="AM271" i="2"/>
  <c r="BH271" i="2" s="1"/>
  <c r="R379" i="2"/>
  <c r="T378" i="2"/>
  <c r="BF322" i="2"/>
  <c r="BC331" i="2"/>
  <c r="BF313" i="2"/>
  <c r="BG313" i="2" s="1"/>
  <c r="BH313" i="2" s="1"/>
  <c r="BB329" i="2"/>
  <c r="AS350" i="2"/>
  <c r="J627" i="2" s="1"/>
  <c r="Z363" i="2"/>
  <c r="AH295" i="2"/>
  <c r="AL265" i="2"/>
  <c r="BD332" i="2"/>
  <c r="AN267" i="2"/>
  <c r="BI267" i="2" s="1"/>
  <c r="AT341" i="2"/>
  <c r="AU316" i="2"/>
  <c r="AT346" i="2"/>
  <c r="AL286" i="2"/>
  <c r="BG286" i="2" s="1"/>
  <c r="BE286" i="2"/>
  <c r="BD287" i="2"/>
  <c r="AI275" i="2"/>
  <c r="BC275" i="2"/>
  <c r="BC321" i="2" s="1"/>
  <c r="AJ292" i="2"/>
  <c r="BD292" i="2"/>
  <c r="BG268" i="2"/>
  <c r="AN278" i="2"/>
  <c r="BF286" i="2"/>
  <c r="AM268" i="2"/>
  <c r="AN268" i="2" s="1"/>
  <c r="BI268" i="2" s="1"/>
  <c r="AM266" i="2"/>
  <c r="BG266" i="2"/>
  <c r="BG282" i="2"/>
  <c r="AM282" i="2"/>
  <c r="BH282" i="2" s="1"/>
  <c r="BD285" i="2"/>
  <c r="AK285" i="2"/>
  <c r="AL285" i="2" s="1"/>
  <c r="BG285" i="2" s="1"/>
  <c r="BG317" i="2"/>
  <c r="AH305" i="2"/>
  <c r="P417" i="2" s="1"/>
  <c r="BC301" i="2"/>
  <c r="BF324" i="2"/>
  <c r="BG324" i="2" s="1"/>
  <c r="BH324" i="2" s="1"/>
  <c r="BD294" i="2"/>
  <c r="AJ294" i="2"/>
  <c r="AL290" i="2"/>
  <c r="BG290" i="2" s="1"/>
  <c r="BF290" i="2"/>
  <c r="AL284" i="2"/>
  <c r="BF284" i="2"/>
  <c r="AL273" i="2"/>
  <c r="BG273" i="2" s="1"/>
  <c r="BF273" i="2"/>
  <c r="BF293" i="2"/>
  <c r="AL293" i="2"/>
  <c r="AI280" i="2"/>
  <c r="AJ280" i="2" s="1"/>
  <c r="BE280" i="2" s="1"/>
  <c r="AI281" i="2"/>
  <c r="BC281" i="2"/>
  <c r="AI283" i="2"/>
  <c r="BC283" i="2"/>
  <c r="AJ272" i="2"/>
  <c r="AK272" i="2" s="1"/>
  <c r="BF272" i="2" s="1"/>
  <c r="BD272" i="2"/>
  <c r="AJ287" i="2"/>
  <c r="AL276" i="2"/>
  <c r="AM274" i="2"/>
  <c r="AJ269" i="2"/>
  <c r="AI301" i="2"/>
  <c r="U369" i="2" s="1"/>
  <c r="P235" i="7"/>
  <c r="AV186" i="2"/>
  <c r="O251" i="7"/>
  <c r="AU202" i="2"/>
  <c r="P252" i="7"/>
  <c r="AV203" i="2"/>
  <c r="AV347" i="2"/>
  <c r="AU188" i="2"/>
  <c r="O237" i="7"/>
  <c r="O239" i="7"/>
  <c r="AU190" i="2"/>
  <c r="P231" i="7"/>
  <c r="AV182" i="2"/>
  <c r="O242" i="7"/>
  <c r="AU193" i="2"/>
  <c r="O249" i="7"/>
  <c r="AU200" i="2"/>
  <c r="O255" i="7"/>
  <c r="AU206" i="2"/>
  <c r="J62" i="12"/>
  <c r="G83" i="12"/>
  <c r="P542" i="2"/>
  <c r="O7" i="14" s="1"/>
  <c r="O924" i="2"/>
  <c r="W386" i="7" s="1"/>
  <c r="Q874" i="2"/>
  <c r="Q60" i="12" s="1"/>
  <c r="Q105" i="12" s="1"/>
  <c r="Q52" i="12"/>
  <c r="Q19" i="12"/>
  <c r="X784" i="2"/>
  <c r="X785" i="2" s="1"/>
  <c r="W786" i="2"/>
  <c r="W342" i="7"/>
  <c r="O9" i="13" s="1"/>
  <c r="O66" i="13" s="1"/>
  <c r="O85" i="13" s="1"/>
  <c r="Q622" i="2"/>
  <c r="Q855" i="2" s="1"/>
  <c r="U359" i="7"/>
  <c r="Y343" i="7"/>
  <c r="Q10" i="13" s="1"/>
  <c r="Q67" i="13" s="1"/>
  <c r="Q86" i="13" s="1"/>
  <c r="N418" i="2"/>
  <c r="V352" i="7" s="1"/>
  <c r="V350" i="7"/>
  <c r="N425" i="2"/>
  <c r="V359" i="7" s="1"/>
  <c r="V358" i="7"/>
  <c r="R663" i="2"/>
  <c r="R624" i="2"/>
  <c r="R893" i="2"/>
  <c r="R79" i="12" s="1"/>
  <c r="R866" i="2"/>
  <c r="V356" i="7"/>
  <c r="R599" i="2"/>
  <c r="M426" i="2"/>
  <c r="M927" i="2" s="1"/>
  <c r="U389" i="7" s="1"/>
  <c r="T634" i="2"/>
  <c r="T867" i="2" s="1"/>
  <c r="P408" i="2"/>
  <c r="S53" i="12"/>
  <c r="S633" i="2"/>
  <c r="S641" i="2" s="1"/>
  <c r="S660" i="2"/>
  <c r="O422" i="2"/>
  <c r="W356" i="7" s="1"/>
  <c r="O424" i="2"/>
  <c r="W358" i="7" s="1"/>
  <c r="O416" i="2"/>
  <c r="X12" i="12"/>
  <c r="X13" i="12"/>
  <c r="P351" i="7"/>
  <c r="H19" i="13" s="1"/>
  <c r="H76" i="13" s="1"/>
  <c r="H87" i="13" s="1"/>
  <c r="O351" i="7"/>
  <c r="G19" i="13" s="1"/>
  <c r="G76" i="13" s="1"/>
  <c r="G87" i="13" s="1"/>
  <c r="H859" i="2"/>
  <c r="H45" i="12" s="1"/>
  <c r="J61" i="12"/>
  <c r="W101" i="3"/>
  <c r="X99" i="3"/>
  <c r="X100" i="3" s="1"/>
  <c r="S432" i="2" s="1"/>
  <c r="AA364" i="7" s="1"/>
  <c r="I679" i="2"/>
  <c r="I909" i="2"/>
  <c r="G911" i="2"/>
  <c r="G97" i="12" s="1"/>
  <c r="G95" i="12"/>
  <c r="Z10" i="12" l="1"/>
  <c r="R875" i="2"/>
  <c r="R833" i="2"/>
  <c r="R19" i="12" s="1"/>
  <c r="J860" i="2"/>
  <c r="R857" i="2"/>
  <c r="R43" i="12" s="1"/>
  <c r="O253" i="7"/>
  <c r="AV204" i="2"/>
  <c r="AW204" i="2" s="1"/>
  <c r="AX204" i="2" s="1"/>
  <c r="S253" i="7" s="1"/>
  <c r="J859" i="2"/>
  <c r="J45" i="12" s="1"/>
  <c r="S676" i="2"/>
  <c r="AU192" i="2"/>
  <c r="P241" i="7" s="1"/>
  <c r="O260" i="7"/>
  <c r="AU205" i="2"/>
  <c r="AV205" i="2" s="1"/>
  <c r="AW205" i="2" s="1"/>
  <c r="O244" i="7"/>
  <c r="AV185" i="2"/>
  <c r="Q234" i="7" s="1"/>
  <c r="P244" i="7"/>
  <c r="AV209" i="2"/>
  <c r="Q258" i="7" s="1"/>
  <c r="AU191" i="2"/>
  <c r="AV191" i="2" s="1"/>
  <c r="AW191" i="2" s="1"/>
  <c r="O258" i="7"/>
  <c r="AW189" i="2"/>
  <c r="AX189" i="2" s="1"/>
  <c r="AA821" i="2"/>
  <c r="AA8" i="12"/>
  <c r="AW207" i="2"/>
  <c r="R256" i="7" s="1"/>
  <c r="Z821" i="2"/>
  <c r="Z8" i="12"/>
  <c r="AV208" i="2"/>
  <c r="AW208" i="2" s="1"/>
  <c r="P248" i="7"/>
  <c r="Y6" i="12"/>
  <c r="P250" i="7"/>
  <c r="AU196" i="2"/>
  <c r="P245" i="7" s="1"/>
  <c r="O250" i="7"/>
  <c r="N261" i="7"/>
  <c r="AU198" i="2"/>
  <c r="AV198" i="2" s="1"/>
  <c r="AW198" i="2" s="1"/>
  <c r="AV210" i="2"/>
  <c r="AW210" i="2" s="1"/>
  <c r="AU183" i="2"/>
  <c r="AV183" i="2" s="1"/>
  <c r="AW183" i="2" s="1"/>
  <c r="AX183" i="2" s="1"/>
  <c r="AV194" i="2"/>
  <c r="AW194" i="2" s="1"/>
  <c r="R243" i="7" s="1"/>
  <c r="O259" i="7"/>
  <c r="AU197" i="2"/>
  <c r="P246" i="7" s="1"/>
  <c r="Q376" i="2"/>
  <c r="P382" i="2"/>
  <c r="AL270" i="2"/>
  <c r="AL300" i="2" s="1"/>
  <c r="BG300" i="2" s="1"/>
  <c r="AT350" i="2"/>
  <c r="K627" i="2" s="1"/>
  <c r="T372" i="2"/>
  <c r="AU215" i="2"/>
  <c r="BE269" i="2"/>
  <c r="BE315" i="2" s="1"/>
  <c r="AJ298" i="2"/>
  <c r="U366" i="2"/>
  <c r="BD298" i="2"/>
  <c r="BG265" i="2"/>
  <c r="AU344" i="2"/>
  <c r="AV311" i="2"/>
  <c r="AU218" i="2"/>
  <c r="J626" i="2"/>
  <c r="J664" i="2" s="1"/>
  <c r="J46" i="12"/>
  <c r="S63" i="12"/>
  <c r="S642" i="2"/>
  <c r="BG328" i="2"/>
  <c r="BH328" i="2" s="1"/>
  <c r="AV217" i="2"/>
  <c r="T644" i="2"/>
  <c r="P926" i="2"/>
  <c r="X388" i="7" s="1"/>
  <c r="Q552" i="2"/>
  <c r="P17" i="14" s="1"/>
  <c r="BD333" i="2"/>
  <c r="BH335" i="2"/>
  <c r="AW187" i="2"/>
  <c r="AW217" i="2" s="1"/>
  <c r="BG312" i="2"/>
  <c r="AN289" i="2"/>
  <c r="BI289" i="2" s="1"/>
  <c r="BD340" i="2"/>
  <c r="BI325" i="2"/>
  <c r="BF319" i="2"/>
  <c r="BG319" i="2" s="1"/>
  <c r="BH334" i="2"/>
  <c r="BF339" i="2"/>
  <c r="T279" i="2"/>
  <c r="S279" i="2" s="1"/>
  <c r="BG314" i="2"/>
  <c r="BC327" i="2"/>
  <c r="BF330" i="2"/>
  <c r="BF336" i="2"/>
  <c r="BG336" i="2" s="1"/>
  <c r="BC329" i="2"/>
  <c r="AN288" i="2"/>
  <c r="BI288" i="2" s="1"/>
  <c r="AN271" i="2"/>
  <c r="BI271" i="2" s="1"/>
  <c r="BI313" i="2"/>
  <c r="T267" i="2"/>
  <c r="S267" i="2" s="1"/>
  <c r="BD318" i="2"/>
  <c r="BH317" i="2"/>
  <c r="P233" i="7"/>
  <c r="AV184" i="2"/>
  <c r="AV218" i="2" s="1"/>
  <c r="BD338" i="2"/>
  <c r="AM265" i="2"/>
  <c r="U378" i="2"/>
  <c r="V378" i="2" s="1"/>
  <c r="S379" i="2"/>
  <c r="BF300" i="2"/>
  <c r="BE332" i="2"/>
  <c r="BF332" i="2" s="1"/>
  <c r="BG332" i="2" s="1"/>
  <c r="BD331" i="2"/>
  <c r="BE331" i="2" s="1"/>
  <c r="AU341" i="2"/>
  <c r="AU346" i="2"/>
  <c r="AV316" i="2"/>
  <c r="AK287" i="2"/>
  <c r="AL287" i="2" s="1"/>
  <c r="BG287" i="2" s="1"/>
  <c r="BE287" i="2"/>
  <c r="BH266" i="2"/>
  <c r="P260" i="7"/>
  <c r="AV211" i="2"/>
  <c r="AM293" i="2"/>
  <c r="BH293" i="2" s="1"/>
  <c r="BG293" i="2"/>
  <c r="AI295" i="2"/>
  <c r="AI305" i="2"/>
  <c r="Q417" i="2" s="1"/>
  <c r="BD301" i="2"/>
  <c r="AL272" i="2"/>
  <c r="AN282" i="2"/>
  <c r="AM286" i="2"/>
  <c r="BH286" i="2" s="1"/>
  <c r="AM290" i="2"/>
  <c r="BD281" i="2"/>
  <c r="AJ281" i="2"/>
  <c r="BE294" i="2"/>
  <c r="AK294" i="2"/>
  <c r="BF294" i="2" s="1"/>
  <c r="BI278" i="2"/>
  <c r="BI324" i="2" s="1"/>
  <c r="T278" i="2"/>
  <c r="S278" i="2" s="1"/>
  <c r="AJ275" i="2"/>
  <c r="BD275" i="2"/>
  <c r="BD321" i="2" s="1"/>
  <c r="AJ283" i="2"/>
  <c r="BD283" i="2"/>
  <c r="AM273" i="2"/>
  <c r="BE272" i="2"/>
  <c r="BD280" i="2"/>
  <c r="BD326" i="2" s="1"/>
  <c r="BE326" i="2" s="1"/>
  <c r="AK280" i="2"/>
  <c r="BG284" i="2"/>
  <c r="AM284" i="2"/>
  <c r="BF285" i="2"/>
  <c r="AM285" i="2"/>
  <c r="BH285" i="2" s="1"/>
  <c r="BE292" i="2"/>
  <c r="AK292" i="2"/>
  <c r="AL292" i="2" s="1"/>
  <c r="BG292" i="2" s="1"/>
  <c r="BH268" i="2"/>
  <c r="T268" i="2"/>
  <c r="S268" i="2" s="1"/>
  <c r="AN274" i="2"/>
  <c r="BI274" i="2" s="1"/>
  <c r="BH274" i="2"/>
  <c r="BH320" i="2" s="1"/>
  <c r="AN266" i="2"/>
  <c r="BI266" i="2" s="1"/>
  <c r="BG276" i="2"/>
  <c r="BG322" i="2" s="1"/>
  <c r="AM276" i="2"/>
  <c r="BH276" i="2" s="1"/>
  <c r="AK269" i="2"/>
  <c r="AJ301" i="2"/>
  <c r="V369" i="2" s="1"/>
  <c r="AV202" i="2"/>
  <c r="P251" i="7"/>
  <c r="Q250" i="7"/>
  <c r="AW201" i="2"/>
  <c r="Q235" i="7"/>
  <c r="AW186" i="2"/>
  <c r="P249" i="7"/>
  <c r="AV200" i="2"/>
  <c r="P237" i="7"/>
  <c r="AV188" i="2"/>
  <c r="P242" i="7"/>
  <c r="AV193" i="2"/>
  <c r="AW347" i="2"/>
  <c r="Q252" i="7"/>
  <c r="AW203" i="2"/>
  <c r="P239" i="7"/>
  <c r="AV190" i="2"/>
  <c r="Q244" i="7"/>
  <c r="AW195" i="2"/>
  <c r="Q248" i="7"/>
  <c r="AW199" i="2"/>
  <c r="Q231" i="7"/>
  <c r="AW182" i="2"/>
  <c r="P255" i="7"/>
  <c r="AV206" i="2"/>
  <c r="L61" i="12"/>
  <c r="L62" i="12"/>
  <c r="K61" i="12"/>
  <c r="J679" i="2"/>
  <c r="J909" i="2"/>
  <c r="J95" i="12" s="1"/>
  <c r="I95" i="12"/>
  <c r="I897" i="2"/>
  <c r="I83" i="12" s="1"/>
  <c r="Q542" i="2"/>
  <c r="P7" i="14" s="1"/>
  <c r="P924" i="2"/>
  <c r="X386" i="7" s="1"/>
  <c r="R874" i="2"/>
  <c r="R60" i="12" s="1"/>
  <c r="R105" i="12" s="1"/>
  <c r="R52" i="12"/>
  <c r="Y784" i="2"/>
  <c r="Y785" i="2" s="1"/>
  <c r="Z784" i="2" s="1"/>
  <c r="Z785" i="2" s="1"/>
  <c r="X786" i="2"/>
  <c r="Q41" i="12"/>
  <c r="R894" i="2"/>
  <c r="R80" i="12" s="1"/>
  <c r="U360" i="7"/>
  <c r="X342" i="7"/>
  <c r="P9" i="13" s="1"/>
  <c r="P66" i="13" s="1"/>
  <c r="P85" i="13" s="1"/>
  <c r="U634" i="2"/>
  <c r="U867" i="2" s="1"/>
  <c r="Q408" i="2"/>
  <c r="R622" i="2"/>
  <c r="N426" i="2"/>
  <c r="N927" i="2" s="1"/>
  <c r="V389" i="7" s="1"/>
  <c r="O418" i="2"/>
  <c r="W352" i="7" s="1"/>
  <c r="W350" i="7"/>
  <c r="P416" i="2"/>
  <c r="P422" i="2"/>
  <c r="P424" i="2"/>
  <c r="X358" i="7" s="1"/>
  <c r="T53" i="12"/>
  <c r="T633" i="2"/>
  <c r="T641" i="2" s="1"/>
  <c r="T660" i="2"/>
  <c r="S866" i="2"/>
  <c r="S893" i="2"/>
  <c r="S79" i="12" s="1"/>
  <c r="Z343" i="7"/>
  <c r="R10" i="13" s="1"/>
  <c r="R67" i="13" s="1"/>
  <c r="R86" i="13" s="1"/>
  <c r="S624" i="2"/>
  <c r="S663" i="2"/>
  <c r="S661" i="2"/>
  <c r="S599" i="2"/>
  <c r="O425" i="2"/>
  <c r="Y13" i="12"/>
  <c r="Y12" i="12"/>
  <c r="K62" i="12"/>
  <c r="I46" i="12"/>
  <c r="X101" i="3"/>
  <c r="Y99" i="3"/>
  <c r="Y100" i="3" s="1"/>
  <c r="I45" i="12"/>
  <c r="C914" i="2"/>
  <c r="C837" i="2"/>
  <c r="K860" i="2" l="1"/>
  <c r="K859" i="2" s="1"/>
  <c r="K45" i="12" s="1"/>
  <c r="R855" i="2"/>
  <c r="S857" i="2"/>
  <c r="S875" i="2"/>
  <c r="T877" i="2"/>
  <c r="T63" i="12" s="1"/>
  <c r="S833" i="2"/>
  <c r="S894" i="2" s="1"/>
  <c r="S80" i="12" s="1"/>
  <c r="AY204" i="2"/>
  <c r="AZ204" i="2" s="1"/>
  <c r="BA204" i="2" s="1"/>
  <c r="BB204" i="2" s="1"/>
  <c r="BC204" i="2" s="1"/>
  <c r="BD204" i="2" s="1"/>
  <c r="BE204" i="2" s="1"/>
  <c r="BF204" i="2" s="1"/>
  <c r="BG204" i="2" s="1"/>
  <c r="Q253" i="7"/>
  <c r="AW209" i="2"/>
  <c r="R258" i="7" s="1"/>
  <c r="R253" i="7"/>
  <c r="T676" i="2"/>
  <c r="U633" i="2"/>
  <c r="U641" i="2" s="1"/>
  <c r="Q254" i="7"/>
  <c r="AV192" i="2"/>
  <c r="Q241" i="7" s="1"/>
  <c r="Q240" i="7"/>
  <c r="P254" i="7"/>
  <c r="AX207" i="2"/>
  <c r="S256" i="7" s="1"/>
  <c r="AW185" i="2"/>
  <c r="R234" i="7" s="1"/>
  <c r="P240" i="7"/>
  <c r="R238" i="7"/>
  <c r="Q257" i="7"/>
  <c r="AA7" i="12"/>
  <c r="AA819" i="2"/>
  <c r="AV196" i="2"/>
  <c r="Q245" i="7" s="1"/>
  <c r="Z819" i="2"/>
  <c r="Z7" i="12"/>
  <c r="Z786" i="2"/>
  <c r="AA784" i="2"/>
  <c r="AA785" i="2" s="1"/>
  <c r="AA786" i="2" s="1"/>
  <c r="Q247" i="7"/>
  <c r="R232" i="7"/>
  <c r="T432" i="2"/>
  <c r="AB364" i="7" s="1"/>
  <c r="Z99" i="3"/>
  <c r="Z100" i="3" s="1"/>
  <c r="U432" i="2" s="1"/>
  <c r="AC364" i="7" s="1"/>
  <c r="Q259" i="7"/>
  <c r="O261" i="7"/>
  <c r="P247" i="7"/>
  <c r="Q232" i="7"/>
  <c r="AX194" i="2"/>
  <c r="S243" i="7" s="1"/>
  <c r="P232" i="7"/>
  <c r="Q243" i="7"/>
  <c r="AV197" i="2"/>
  <c r="AW197" i="2" s="1"/>
  <c r="R246" i="7" s="1"/>
  <c r="BG270" i="2"/>
  <c r="R376" i="2"/>
  <c r="Q382" i="2"/>
  <c r="N553" i="2"/>
  <c r="M18" i="14" s="1"/>
  <c r="M20" i="13"/>
  <c r="M77" i="13" s="1"/>
  <c r="M88" i="13" s="1"/>
  <c r="X368" i="2"/>
  <c r="AM270" i="2"/>
  <c r="BH270" i="2" s="1"/>
  <c r="AU350" i="2"/>
  <c r="L627" i="2" s="1"/>
  <c r="L860" i="2" s="1"/>
  <c r="BF269" i="2"/>
  <c r="BF315" i="2" s="1"/>
  <c r="AK298" i="2"/>
  <c r="V366" i="2"/>
  <c r="V372" i="2" s="1"/>
  <c r="BE298" i="2"/>
  <c r="U372" i="2"/>
  <c r="AV215" i="2"/>
  <c r="BH265" i="2"/>
  <c r="AV344" i="2"/>
  <c r="AW311" i="2"/>
  <c r="AX187" i="2"/>
  <c r="S236" i="7" s="1"/>
  <c r="BE340" i="2"/>
  <c r="BF340" i="2" s="1"/>
  <c r="BE333" i="2"/>
  <c r="BI335" i="2"/>
  <c r="T642" i="2"/>
  <c r="R236" i="7"/>
  <c r="BH312" i="2"/>
  <c r="BI312" i="2" s="1"/>
  <c r="Q926" i="2"/>
  <c r="Y388" i="7" s="1"/>
  <c r="R552" i="2"/>
  <c r="Q17" i="14" s="1"/>
  <c r="U644" i="2"/>
  <c r="T289" i="2"/>
  <c r="S289" i="2" s="1"/>
  <c r="BI334" i="2"/>
  <c r="BG339" i="2"/>
  <c r="BH339" i="2" s="1"/>
  <c r="BD327" i="2"/>
  <c r="BH314" i="2"/>
  <c r="BI314" i="2" s="1"/>
  <c r="T271" i="2"/>
  <c r="S271" i="2" s="1"/>
  <c r="BI317" i="2"/>
  <c r="AN265" i="2"/>
  <c r="BG330" i="2"/>
  <c r="BD329" i="2"/>
  <c r="T288" i="2"/>
  <c r="S288" i="2" s="1"/>
  <c r="BE318" i="2"/>
  <c r="BF318" i="2" s="1"/>
  <c r="BE338" i="2"/>
  <c r="AN286" i="2"/>
  <c r="BI286" i="2" s="1"/>
  <c r="BF331" i="2"/>
  <c r="BG331" i="2" s="1"/>
  <c r="BH331" i="2" s="1"/>
  <c r="AW184" i="2"/>
  <c r="AW218" i="2" s="1"/>
  <c r="Q233" i="7"/>
  <c r="W378" i="2"/>
  <c r="T379" i="2"/>
  <c r="BH332" i="2"/>
  <c r="AJ295" i="2"/>
  <c r="AX210" i="2"/>
  <c r="R259" i="7"/>
  <c r="AN276" i="2"/>
  <c r="BI276" i="2" s="1"/>
  <c r="AN285" i="2"/>
  <c r="BI285" i="2" s="1"/>
  <c r="T274" i="2"/>
  <c r="S274" i="2" s="1"/>
  <c r="AV341" i="2"/>
  <c r="AW316" i="2"/>
  <c r="AV346" i="2"/>
  <c r="BH322" i="2"/>
  <c r="AN284" i="2"/>
  <c r="BI284" i="2" s="1"/>
  <c r="BH284" i="2"/>
  <c r="BH273" i="2"/>
  <c r="BH319" i="2" s="1"/>
  <c r="AN273" i="2"/>
  <c r="BI273" i="2" s="1"/>
  <c r="AK275" i="2"/>
  <c r="BE275" i="2"/>
  <c r="BE321" i="2" s="1"/>
  <c r="AM272" i="2"/>
  <c r="BH272" i="2" s="1"/>
  <c r="BG272" i="2"/>
  <c r="AK281" i="2"/>
  <c r="BE281" i="2"/>
  <c r="AJ305" i="2"/>
  <c r="R417" i="2" s="1"/>
  <c r="BE301" i="2"/>
  <c r="BF292" i="2"/>
  <c r="AM292" i="2"/>
  <c r="AM300" i="2"/>
  <c r="Y368" i="2" s="1"/>
  <c r="BI320" i="2"/>
  <c r="BE283" i="2"/>
  <c r="AK283" i="2"/>
  <c r="Q260" i="7"/>
  <c r="AW211" i="2"/>
  <c r="BF287" i="2"/>
  <c r="AM287" i="2"/>
  <c r="BH287" i="2" s="1"/>
  <c r="BF280" i="2"/>
  <c r="BF326" i="2" s="1"/>
  <c r="AL280" i="2"/>
  <c r="AN290" i="2"/>
  <c r="BI290" i="2" s="1"/>
  <c r="BH290" i="2"/>
  <c r="BH336" i="2" s="1"/>
  <c r="AN293" i="2"/>
  <c r="T266" i="2"/>
  <c r="S266" i="2" s="1"/>
  <c r="AL294" i="2"/>
  <c r="BI282" i="2"/>
  <c r="BI328" i="2" s="1"/>
  <c r="T282" i="2"/>
  <c r="S282" i="2" s="1"/>
  <c r="AL269" i="2"/>
  <c r="AK301" i="2"/>
  <c r="W369" i="2" s="1"/>
  <c r="Q242" i="7"/>
  <c r="AW193" i="2"/>
  <c r="Q249" i="7"/>
  <c r="AW200" i="2"/>
  <c r="AX186" i="2"/>
  <c r="R235" i="7"/>
  <c r="AX191" i="2"/>
  <c r="R240" i="7"/>
  <c r="R247" i="7"/>
  <c r="AX198" i="2"/>
  <c r="AX203" i="2"/>
  <c r="R252" i="7"/>
  <c r="AX208" i="2"/>
  <c r="R257" i="7"/>
  <c r="R244" i="7"/>
  <c r="AX195" i="2"/>
  <c r="Q251" i="7"/>
  <c r="AW202" i="2"/>
  <c r="R231" i="7"/>
  <c r="AX182" i="2"/>
  <c r="S238" i="7"/>
  <c r="AY189" i="2"/>
  <c r="Q255" i="7"/>
  <c r="AW206" i="2"/>
  <c r="AX199" i="2"/>
  <c r="R248" i="7"/>
  <c r="AX205" i="2"/>
  <c r="R254" i="7"/>
  <c r="R250" i="7"/>
  <c r="AX201" i="2"/>
  <c r="AX347" i="2"/>
  <c r="Q237" i="7"/>
  <c r="AW188" i="2"/>
  <c r="AY183" i="2"/>
  <c r="S232" i="7"/>
  <c r="Q239" i="7"/>
  <c r="AW190" i="2"/>
  <c r="J897" i="2"/>
  <c r="J83" i="12" s="1"/>
  <c r="L909" i="2"/>
  <c r="L95" i="12" s="1"/>
  <c r="R120" i="12"/>
  <c r="R542" i="2"/>
  <c r="Q7" i="14" s="1"/>
  <c r="Q924" i="2"/>
  <c r="Y386" i="7" s="1"/>
  <c r="S874" i="2"/>
  <c r="S60" i="12" s="1"/>
  <c r="S105" i="12" s="1"/>
  <c r="S52" i="12"/>
  <c r="R896" i="2"/>
  <c r="R82" i="12" s="1"/>
  <c r="R41" i="12"/>
  <c r="Y786" i="2"/>
  <c r="M933" i="2"/>
  <c r="Q422" i="2"/>
  <c r="U599" i="2" s="1"/>
  <c r="V360" i="7"/>
  <c r="U660" i="2"/>
  <c r="Q416" i="2"/>
  <c r="Q418" i="2" s="1"/>
  <c r="Y352" i="7" s="1"/>
  <c r="Q424" i="2"/>
  <c r="Y358" i="7" s="1"/>
  <c r="Y342" i="7"/>
  <c r="Q9" i="13" s="1"/>
  <c r="Q66" i="13" s="1"/>
  <c r="Q85" i="13" s="1"/>
  <c r="Q351" i="7"/>
  <c r="I19" i="13" s="1"/>
  <c r="I76" i="13" s="1"/>
  <c r="I87" i="13" s="1"/>
  <c r="O426" i="2"/>
  <c r="O927" i="2" s="1"/>
  <c r="W389" i="7" s="1"/>
  <c r="W359" i="7"/>
  <c r="X356" i="7"/>
  <c r="P418" i="2"/>
  <c r="X352" i="7" s="1"/>
  <c r="X350" i="7"/>
  <c r="T866" i="2"/>
  <c r="T893" i="2"/>
  <c r="T79" i="12" s="1"/>
  <c r="T624" i="2"/>
  <c r="T857" i="2" s="1"/>
  <c r="T663" i="2"/>
  <c r="T599" i="2"/>
  <c r="P425" i="2"/>
  <c r="X359" i="7" s="1"/>
  <c r="T661" i="2"/>
  <c r="AA343" i="7"/>
  <c r="S10" i="13" s="1"/>
  <c r="S67" i="13" s="1"/>
  <c r="S86" i="13" s="1"/>
  <c r="S43" i="12"/>
  <c r="S622" i="2"/>
  <c r="V634" i="2"/>
  <c r="R408" i="2"/>
  <c r="I17" i="14"/>
  <c r="L679" i="2"/>
  <c r="K626" i="2"/>
  <c r="K664" i="2" s="1"/>
  <c r="K909" i="2"/>
  <c r="K679" i="2"/>
  <c r="Y101" i="3"/>
  <c r="C832" i="2"/>
  <c r="C23" i="12"/>
  <c r="D913" i="2"/>
  <c r="C100" i="12"/>
  <c r="C101" i="12" s="1"/>
  <c r="D837" i="2"/>
  <c r="U833" i="2" l="1"/>
  <c r="S19" i="12"/>
  <c r="T875" i="2"/>
  <c r="S855" i="2"/>
  <c r="T833" i="2"/>
  <c r="V867" i="2"/>
  <c r="U877" i="2"/>
  <c r="U63" i="12" s="1"/>
  <c r="Z5" i="12"/>
  <c r="AA5" i="12"/>
  <c r="AY207" i="2"/>
  <c r="T256" i="7" s="1"/>
  <c r="T253" i="7"/>
  <c r="AX209" i="2"/>
  <c r="AY209" i="2" s="1"/>
  <c r="AX185" i="2"/>
  <c r="S234" i="7" s="1"/>
  <c r="L626" i="2"/>
  <c r="L664" i="2" s="1"/>
  <c r="L859" i="2"/>
  <c r="AW192" i="2"/>
  <c r="R241" i="7" s="1"/>
  <c r="K46" i="12"/>
  <c r="U676" i="2"/>
  <c r="AW196" i="2"/>
  <c r="R245" i="7" s="1"/>
  <c r="Z101" i="3"/>
  <c r="AA99" i="3"/>
  <c r="AA100" i="3" s="1"/>
  <c r="AA101" i="3" s="1"/>
  <c r="P261" i="7"/>
  <c r="AY194" i="2"/>
  <c r="AZ194" i="2" s="1"/>
  <c r="BA194" i="2" s="1"/>
  <c r="BB194" i="2" s="1"/>
  <c r="BC194" i="2" s="1"/>
  <c r="BD194" i="2" s="1"/>
  <c r="BE194" i="2" s="1"/>
  <c r="BF194" i="2" s="1"/>
  <c r="BG194" i="2" s="1"/>
  <c r="BH194" i="2" s="1"/>
  <c r="AX197" i="2"/>
  <c r="S246" i="7" s="1"/>
  <c r="Q246" i="7"/>
  <c r="Q261" i="7" s="1"/>
  <c r="S376" i="2"/>
  <c r="R382" i="2"/>
  <c r="O553" i="2"/>
  <c r="N18" i="14" s="1"/>
  <c r="N20" i="13"/>
  <c r="N77" i="13" s="1"/>
  <c r="N88" i="13" s="1"/>
  <c r="N94" i="13" s="1"/>
  <c r="N96" i="13" s="1"/>
  <c r="AN270" i="2"/>
  <c r="BI270" i="2" s="1"/>
  <c r="AW215" i="2"/>
  <c r="BG269" i="2"/>
  <c r="BG315" i="2" s="1"/>
  <c r="AL298" i="2"/>
  <c r="W366" i="2"/>
  <c r="BF298" i="2"/>
  <c r="AW344" i="2"/>
  <c r="AX311" i="2"/>
  <c r="BI265" i="2"/>
  <c r="AV350" i="2"/>
  <c r="M627" i="2" s="1"/>
  <c r="AX217" i="2"/>
  <c r="AY187" i="2"/>
  <c r="AZ187" i="2" s="1"/>
  <c r="BF333" i="2"/>
  <c r="BG333" i="2" s="1"/>
  <c r="BH333" i="2" s="1"/>
  <c r="U642" i="2"/>
  <c r="BE327" i="2"/>
  <c r="R926" i="2"/>
  <c r="Z388" i="7" s="1"/>
  <c r="V644" i="2"/>
  <c r="V877" i="2" s="1"/>
  <c r="S552" i="2"/>
  <c r="R17" i="14" s="1"/>
  <c r="T265" i="2"/>
  <c r="S265" i="2" s="1"/>
  <c r="BH330" i="2"/>
  <c r="BI330" i="2" s="1"/>
  <c r="BI332" i="2"/>
  <c r="BG318" i="2"/>
  <c r="BH318" i="2" s="1"/>
  <c r="BI319" i="2"/>
  <c r="T286" i="2"/>
  <c r="S286" i="2" s="1"/>
  <c r="BE329" i="2"/>
  <c r="BI322" i="2"/>
  <c r="T285" i="2"/>
  <c r="S285" i="2" s="1"/>
  <c r="X378" i="2"/>
  <c r="R233" i="7"/>
  <c r="AX184" i="2"/>
  <c r="AX218" i="2" s="1"/>
  <c r="AK295" i="2"/>
  <c r="BF338" i="2"/>
  <c r="BG338" i="2" s="1"/>
  <c r="AN272" i="2"/>
  <c r="BI272" i="2" s="1"/>
  <c r="U379" i="2"/>
  <c r="V379" i="2" s="1"/>
  <c r="T276" i="2"/>
  <c r="S276" i="2" s="1"/>
  <c r="BI331" i="2"/>
  <c r="T284" i="2"/>
  <c r="S284" i="2" s="1"/>
  <c r="AN287" i="2"/>
  <c r="BI287" i="2" s="1"/>
  <c r="BI336" i="2"/>
  <c r="S259" i="7"/>
  <c r="AY210" i="2"/>
  <c r="AX316" i="2"/>
  <c r="AW346" i="2"/>
  <c r="AW341" i="2"/>
  <c r="AK305" i="2"/>
  <c r="S417" i="2" s="1"/>
  <c r="BF301" i="2"/>
  <c r="AL275" i="2"/>
  <c r="BF275" i="2"/>
  <c r="BF321" i="2" s="1"/>
  <c r="AZ347" i="2"/>
  <c r="BG280" i="2"/>
  <c r="BG326" i="2" s="1"/>
  <c r="AM280" i="2"/>
  <c r="AX211" i="2"/>
  <c r="R260" i="7"/>
  <c r="T273" i="2"/>
  <c r="S273" i="2" s="1"/>
  <c r="AN300" i="2"/>
  <c r="Z368" i="2" s="1"/>
  <c r="BI293" i="2"/>
  <c r="BI339" i="2" s="1"/>
  <c r="T293" i="2"/>
  <c r="S293" i="2" s="1"/>
  <c r="BF283" i="2"/>
  <c r="AL283" i="2"/>
  <c r="BG283" i="2" s="1"/>
  <c r="BH300" i="2"/>
  <c r="AL281" i="2"/>
  <c r="BF281" i="2"/>
  <c r="BG294" i="2"/>
  <c r="BG340" i="2" s="1"/>
  <c r="AM294" i="2"/>
  <c r="BH294" i="2" s="1"/>
  <c r="T290" i="2"/>
  <c r="S290" i="2" s="1"/>
  <c r="BH292" i="2"/>
  <c r="AN292" i="2"/>
  <c r="BI292" i="2" s="1"/>
  <c r="AM269" i="2"/>
  <c r="AL301" i="2"/>
  <c r="AY217" i="2"/>
  <c r="AY195" i="2"/>
  <c r="S244" i="7"/>
  <c r="AY198" i="2"/>
  <c r="S247" i="7"/>
  <c r="S250" i="7"/>
  <c r="AY201" i="2"/>
  <c r="AY186" i="2"/>
  <c r="S235" i="7"/>
  <c r="AX188" i="2"/>
  <c r="R237" i="7"/>
  <c r="R249" i="7"/>
  <c r="AX200" i="2"/>
  <c r="AZ183" i="2"/>
  <c r="BA183" i="2" s="1"/>
  <c r="BB183" i="2" s="1"/>
  <c r="BC183" i="2" s="1"/>
  <c r="BD183" i="2" s="1"/>
  <c r="BE183" i="2" s="1"/>
  <c r="T232" i="7"/>
  <c r="AZ189" i="2"/>
  <c r="BA189" i="2" s="1"/>
  <c r="BB189" i="2" s="1"/>
  <c r="BC189" i="2" s="1"/>
  <c r="BD189" i="2" s="1"/>
  <c r="BE189" i="2" s="1"/>
  <c r="BF189" i="2" s="1"/>
  <c r="BG189" i="2" s="1"/>
  <c r="T238" i="7"/>
  <c r="AY208" i="2"/>
  <c r="S257" i="7"/>
  <c r="AY191" i="2"/>
  <c r="S240" i="7"/>
  <c r="AX202" i="2"/>
  <c r="R251" i="7"/>
  <c r="AY347" i="2"/>
  <c r="AY205" i="2"/>
  <c r="S254" i="7"/>
  <c r="AX193" i="2"/>
  <c r="R242" i="7"/>
  <c r="AX190" i="2"/>
  <c r="R239" i="7"/>
  <c r="AY199" i="2"/>
  <c r="S248" i="7"/>
  <c r="BH204" i="2"/>
  <c r="U253" i="7"/>
  <c r="R255" i="7"/>
  <c r="AX206" i="2"/>
  <c r="S231" i="7"/>
  <c r="AY182" i="2"/>
  <c r="AY203" i="2"/>
  <c r="S252" i="7"/>
  <c r="K95" i="12"/>
  <c r="K897" i="2"/>
  <c r="K83" i="12" s="1"/>
  <c r="M935" i="2"/>
  <c r="U397" i="7" s="1"/>
  <c r="U395" i="7"/>
  <c r="S542" i="2"/>
  <c r="R7" i="14" s="1"/>
  <c r="R924" i="2"/>
  <c r="Z386" i="7" s="1"/>
  <c r="U866" i="2"/>
  <c r="U53" i="12"/>
  <c r="T874" i="2"/>
  <c r="T60" i="12" s="1"/>
  <c r="T105" i="12" s="1"/>
  <c r="T52" i="12"/>
  <c r="S120" i="12"/>
  <c r="S896" i="2"/>
  <c r="S82" i="12" s="1"/>
  <c r="S41" i="12"/>
  <c r="S122" i="12" s="1"/>
  <c r="R122" i="12"/>
  <c r="U661" i="2"/>
  <c r="N933" i="2"/>
  <c r="V395" i="7" s="1"/>
  <c r="M940" i="2"/>
  <c r="U402" i="7" s="1"/>
  <c r="Y356" i="7"/>
  <c r="W360" i="7"/>
  <c r="Z342" i="7"/>
  <c r="R9" i="13" s="1"/>
  <c r="R66" i="13" s="1"/>
  <c r="R85" i="13" s="1"/>
  <c r="U663" i="2"/>
  <c r="U624" i="2"/>
  <c r="U857" i="2" s="1"/>
  <c r="Q425" i="2"/>
  <c r="Y359" i="7" s="1"/>
  <c r="U893" i="2"/>
  <c r="U79" i="12" s="1"/>
  <c r="Y350" i="7"/>
  <c r="T351" i="7"/>
  <c r="P426" i="2"/>
  <c r="P927" i="2" s="1"/>
  <c r="X389" i="7" s="1"/>
  <c r="AB343" i="7"/>
  <c r="T10" i="13" s="1"/>
  <c r="T67" i="13" s="1"/>
  <c r="T86" i="13" s="1"/>
  <c r="S351" i="7"/>
  <c r="R351" i="7"/>
  <c r="T43" i="12"/>
  <c r="T622" i="2"/>
  <c r="W634" i="2"/>
  <c r="W867" i="2" s="1"/>
  <c r="S408" i="2"/>
  <c r="R424" i="2"/>
  <c r="Z358" i="7" s="1"/>
  <c r="R422" i="2"/>
  <c r="Z356" i="7" s="1"/>
  <c r="R416" i="2"/>
  <c r="V53" i="12"/>
  <c r="V633" i="2"/>
  <c r="V641" i="2" s="1"/>
  <c r="V660" i="2"/>
  <c r="M61" i="12"/>
  <c r="M62" i="12"/>
  <c r="D914" i="2"/>
  <c r="D99" i="12"/>
  <c r="D832" i="2"/>
  <c r="D842" i="2" s="1"/>
  <c r="D23" i="12"/>
  <c r="C18" i="12"/>
  <c r="E28" i="12"/>
  <c r="U894" i="2" l="1"/>
  <c r="U80" i="12" s="1"/>
  <c r="T894" i="2"/>
  <c r="T80" i="12" s="1"/>
  <c r="T19" i="12"/>
  <c r="T120" i="12" s="1"/>
  <c r="AZ207" i="2"/>
  <c r="BA207" i="2" s="1"/>
  <c r="BB207" i="2" s="1"/>
  <c r="BC207" i="2" s="1"/>
  <c r="BD207" i="2" s="1"/>
  <c r="BE207" i="2" s="1"/>
  <c r="BF207" i="2" s="1"/>
  <c r="BG207" i="2" s="1"/>
  <c r="BH207" i="2" s="1"/>
  <c r="M860" i="2"/>
  <c r="T855" i="2"/>
  <c r="T41" i="12" s="1"/>
  <c r="U875" i="2"/>
  <c r="S258" i="7"/>
  <c r="AY185" i="2"/>
  <c r="T234" i="7" s="1"/>
  <c r="AX192" i="2"/>
  <c r="AY192" i="2" s="1"/>
  <c r="U622" i="2"/>
  <c r="U19" i="12"/>
  <c r="V676" i="2"/>
  <c r="V63" i="12"/>
  <c r="V432" i="2"/>
  <c r="AD364" i="7" s="1"/>
  <c r="AX196" i="2"/>
  <c r="S245" i="7" s="1"/>
  <c r="U243" i="7"/>
  <c r="AY197" i="2"/>
  <c r="AZ197" i="2" s="1"/>
  <c r="BA197" i="2" s="1"/>
  <c r="BB197" i="2" s="1"/>
  <c r="BC197" i="2" s="1"/>
  <c r="BD197" i="2" s="1"/>
  <c r="BE197" i="2" s="1"/>
  <c r="BF197" i="2" s="1"/>
  <c r="BG197" i="2" s="1"/>
  <c r="T243" i="7"/>
  <c r="T270" i="2"/>
  <c r="S270" i="2" s="1"/>
  <c r="T376" i="2"/>
  <c r="S382" i="2"/>
  <c r="P553" i="2"/>
  <c r="O18" i="14" s="1"/>
  <c r="O20" i="13"/>
  <c r="O77" i="13" s="1"/>
  <c r="O88" i="13" s="1"/>
  <c r="O94" i="13" s="1"/>
  <c r="O96" i="13" s="1"/>
  <c r="L46" i="12"/>
  <c r="T236" i="7"/>
  <c r="AW350" i="2"/>
  <c r="N627" i="2" s="1"/>
  <c r="X366" i="2"/>
  <c r="BG298" i="2"/>
  <c r="AX215" i="2"/>
  <c r="BH269" i="2"/>
  <c r="BH315" i="2" s="1"/>
  <c r="AM298" i="2"/>
  <c r="W372" i="2"/>
  <c r="AX344" i="2"/>
  <c r="AY311" i="2"/>
  <c r="BF327" i="2"/>
  <c r="V642" i="2"/>
  <c r="T552" i="2"/>
  <c r="S17" i="14" s="1"/>
  <c r="W644" i="2"/>
  <c r="W877" i="2" s="1"/>
  <c r="S926" i="2"/>
  <c r="AA388" i="7" s="1"/>
  <c r="BF329" i="2"/>
  <c r="BG329" i="2" s="1"/>
  <c r="BH338" i="2"/>
  <c r="BI338" i="2" s="1"/>
  <c r="BI318" i="2"/>
  <c r="S233" i="7"/>
  <c r="AY184" i="2"/>
  <c r="AY218" i="2" s="1"/>
  <c r="BG301" i="2"/>
  <c r="X369" i="2"/>
  <c r="W379" i="2"/>
  <c r="Y378" i="2"/>
  <c r="Z378" i="2" s="1"/>
  <c r="T272" i="2"/>
  <c r="S272" i="2" s="1"/>
  <c r="BI333" i="2"/>
  <c r="T287" i="2"/>
  <c r="S287" i="2" s="1"/>
  <c r="T259" i="7"/>
  <c r="AZ210" i="2"/>
  <c r="BA210" i="2" s="1"/>
  <c r="BB210" i="2" s="1"/>
  <c r="BC210" i="2" s="1"/>
  <c r="BD210" i="2" s="1"/>
  <c r="BE210" i="2" s="1"/>
  <c r="BF210" i="2" s="1"/>
  <c r="BG210" i="2" s="1"/>
  <c r="AM283" i="2"/>
  <c r="BH283" i="2" s="1"/>
  <c r="AY316" i="2"/>
  <c r="AX341" i="2"/>
  <c r="AX346" i="2"/>
  <c r="BH340" i="2"/>
  <c r="AY211" i="2"/>
  <c r="S260" i="7"/>
  <c r="AN294" i="2"/>
  <c r="BG281" i="2"/>
  <c r="BH280" i="2"/>
  <c r="BH326" i="2" s="1"/>
  <c r="AN280" i="2"/>
  <c r="BI280" i="2" s="1"/>
  <c r="BA347" i="2"/>
  <c r="BG275" i="2"/>
  <c r="BG321" i="2" s="1"/>
  <c r="AM275" i="2"/>
  <c r="BH275" i="2" s="1"/>
  <c r="BI300" i="2"/>
  <c r="AM281" i="2"/>
  <c r="AL295" i="2"/>
  <c r="T292" i="2"/>
  <c r="S292" i="2" s="1"/>
  <c r="AL305" i="2"/>
  <c r="T417" i="2" s="1"/>
  <c r="AN269" i="2"/>
  <c r="AM301" i="2"/>
  <c r="Y369" i="2" s="1"/>
  <c r="R261" i="7"/>
  <c r="AZ198" i="2"/>
  <c r="BA198" i="2" s="1"/>
  <c r="BB198" i="2" s="1"/>
  <c r="BC198" i="2" s="1"/>
  <c r="BD198" i="2" s="1"/>
  <c r="BE198" i="2" s="1"/>
  <c r="BF198" i="2" s="1"/>
  <c r="BG198" i="2" s="1"/>
  <c r="T247" i="7"/>
  <c r="AY200" i="2"/>
  <c r="S249" i="7"/>
  <c r="AZ203" i="2"/>
  <c r="BA203" i="2" s="1"/>
  <c r="BB203" i="2" s="1"/>
  <c r="BC203" i="2" s="1"/>
  <c r="BD203" i="2" s="1"/>
  <c r="BE203" i="2" s="1"/>
  <c r="BF203" i="2" s="1"/>
  <c r="BG203" i="2" s="1"/>
  <c r="T252" i="7"/>
  <c r="AZ182" i="2"/>
  <c r="T231" i="7"/>
  <c r="AY202" i="2"/>
  <c r="S251" i="7"/>
  <c r="AY188" i="2"/>
  <c r="S237" i="7"/>
  <c r="AZ195" i="2"/>
  <c r="BA195" i="2" s="1"/>
  <c r="BB195" i="2" s="1"/>
  <c r="BC195" i="2" s="1"/>
  <c r="BD195" i="2" s="1"/>
  <c r="BE195" i="2" s="1"/>
  <c r="BF195" i="2" s="1"/>
  <c r="BG195" i="2" s="1"/>
  <c r="T244" i="7"/>
  <c r="AY193" i="2"/>
  <c r="S242" i="7"/>
  <c r="AY206" i="2"/>
  <c r="S255" i="7"/>
  <c r="BI204" i="2"/>
  <c r="W253" i="7" s="1"/>
  <c r="V253" i="7"/>
  <c r="AZ208" i="2"/>
  <c r="BA208" i="2" s="1"/>
  <c r="BB208" i="2" s="1"/>
  <c r="BC208" i="2" s="1"/>
  <c r="BD208" i="2" s="1"/>
  <c r="BE208" i="2" s="1"/>
  <c r="BF208" i="2" s="1"/>
  <c r="BG208" i="2" s="1"/>
  <c r="T257" i="7"/>
  <c r="AZ205" i="2"/>
  <c r="BA205" i="2" s="1"/>
  <c r="BB205" i="2" s="1"/>
  <c r="BC205" i="2" s="1"/>
  <c r="BD205" i="2" s="1"/>
  <c r="BE205" i="2" s="1"/>
  <c r="BF205" i="2" s="1"/>
  <c r="BG205" i="2" s="1"/>
  <c r="T254" i="7"/>
  <c r="BI194" i="2"/>
  <c r="W243" i="7" s="1"/>
  <c r="V243" i="7"/>
  <c r="BH189" i="2"/>
  <c r="U238" i="7"/>
  <c r="AZ186" i="2"/>
  <c r="BA186" i="2" s="1"/>
  <c r="BB186" i="2" s="1"/>
  <c r="BC186" i="2" s="1"/>
  <c r="BD186" i="2" s="1"/>
  <c r="BE186" i="2" s="1"/>
  <c r="BF186" i="2" s="1"/>
  <c r="BG186" i="2" s="1"/>
  <c r="T235" i="7"/>
  <c r="AY190" i="2"/>
  <c r="S239" i="7"/>
  <c r="AZ199" i="2"/>
  <c r="BA199" i="2" s="1"/>
  <c r="BB199" i="2" s="1"/>
  <c r="BC199" i="2" s="1"/>
  <c r="BD199" i="2" s="1"/>
  <c r="BE199" i="2" s="1"/>
  <c r="BF199" i="2" s="1"/>
  <c r="BG199" i="2" s="1"/>
  <c r="T248" i="7"/>
  <c r="AZ201" i="2"/>
  <c r="BA201" i="2" s="1"/>
  <c r="BB201" i="2" s="1"/>
  <c r="BC201" i="2" s="1"/>
  <c r="BD201" i="2" s="1"/>
  <c r="BE201" i="2" s="1"/>
  <c r="BF201" i="2" s="1"/>
  <c r="BG201" i="2" s="1"/>
  <c r="T250" i="7"/>
  <c r="AZ209" i="2"/>
  <c r="BA209" i="2" s="1"/>
  <c r="BB209" i="2" s="1"/>
  <c r="BC209" i="2" s="1"/>
  <c r="BD209" i="2" s="1"/>
  <c r="BE209" i="2" s="1"/>
  <c r="BF209" i="2" s="1"/>
  <c r="BG209" i="2" s="1"/>
  <c r="T258" i="7"/>
  <c r="AZ191" i="2"/>
  <c r="BA191" i="2" s="1"/>
  <c r="BB191" i="2" s="1"/>
  <c r="BC191" i="2" s="1"/>
  <c r="BD191" i="2" s="1"/>
  <c r="BE191" i="2" s="1"/>
  <c r="BF191" i="2" s="1"/>
  <c r="BG191" i="2" s="1"/>
  <c r="T240" i="7"/>
  <c r="BA187" i="2"/>
  <c r="AZ217" i="2"/>
  <c r="BF183" i="2"/>
  <c r="L45" i="12"/>
  <c r="L897" i="2"/>
  <c r="L83" i="12" s="1"/>
  <c r="T542" i="2"/>
  <c r="S7" i="14" s="1"/>
  <c r="S924" i="2"/>
  <c r="AA386" i="7" s="1"/>
  <c r="U874" i="2"/>
  <c r="U60" i="12" s="1"/>
  <c r="U105" i="12" s="1"/>
  <c r="U52" i="12"/>
  <c r="N940" i="2"/>
  <c r="N935" i="2"/>
  <c r="V397" i="7" s="1"/>
  <c r="M942" i="2"/>
  <c r="U404" i="7" s="1"/>
  <c r="O933" i="2"/>
  <c r="W395" i="7" s="1"/>
  <c r="AA342" i="7"/>
  <c r="S9" i="13" s="1"/>
  <c r="S66" i="13" s="1"/>
  <c r="S85" i="13" s="1"/>
  <c r="X360" i="7"/>
  <c r="U43" i="12"/>
  <c r="L419" i="2"/>
  <c r="T353" i="7" s="1"/>
  <c r="Q426" i="2"/>
  <c r="Q927" i="2" s="1"/>
  <c r="Y389" i="7" s="1"/>
  <c r="X634" i="2"/>
  <c r="X867" i="2" s="1"/>
  <c r="T408" i="2"/>
  <c r="U351" i="7"/>
  <c r="N61" i="12"/>
  <c r="N62" i="12"/>
  <c r="O61" i="12"/>
  <c r="O62" i="12"/>
  <c r="R418" i="2"/>
  <c r="Z352" i="7" s="1"/>
  <c r="Z350" i="7"/>
  <c r="S422" i="2"/>
  <c r="AA356" i="7" s="1"/>
  <c r="S416" i="2"/>
  <c r="S424" i="2"/>
  <c r="AA358" i="7" s="1"/>
  <c r="W53" i="12"/>
  <c r="W633" i="2"/>
  <c r="W641" i="2" s="1"/>
  <c r="W660" i="2"/>
  <c r="AC343" i="7"/>
  <c r="U10" i="13" s="1"/>
  <c r="U67" i="13" s="1"/>
  <c r="U86" i="13" s="1"/>
  <c r="V663" i="2"/>
  <c r="V624" i="2"/>
  <c r="V866" i="2"/>
  <c r="V893" i="2"/>
  <c r="V79" i="12" s="1"/>
  <c r="V661" i="2"/>
  <c r="V599" i="2"/>
  <c r="R425" i="2"/>
  <c r="M909" i="2"/>
  <c r="M679" i="2"/>
  <c r="D18" i="12"/>
  <c r="D100" i="12"/>
  <c r="D101" i="12" s="1"/>
  <c r="E913" i="2"/>
  <c r="C117" i="12"/>
  <c r="C116" i="12"/>
  <c r="E107" i="12"/>
  <c r="E49" i="12"/>
  <c r="E29" i="12"/>
  <c r="C28" i="12"/>
  <c r="C843" i="2"/>
  <c r="C863" i="2"/>
  <c r="E863" i="2"/>
  <c r="E843" i="2"/>
  <c r="U256" i="7" l="1"/>
  <c r="V875" i="2"/>
  <c r="V857" i="2"/>
  <c r="U855" i="2"/>
  <c r="U41" i="12" s="1"/>
  <c r="U122" i="12" s="1"/>
  <c r="V833" i="2"/>
  <c r="N860" i="2"/>
  <c r="S241" i="7"/>
  <c r="S261" i="7" s="1"/>
  <c r="AZ185" i="2"/>
  <c r="BA185" i="2" s="1"/>
  <c r="BB185" i="2" s="1"/>
  <c r="BC185" i="2" s="1"/>
  <c r="BD185" i="2" s="1"/>
  <c r="BE185" i="2" s="1"/>
  <c r="BF185" i="2" s="1"/>
  <c r="BG185" i="2" s="1"/>
  <c r="U234" i="7" s="1"/>
  <c r="U120" i="12"/>
  <c r="W676" i="2"/>
  <c r="W63" i="12"/>
  <c r="X660" i="2"/>
  <c r="AY196" i="2"/>
  <c r="AZ196" i="2" s="1"/>
  <c r="BA196" i="2" s="1"/>
  <c r="BB196" i="2" s="1"/>
  <c r="BC196" i="2" s="1"/>
  <c r="BD196" i="2" s="1"/>
  <c r="BE196" i="2" s="1"/>
  <c r="BF196" i="2" s="1"/>
  <c r="BG196" i="2" s="1"/>
  <c r="U245" i="7" s="1"/>
  <c r="T246" i="7"/>
  <c r="U376" i="2"/>
  <c r="T382" i="2"/>
  <c r="Q553" i="2"/>
  <c r="P18" i="14" s="1"/>
  <c r="P20" i="13"/>
  <c r="P77" i="13" s="1"/>
  <c r="P88" i="13" s="1"/>
  <c r="P94" i="13" s="1"/>
  <c r="P96" i="13" s="1"/>
  <c r="X372" i="2"/>
  <c r="AX350" i="2"/>
  <c r="O627" i="2" s="1"/>
  <c r="O860" i="2" s="1"/>
  <c r="BI269" i="2"/>
  <c r="BI315" i="2" s="1"/>
  <c r="AN298" i="2"/>
  <c r="Y366" i="2"/>
  <c r="BH298" i="2"/>
  <c r="AY215" i="2"/>
  <c r="BG327" i="2"/>
  <c r="AZ311" i="2"/>
  <c r="AY344" i="2"/>
  <c r="W642" i="2"/>
  <c r="T926" i="2"/>
  <c r="AB388" i="7" s="1"/>
  <c r="U552" i="2"/>
  <c r="T17" i="14" s="1"/>
  <c r="X644" i="2"/>
  <c r="X379" i="2"/>
  <c r="T233" i="7"/>
  <c r="AZ184" i="2"/>
  <c r="BA184" i="2" s="1"/>
  <c r="BB184" i="2" s="1"/>
  <c r="BC184" i="2" s="1"/>
  <c r="BD184" i="2" s="1"/>
  <c r="BE184" i="2" s="1"/>
  <c r="BF184" i="2" s="1"/>
  <c r="BG184" i="2" s="1"/>
  <c r="AN283" i="2"/>
  <c r="BI283" i="2" s="1"/>
  <c r="BH321" i="2"/>
  <c r="BH329" i="2"/>
  <c r="BH210" i="2"/>
  <c r="U259" i="7"/>
  <c r="BH301" i="2"/>
  <c r="AZ316" i="2"/>
  <c r="AY341" i="2"/>
  <c r="AY346" i="2"/>
  <c r="AM295" i="2"/>
  <c r="T280" i="2"/>
  <c r="S280" i="2" s="1"/>
  <c r="BI326" i="2"/>
  <c r="T260" i="7"/>
  <c r="AZ211" i="2"/>
  <c r="BA211" i="2" s="1"/>
  <c r="BB211" i="2" s="1"/>
  <c r="BC211" i="2" s="1"/>
  <c r="BD211" i="2" s="1"/>
  <c r="BE211" i="2" s="1"/>
  <c r="BF211" i="2" s="1"/>
  <c r="BG211" i="2" s="1"/>
  <c r="AN275" i="2"/>
  <c r="BI275" i="2" s="1"/>
  <c r="AN281" i="2"/>
  <c r="BH281" i="2"/>
  <c r="BB347" i="2"/>
  <c r="BI294" i="2"/>
  <c r="BI340" i="2" s="1"/>
  <c r="T294" i="2"/>
  <c r="S294" i="2" s="1"/>
  <c r="AM305" i="2"/>
  <c r="U417" i="2" s="1"/>
  <c r="AN301" i="2"/>
  <c r="Z369" i="2" s="1"/>
  <c r="T269" i="2"/>
  <c r="BH203" i="2"/>
  <c r="U252" i="7"/>
  <c r="AZ202" i="2"/>
  <c r="BA202" i="2" s="1"/>
  <c r="BB202" i="2" s="1"/>
  <c r="BC202" i="2" s="1"/>
  <c r="BD202" i="2" s="1"/>
  <c r="BE202" i="2" s="1"/>
  <c r="BF202" i="2" s="1"/>
  <c r="BG202" i="2" s="1"/>
  <c r="T251" i="7"/>
  <c r="BA217" i="2"/>
  <c r="BB187" i="2"/>
  <c r="BH195" i="2"/>
  <c r="U244" i="7"/>
  <c r="BI207" i="2"/>
  <c r="W256" i="7" s="1"/>
  <c r="V256" i="7"/>
  <c r="BH201" i="2"/>
  <c r="U250" i="7"/>
  <c r="BH191" i="2"/>
  <c r="U240" i="7"/>
  <c r="AZ190" i="2"/>
  <c r="BA190" i="2" s="1"/>
  <c r="BB190" i="2" s="1"/>
  <c r="BC190" i="2" s="1"/>
  <c r="BD190" i="2" s="1"/>
  <c r="BE190" i="2" s="1"/>
  <c r="BF190" i="2" s="1"/>
  <c r="BG190" i="2" s="1"/>
  <c r="T239" i="7"/>
  <c r="BH205" i="2"/>
  <c r="U254" i="7"/>
  <c r="AZ206" i="2"/>
  <c r="BA206" i="2" s="1"/>
  <c r="BB206" i="2" s="1"/>
  <c r="BC206" i="2" s="1"/>
  <c r="BD206" i="2" s="1"/>
  <c r="BE206" i="2" s="1"/>
  <c r="BF206" i="2" s="1"/>
  <c r="BG206" i="2" s="1"/>
  <c r="T255" i="7"/>
  <c r="AZ200" i="2"/>
  <c r="BA200" i="2" s="1"/>
  <c r="BB200" i="2" s="1"/>
  <c r="BC200" i="2" s="1"/>
  <c r="BD200" i="2" s="1"/>
  <c r="BE200" i="2" s="1"/>
  <c r="BF200" i="2" s="1"/>
  <c r="BG200" i="2" s="1"/>
  <c r="T249" i="7"/>
  <c r="AZ193" i="2"/>
  <c r="BA193" i="2" s="1"/>
  <c r="BB193" i="2" s="1"/>
  <c r="BC193" i="2" s="1"/>
  <c r="BD193" i="2" s="1"/>
  <c r="BE193" i="2" s="1"/>
  <c r="BF193" i="2" s="1"/>
  <c r="BG193" i="2" s="1"/>
  <c r="T242" i="7"/>
  <c r="AZ188" i="2"/>
  <c r="BA188" i="2" s="1"/>
  <c r="BB188" i="2" s="1"/>
  <c r="BC188" i="2" s="1"/>
  <c r="BD188" i="2" s="1"/>
  <c r="BE188" i="2" s="1"/>
  <c r="BF188" i="2" s="1"/>
  <c r="BG188" i="2" s="1"/>
  <c r="T237" i="7"/>
  <c r="AZ192" i="2"/>
  <c r="BA192" i="2" s="1"/>
  <c r="BB192" i="2" s="1"/>
  <c r="BC192" i="2" s="1"/>
  <c r="BD192" i="2" s="1"/>
  <c r="BE192" i="2" s="1"/>
  <c r="BF192" i="2" s="1"/>
  <c r="BG192" i="2" s="1"/>
  <c r="T241" i="7"/>
  <c r="BH186" i="2"/>
  <c r="U235" i="7"/>
  <c r="BH197" i="2"/>
  <c r="U246" i="7"/>
  <c r="BH199" i="2"/>
  <c r="U248" i="7"/>
  <c r="BH209" i="2"/>
  <c r="U258" i="7"/>
  <c r="BI189" i="2"/>
  <c r="W238" i="7" s="1"/>
  <c r="V238" i="7"/>
  <c r="BH208" i="2"/>
  <c r="U257" i="7"/>
  <c r="BA182" i="2"/>
  <c r="BH198" i="2"/>
  <c r="U247" i="7"/>
  <c r="BG183" i="2"/>
  <c r="P909" i="2"/>
  <c r="P62" i="12"/>
  <c r="M95" i="12"/>
  <c r="N942" i="2"/>
  <c r="V404" i="7" s="1"/>
  <c r="V402" i="7"/>
  <c r="U542" i="2"/>
  <c r="T7" i="14" s="1"/>
  <c r="T924" i="2"/>
  <c r="AB386" i="7" s="1"/>
  <c r="V874" i="2"/>
  <c r="V60" i="12" s="1"/>
  <c r="V105" i="12" s="1"/>
  <c r="V52" i="12"/>
  <c r="T122" i="12"/>
  <c r="O940" i="2"/>
  <c r="W402" i="7" s="1"/>
  <c r="O935" i="2"/>
  <c r="W397" i="7" s="1"/>
  <c r="P933" i="2"/>
  <c r="X395" i="7" s="1"/>
  <c r="Y360" i="7"/>
  <c r="AB342" i="7"/>
  <c r="T9" i="13" s="1"/>
  <c r="T66" i="13" s="1"/>
  <c r="T85" i="13" s="1"/>
  <c r="M419" i="2"/>
  <c r="U353" i="7" s="1"/>
  <c r="T416" i="2"/>
  <c r="T418" i="2" s="1"/>
  <c r="AB352" i="7" s="1"/>
  <c r="T424" i="2"/>
  <c r="AB358" i="7" s="1"/>
  <c r="X633" i="2"/>
  <c r="X641" i="2" s="1"/>
  <c r="T422" i="2"/>
  <c r="AB356" i="7" s="1"/>
  <c r="O679" i="2"/>
  <c r="O909" i="2"/>
  <c r="N679" i="2"/>
  <c r="N909" i="2"/>
  <c r="R426" i="2"/>
  <c r="R927" i="2" s="1"/>
  <c r="Z389" i="7" s="1"/>
  <c r="Z359" i="7"/>
  <c r="S418" i="2"/>
  <c r="AA352" i="7" s="1"/>
  <c r="AA350" i="7"/>
  <c r="T896" i="2"/>
  <c r="T82" i="12" s="1"/>
  <c r="V43" i="12"/>
  <c r="V622" i="2"/>
  <c r="V855" i="2" s="1"/>
  <c r="Y634" i="2"/>
  <c r="U408" i="2"/>
  <c r="U896" i="2"/>
  <c r="U82" i="12" s="1"/>
  <c r="W624" i="2"/>
  <c r="W663" i="2"/>
  <c r="W866" i="2"/>
  <c r="W893" i="2"/>
  <c r="W79" i="12" s="1"/>
  <c r="W661" i="2"/>
  <c r="S425" i="2"/>
  <c r="W599" i="2"/>
  <c r="D28" i="12"/>
  <c r="D843" i="2"/>
  <c r="D863" i="2"/>
  <c r="E914" i="2"/>
  <c r="G913" i="2" s="1"/>
  <c r="E99" i="12"/>
  <c r="C107" i="12"/>
  <c r="C49" i="12"/>
  <c r="C29" i="12"/>
  <c r="D116" i="12"/>
  <c r="D117" i="12"/>
  <c r="V894" i="2" l="1"/>
  <c r="V80" i="12" s="1"/>
  <c r="V19" i="12"/>
  <c r="BH185" i="2"/>
  <c r="Y867" i="2"/>
  <c r="Y53" i="12" s="1"/>
  <c r="X877" i="2"/>
  <c r="X63" i="12" s="1"/>
  <c r="W875" i="2"/>
  <c r="W833" i="2"/>
  <c r="W894" i="2" s="1"/>
  <c r="W80" i="12" s="1"/>
  <c r="W857" i="2"/>
  <c r="W43" i="12" s="1"/>
  <c r="X676" i="2"/>
  <c r="BH196" i="2"/>
  <c r="BI196" i="2" s="1"/>
  <c r="W245" i="7" s="1"/>
  <c r="T245" i="7"/>
  <c r="T261" i="7" s="1"/>
  <c r="V376" i="2"/>
  <c r="U382" i="2"/>
  <c r="R553" i="2"/>
  <c r="Q18" i="14" s="1"/>
  <c r="Q20" i="13"/>
  <c r="Q77" i="13" s="1"/>
  <c r="Q88" i="13" s="1"/>
  <c r="Q94" i="13" s="1"/>
  <c r="Q96" i="13" s="1"/>
  <c r="BA215" i="2"/>
  <c r="AZ215" i="2"/>
  <c r="AY350" i="2"/>
  <c r="P627" i="2" s="1"/>
  <c r="P860" i="2" s="1"/>
  <c r="Z366" i="2"/>
  <c r="BI298" i="2"/>
  <c r="Y372" i="2"/>
  <c r="BH327" i="2"/>
  <c r="AZ344" i="2"/>
  <c r="BA311" i="2"/>
  <c r="X642" i="2"/>
  <c r="Y644" i="2"/>
  <c r="U926" i="2"/>
  <c r="AC388" i="7" s="1"/>
  <c r="V552" i="2"/>
  <c r="U17" i="14" s="1"/>
  <c r="AZ218" i="2"/>
  <c r="BI329" i="2"/>
  <c r="BH184" i="2"/>
  <c r="U233" i="7"/>
  <c r="Y379" i="2"/>
  <c r="T283" i="2"/>
  <c r="S283" i="2" s="1"/>
  <c r="BI321" i="2"/>
  <c r="V259" i="7"/>
  <c r="BI210" i="2"/>
  <c r="W259" i="7" s="1"/>
  <c r="T275" i="2"/>
  <c r="S275" i="2" s="1"/>
  <c r="AZ341" i="2"/>
  <c r="AZ346" i="2"/>
  <c r="BA316" i="2"/>
  <c r="BI301" i="2"/>
  <c r="AN295" i="2"/>
  <c r="BC347" i="2"/>
  <c r="U260" i="7"/>
  <c r="BH211" i="2"/>
  <c r="BI281" i="2"/>
  <c r="T281" i="2"/>
  <c r="S281" i="2" s="1"/>
  <c r="AN305" i="2"/>
  <c r="V417" i="2" s="1"/>
  <c r="S269" i="2"/>
  <c r="BI198" i="2"/>
  <c r="W247" i="7" s="1"/>
  <c r="V247" i="7"/>
  <c r="BI186" i="2"/>
  <c r="W235" i="7" s="1"/>
  <c r="V235" i="7"/>
  <c r="BH200" i="2"/>
  <c r="U249" i="7"/>
  <c r="BI191" i="2"/>
  <c r="W240" i="7" s="1"/>
  <c r="V240" i="7"/>
  <c r="BH192" i="2"/>
  <c r="U241" i="7"/>
  <c r="BH206" i="2"/>
  <c r="U255" i="7"/>
  <c r="BI201" i="2"/>
  <c r="W250" i="7" s="1"/>
  <c r="V250" i="7"/>
  <c r="BC187" i="2"/>
  <c r="BB217" i="2"/>
  <c r="BB182" i="2"/>
  <c r="BB215" i="2" s="1"/>
  <c r="BA218" i="2"/>
  <c r="BI199" i="2"/>
  <c r="W248" i="7" s="1"/>
  <c r="V248" i="7"/>
  <c r="BI209" i="2"/>
  <c r="W258" i="7" s="1"/>
  <c r="V258" i="7"/>
  <c r="BI185" i="2"/>
  <c r="W234" i="7" s="1"/>
  <c r="V234" i="7"/>
  <c r="BH188" i="2"/>
  <c r="U237" i="7"/>
  <c r="BI205" i="2"/>
  <c r="W254" i="7" s="1"/>
  <c r="V254" i="7"/>
  <c r="BI208" i="2"/>
  <c r="W257" i="7" s="1"/>
  <c r="V257" i="7"/>
  <c r="BI197" i="2"/>
  <c r="W246" i="7" s="1"/>
  <c r="V246" i="7"/>
  <c r="BH202" i="2"/>
  <c r="U251" i="7"/>
  <c r="BH193" i="2"/>
  <c r="U242" i="7"/>
  <c r="BH190" i="2"/>
  <c r="U239" i="7"/>
  <c r="BI195" i="2"/>
  <c r="W244" i="7" s="1"/>
  <c r="V244" i="7"/>
  <c r="BI203" i="2"/>
  <c r="W252" i="7" s="1"/>
  <c r="V252" i="7"/>
  <c r="BH183" i="2"/>
  <c r="U232" i="7"/>
  <c r="P679" i="2"/>
  <c r="Q909" i="2"/>
  <c r="Q95" i="12" s="1"/>
  <c r="Q62" i="12"/>
  <c r="P95" i="12"/>
  <c r="N95" i="12"/>
  <c r="O95" i="12"/>
  <c r="P935" i="2"/>
  <c r="X397" i="7" s="1"/>
  <c r="V542" i="2"/>
  <c r="U7" i="14" s="1"/>
  <c r="U924" i="2"/>
  <c r="AC386" i="7" s="1"/>
  <c r="W874" i="2"/>
  <c r="W60" i="12" s="1"/>
  <c r="W105" i="12" s="1"/>
  <c r="W52" i="12"/>
  <c r="X866" i="2"/>
  <c r="X53" i="12"/>
  <c r="V120" i="12"/>
  <c r="O942" i="2"/>
  <c r="W404" i="7" s="1"/>
  <c r="P940" i="2"/>
  <c r="P61" i="12"/>
  <c r="Q933" i="2"/>
  <c r="Y395" i="7" s="1"/>
  <c r="Z360" i="7"/>
  <c r="AC342" i="7"/>
  <c r="U9" i="13" s="1"/>
  <c r="U66" i="13" s="1"/>
  <c r="U85" i="13" s="1"/>
  <c r="M428" i="2"/>
  <c r="M430" i="2" s="1"/>
  <c r="X661" i="2"/>
  <c r="AB350" i="7"/>
  <c r="X663" i="2"/>
  <c r="X624" i="2"/>
  <c r="AD343" i="7"/>
  <c r="V10" i="13" s="1"/>
  <c r="V67" i="13" s="1"/>
  <c r="V86" i="13" s="1"/>
  <c r="Z634" i="2"/>
  <c r="AA867" i="2" s="1"/>
  <c r="V408" i="2"/>
  <c r="X599" i="2"/>
  <c r="X893" i="2"/>
  <c r="X79" i="12" s="1"/>
  <c r="P647" i="2"/>
  <c r="P652" i="2" s="1"/>
  <c r="P653" i="2" s="1"/>
  <c r="T425" i="2"/>
  <c r="AB359" i="7" s="1"/>
  <c r="N419" i="2"/>
  <c r="V351" i="7"/>
  <c r="N19" i="13" s="1"/>
  <c r="N76" i="13" s="1"/>
  <c r="N87" i="13" s="1"/>
  <c r="N101" i="13" s="1"/>
  <c r="N103" i="13" s="1"/>
  <c r="S426" i="2"/>
  <c r="S927" i="2" s="1"/>
  <c r="AA389" i="7" s="1"/>
  <c r="AA359" i="7"/>
  <c r="U422" i="2"/>
  <c r="AC356" i="7" s="1"/>
  <c r="U416" i="2"/>
  <c r="U424" i="2"/>
  <c r="AC358" i="7" s="1"/>
  <c r="Y633" i="2"/>
  <c r="Y641" i="2" s="1"/>
  <c r="Y660" i="2"/>
  <c r="V41" i="12"/>
  <c r="W622" i="2"/>
  <c r="W855" i="2" s="1"/>
  <c r="E100" i="12"/>
  <c r="E101" i="12" s="1"/>
  <c r="G99" i="12"/>
  <c r="F913" i="2"/>
  <c r="D107" i="12"/>
  <c r="D49" i="12"/>
  <c r="D29" i="12"/>
  <c r="W19" i="12" l="1"/>
  <c r="X875" i="2"/>
  <c r="Y877" i="2"/>
  <c r="Y63" i="12" s="1"/>
  <c r="X857" i="2"/>
  <c r="X43" i="12" s="1"/>
  <c r="Z867" i="2"/>
  <c r="X833" i="2"/>
  <c r="X894" i="2" s="1"/>
  <c r="X80" i="12" s="1"/>
  <c r="AA893" i="2"/>
  <c r="AA79" i="12" s="1"/>
  <c r="AA866" i="2"/>
  <c r="AA53" i="12"/>
  <c r="V245" i="7"/>
  <c r="Y676" i="2"/>
  <c r="X622" i="2"/>
  <c r="X855" i="2" s="1"/>
  <c r="Z53" i="12"/>
  <c r="W376" i="2"/>
  <c r="V382" i="2"/>
  <c r="S553" i="2"/>
  <c r="R18" i="14" s="1"/>
  <c r="R20" i="13"/>
  <c r="R77" i="13" s="1"/>
  <c r="R88" i="13" s="1"/>
  <c r="R94" i="13" s="1"/>
  <c r="R96" i="13" s="1"/>
  <c r="AZ350" i="2"/>
  <c r="Q627" i="2" s="1"/>
  <c r="Q860" i="2" s="1"/>
  <c r="BI327" i="2"/>
  <c r="Z372" i="2"/>
  <c r="Z373" i="2" s="1"/>
  <c r="BA344" i="2"/>
  <c r="BB311" i="2"/>
  <c r="Y642" i="2"/>
  <c r="Z644" i="2"/>
  <c r="AA877" i="2" s="1"/>
  <c r="AA63" i="12" s="1"/>
  <c r="V926" i="2"/>
  <c r="AD388" i="7" s="1"/>
  <c r="W552" i="2"/>
  <c r="V17" i="14" s="1"/>
  <c r="Z379" i="2"/>
  <c r="BI184" i="2"/>
  <c r="W233" i="7" s="1"/>
  <c r="V233" i="7"/>
  <c r="T295" i="2"/>
  <c r="BA341" i="2"/>
  <c r="BB316" i="2"/>
  <c r="BA346" i="2"/>
  <c r="BI211" i="2"/>
  <c r="W260" i="7" s="1"/>
  <c r="V260" i="7"/>
  <c r="BD347" i="2"/>
  <c r="BI190" i="2"/>
  <c r="W239" i="7" s="1"/>
  <c r="V239" i="7"/>
  <c r="BI206" i="2"/>
  <c r="W255" i="7" s="1"/>
  <c r="V255" i="7"/>
  <c r="BI200" i="2"/>
  <c r="W249" i="7" s="1"/>
  <c r="V249" i="7"/>
  <c r="BI193" i="2"/>
  <c r="W242" i="7" s="1"/>
  <c r="V242" i="7"/>
  <c r="BI202" i="2"/>
  <c r="W251" i="7" s="1"/>
  <c r="V251" i="7"/>
  <c r="BI188" i="2"/>
  <c r="W237" i="7" s="1"/>
  <c r="V237" i="7"/>
  <c r="BC182" i="2"/>
  <c r="BC215" i="2" s="1"/>
  <c r="BB218" i="2"/>
  <c r="BI192" i="2"/>
  <c r="W241" i="7" s="1"/>
  <c r="V241" i="7"/>
  <c r="BC217" i="2"/>
  <c r="BD187" i="2"/>
  <c r="BI183" i="2"/>
  <c r="V232" i="7"/>
  <c r="Q679" i="2"/>
  <c r="R62" i="12"/>
  <c r="P942" i="2"/>
  <c r="X404" i="7" s="1"/>
  <c r="X402" i="7"/>
  <c r="W120" i="12"/>
  <c r="W542" i="2"/>
  <c r="V7" i="14" s="1"/>
  <c r="V924" i="2"/>
  <c r="AD386" i="7" s="1"/>
  <c r="X874" i="2"/>
  <c r="X60" i="12" s="1"/>
  <c r="X105" i="12" s="1"/>
  <c r="X52" i="12"/>
  <c r="V122" i="12"/>
  <c r="Q940" i="2"/>
  <c r="Q880" i="2"/>
  <c r="Q885" i="2" s="1"/>
  <c r="Q886" i="2" s="1"/>
  <c r="Q61" i="12"/>
  <c r="Q935" i="2"/>
  <c r="Y397" i="7" s="1"/>
  <c r="R933" i="2"/>
  <c r="Z395" i="7" s="1"/>
  <c r="V416" i="2"/>
  <c r="V418" i="2" s="1"/>
  <c r="AD352" i="7" s="1"/>
  <c r="AA360" i="7"/>
  <c r="Z660" i="2"/>
  <c r="AD342" i="7"/>
  <c r="V9" i="13" s="1"/>
  <c r="V66" i="13" s="1"/>
  <c r="V85" i="13" s="1"/>
  <c r="Z633" i="2"/>
  <c r="Z641" i="2" s="1"/>
  <c r="V424" i="2"/>
  <c r="Z663" i="2" s="1"/>
  <c r="V422" i="2"/>
  <c r="Z661" i="2" s="1"/>
  <c r="Q647" i="2"/>
  <c r="Q652" i="2" s="1"/>
  <c r="Q653" i="2" s="1"/>
  <c r="T426" i="2"/>
  <c r="T927" i="2" s="1"/>
  <c r="AB389" i="7" s="1"/>
  <c r="X351" i="7"/>
  <c r="P19" i="13" s="1"/>
  <c r="P76" i="13" s="1"/>
  <c r="P87" i="13" s="1"/>
  <c r="P101" i="13" s="1"/>
  <c r="P103" i="13" s="1"/>
  <c r="O419" i="2"/>
  <c r="W351" i="7"/>
  <c r="O19" i="13" s="1"/>
  <c r="O76" i="13" s="1"/>
  <c r="O87" i="13" s="1"/>
  <c r="O101" i="13" s="1"/>
  <c r="O103" i="13" s="1"/>
  <c r="M437" i="2"/>
  <c r="M447" i="2" s="1"/>
  <c r="U362" i="7"/>
  <c r="U366" i="7" s="1"/>
  <c r="U418" i="2"/>
  <c r="AC352" i="7" s="1"/>
  <c r="AC350" i="7"/>
  <c r="N428" i="2"/>
  <c r="V353" i="7"/>
  <c r="Y663" i="2"/>
  <c r="Y624" i="2"/>
  <c r="Y857" i="2" s="1"/>
  <c r="Y661" i="2"/>
  <c r="Y599" i="2"/>
  <c r="Y833" i="2" s="1"/>
  <c r="U425" i="2"/>
  <c r="AC359" i="7" s="1"/>
  <c r="Y866" i="2"/>
  <c r="Y52" i="12" s="1"/>
  <c r="Y893" i="2"/>
  <c r="Y79" i="12" s="1"/>
  <c r="W41" i="12"/>
  <c r="V896" i="2"/>
  <c r="V82" i="12" s="1"/>
  <c r="F914" i="2"/>
  <c r="F99" i="12"/>
  <c r="X19" i="12" l="1"/>
  <c r="Y875" i="2"/>
  <c r="Z877" i="2"/>
  <c r="Z63" i="12" s="1"/>
  <c r="X41" i="12"/>
  <c r="X122" i="12" s="1"/>
  <c r="AA874" i="2"/>
  <c r="AA52" i="12"/>
  <c r="Z676" i="2"/>
  <c r="Z909" i="2" s="1"/>
  <c r="Z95" i="12" s="1"/>
  <c r="Y19" i="12"/>
  <c r="Y120" i="12" s="1"/>
  <c r="Z866" i="2"/>
  <c r="Z893" i="2"/>
  <c r="Z79" i="12" s="1"/>
  <c r="X376" i="2"/>
  <c r="W382" i="2"/>
  <c r="T553" i="2"/>
  <c r="S18" i="14" s="1"/>
  <c r="S20" i="13"/>
  <c r="S77" i="13" s="1"/>
  <c r="S88" i="13" s="1"/>
  <c r="S94" i="13" s="1"/>
  <c r="S96" i="13" s="1"/>
  <c r="BA350" i="2"/>
  <c r="R627" i="2" s="1"/>
  <c r="R860" i="2" s="1"/>
  <c r="BB344" i="2"/>
  <c r="BC311" i="2"/>
  <c r="Z642" i="2"/>
  <c r="AA875" i="2" s="1"/>
  <c r="AA61" i="12" s="1"/>
  <c r="BB346" i="2"/>
  <c r="BC316" i="2"/>
  <c r="BB341" i="2"/>
  <c r="BE347" i="2"/>
  <c r="BD182" i="2"/>
  <c r="BD215" i="2" s="1"/>
  <c r="BC218" i="2"/>
  <c r="BE187" i="2"/>
  <c r="BD217" i="2"/>
  <c r="W232" i="7"/>
  <c r="S62" i="12"/>
  <c r="R909" i="2"/>
  <c r="R95" i="12" s="1"/>
  <c r="P655" i="2"/>
  <c r="P659" i="2" s="1"/>
  <c r="Q942" i="2"/>
  <c r="Y404" i="7" s="1"/>
  <c r="Y402" i="7"/>
  <c r="X120" i="12"/>
  <c r="W122" i="12"/>
  <c r="Q71" i="12"/>
  <c r="Q66" i="12"/>
  <c r="R880" i="2"/>
  <c r="R885" i="2" s="1"/>
  <c r="R886" i="2" s="1"/>
  <c r="R61" i="12"/>
  <c r="R935" i="2"/>
  <c r="Z397" i="7" s="1"/>
  <c r="R940" i="2"/>
  <c r="Y874" i="2"/>
  <c r="Y60" i="12" s="1"/>
  <c r="Y105" i="12" s="1"/>
  <c r="S933" i="2"/>
  <c r="AA395" i="7" s="1"/>
  <c r="AD350" i="7"/>
  <c r="AB360" i="7"/>
  <c r="V425" i="2"/>
  <c r="AD359" i="7" s="1"/>
  <c r="AD356" i="7"/>
  <c r="Z599" i="2"/>
  <c r="AA833" i="2" s="1"/>
  <c r="AA19" i="12" s="1"/>
  <c r="AD358" i="7"/>
  <c r="Z624" i="2"/>
  <c r="AA857" i="2" s="1"/>
  <c r="AA43" i="12" s="1"/>
  <c r="Q655" i="2"/>
  <c r="Q419" i="2"/>
  <c r="Y353" i="7" s="1"/>
  <c r="P419" i="2"/>
  <c r="P428" i="2" s="1"/>
  <c r="R647" i="2"/>
  <c r="R652" i="2" s="1"/>
  <c r="R653" i="2" s="1"/>
  <c r="R679" i="2"/>
  <c r="N430" i="2"/>
  <c r="O428" i="2"/>
  <c r="W353" i="7"/>
  <c r="J19" i="13"/>
  <c r="J76" i="13" s="1"/>
  <c r="J87" i="13" s="1"/>
  <c r="X896" i="2"/>
  <c r="X82" i="12" s="1"/>
  <c r="Y43" i="12"/>
  <c r="Y622" i="2"/>
  <c r="Y855" i="2" s="1"/>
  <c r="M626" i="2"/>
  <c r="M664" i="2" s="1"/>
  <c r="W896" i="2"/>
  <c r="W82" i="12" s="1"/>
  <c r="U426" i="2"/>
  <c r="U927" i="2" s="1"/>
  <c r="AC389" i="7" s="1"/>
  <c r="Y894" i="2"/>
  <c r="Y80" i="12" s="1"/>
  <c r="F863" i="2"/>
  <c r="F100" i="12"/>
  <c r="F101" i="12" s="1"/>
  <c r="Z857" i="2" l="1"/>
  <c r="Z43" i="12" s="1"/>
  <c r="Z833" i="2"/>
  <c r="Z19" i="12" s="1"/>
  <c r="Z875" i="2"/>
  <c r="Z61" i="12" s="1"/>
  <c r="AA880" i="2"/>
  <c r="AA60" i="12"/>
  <c r="AA105" i="12" s="1"/>
  <c r="Z874" i="2"/>
  <c r="Z60" i="12" s="1"/>
  <c r="Z105" i="12" s="1"/>
  <c r="Z52" i="12"/>
  <c r="X382" i="2"/>
  <c r="Y376" i="2"/>
  <c r="U553" i="2"/>
  <c r="T18" i="14" s="1"/>
  <c r="T20" i="13"/>
  <c r="T77" i="13" s="1"/>
  <c r="T88" i="13" s="1"/>
  <c r="T94" i="13" s="1"/>
  <c r="T96" i="13" s="1"/>
  <c r="BB350" i="2"/>
  <c r="S627" i="2" s="1"/>
  <c r="BC344" i="2"/>
  <c r="BD311" i="2"/>
  <c r="BC346" i="2"/>
  <c r="BD316" i="2"/>
  <c r="BC341" i="2"/>
  <c r="BF347" i="2"/>
  <c r="BE217" i="2"/>
  <c r="BF187" i="2"/>
  <c r="BE182" i="2"/>
  <c r="BE215" i="2" s="1"/>
  <c r="BD218" i="2"/>
  <c r="P616" i="2"/>
  <c r="T62" i="12"/>
  <c r="S909" i="2"/>
  <c r="S95" i="12" s="1"/>
  <c r="R655" i="2"/>
  <c r="R942" i="2"/>
  <c r="Z404" i="7" s="1"/>
  <c r="Z402" i="7"/>
  <c r="M859" i="2"/>
  <c r="M897" i="2" s="1"/>
  <c r="M46" i="12"/>
  <c r="N859" i="2"/>
  <c r="N46" i="12"/>
  <c r="S935" i="2"/>
  <c r="AA397" i="7" s="1"/>
  <c r="S880" i="2"/>
  <c r="S885" i="2" s="1"/>
  <c r="S886" i="2" s="1"/>
  <c r="S61" i="12"/>
  <c r="Q126" i="12"/>
  <c r="Q113" i="12"/>
  <c r="R71" i="12"/>
  <c r="R66" i="12"/>
  <c r="Q888" i="2"/>
  <c r="S940" i="2"/>
  <c r="T933" i="2"/>
  <c r="AB395" i="7" s="1"/>
  <c r="AC360" i="7"/>
  <c r="V426" i="2"/>
  <c r="V927" i="2" s="1"/>
  <c r="AD389" i="7" s="1"/>
  <c r="Z622" i="2"/>
  <c r="AA855" i="2" s="1"/>
  <c r="AA41" i="12" s="1"/>
  <c r="S679" i="2"/>
  <c r="J17" i="14"/>
  <c r="Y351" i="7"/>
  <c r="Q19" i="13" s="1"/>
  <c r="Q76" i="13" s="1"/>
  <c r="Q87" i="13" s="1"/>
  <c r="Q101" i="13" s="1"/>
  <c r="Q103" i="13" s="1"/>
  <c r="Q428" i="2"/>
  <c r="Q430" i="2" s="1"/>
  <c r="Q616" i="2"/>
  <c r="Q659" i="2"/>
  <c r="N626" i="2"/>
  <c r="N664" i="2" s="1"/>
  <c r="S647" i="2"/>
  <c r="S652" i="2" s="1"/>
  <c r="S653" i="2" s="1"/>
  <c r="O626" i="2"/>
  <c r="T61" i="12"/>
  <c r="Z351" i="7"/>
  <c r="R19" i="13" s="1"/>
  <c r="R76" i="13" s="1"/>
  <c r="R87" i="13" s="1"/>
  <c r="R101" i="13" s="1"/>
  <c r="R103" i="13" s="1"/>
  <c r="X353" i="7"/>
  <c r="P430" i="2"/>
  <c r="O430" i="2"/>
  <c r="N437" i="2"/>
  <c r="N447" i="2" s="1"/>
  <c r="V362" i="7"/>
  <c r="V366" i="7" s="1"/>
  <c r="Y41" i="12"/>
  <c r="K19" i="13"/>
  <c r="K76" i="13" s="1"/>
  <c r="K87" i="13" s="1"/>
  <c r="F28" i="12"/>
  <c r="F843" i="2"/>
  <c r="Z855" i="2" l="1"/>
  <c r="S860" i="2"/>
  <c r="AA885" i="2"/>
  <c r="AA66" i="12"/>
  <c r="Z41" i="12"/>
  <c r="AA120" i="12"/>
  <c r="Z880" i="2"/>
  <c r="Z885" i="2" s="1"/>
  <c r="Z71" i="12" s="1"/>
  <c r="Z120" i="12"/>
  <c r="AA894" i="2"/>
  <c r="AA80" i="12" s="1"/>
  <c r="Z894" i="2"/>
  <c r="Z80" i="12" s="1"/>
  <c r="Y382" i="2"/>
  <c r="Z376" i="2"/>
  <c r="Z382" i="2" s="1"/>
  <c r="V553" i="2"/>
  <c r="U18" i="14" s="1"/>
  <c r="U20" i="13"/>
  <c r="U77" i="13" s="1"/>
  <c r="U88" i="13" s="1"/>
  <c r="U94" i="13" s="1"/>
  <c r="U96" i="13" s="1"/>
  <c r="BC350" i="2"/>
  <c r="T627" i="2" s="1"/>
  <c r="BD344" i="2"/>
  <c r="BE311" i="2"/>
  <c r="BD341" i="2"/>
  <c r="BD346" i="2"/>
  <c r="BE316" i="2"/>
  <c r="BG347" i="2"/>
  <c r="BF182" i="2"/>
  <c r="BF215" i="2" s="1"/>
  <c r="BE218" i="2"/>
  <c r="BG187" i="2"/>
  <c r="BF217" i="2"/>
  <c r="O664" i="2"/>
  <c r="U647" i="2"/>
  <c r="U652" i="2" s="1"/>
  <c r="U653" i="2" s="1"/>
  <c r="U62" i="12"/>
  <c r="T909" i="2"/>
  <c r="T95" i="12" s="1"/>
  <c r="R616" i="2"/>
  <c r="R659" i="2"/>
  <c r="S655" i="2"/>
  <c r="N45" i="12"/>
  <c r="N897" i="2"/>
  <c r="N83" i="12" s="1"/>
  <c r="S942" i="2"/>
  <c r="AA404" i="7" s="1"/>
  <c r="AA402" i="7"/>
  <c r="M83" i="12"/>
  <c r="M45" i="12"/>
  <c r="Y122" i="12"/>
  <c r="Q72" i="12"/>
  <c r="S71" i="12"/>
  <c r="S66" i="12"/>
  <c r="R888" i="2"/>
  <c r="R126" i="12"/>
  <c r="R113" i="12"/>
  <c r="T940" i="2"/>
  <c r="T935" i="2"/>
  <c r="AB397" i="7" s="1"/>
  <c r="U933" i="2"/>
  <c r="AC395" i="7" s="1"/>
  <c r="AD360" i="7"/>
  <c r="T679" i="2"/>
  <c r="L17" i="14"/>
  <c r="T647" i="2"/>
  <c r="T652" i="2" s="1"/>
  <c r="T653" i="2" s="1"/>
  <c r="R419" i="2"/>
  <c r="R428" i="2" s="1"/>
  <c r="K17" i="14"/>
  <c r="Q437" i="2"/>
  <c r="Q447" i="2" s="1"/>
  <c r="Y362" i="7"/>
  <c r="Y366" i="7" s="1"/>
  <c r="O437" i="2"/>
  <c r="O447" i="2" s="1"/>
  <c r="W362" i="7"/>
  <c r="W366" i="7" s="1"/>
  <c r="P437" i="2"/>
  <c r="P447" i="2" s="1"/>
  <c r="X362" i="7"/>
  <c r="X366" i="7" s="1"/>
  <c r="Y896" i="2"/>
  <c r="Y82" i="12" s="1"/>
  <c r="T880" i="2"/>
  <c r="T885" i="2" s="1"/>
  <c r="T886" i="2" s="1"/>
  <c r="L19" i="13"/>
  <c r="L76" i="13" s="1"/>
  <c r="L87" i="13" s="1"/>
  <c r="F107" i="12"/>
  <c r="F49" i="12"/>
  <c r="F29" i="12"/>
  <c r="T860" i="2" l="1"/>
  <c r="T859" i="2" s="1"/>
  <c r="AA126" i="12"/>
  <c r="AA113" i="12"/>
  <c r="AA71" i="12"/>
  <c r="AA886" i="2"/>
  <c r="AA72" i="12" s="1"/>
  <c r="Z896" i="2"/>
  <c r="Z82" i="12" s="1"/>
  <c r="AA896" i="2"/>
  <c r="AA82" i="12" s="1"/>
  <c r="AA122" i="12"/>
  <c r="Z122" i="12"/>
  <c r="Z66" i="12"/>
  <c r="Z126" i="12" s="1"/>
  <c r="Z886" i="2"/>
  <c r="Z888" i="2" s="1"/>
  <c r="W553" i="2"/>
  <c r="V18" i="14" s="1"/>
  <c r="V20" i="13"/>
  <c r="V77" i="13" s="1"/>
  <c r="V88" i="13" s="1"/>
  <c r="V94" i="13" s="1"/>
  <c r="V96" i="13" s="1"/>
  <c r="T626" i="2"/>
  <c r="T617" i="2" s="1"/>
  <c r="BD350" i="2"/>
  <c r="U627" i="2" s="1"/>
  <c r="BE344" i="2"/>
  <c r="BF311" i="2"/>
  <c r="BF316" i="2"/>
  <c r="BE341" i="2"/>
  <c r="BE346" i="2"/>
  <c r="BH347" i="2"/>
  <c r="U236" i="7"/>
  <c r="BG217" i="2"/>
  <c r="BH187" i="2"/>
  <c r="BG182" i="2"/>
  <c r="BG215" i="2" s="1"/>
  <c r="BF218" i="2"/>
  <c r="U61" i="12"/>
  <c r="V61" i="12"/>
  <c r="V62" i="12"/>
  <c r="S616" i="2"/>
  <c r="S659" i="2"/>
  <c r="T655" i="2"/>
  <c r="T942" i="2"/>
  <c r="AB404" i="7" s="1"/>
  <c r="AB402" i="7"/>
  <c r="O859" i="2"/>
  <c r="O897" i="2" s="1"/>
  <c r="O46" i="12"/>
  <c r="U935" i="2"/>
  <c r="AC397" i="7" s="1"/>
  <c r="S113" i="12"/>
  <c r="S126" i="12"/>
  <c r="S888" i="2"/>
  <c r="R72" i="12"/>
  <c r="T71" i="12"/>
  <c r="T66" i="12"/>
  <c r="Q892" i="2"/>
  <c r="Q78" i="12" s="1"/>
  <c r="Q74" i="12"/>
  <c r="Q849" i="2"/>
  <c r="Q35" i="12" s="1"/>
  <c r="U940" i="2"/>
  <c r="V933" i="2"/>
  <c r="AD395" i="7" s="1"/>
  <c r="S419" i="2"/>
  <c r="S428" i="2" s="1"/>
  <c r="AA351" i="7"/>
  <c r="S19" i="13" s="1"/>
  <c r="S76" i="13" s="1"/>
  <c r="S87" i="13" s="1"/>
  <c r="S101" i="13" s="1"/>
  <c r="S103" i="13" s="1"/>
  <c r="U909" i="2"/>
  <c r="U679" i="2"/>
  <c r="Z353" i="7"/>
  <c r="U655" i="2"/>
  <c r="R430" i="2"/>
  <c r="M19" i="13"/>
  <c r="M76" i="13" s="1"/>
  <c r="M87" i="13" s="1"/>
  <c r="T46" i="12" l="1"/>
  <c r="U860" i="2"/>
  <c r="U46" i="12" s="1"/>
  <c r="AA888" i="2"/>
  <c r="AA892" i="2" s="1"/>
  <c r="AA78" i="12" s="1"/>
  <c r="U626" i="2"/>
  <c r="U617" i="2" s="1"/>
  <c r="Z113" i="12"/>
  <c r="Z74" i="12"/>
  <c r="Z106" i="12" s="1"/>
  <c r="Z892" i="2"/>
  <c r="Z78" i="12" s="1"/>
  <c r="Z72" i="12"/>
  <c r="Z849" i="2"/>
  <c r="Z35" i="12" s="1"/>
  <c r="BE350" i="2"/>
  <c r="V627" i="2" s="1"/>
  <c r="BF344" i="2"/>
  <c r="BG311" i="2"/>
  <c r="T45" i="12"/>
  <c r="T850" i="2"/>
  <c r="T36" i="12" s="1"/>
  <c r="BF346" i="2"/>
  <c r="BG316" i="2"/>
  <c r="BF341" i="2"/>
  <c r="BI347" i="2"/>
  <c r="BH182" i="2"/>
  <c r="BH215" i="2" s="1"/>
  <c r="U231" i="7"/>
  <c r="U261" i="7" s="1"/>
  <c r="BG218" i="2"/>
  <c r="BI187" i="2"/>
  <c r="V236" i="7"/>
  <c r="BH217" i="2"/>
  <c r="U880" i="2"/>
  <c r="U885" i="2" s="1"/>
  <c r="U886" i="2" s="1"/>
  <c r="U888" i="2" s="1"/>
  <c r="V647" i="2"/>
  <c r="V652" i="2" s="1"/>
  <c r="V653" i="2" s="1"/>
  <c r="X647" i="2"/>
  <c r="X652" i="2" s="1"/>
  <c r="X653" i="2" s="1"/>
  <c r="X62" i="12"/>
  <c r="W880" i="2"/>
  <c r="W885" i="2" s="1"/>
  <c r="W886" i="2" s="1"/>
  <c r="W62" i="12"/>
  <c r="V679" i="2"/>
  <c r="T616" i="2"/>
  <c r="T659" i="2"/>
  <c r="U95" i="12"/>
  <c r="U942" i="2"/>
  <c r="AC404" i="7" s="1"/>
  <c r="AC402" i="7"/>
  <c r="O83" i="12"/>
  <c r="O45" i="12"/>
  <c r="V935" i="2"/>
  <c r="AD397" i="7" s="1"/>
  <c r="T113" i="12"/>
  <c r="T126" i="12"/>
  <c r="T888" i="2"/>
  <c r="S72" i="12"/>
  <c r="R74" i="12"/>
  <c r="R892" i="2"/>
  <c r="R78" i="12" s="1"/>
  <c r="R849" i="2"/>
  <c r="R35" i="12" s="1"/>
  <c r="Q106" i="12"/>
  <c r="V940" i="2"/>
  <c r="AA353" i="7"/>
  <c r="M17" i="14"/>
  <c r="T419" i="2"/>
  <c r="T428" i="2" s="1"/>
  <c r="AB351" i="7"/>
  <c r="T19" i="13" s="1"/>
  <c r="T76" i="13" s="1"/>
  <c r="T87" i="13" s="1"/>
  <c r="T101" i="13" s="1"/>
  <c r="T103" i="13" s="1"/>
  <c r="V909" i="2"/>
  <c r="U659" i="2"/>
  <c r="U616" i="2"/>
  <c r="S430" i="2"/>
  <c r="R437" i="2"/>
  <c r="R447" i="2" s="1"/>
  <c r="Z362" i="7"/>
  <c r="Z366" i="7" s="1"/>
  <c r="V880" i="2"/>
  <c r="V885" i="2" s="1"/>
  <c r="V886" i="2" s="1"/>
  <c r="V860" i="2" l="1"/>
  <c r="AA74" i="12"/>
  <c r="AA106" i="12" s="1"/>
  <c r="AA849" i="2"/>
  <c r="U664" i="2"/>
  <c r="U666" i="2" s="1"/>
  <c r="U680" i="2" s="1"/>
  <c r="U859" i="2"/>
  <c r="U850" i="2" s="1"/>
  <c r="U36" i="12" s="1"/>
  <c r="U71" i="12"/>
  <c r="V626" i="2"/>
  <c r="V617" i="2" s="1"/>
  <c r="BF350" i="2"/>
  <c r="W627" i="2" s="1"/>
  <c r="BG344" i="2"/>
  <c r="BH311" i="2"/>
  <c r="U66" i="12"/>
  <c r="U113" i="12" s="1"/>
  <c r="V46" i="12"/>
  <c r="V859" i="2"/>
  <c r="X61" i="12"/>
  <c r="BG346" i="2"/>
  <c r="BG341" i="2"/>
  <c r="BH316" i="2"/>
  <c r="W236" i="7"/>
  <c r="BI217" i="2"/>
  <c r="BI182" i="2"/>
  <c r="BI215" i="2" s="1"/>
  <c r="V231" i="7"/>
  <c r="V261" i="7" s="1"/>
  <c r="BH218" i="2"/>
  <c r="V655" i="2"/>
  <c r="V659" i="2" s="1"/>
  <c r="W61" i="12"/>
  <c r="W647" i="2"/>
  <c r="W652" i="2" s="1"/>
  <c r="W653" i="2" s="1"/>
  <c r="Y62" i="12"/>
  <c r="X909" i="2"/>
  <c r="V942" i="2"/>
  <c r="AD404" i="7" s="1"/>
  <c r="AD402" i="7"/>
  <c r="W71" i="12"/>
  <c r="W66" i="12"/>
  <c r="V95" i="12"/>
  <c r="S74" i="12"/>
  <c r="S849" i="2"/>
  <c r="S35" i="12" s="1"/>
  <c r="S892" i="2"/>
  <c r="S78" i="12" s="1"/>
  <c r="V71" i="12"/>
  <c r="V66" i="12"/>
  <c r="T72" i="12"/>
  <c r="U72" i="12"/>
  <c r="R106" i="12"/>
  <c r="W909" i="2"/>
  <c r="W679" i="2"/>
  <c r="N17" i="14"/>
  <c r="U419" i="2"/>
  <c r="AC353" i="7" s="1"/>
  <c r="AC351" i="7"/>
  <c r="AB353" i="7"/>
  <c r="X679" i="2"/>
  <c r="T430" i="2"/>
  <c r="S437" i="2"/>
  <c r="S447" i="2" s="1"/>
  <c r="AA362" i="7"/>
  <c r="AA366" i="7" s="1"/>
  <c r="Y647" i="2"/>
  <c r="Y652" i="2" s="1"/>
  <c r="Y653" i="2" s="1"/>
  <c r="V888" i="2"/>
  <c r="P626" i="2"/>
  <c r="P664" i="2" s="1"/>
  <c r="X655" i="2"/>
  <c r="W860" i="2" l="1"/>
  <c r="W46" i="12" s="1"/>
  <c r="AA35" i="12"/>
  <c r="W626" i="2"/>
  <c r="W617" i="2" s="1"/>
  <c r="U45" i="12"/>
  <c r="U897" i="2"/>
  <c r="U83" i="12" s="1"/>
  <c r="BG350" i="2"/>
  <c r="X627" i="2" s="1"/>
  <c r="V664" i="2"/>
  <c r="V666" i="2" s="1"/>
  <c r="V680" i="2" s="1"/>
  <c r="BH344" i="2"/>
  <c r="BI311" i="2"/>
  <c r="U126" i="12"/>
  <c r="X880" i="2"/>
  <c r="X885" i="2" s="1"/>
  <c r="X886" i="2" s="1"/>
  <c r="V45" i="12"/>
  <c r="V850" i="2"/>
  <c r="V36" i="12" s="1"/>
  <c r="V897" i="2"/>
  <c r="V83" i="12" s="1"/>
  <c r="BH346" i="2"/>
  <c r="BI316" i="2"/>
  <c r="BH341" i="2"/>
  <c r="W231" i="7"/>
  <c r="W261" i="7" s="1"/>
  <c r="BI218" i="2"/>
  <c r="X95" i="12"/>
  <c r="W655" i="2"/>
  <c r="W616" i="2" s="1"/>
  <c r="V616" i="2"/>
  <c r="Z647" i="2"/>
  <c r="Z652" i="2" s="1"/>
  <c r="Z653" i="2" s="1"/>
  <c r="Y909" i="2"/>
  <c r="Y95" i="12" s="1"/>
  <c r="P859" i="2"/>
  <c r="P46" i="12"/>
  <c r="T74" i="12"/>
  <c r="T849" i="2"/>
  <c r="T35" i="12" s="1"/>
  <c r="T892" i="2"/>
  <c r="T78" i="12" s="1"/>
  <c r="V113" i="12"/>
  <c r="V126" i="12"/>
  <c r="W888" i="2"/>
  <c r="V74" i="12"/>
  <c r="V72" i="12"/>
  <c r="W95" i="12"/>
  <c r="S106" i="12"/>
  <c r="U849" i="2"/>
  <c r="U35" i="12" s="1"/>
  <c r="U74" i="12"/>
  <c r="U892" i="2"/>
  <c r="W113" i="12"/>
  <c r="W126" i="12"/>
  <c r="U19" i="13"/>
  <c r="U76" i="13" s="1"/>
  <c r="U87" i="13" s="1"/>
  <c r="U101" i="13" s="1"/>
  <c r="U103" i="13" s="1"/>
  <c r="U428" i="2"/>
  <c r="U430" i="2" s="1"/>
  <c r="O17" i="14"/>
  <c r="AD351" i="7"/>
  <c r="V419" i="2"/>
  <c r="AD353" i="7" s="1"/>
  <c r="Y679" i="2"/>
  <c r="Y61" i="12"/>
  <c r="T437" i="2"/>
  <c r="T447" i="2" s="1"/>
  <c r="AB362" i="7"/>
  <c r="AB366" i="7" s="1"/>
  <c r="Q626" i="2"/>
  <c r="Q664" i="2" s="1"/>
  <c r="Y655" i="2"/>
  <c r="P617" i="2"/>
  <c r="X616" i="2"/>
  <c r="X659" i="2"/>
  <c r="X860" i="2" l="1"/>
  <c r="X46" i="12" s="1"/>
  <c r="W664" i="2"/>
  <c r="X626" i="2"/>
  <c r="X664" i="2" s="1"/>
  <c r="X666" i="2" s="1"/>
  <c r="X680" i="2" s="1"/>
  <c r="W859" i="2"/>
  <c r="W897" i="2" s="1"/>
  <c r="W83" i="12" s="1"/>
  <c r="BH350" i="2"/>
  <c r="Y627" i="2" s="1"/>
  <c r="X888" i="2"/>
  <c r="X74" i="12" s="1"/>
  <c r="BI344" i="2"/>
  <c r="X66" i="12"/>
  <c r="X113" i="12" s="1"/>
  <c r="X71" i="12"/>
  <c r="BI346" i="2"/>
  <c r="BI341" i="2"/>
  <c r="W659" i="2"/>
  <c r="Z679" i="2"/>
  <c r="P45" i="12"/>
  <c r="P897" i="2"/>
  <c r="P83" i="12" s="1"/>
  <c r="V892" i="2"/>
  <c r="V78" i="12" s="1"/>
  <c r="U78" i="12"/>
  <c r="U899" i="2"/>
  <c r="U85" i="12" s="1"/>
  <c r="V106" i="12"/>
  <c r="U106" i="12"/>
  <c r="W72" i="12"/>
  <c r="V849" i="2"/>
  <c r="V35" i="12" s="1"/>
  <c r="X72" i="12"/>
  <c r="T106" i="12"/>
  <c r="V19" i="13"/>
  <c r="V76" i="13" s="1"/>
  <c r="V87" i="13" s="1"/>
  <c r="V101" i="13" s="1"/>
  <c r="V103" i="13" s="1"/>
  <c r="V428" i="2"/>
  <c r="V430" i="2" s="1"/>
  <c r="Y880" i="2"/>
  <c r="U437" i="2"/>
  <c r="U447" i="2" s="1"/>
  <c r="AC362" i="7"/>
  <c r="AC366" i="7" s="1"/>
  <c r="Y616" i="2"/>
  <c r="Y659" i="2"/>
  <c r="Z655" i="2"/>
  <c r="Q666" i="2"/>
  <c r="Q680" i="2" s="1"/>
  <c r="Q617" i="2"/>
  <c r="Y860" i="2" l="1"/>
  <c r="Y46" i="12" s="1"/>
  <c r="X617" i="2"/>
  <c r="W666" i="2"/>
  <c r="W680" i="2" s="1"/>
  <c r="Y626" i="2"/>
  <c r="Y664" i="2" s="1"/>
  <c r="Y666" i="2" s="1"/>
  <c r="Y680" i="2" s="1"/>
  <c r="W45" i="12"/>
  <c r="W850" i="2"/>
  <c r="W36" i="12" s="1"/>
  <c r="X859" i="2"/>
  <c r="X45" i="12" s="1"/>
  <c r="BI350" i="2"/>
  <c r="Z627" i="2" s="1"/>
  <c r="AA860" i="2" s="1"/>
  <c r="X126" i="12"/>
  <c r="Y66" i="12"/>
  <c r="Y113" i="12" s="1"/>
  <c r="Y885" i="2"/>
  <c r="Q859" i="2"/>
  <c r="Q897" i="2" s="1"/>
  <c r="Q46" i="12"/>
  <c r="V899" i="2"/>
  <c r="V85" i="12" s="1"/>
  <c r="X849" i="2"/>
  <c r="X35" i="12" s="1"/>
  <c r="X892" i="2"/>
  <c r="X78" i="12" s="1"/>
  <c r="W74" i="12"/>
  <c r="W849" i="2"/>
  <c r="W35" i="12" s="1"/>
  <c r="W892" i="2"/>
  <c r="X106" i="12"/>
  <c r="V437" i="2"/>
  <c r="V447" i="2" s="1"/>
  <c r="AD362" i="7"/>
  <c r="AD366" i="7" s="1"/>
  <c r="Z616" i="2"/>
  <c r="Z659" i="2"/>
  <c r="R626" i="2"/>
  <c r="R664" i="2" s="1"/>
  <c r="S626" i="2"/>
  <c r="Z860" i="2" l="1"/>
  <c r="AA46" i="12"/>
  <c r="AA859" i="2"/>
  <c r="Y617" i="2"/>
  <c r="Z626" i="2"/>
  <c r="Z617" i="2" s="1"/>
  <c r="X897" i="2"/>
  <c r="X83" i="12" s="1"/>
  <c r="X850" i="2"/>
  <c r="X36" i="12" s="1"/>
  <c r="Y859" i="2"/>
  <c r="Y897" i="2" s="1"/>
  <c r="Y83" i="12" s="1"/>
  <c r="Y126" i="12"/>
  <c r="S664" i="2"/>
  <c r="S666" i="2" s="1"/>
  <c r="S680" i="2" s="1"/>
  <c r="T664" i="2"/>
  <c r="T666" i="2" s="1"/>
  <c r="T680" i="2" s="1"/>
  <c r="Y886" i="2"/>
  <c r="Y72" i="12" s="1"/>
  <c r="Y71" i="12"/>
  <c r="R859" i="2"/>
  <c r="R46" i="12"/>
  <c r="S859" i="2"/>
  <c r="S46" i="12"/>
  <c r="Q850" i="2"/>
  <c r="Q36" i="12" s="1"/>
  <c r="Q45" i="12"/>
  <c r="Q83" i="12"/>
  <c r="W899" i="2"/>
  <c r="W85" i="12" s="1"/>
  <c r="W78" i="12"/>
  <c r="W106" i="12"/>
  <c r="R666" i="2"/>
  <c r="R680" i="2" s="1"/>
  <c r="R617" i="2"/>
  <c r="S617" i="2"/>
  <c r="AA45" i="12" l="1"/>
  <c r="AA850" i="2"/>
  <c r="Z664" i="2"/>
  <c r="Z666" i="2" s="1"/>
  <c r="Z680" i="2" s="1"/>
  <c r="Z859" i="2"/>
  <c r="Z45" i="12" s="1"/>
  <c r="Z46" i="12"/>
  <c r="X899" i="2"/>
  <c r="X85" i="12" s="1"/>
  <c r="Y850" i="2"/>
  <c r="Y36" i="12" s="1"/>
  <c r="Y45" i="12"/>
  <c r="Y888" i="2"/>
  <c r="S45" i="12"/>
  <c r="S897" i="2"/>
  <c r="S899" i="2" s="1"/>
  <c r="S85" i="12" s="1"/>
  <c r="T897" i="2"/>
  <c r="T83" i="12" s="1"/>
  <c r="R45" i="12"/>
  <c r="R897" i="2"/>
  <c r="R83" i="12" s="1"/>
  <c r="S850" i="2"/>
  <c r="S36" i="12" s="1"/>
  <c r="R850" i="2"/>
  <c r="R36" i="12" s="1"/>
  <c r="AA36" i="12" l="1"/>
  <c r="Z850" i="2"/>
  <c r="Z36" i="12" s="1"/>
  <c r="AA897" i="2"/>
  <c r="AA899" i="2" s="1"/>
  <c r="AA85" i="12" s="1"/>
  <c r="Z897" i="2"/>
  <c r="Z83" i="12" s="1"/>
  <c r="T899" i="2"/>
  <c r="T85" i="12" s="1"/>
  <c r="R899" i="2"/>
  <c r="R85" i="12" s="1"/>
  <c r="Y74" i="12"/>
  <c r="Y106" i="12" s="1"/>
  <c r="Y849" i="2"/>
  <c r="Y35" i="12" s="1"/>
  <c r="Y892" i="2"/>
  <c r="S83" i="12"/>
  <c r="G9" i="12"/>
  <c r="AA83" i="12" l="1"/>
  <c r="Z899" i="2"/>
  <c r="Z85" i="12" s="1"/>
  <c r="Y78" i="12"/>
  <c r="Y899" i="2"/>
  <c r="Y85" i="12" s="1"/>
  <c r="H9" i="12"/>
  <c r="I9" i="12" l="1"/>
  <c r="G11" i="12"/>
  <c r="J9" i="12" l="1"/>
  <c r="H11" i="12"/>
  <c r="F8" i="14"/>
  <c r="D8" i="14"/>
  <c r="E8" i="14"/>
  <c r="Q343" i="7"/>
  <c r="D543" i="2"/>
  <c r="C8" i="14" s="1"/>
  <c r="M634" i="2" l="1"/>
  <c r="S343" i="7"/>
  <c r="K10" i="13" s="1"/>
  <c r="K67" i="13" s="1"/>
  <c r="K86" i="13" s="1"/>
  <c r="R343" i="7"/>
  <c r="J10" i="13" s="1"/>
  <c r="J67" i="13" s="1"/>
  <c r="J86" i="13" s="1"/>
  <c r="O343" i="7"/>
  <c r="G10" i="13" s="1"/>
  <c r="G67" i="13" s="1"/>
  <c r="G86" i="13" s="1"/>
  <c r="K9" i="12"/>
  <c r="I11" i="12"/>
  <c r="I634" i="2"/>
  <c r="H408" i="2"/>
  <c r="H634" i="2"/>
  <c r="N343" i="7"/>
  <c r="F10" i="13" s="1"/>
  <c r="F67" i="13" s="1"/>
  <c r="F86" i="13" s="1"/>
  <c r="K634" i="2"/>
  <c r="L10" i="13"/>
  <c r="L67" i="13" s="1"/>
  <c r="L86" i="13" s="1"/>
  <c r="E408" i="2"/>
  <c r="M10" i="13"/>
  <c r="M67" i="13" s="1"/>
  <c r="M86" i="13" s="1"/>
  <c r="J634" i="2"/>
  <c r="G408" i="2"/>
  <c r="P343" i="7"/>
  <c r="H10" i="13" s="1"/>
  <c r="H67" i="13" s="1"/>
  <c r="H86" i="13" s="1"/>
  <c r="M343" i="7"/>
  <c r="E10" i="13" s="1"/>
  <c r="E67" i="13" s="1"/>
  <c r="E86" i="13" s="1"/>
  <c r="L343" i="7"/>
  <c r="D10" i="13" s="1"/>
  <c r="D67" i="13" s="1"/>
  <c r="D86" i="13" s="1"/>
  <c r="I10" i="13"/>
  <c r="I67" i="13" s="1"/>
  <c r="I86" i="13" s="1"/>
  <c r="D408" i="2"/>
  <c r="F408" i="2"/>
  <c r="I408" i="2"/>
  <c r="L634" i="2"/>
  <c r="M867" i="2" s="1"/>
  <c r="K343" i="7"/>
  <c r="C10" i="13" s="1"/>
  <c r="C67" i="13" s="1"/>
  <c r="C86" i="13" s="1"/>
  <c r="G634" i="2"/>
  <c r="C408" i="2"/>
  <c r="C924" i="2" s="1"/>
  <c r="K386" i="7" s="1"/>
  <c r="J867" i="2" l="1"/>
  <c r="L867" i="2"/>
  <c r="K867" i="2"/>
  <c r="H867" i="2"/>
  <c r="H53" i="12" s="1"/>
  <c r="G867" i="2"/>
  <c r="I867" i="2"/>
  <c r="I893" i="2" s="1"/>
  <c r="J542" i="2"/>
  <c r="I7" i="14" s="1"/>
  <c r="I924" i="2"/>
  <c r="Q386" i="7" s="1"/>
  <c r="G542" i="2"/>
  <c r="F7" i="14" s="1"/>
  <c r="F924" i="2"/>
  <c r="N386" i="7" s="1"/>
  <c r="E542" i="2"/>
  <c r="D7" i="14" s="1"/>
  <c r="D924" i="2"/>
  <c r="L386" i="7" s="1"/>
  <c r="F542" i="2"/>
  <c r="E7" i="14" s="1"/>
  <c r="E924" i="2"/>
  <c r="M386" i="7" s="1"/>
  <c r="H542" i="2"/>
  <c r="G7" i="14" s="1"/>
  <c r="G924" i="2"/>
  <c r="O386" i="7" s="1"/>
  <c r="I542" i="2"/>
  <c r="H7" i="14" s="1"/>
  <c r="H924" i="2"/>
  <c r="P386" i="7" s="1"/>
  <c r="Q342" i="7"/>
  <c r="I9" i="13" s="1"/>
  <c r="I66" i="13" s="1"/>
  <c r="I85" i="13" s="1"/>
  <c r="D542" i="2"/>
  <c r="C7" i="14" s="1"/>
  <c r="M9" i="12"/>
  <c r="J408" i="2"/>
  <c r="N634" i="2"/>
  <c r="K408" i="2"/>
  <c r="O634" i="2"/>
  <c r="P867" i="2" s="1"/>
  <c r="M633" i="2"/>
  <c r="M641" i="2" s="1"/>
  <c r="M647" i="2" s="1"/>
  <c r="M652" i="2" s="1"/>
  <c r="M653" i="2" s="1"/>
  <c r="M660" i="2"/>
  <c r="M53" i="12"/>
  <c r="K53" i="12"/>
  <c r="I660" i="2"/>
  <c r="J660" i="2"/>
  <c r="J893" i="2"/>
  <c r="F422" i="2"/>
  <c r="J599" i="2" s="1"/>
  <c r="P342" i="7"/>
  <c r="H9" i="13" s="1"/>
  <c r="H66" i="13" s="1"/>
  <c r="H85" i="13" s="1"/>
  <c r="I422" i="2"/>
  <c r="Q356" i="7" s="1"/>
  <c r="L342" i="7"/>
  <c r="D9" i="13" s="1"/>
  <c r="D66" i="13" s="1"/>
  <c r="D85" i="13" s="1"/>
  <c r="G424" i="2"/>
  <c r="K624" i="2" s="1"/>
  <c r="E424" i="2"/>
  <c r="I624" i="2" s="1"/>
  <c r="G822" i="2"/>
  <c r="G10" i="12"/>
  <c r="L9" i="12"/>
  <c r="J11" i="12"/>
  <c r="H660" i="2"/>
  <c r="M9" i="13"/>
  <c r="M66" i="13" s="1"/>
  <c r="M85" i="13" s="1"/>
  <c r="M94" i="13" s="1"/>
  <c r="H416" i="2"/>
  <c r="H418" i="2" s="1"/>
  <c r="P352" i="7" s="1"/>
  <c r="H422" i="2"/>
  <c r="H424" i="2"/>
  <c r="H633" i="2"/>
  <c r="H641" i="2" s="1"/>
  <c r="I633" i="2"/>
  <c r="I641" i="2" s="1"/>
  <c r="I647" i="2" s="1"/>
  <c r="I652" i="2" s="1"/>
  <c r="I653" i="2" s="1"/>
  <c r="K660" i="2"/>
  <c r="K633" i="2"/>
  <c r="K641" i="2" s="1"/>
  <c r="K647" i="2" s="1"/>
  <c r="K652" i="2" s="1"/>
  <c r="K653" i="2" s="1"/>
  <c r="I424" i="2"/>
  <c r="Q358" i="7" s="1"/>
  <c r="F416" i="2"/>
  <c r="N350" i="7" s="1"/>
  <c r="J633" i="2"/>
  <c r="J641" i="2" s="1"/>
  <c r="J647" i="2" s="1"/>
  <c r="J652" i="2" s="1"/>
  <c r="J653" i="2" s="1"/>
  <c r="D416" i="2"/>
  <c r="L350" i="7" s="1"/>
  <c r="D422" i="2"/>
  <c r="L356" i="7" s="1"/>
  <c r="G416" i="2"/>
  <c r="G418" i="2" s="1"/>
  <c r="O352" i="7" s="1"/>
  <c r="D424" i="2"/>
  <c r="H624" i="2" s="1"/>
  <c r="G422" i="2"/>
  <c r="K599" i="2" s="1"/>
  <c r="L9" i="13"/>
  <c r="L66" i="13" s="1"/>
  <c r="L85" i="13" s="1"/>
  <c r="I416" i="2"/>
  <c r="M342" i="7"/>
  <c r="E9" i="13" s="1"/>
  <c r="E66" i="13" s="1"/>
  <c r="E85" i="13" s="1"/>
  <c r="E416" i="2"/>
  <c r="E418" i="2" s="1"/>
  <c r="M352" i="7" s="1"/>
  <c r="E422" i="2"/>
  <c r="M356" i="7" s="1"/>
  <c r="F424" i="2"/>
  <c r="L660" i="2"/>
  <c r="N342" i="7"/>
  <c r="F9" i="13" s="1"/>
  <c r="F66" i="13" s="1"/>
  <c r="F85" i="13" s="1"/>
  <c r="L633" i="2"/>
  <c r="L641" i="2" s="1"/>
  <c r="L647" i="2" s="1"/>
  <c r="L652" i="2" s="1"/>
  <c r="L653" i="2" s="1"/>
  <c r="O342" i="7"/>
  <c r="G9" i="13" s="1"/>
  <c r="G66" i="13" s="1"/>
  <c r="G85" i="13" s="1"/>
  <c r="G588" i="2"/>
  <c r="G587" i="2" s="1"/>
  <c r="G585" i="2" s="1"/>
  <c r="K342" i="7"/>
  <c r="C9" i="13" s="1"/>
  <c r="C66" i="13" s="1"/>
  <c r="C85" i="13" s="1"/>
  <c r="C422" i="2"/>
  <c r="C424" i="2"/>
  <c r="C416" i="2"/>
  <c r="G633" i="2"/>
  <c r="G641" i="2" s="1"/>
  <c r="G647" i="2" s="1"/>
  <c r="G652" i="2" s="1"/>
  <c r="G653" i="2" s="1"/>
  <c r="G660" i="2"/>
  <c r="G53" i="12"/>
  <c r="O867" i="2" l="1"/>
  <c r="N867" i="2"/>
  <c r="I857" i="2"/>
  <c r="K833" i="2"/>
  <c r="K19" i="12" s="1"/>
  <c r="P53" i="12"/>
  <c r="P893" i="2"/>
  <c r="P79" i="12" s="1"/>
  <c r="P866" i="2"/>
  <c r="K542" i="2"/>
  <c r="J7" i="14" s="1"/>
  <c r="J924" i="2"/>
  <c r="R386" i="7" s="1"/>
  <c r="L542" i="2"/>
  <c r="K7" i="14" s="1"/>
  <c r="K924" i="2"/>
  <c r="S386" i="7" s="1"/>
  <c r="L893" i="2"/>
  <c r="L79" i="12" s="1"/>
  <c r="L53" i="12"/>
  <c r="M96" i="13"/>
  <c r="M101" i="13"/>
  <c r="M103" i="13" s="1"/>
  <c r="I418" i="2"/>
  <c r="Q352" i="7" s="1"/>
  <c r="Q350" i="7"/>
  <c r="K416" i="2"/>
  <c r="S350" i="7" s="1"/>
  <c r="S342" i="7"/>
  <c r="K9" i="13" s="1"/>
  <c r="K66" i="13" s="1"/>
  <c r="K85" i="13" s="1"/>
  <c r="J424" i="2"/>
  <c r="R358" i="7" s="1"/>
  <c r="R342" i="7"/>
  <c r="J9" i="13" s="1"/>
  <c r="J66" i="13" s="1"/>
  <c r="J85" i="13" s="1"/>
  <c r="N9" i="12"/>
  <c r="M661" i="2"/>
  <c r="K422" i="2"/>
  <c r="S356" i="7" s="1"/>
  <c r="K424" i="2"/>
  <c r="J416" i="2"/>
  <c r="M655" i="2"/>
  <c r="J422" i="2"/>
  <c r="N633" i="2"/>
  <c r="N641" i="2" s="1"/>
  <c r="N647" i="2" s="1"/>
  <c r="N652" i="2" s="1"/>
  <c r="N653" i="2" s="1"/>
  <c r="N660" i="2"/>
  <c r="N53" i="12"/>
  <c r="O633" i="2"/>
  <c r="O641" i="2" s="1"/>
  <c r="O647" i="2" s="1"/>
  <c r="O652" i="2" s="1"/>
  <c r="O653" i="2" s="1"/>
  <c r="O660" i="2"/>
  <c r="O53" i="12"/>
  <c r="M599" i="2"/>
  <c r="M663" i="2"/>
  <c r="M624" i="2"/>
  <c r="M866" i="2"/>
  <c r="M893" i="2"/>
  <c r="M79" i="12" s="1"/>
  <c r="L866" i="2"/>
  <c r="H866" i="2"/>
  <c r="H52" i="12" s="1"/>
  <c r="H893" i="2"/>
  <c r="H79" i="12" s="1"/>
  <c r="K866" i="2"/>
  <c r="K893" i="2"/>
  <c r="K79" i="12" s="1"/>
  <c r="L655" i="2"/>
  <c r="N356" i="7"/>
  <c r="I425" i="2"/>
  <c r="Q359" i="7" s="1"/>
  <c r="M358" i="7"/>
  <c r="J663" i="2"/>
  <c r="O358" i="7"/>
  <c r="I866" i="2"/>
  <c r="I53" i="12"/>
  <c r="J79" i="12"/>
  <c r="J53" i="12"/>
  <c r="H822" i="2"/>
  <c r="H10" i="12"/>
  <c r="G821" i="2"/>
  <c r="G8" i="12"/>
  <c r="L11" i="12"/>
  <c r="P356" i="7"/>
  <c r="L599" i="2"/>
  <c r="M833" i="2" s="1"/>
  <c r="P350" i="7"/>
  <c r="J624" i="2"/>
  <c r="K857" i="2" s="1"/>
  <c r="K43" i="12" s="1"/>
  <c r="H425" i="2"/>
  <c r="L663" i="2"/>
  <c r="L624" i="2"/>
  <c r="P358" i="7"/>
  <c r="D418" i="2"/>
  <c r="L352" i="7" s="1"/>
  <c r="I599" i="2"/>
  <c r="J833" i="2" s="1"/>
  <c r="I655" i="2"/>
  <c r="I79" i="12"/>
  <c r="J866" i="2"/>
  <c r="J661" i="2"/>
  <c r="K663" i="2"/>
  <c r="O350" i="7"/>
  <c r="M350" i="7"/>
  <c r="H599" i="2"/>
  <c r="D425" i="2"/>
  <c r="L359" i="7" s="1"/>
  <c r="I661" i="2"/>
  <c r="I663" i="2"/>
  <c r="G425" i="2"/>
  <c r="O359" i="7" s="1"/>
  <c r="L661" i="2"/>
  <c r="O356" i="7"/>
  <c r="L358" i="7"/>
  <c r="E425" i="2"/>
  <c r="K661" i="2"/>
  <c r="F418" i="2"/>
  <c r="N352" i="7" s="1"/>
  <c r="J655" i="2"/>
  <c r="F425" i="2"/>
  <c r="N359" i="7" s="1"/>
  <c r="N358" i="7"/>
  <c r="H588" i="2"/>
  <c r="H587" i="2" s="1"/>
  <c r="H585" i="2" s="1"/>
  <c r="H419" i="2"/>
  <c r="P353" i="7" s="1"/>
  <c r="G419" i="2"/>
  <c r="O353" i="7" s="1"/>
  <c r="K622" i="2"/>
  <c r="H622" i="2"/>
  <c r="I622" i="2"/>
  <c r="E419" i="2"/>
  <c r="M353" i="7" s="1"/>
  <c r="G893" i="2"/>
  <c r="G79" i="12" s="1"/>
  <c r="G866" i="2"/>
  <c r="C418" i="2"/>
  <c r="K352" i="7" s="1"/>
  <c r="K350" i="7"/>
  <c r="C74" i="13" s="1"/>
  <c r="G624" i="2"/>
  <c r="H663" i="2"/>
  <c r="E421" i="2"/>
  <c r="K358" i="7"/>
  <c r="G663" i="2"/>
  <c r="G655" i="2"/>
  <c r="G599" i="2"/>
  <c r="D421" i="2"/>
  <c r="K356" i="7"/>
  <c r="H661" i="2"/>
  <c r="G661" i="2"/>
  <c r="C425" i="2"/>
  <c r="I588" i="2"/>
  <c r="I587" i="2" s="1"/>
  <c r="I585" i="2" s="1"/>
  <c r="I833" i="2" l="1"/>
  <c r="I19" i="12" s="1"/>
  <c r="I855" i="2"/>
  <c r="I41" i="12" s="1"/>
  <c r="L833" i="2"/>
  <c r="L19" i="12" s="1"/>
  <c r="H833" i="2"/>
  <c r="G833" i="2"/>
  <c r="M857" i="2"/>
  <c r="M43" i="12" s="1"/>
  <c r="L857" i="2"/>
  <c r="L43" i="12" s="1"/>
  <c r="H857" i="2"/>
  <c r="H43" i="12" s="1"/>
  <c r="G857" i="2"/>
  <c r="G43" i="12" s="1"/>
  <c r="J857" i="2"/>
  <c r="J43" i="12" s="1"/>
  <c r="P52" i="12"/>
  <c r="P874" i="2"/>
  <c r="K894" i="2"/>
  <c r="K80" i="12" s="1"/>
  <c r="J616" i="2"/>
  <c r="L659" i="2"/>
  <c r="L666" i="2" s="1"/>
  <c r="L680" i="2" s="1"/>
  <c r="K655" i="2"/>
  <c r="K659" i="2" s="1"/>
  <c r="K666" i="2" s="1"/>
  <c r="K680" i="2" s="1"/>
  <c r="I659" i="2"/>
  <c r="I666" i="2" s="1"/>
  <c r="I680" i="2" s="1"/>
  <c r="K874" i="2"/>
  <c r="K60" i="12" s="1"/>
  <c r="K105" i="12" s="1"/>
  <c r="K52" i="12"/>
  <c r="M874" i="2"/>
  <c r="M52" i="12"/>
  <c r="L874" i="2"/>
  <c r="L60" i="12" s="1"/>
  <c r="L105" i="12" s="1"/>
  <c r="L52" i="12"/>
  <c r="I419" i="2"/>
  <c r="Q353" i="7" s="1"/>
  <c r="K418" i="2"/>
  <c r="K419" i="2" s="1"/>
  <c r="S353" i="7" s="1"/>
  <c r="O599" i="2"/>
  <c r="P833" i="2" s="1"/>
  <c r="N624" i="2"/>
  <c r="N663" i="2"/>
  <c r="J418" i="2"/>
  <c r="R350" i="7"/>
  <c r="M11" i="12"/>
  <c r="O663" i="2"/>
  <c r="S358" i="7"/>
  <c r="J425" i="2"/>
  <c r="R359" i="7" s="1"/>
  <c r="R356" i="7"/>
  <c r="N661" i="2"/>
  <c r="P663" i="2"/>
  <c r="O624" i="2"/>
  <c r="P857" i="2" s="1"/>
  <c r="P43" i="12" s="1"/>
  <c r="K425" i="2"/>
  <c r="P661" i="2"/>
  <c r="M659" i="2"/>
  <c r="M666" i="2" s="1"/>
  <c r="M680" i="2" s="1"/>
  <c r="M616" i="2"/>
  <c r="M622" i="2"/>
  <c r="N866" i="2"/>
  <c r="N893" i="2"/>
  <c r="N79" i="12" s="1"/>
  <c r="O655" i="2"/>
  <c r="M19" i="12"/>
  <c r="N599" i="2"/>
  <c r="O661" i="2"/>
  <c r="N655" i="2"/>
  <c r="O893" i="2"/>
  <c r="O79" i="12" s="1"/>
  <c r="O866" i="2"/>
  <c r="H874" i="2"/>
  <c r="H60" i="12" s="1"/>
  <c r="H105" i="12" s="1"/>
  <c r="L616" i="2"/>
  <c r="H617" i="2"/>
  <c r="K617" i="2"/>
  <c r="I617" i="2"/>
  <c r="J19" i="12"/>
  <c r="G894" i="2"/>
  <c r="G87" i="12"/>
  <c r="G903" i="2"/>
  <c r="G89" i="12" s="1"/>
  <c r="I426" i="2"/>
  <c r="I927" i="2" s="1"/>
  <c r="Q389" i="7" s="1"/>
  <c r="J874" i="2"/>
  <c r="J52" i="12"/>
  <c r="G874" i="2"/>
  <c r="G52" i="12"/>
  <c r="I874" i="2"/>
  <c r="I52" i="12"/>
  <c r="I43" i="12"/>
  <c r="G819" i="2"/>
  <c r="G7" i="12"/>
  <c r="H821" i="2"/>
  <c r="H8" i="12"/>
  <c r="I822" i="2"/>
  <c r="I10" i="12"/>
  <c r="K11" i="12"/>
  <c r="J622" i="2"/>
  <c r="K855" i="2" s="1"/>
  <c r="K41" i="12" s="1"/>
  <c r="J659" i="2"/>
  <c r="J666" i="2" s="1"/>
  <c r="J680" i="2" s="1"/>
  <c r="P359" i="7"/>
  <c r="H426" i="2"/>
  <c r="H927" i="2" s="1"/>
  <c r="P389" i="7" s="1"/>
  <c r="L622" i="2"/>
  <c r="I616" i="2"/>
  <c r="F426" i="2"/>
  <c r="F927" i="2" s="1"/>
  <c r="N389" i="7" s="1"/>
  <c r="F419" i="2"/>
  <c r="N353" i="7" s="1"/>
  <c r="E426" i="2"/>
  <c r="E927" i="2" s="1"/>
  <c r="M389" i="7" s="1"/>
  <c r="M359" i="7"/>
  <c r="G426" i="2"/>
  <c r="G927" i="2" s="1"/>
  <c r="O389" i="7" s="1"/>
  <c r="C419" i="2"/>
  <c r="K353" i="7" s="1"/>
  <c r="G622" i="2"/>
  <c r="G616" i="2"/>
  <c r="G659" i="2"/>
  <c r="G666" i="2" s="1"/>
  <c r="G680" i="2" s="1"/>
  <c r="G682" i="2" s="1"/>
  <c r="C426" i="2"/>
  <c r="C927" i="2" s="1"/>
  <c r="K389" i="7" s="1"/>
  <c r="K359" i="7"/>
  <c r="D426" i="2"/>
  <c r="D927" i="2" s="1"/>
  <c r="L389" i="7" s="1"/>
  <c r="J894" i="2" l="1"/>
  <c r="J80" i="12" s="1"/>
  <c r="M855" i="2"/>
  <c r="M41" i="12" s="1"/>
  <c r="O857" i="2"/>
  <c r="J855" i="2"/>
  <c r="O833" i="2"/>
  <c r="O19" i="12" s="1"/>
  <c r="H855" i="2"/>
  <c r="I896" i="2" s="1"/>
  <c r="I82" i="12" s="1"/>
  <c r="G855" i="2"/>
  <c r="G896" i="2" s="1"/>
  <c r="L855" i="2"/>
  <c r="N833" i="2"/>
  <c r="N857" i="2"/>
  <c r="N43" i="12" s="1"/>
  <c r="G5" i="12"/>
  <c r="P19" i="12"/>
  <c r="Q120" i="12" s="1"/>
  <c r="Q894" i="2"/>
  <c r="Q80" i="12" s="1"/>
  <c r="P60" i="12"/>
  <c r="P105" i="12" s="1"/>
  <c r="P880" i="2"/>
  <c r="L894" i="2"/>
  <c r="L80" i="12" s="1"/>
  <c r="O622" i="2"/>
  <c r="K616" i="2"/>
  <c r="L120" i="12"/>
  <c r="K880" i="2"/>
  <c r="L880" i="2"/>
  <c r="K120" i="12"/>
  <c r="O874" i="2"/>
  <c r="O52" i="12"/>
  <c r="M880" i="2"/>
  <c r="M885" i="2" s="1"/>
  <c r="M60" i="12"/>
  <c r="M105" i="12" s="1"/>
  <c r="N874" i="2"/>
  <c r="N52" i="12"/>
  <c r="M120" i="12"/>
  <c r="D933" i="2"/>
  <c r="L395" i="7" s="1"/>
  <c r="C933" i="2"/>
  <c r="K395" i="7" s="1"/>
  <c r="I933" i="2"/>
  <c r="M360" i="7"/>
  <c r="E20" i="13" s="1"/>
  <c r="E77" i="13" s="1"/>
  <c r="E88" i="13" s="1"/>
  <c r="E94" i="13" s="1"/>
  <c r="P360" i="7"/>
  <c r="N360" i="7"/>
  <c r="F20" i="13" s="1"/>
  <c r="F77" i="13" s="1"/>
  <c r="F88" i="13" s="1"/>
  <c r="F94" i="13" s="1"/>
  <c r="O360" i="7"/>
  <c r="S352" i="7"/>
  <c r="N622" i="2"/>
  <c r="P666" i="2"/>
  <c r="P680" i="2" s="1"/>
  <c r="O43" i="12"/>
  <c r="P9" i="12"/>
  <c r="K426" i="2"/>
  <c r="K927" i="2" s="1"/>
  <c r="S389" i="7" s="1"/>
  <c r="L426" i="2"/>
  <c r="L927" i="2" s="1"/>
  <c r="T389" i="7" s="1"/>
  <c r="S359" i="7"/>
  <c r="N11" i="12"/>
  <c r="J426" i="2"/>
  <c r="J927" i="2" s="1"/>
  <c r="R389" i="7" s="1"/>
  <c r="I428" i="2"/>
  <c r="Q360" i="7"/>
  <c r="J419" i="2"/>
  <c r="R353" i="7" s="1"/>
  <c r="R352" i="7"/>
  <c r="N659" i="2"/>
  <c r="N666" i="2" s="1"/>
  <c r="N680" i="2" s="1"/>
  <c r="N616" i="2"/>
  <c r="M617" i="2"/>
  <c r="M894" i="2"/>
  <c r="M80" i="12" s="1"/>
  <c r="O616" i="2"/>
  <c r="O659" i="2"/>
  <c r="O666" i="2" s="1"/>
  <c r="O680" i="2" s="1"/>
  <c r="O9" i="12"/>
  <c r="I894" i="2"/>
  <c r="I80" i="12" s="1"/>
  <c r="H894" i="2"/>
  <c r="H80" i="12" s="1"/>
  <c r="G80" i="12"/>
  <c r="L617" i="2"/>
  <c r="H19" i="12"/>
  <c r="I120" i="12" s="1"/>
  <c r="J617" i="2"/>
  <c r="G19" i="12"/>
  <c r="G120" i="12" s="1"/>
  <c r="H87" i="12"/>
  <c r="H903" i="2"/>
  <c r="H89" i="12" s="1"/>
  <c r="K375" i="7"/>
  <c r="I850" i="2"/>
  <c r="I36" i="12" s="1"/>
  <c r="K850" i="2"/>
  <c r="K36" i="12" s="1"/>
  <c r="I880" i="2"/>
  <c r="I885" i="2" s="1"/>
  <c r="I60" i="12"/>
  <c r="G880" i="2"/>
  <c r="G885" i="2" s="1"/>
  <c r="G60" i="12"/>
  <c r="J880" i="2"/>
  <c r="J885" i="2" s="1"/>
  <c r="J60" i="12"/>
  <c r="J822" i="2"/>
  <c r="J10" i="12"/>
  <c r="J120" i="12"/>
  <c r="H819" i="2"/>
  <c r="H7" i="12"/>
  <c r="I821" i="2"/>
  <c r="I8" i="12"/>
  <c r="J588" i="2"/>
  <c r="J587" i="2" s="1"/>
  <c r="J585" i="2" s="1"/>
  <c r="H428" i="2"/>
  <c r="K10" i="12"/>
  <c r="E428" i="2"/>
  <c r="E430" i="2" s="1"/>
  <c r="F428" i="2"/>
  <c r="F430" i="2" s="1"/>
  <c r="G428" i="2"/>
  <c r="G430" i="2" s="1"/>
  <c r="K360" i="7"/>
  <c r="C428" i="2"/>
  <c r="H681" i="2"/>
  <c r="G604" i="2"/>
  <c r="G603" i="2" s="1"/>
  <c r="G598" i="2" s="1"/>
  <c r="G608" i="2" s="1"/>
  <c r="L360" i="7"/>
  <c r="D20" i="13" s="1"/>
  <c r="D77" i="13" s="1"/>
  <c r="D88" i="13" s="1"/>
  <c r="D94" i="13" s="1"/>
  <c r="D96" i="13" s="1"/>
  <c r="G617" i="2"/>
  <c r="G611" i="2"/>
  <c r="H615" i="2"/>
  <c r="H41" i="12" l="1"/>
  <c r="H850" i="2"/>
  <c r="H36" i="12" s="1"/>
  <c r="O855" i="2"/>
  <c r="N855" i="2"/>
  <c r="N41" i="12" s="1"/>
  <c r="H848" i="2"/>
  <c r="H5" i="12"/>
  <c r="O41" i="12"/>
  <c r="P855" i="2"/>
  <c r="P896" i="2" s="1"/>
  <c r="P885" i="2"/>
  <c r="P66" i="12"/>
  <c r="O617" i="2"/>
  <c r="P894" i="2"/>
  <c r="P80" i="12" s="1"/>
  <c r="P120" i="12"/>
  <c r="J553" i="2"/>
  <c r="I18" i="14" s="1"/>
  <c r="I20" i="13"/>
  <c r="I77" i="13" s="1"/>
  <c r="I88" i="13" s="1"/>
  <c r="I94" i="13" s="1"/>
  <c r="H553" i="2"/>
  <c r="G18" i="14" s="1"/>
  <c r="G20" i="13"/>
  <c r="G77" i="13" s="1"/>
  <c r="G88" i="13" s="1"/>
  <c r="G94" i="13" s="1"/>
  <c r="F96" i="13"/>
  <c r="F101" i="13"/>
  <c r="F103" i="13" s="1"/>
  <c r="E101" i="13"/>
  <c r="E103" i="13" s="1"/>
  <c r="E96" i="13"/>
  <c r="I553" i="2"/>
  <c r="H18" i="14" s="1"/>
  <c r="H20" i="13"/>
  <c r="H77" i="13" s="1"/>
  <c r="H88" i="13" s="1"/>
  <c r="H94" i="13" s="1"/>
  <c r="D553" i="2"/>
  <c r="C18" i="14" s="1"/>
  <c r="C20" i="13"/>
  <c r="C77" i="13" s="1"/>
  <c r="C88" i="13" s="1"/>
  <c r="C94" i="13" s="1"/>
  <c r="M886" i="2"/>
  <c r="M72" i="12" s="1"/>
  <c r="I886" i="2"/>
  <c r="I72" i="12" s="1"/>
  <c r="J886" i="2"/>
  <c r="J72" i="12" s="1"/>
  <c r="G886" i="2"/>
  <c r="G72" i="12" s="1"/>
  <c r="L66" i="12"/>
  <c r="L126" i="12" s="1"/>
  <c r="L885" i="2"/>
  <c r="K66" i="12"/>
  <c r="K113" i="12" s="1"/>
  <c r="K885" i="2"/>
  <c r="K886" i="2" s="1"/>
  <c r="K72" i="12" s="1"/>
  <c r="I935" i="2"/>
  <c r="Q397" i="7" s="1"/>
  <c r="Q395" i="7"/>
  <c r="F553" i="2"/>
  <c r="E18" i="14" s="1"/>
  <c r="E553" i="2"/>
  <c r="D18" i="14" s="1"/>
  <c r="G553" i="2"/>
  <c r="F18" i="14" s="1"/>
  <c r="N880" i="2"/>
  <c r="N885" i="2" s="1"/>
  <c r="N60" i="12"/>
  <c r="N105" i="12" s="1"/>
  <c r="M71" i="12"/>
  <c r="M66" i="12"/>
  <c r="O880" i="2"/>
  <c r="O885" i="2" s="1"/>
  <c r="O60" i="12"/>
  <c r="O105" i="12" s="1"/>
  <c r="N894" i="2"/>
  <c r="N80" i="12" s="1"/>
  <c r="N19" i="12"/>
  <c r="L850" i="2"/>
  <c r="L36" i="12" s="1"/>
  <c r="L41" i="12"/>
  <c r="C937" i="2"/>
  <c r="K399" i="7" s="1"/>
  <c r="C940" i="2"/>
  <c r="K402" i="7" s="1"/>
  <c r="C934" i="2"/>
  <c r="D937" i="2"/>
  <c r="L399" i="7" s="1"/>
  <c r="D940" i="2"/>
  <c r="D935" i="2"/>
  <c r="L397" i="7" s="1"/>
  <c r="C935" i="2"/>
  <c r="L933" i="2"/>
  <c r="K933" i="2"/>
  <c r="F933" i="2"/>
  <c r="N395" i="7" s="1"/>
  <c r="I940" i="2"/>
  <c r="Q402" i="7" s="1"/>
  <c r="H933" i="2"/>
  <c r="J933" i="2"/>
  <c r="E933" i="2"/>
  <c r="G933" i="2"/>
  <c r="O395" i="7" s="1"/>
  <c r="N617" i="2"/>
  <c r="I430" i="2"/>
  <c r="Q362" i="7" s="1"/>
  <c r="Q366" i="7" s="1"/>
  <c r="J428" i="2"/>
  <c r="R360" i="7"/>
  <c r="Q9" i="12"/>
  <c r="L428" i="2"/>
  <c r="T360" i="7"/>
  <c r="K428" i="2"/>
  <c r="S360" i="7"/>
  <c r="M896" i="2"/>
  <c r="M850" i="2"/>
  <c r="M36" i="12" s="1"/>
  <c r="O11" i="12"/>
  <c r="N896" i="2"/>
  <c r="N82" i="12" s="1"/>
  <c r="O850" i="2"/>
  <c r="O36" i="12" s="1"/>
  <c r="O894" i="2"/>
  <c r="O80" i="12" s="1"/>
  <c r="J41" i="12"/>
  <c r="K122" i="12" s="1"/>
  <c r="J896" i="2"/>
  <c r="K896" i="2"/>
  <c r="K82" i="12" s="1"/>
  <c r="L896" i="2"/>
  <c r="L82" i="12" s="1"/>
  <c r="G41" i="12"/>
  <c r="H896" i="2"/>
  <c r="H82" i="12" s="1"/>
  <c r="H120" i="12"/>
  <c r="J850" i="2"/>
  <c r="J36" i="12" s="1"/>
  <c r="I87" i="12"/>
  <c r="I903" i="2"/>
  <c r="I89" i="12" s="1"/>
  <c r="G683" i="2"/>
  <c r="J105" i="12"/>
  <c r="G105" i="12"/>
  <c r="I105" i="12"/>
  <c r="I71" i="12"/>
  <c r="I66" i="12"/>
  <c r="J66" i="12"/>
  <c r="G71" i="12"/>
  <c r="G66" i="12"/>
  <c r="I122" i="12"/>
  <c r="K822" i="2"/>
  <c r="K8" i="12" s="1"/>
  <c r="I819" i="2"/>
  <c r="I7" i="12"/>
  <c r="J821" i="2"/>
  <c r="J8" i="12"/>
  <c r="K588" i="2"/>
  <c r="K587" i="2" s="1"/>
  <c r="K585" i="2" s="1"/>
  <c r="H430" i="2"/>
  <c r="P362" i="7" s="1"/>
  <c r="P366" i="7" s="1"/>
  <c r="F437" i="2"/>
  <c r="F447" i="2" s="1"/>
  <c r="N362" i="7"/>
  <c r="N366" i="7" s="1"/>
  <c r="M362" i="7"/>
  <c r="M366" i="7" s="1"/>
  <c r="E437" i="2"/>
  <c r="E447" i="2" s="1"/>
  <c r="G629" i="2"/>
  <c r="G437" i="2"/>
  <c r="G447" i="2" s="1"/>
  <c r="O362" i="7"/>
  <c r="O366" i="7" s="1"/>
  <c r="C430" i="2"/>
  <c r="G850" i="2"/>
  <c r="H122" i="12" l="1"/>
  <c r="I5" i="12"/>
  <c r="P41" i="12"/>
  <c r="Q896" i="2"/>
  <c r="P850" i="2"/>
  <c r="P36" i="12" s="1"/>
  <c r="P113" i="12"/>
  <c r="P126" i="12"/>
  <c r="P886" i="2"/>
  <c r="P72" i="12" s="1"/>
  <c r="P71" i="12"/>
  <c r="O896" i="2"/>
  <c r="O82" i="12" s="1"/>
  <c r="N850" i="2"/>
  <c r="N36" i="12" s="1"/>
  <c r="O122" i="12"/>
  <c r="N122" i="12"/>
  <c r="M553" i="2"/>
  <c r="L18" i="14" s="1"/>
  <c r="L20" i="13"/>
  <c r="L77" i="13" s="1"/>
  <c r="L88" i="13" s="1"/>
  <c r="L94" i="13" s="1"/>
  <c r="G96" i="13"/>
  <c r="G101" i="13"/>
  <c r="G103" i="13" s="1"/>
  <c r="K553" i="2"/>
  <c r="J18" i="14" s="1"/>
  <c r="J20" i="13"/>
  <c r="J77" i="13" s="1"/>
  <c r="J88" i="13" s="1"/>
  <c r="J94" i="13" s="1"/>
  <c r="J98" i="13" s="1"/>
  <c r="H96" i="13"/>
  <c r="H101" i="13"/>
  <c r="H103" i="13" s="1"/>
  <c r="I101" i="13"/>
  <c r="I103" i="13" s="1"/>
  <c r="I96" i="13"/>
  <c r="L553" i="2"/>
  <c r="K18" i="14" s="1"/>
  <c r="K20" i="13"/>
  <c r="K77" i="13" s="1"/>
  <c r="K88" i="13" s="1"/>
  <c r="K94" i="13" s="1"/>
  <c r="C96" i="13"/>
  <c r="C97" i="13" s="1"/>
  <c r="D97" i="13" s="1"/>
  <c r="E97" i="13" s="1"/>
  <c r="F97" i="13" s="1"/>
  <c r="G98" i="13"/>
  <c r="E98" i="13"/>
  <c r="C98" i="13"/>
  <c r="F98" i="13"/>
  <c r="C95" i="13"/>
  <c r="D95" i="13" s="1"/>
  <c r="E95" i="13" s="1"/>
  <c r="F95" i="13" s="1"/>
  <c r="G95" i="13" s="1"/>
  <c r="H95" i="13" s="1"/>
  <c r="I95" i="13" s="1"/>
  <c r="D98" i="13"/>
  <c r="H98" i="13"/>
  <c r="I98" i="13"/>
  <c r="J888" i="2"/>
  <c r="J849" i="2" s="1"/>
  <c r="J35" i="12" s="1"/>
  <c r="N886" i="2"/>
  <c r="N72" i="12" s="1"/>
  <c r="L886" i="2"/>
  <c r="L72" i="12" s="1"/>
  <c r="O886" i="2"/>
  <c r="O72" i="12" s="1"/>
  <c r="I888" i="2"/>
  <c r="M888" i="2"/>
  <c r="G888" i="2"/>
  <c r="K71" i="12"/>
  <c r="K888" i="2"/>
  <c r="L71" i="12"/>
  <c r="L113" i="12"/>
  <c r="K126" i="12"/>
  <c r="E935" i="2"/>
  <c r="M397" i="7" s="1"/>
  <c r="M395" i="7"/>
  <c r="H935" i="2"/>
  <c r="P397" i="7" s="1"/>
  <c r="P395" i="7"/>
  <c r="K935" i="2"/>
  <c r="S397" i="7" s="1"/>
  <c r="S395" i="7"/>
  <c r="D942" i="2"/>
  <c r="L404" i="7" s="1"/>
  <c r="L402" i="7"/>
  <c r="L935" i="2"/>
  <c r="T397" i="7" s="1"/>
  <c r="T395" i="7"/>
  <c r="J935" i="2"/>
  <c r="R397" i="7" s="1"/>
  <c r="R395" i="7"/>
  <c r="C936" i="2"/>
  <c r="K398" i="7" s="1"/>
  <c r="K397" i="7"/>
  <c r="D934" i="2"/>
  <c r="L396" i="7" s="1"/>
  <c r="K396" i="7"/>
  <c r="C944" i="2"/>
  <c r="K406" i="7" s="1"/>
  <c r="C941" i="2"/>
  <c r="O71" i="12"/>
  <c r="O66" i="12"/>
  <c r="M126" i="12"/>
  <c r="M113" i="12"/>
  <c r="N71" i="12"/>
  <c r="N66" i="12"/>
  <c r="P82" i="12"/>
  <c r="M122" i="12"/>
  <c r="L122" i="12"/>
  <c r="O120" i="12"/>
  <c r="N120" i="12"/>
  <c r="M82" i="12"/>
  <c r="C942" i="2"/>
  <c r="E940" i="2"/>
  <c r="M402" i="7" s="1"/>
  <c r="D944" i="2"/>
  <c r="L406" i="7" s="1"/>
  <c r="P937" i="2"/>
  <c r="X399" i="7" s="1"/>
  <c r="F935" i="2"/>
  <c r="N397" i="7" s="1"/>
  <c r="J937" i="2"/>
  <c r="R399" i="7" s="1"/>
  <c r="G937" i="2"/>
  <c r="O399" i="7" s="1"/>
  <c r="T937" i="2"/>
  <c r="AB399" i="7" s="1"/>
  <c r="U937" i="2"/>
  <c r="AC399" i="7" s="1"/>
  <c r="Q937" i="2"/>
  <c r="Y399" i="7" s="1"/>
  <c r="G940" i="2"/>
  <c r="R937" i="2"/>
  <c r="Z399" i="7" s="1"/>
  <c r="G935" i="2"/>
  <c r="O397" i="7" s="1"/>
  <c r="J940" i="2"/>
  <c r="R402" i="7" s="1"/>
  <c r="I942" i="2"/>
  <c r="Q404" i="7" s="1"/>
  <c r="H937" i="2"/>
  <c r="P399" i="7" s="1"/>
  <c r="K937" i="2"/>
  <c r="S399" i="7" s="1"/>
  <c r="V937" i="2"/>
  <c r="AD399" i="7" s="1"/>
  <c r="M937" i="2"/>
  <c r="U399" i="7" s="1"/>
  <c r="K940" i="2"/>
  <c r="S402" i="7" s="1"/>
  <c r="I937" i="2"/>
  <c r="Q399" i="7" s="1"/>
  <c r="F937" i="2"/>
  <c r="N399" i="7" s="1"/>
  <c r="L937" i="2"/>
  <c r="T399" i="7" s="1"/>
  <c r="N937" i="2"/>
  <c r="V399" i="7" s="1"/>
  <c r="S937" i="2"/>
  <c r="AA399" i="7" s="1"/>
  <c r="O937" i="2"/>
  <c r="W399" i="7" s="1"/>
  <c r="F940" i="2"/>
  <c r="N402" i="7" s="1"/>
  <c r="E937" i="2"/>
  <c r="M399" i="7" s="1"/>
  <c r="H940" i="2"/>
  <c r="P402" i="7" s="1"/>
  <c r="L940" i="2"/>
  <c r="T402" i="7" s="1"/>
  <c r="I437" i="2"/>
  <c r="I447" i="2" s="1"/>
  <c r="L430" i="2"/>
  <c r="K430" i="2"/>
  <c r="S9" i="12"/>
  <c r="R9" i="12"/>
  <c r="J430" i="2"/>
  <c r="P11" i="12"/>
  <c r="J82" i="12"/>
  <c r="G122" i="12"/>
  <c r="J122" i="12"/>
  <c r="J71" i="12"/>
  <c r="J87" i="12"/>
  <c r="J903" i="2"/>
  <c r="J89" i="12" s="1"/>
  <c r="J113" i="12"/>
  <c r="I113" i="12"/>
  <c r="G126" i="12"/>
  <c r="G113" i="12"/>
  <c r="I126" i="12"/>
  <c r="J126" i="12"/>
  <c r="G82" i="12"/>
  <c r="G36" i="12"/>
  <c r="K821" i="2"/>
  <c r="K7" i="12" s="1"/>
  <c r="J819" i="2"/>
  <c r="J7" i="12"/>
  <c r="G609" i="2"/>
  <c r="L588" i="2"/>
  <c r="L587" i="2" s="1"/>
  <c r="L585" i="2" s="1"/>
  <c r="L10" i="12"/>
  <c r="H437" i="2"/>
  <c r="H447" i="2" s="1"/>
  <c r="G630" i="2"/>
  <c r="C437" i="2"/>
  <c r="C447" i="2" s="1"/>
  <c r="K362" i="7"/>
  <c r="J5" i="12" l="1"/>
  <c r="Q82" i="12"/>
  <c r="Q899" i="2"/>
  <c r="Q85" i="12" s="1"/>
  <c r="Q122" i="12"/>
  <c r="P122" i="12"/>
  <c r="P888" i="2"/>
  <c r="P74" i="12" s="1"/>
  <c r="P106" i="12" s="1"/>
  <c r="G97" i="13"/>
  <c r="H97" i="13" s="1"/>
  <c r="I97" i="13" s="1"/>
  <c r="M98" i="13"/>
  <c r="J95" i="13"/>
  <c r="K95" i="13" s="1"/>
  <c r="L95" i="13" s="1"/>
  <c r="M95" i="13" s="1"/>
  <c r="N95" i="13" s="1"/>
  <c r="O95" i="13" s="1"/>
  <c r="P95" i="13" s="1"/>
  <c r="Q95" i="13" s="1"/>
  <c r="R95" i="13" s="1"/>
  <c r="S95" i="13" s="1"/>
  <c r="T95" i="13" s="1"/>
  <c r="U95" i="13" s="1"/>
  <c r="V95" i="13" s="1"/>
  <c r="N98" i="13"/>
  <c r="O98" i="13"/>
  <c r="Q98" i="13"/>
  <c r="K98" i="13"/>
  <c r="T98" i="13"/>
  <c r="L96" i="13"/>
  <c r="L101" i="13"/>
  <c r="L103" i="13" s="1"/>
  <c r="V98" i="13"/>
  <c r="J101" i="13"/>
  <c r="J103" i="13" s="1"/>
  <c r="J96" i="13"/>
  <c r="P98" i="13"/>
  <c r="S98" i="13"/>
  <c r="U98" i="13"/>
  <c r="L98" i="13"/>
  <c r="K101" i="13"/>
  <c r="K103" i="13" s="1"/>
  <c r="K96" i="13"/>
  <c r="R98" i="13"/>
  <c r="O888" i="2"/>
  <c r="O74" i="12" s="1"/>
  <c r="O106" i="12" s="1"/>
  <c r="J74" i="12"/>
  <c r="J106" i="12" s="1"/>
  <c r="J892" i="2"/>
  <c r="I892" i="2"/>
  <c r="I74" i="12"/>
  <c r="I106" i="12" s="1"/>
  <c r="I849" i="2"/>
  <c r="I35" i="12" s="1"/>
  <c r="L888" i="2"/>
  <c r="M74" i="12"/>
  <c r="M106" i="12" s="1"/>
  <c r="M892" i="2"/>
  <c r="M849" i="2"/>
  <c r="M35" i="12" s="1"/>
  <c r="N888" i="2"/>
  <c r="G74" i="12"/>
  <c r="G106" i="12" s="1"/>
  <c r="G892" i="2"/>
  <c r="G849" i="2"/>
  <c r="K849" i="2"/>
  <c r="K35" i="12" s="1"/>
  <c r="K892" i="2"/>
  <c r="K74" i="12"/>
  <c r="K106" i="12" s="1"/>
  <c r="D936" i="2"/>
  <c r="L398" i="7" s="1"/>
  <c r="G942" i="2"/>
  <c r="O404" i="7" s="1"/>
  <c r="O402" i="7"/>
  <c r="D941" i="2"/>
  <c r="L403" i="7" s="1"/>
  <c r="K403" i="7"/>
  <c r="E934" i="2"/>
  <c r="C943" i="2"/>
  <c r="K405" i="7" s="1"/>
  <c r="K404" i="7"/>
  <c r="E944" i="2"/>
  <c r="M406" i="7" s="1"/>
  <c r="E942" i="2"/>
  <c r="M404" i="7" s="1"/>
  <c r="M822" i="2"/>
  <c r="M10" i="12"/>
  <c r="N113" i="12"/>
  <c r="N126" i="12"/>
  <c r="O113" i="12"/>
  <c r="O126" i="12"/>
  <c r="F944" i="2"/>
  <c r="N406" i="7" s="1"/>
  <c r="J944" i="2"/>
  <c r="R406" i="7" s="1"/>
  <c r="G944" i="2"/>
  <c r="O406" i="7" s="1"/>
  <c r="U944" i="2"/>
  <c r="AC406" i="7" s="1"/>
  <c r="L944" i="2"/>
  <c r="T406" i="7" s="1"/>
  <c r="F942" i="2"/>
  <c r="N404" i="7" s="1"/>
  <c r="T944" i="2"/>
  <c r="AB406" i="7" s="1"/>
  <c r="N944" i="2"/>
  <c r="V406" i="7" s="1"/>
  <c r="O944" i="2"/>
  <c r="W406" i="7" s="1"/>
  <c r="M944" i="2"/>
  <c r="U406" i="7" s="1"/>
  <c r="R944" i="2"/>
  <c r="Z406" i="7" s="1"/>
  <c r="P944" i="2"/>
  <c r="X406" i="7" s="1"/>
  <c r="K944" i="2"/>
  <c r="S406" i="7" s="1"/>
  <c r="K942" i="2"/>
  <c r="S404" i="7" s="1"/>
  <c r="H942" i="2"/>
  <c r="P404" i="7" s="1"/>
  <c r="V944" i="2"/>
  <c r="AD406" i="7" s="1"/>
  <c r="H944" i="2"/>
  <c r="P406" i="7" s="1"/>
  <c r="S944" i="2"/>
  <c r="AA406" i="7" s="1"/>
  <c r="Q944" i="2"/>
  <c r="Y406" i="7" s="1"/>
  <c r="I944" i="2"/>
  <c r="Q406" i="7" s="1"/>
  <c r="L942" i="2"/>
  <c r="T404" i="7" s="1"/>
  <c r="J942" i="2"/>
  <c r="R404" i="7" s="1"/>
  <c r="M588" i="2"/>
  <c r="M587" i="2" s="1"/>
  <c r="M585" i="2" s="1"/>
  <c r="T9" i="12"/>
  <c r="J437" i="2"/>
  <c r="J447" i="2" s="1"/>
  <c r="R362" i="7"/>
  <c r="R366" i="7" s="1"/>
  <c r="K437" i="2"/>
  <c r="K447" i="2" s="1"/>
  <c r="S362" i="7"/>
  <c r="S366" i="7" s="1"/>
  <c r="L437" i="2"/>
  <c r="L447" i="2" s="1"/>
  <c r="T362" i="7"/>
  <c r="T366" i="7" s="1"/>
  <c r="Q11" i="12"/>
  <c r="K903" i="2"/>
  <c r="K89" i="12" s="1"/>
  <c r="H34" i="12"/>
  <c r="K366" i="7"/>
  <c r="C76" i="13"/>
  <c r="C87" i="13" s="1"/>
  <c r="C101" i="13" s="1"/>
  <c r="L822" i="2"/>
  <c r="L8" i="12" s="1"/>
  <c r="K819" i="2"/>
  <c r="K5" i="12" l="1"/>
  <c r="P892" i="2"/>
  <c r="P78" i="12" s="1"/>
  <c r="P849" i="2"/>
  <c r="P35" i="12" s="1"/>
  <c r="J97" i="13"/>
  <c r="K97" i="13" s="1"/>
  <c r="L97" i="13" s="1"/>
  <c r="M97" i="13" s="1"/>
  <c r="N97" i="13" s="1"/>
  <c r="O97" i="13" s="1"/>
  <c r="P97" i="13" s="1"/>
  <c r="Q97" i="13" s="1"/>
  <c r="R97" i="13" s="1"/>
  <c r="S97" i="13" s="1"/>
  <c r="T97" i="13" s="1"/>
  <c r="U97" i="13" s="1"/>
  <c r="V97" i="13" s="1"/>
  <c r="O892" i="2"/>
  <c r="O78" i="12" s="1"/>
  <c r="O849" i="2"/>
  <c r="O35" i="12" s="1"/>
  <c r="J78" i="12"/>
  <c r="J899" i="2"/>
  <c r="J85" i="12" s="1"/>
  <c r="M78" i="12"/>
  <c r="M899" i="2"/>
  <c r="M85" i="12" s="1"/>
  <c r="L849" i="2"/>
  <c r="L35" i="12" s="1"/>
  <c r="L74" i="12"/>
  <c r="L106" i="12" s="1"/>
  <c r="L892" i="2"/>
  <c r="N74" i="12"/>
  <c r="N106" i="12" s="1"/>
  <c r="N892" i="2"/>
  <c r="N849" i="2"/>
  <c r="N35" i="12" s="1"/>
  <c r="I78" i="12"/>
  <c r="I899" i="2"/>
  <c r="I85" i="12" s="1"/>
  <c r="H907" i="2"/>
  <c r="H93" i="12" s="1"/>
  <c r="G845" i="2"/>
  <c r="G35" i="12"/>
  <c r="G78" i="12"/>
  <c r="G899" i="2"/>
  <c r="K78" i="12"/>
  <c r="K899" i="2"/>
  <c r="K85" i="12" s="1"/>
  <c r="E941" i="2"/>
  <c r="M403" i="7" s="1"/>
  <c r="F934" i="2"/>
  <c r="M396" i="7"/>
  <c r="D943" i="2"/>
  <c r="L405" i="7" s="1"/>
  <c r="E936" i="2"/>
  <c r="M398" i="7" s="1"/>
  <c r="M821" i="2"/>
  <c r="M8" i="12"/>
  <c r="N822" i="2"/>
  <c r="N10" i="12"/>
  <c r="C105" i="13"/>
  <c r="C103" i="13"/>
  <c r="C104" i="13" s="1"/>
  <c r="C102" i="13"/>
  <c r="U9" i="12"/>
  <c r="N588" i="2"/>
  <c r="N587" i="2" s="1"/>
  <c r="N585" i="2" s="1"/>
  <c r="R11" i="12"/>
  <c r="L821" i="2"/>
  <c r="L7" i="12" s="1"/>
  <c r="P899" i="2" l="1"/>
  <c r="P85" i="12" s="1"/>
  <c r="O899" i="2"/>
  <c r="O85" i="12" s="1"/>
  <c r="N78" i="12"/>
  <c r="N899" i="2"/>
  <c r="N85" i="12" s="1"/>
  <c r="L78" i="12"/>
  <c r="L899" i="2"/>
  <c r="L85" i="12" s="1"/>
  <c r="G85" i="12"/>
  <c r="G912" i="2"/>
  <c r="G31" i="12"/>
  <c r="G862" i="2"/>
  <c r="G48" i="12" s="1"/>
  <c r="F941" i="2"/>
  <c r="N403" i="7" s="1"/>
  <c r="F936" i="2"/>
  <c r="N398" i="7" s="1"/>
  <c r="E943" i="2"/>
  <c r="M405" i="7" s="1"/>
  <c r="N396" i="7"/>
  <c r="G934" i="2"/>
  <c r="M819" i="2"/>
  <c r="M7" i="12"/>
  <c r="N821" i="2"/>
  <c r="N8" i="12"/>
  <c r="O822" i="2"/>
  <c r="O10" i="12"/>
  <c r="O588" i="2"/>
  <c r="O587" i="2" s="1"/>
  <c r="O585" i="2" s="1"/>
  <c r="V9" i="12"/>
  <c r="S11" i="12"/>
  <c r="L903" i="2"/>
  <c r="L89" i="12" s="1"/>
  <c r="L819" i="2"/>
  <c r="M5" i="12" l="1"/>
  <c r="L5" i="12"/>
  <c r="G110" i="12"/>
  <c r="G125" i="12"/>
  <c r="G111" i="12"/>
  <c r="G112" i="12"/>
  <c r="G914" i="2"/>
  <c r="G98" i="12"/>
  <c r="G941" i="2"/>
  <c r="O403" i="7" s="1"/>
  <c r="G936" i="2"/>
  <c r="O398" i="7" s="1"/>
  <c r="F943" i="2"/>
  <c r="N405" i="7" s="1"/>
  <c r="O396" i="7"/>
  <c r="H934" i="2"/>
  <c r="P822" i="2"/>
  <c r="P10" i="12"/>
  <c r="O821" i="2"/>
  <c r="O8" i="12"/>
  <c r="N819" i="2"/>
  <c r="N7" i="12"/>
  <c r="P588" i="2"/>
  <c r="P587" i="2" s="1"/>
  <c r="P585" i="2" s="1"/>
  <c r="W9" i="12"/>
  <c r="T11" i="12"/>
  <c r="N5" i="12" l="1"/>
  <c r="G838" i="2"/>
  <c r="G100" i="12"/>
  <c r="K377" i="7"/>
  <c r="K378" i="7" s="1"/>
  <c r="H913" i="2"/>
  <c r="H99" i="12" s="1"/>
  <c r="H941" i="2"/>
  <c r="P403" i="7" s="1"/>
  <c r="H936" i="2"/>
  <c r="P398" i="7" s="1"/>
  <c r="G943" i="2"/>
  <c r="O405" i="7" s="1"/>
  <c r="P396" i="7"/>
  <c r="I934" i="2"/>
  <c r="Q822" i="2"/>
  <c r="Q10" i="12"/>
  <c r="O819" i="2"/>
  <c r="O7" i="12"/>
  <c r="P821" i="2"/>
  <c r="P8" i="12"/>
  <c r="Q588" i="2"/>
  <c r="Q587" i="2" s="1"/>
  <c r="Q585" i="2" s="1"/>
  <c r="X9" i="12"/>
  <c r="U11" i="12"/>
  <c r="O5" i="12" l="1"/>
  <c r="I936" i="2"/>
  <c r="Q398" i="7" s="1"/>
  <c r="G24" i="12"/>
  <c r="G101" i="12" s="1"/>
  <c r="G837" i="2"/>
  <c r="I941" i="2"/>
  <c r="Q403" i="7" s="1"/>
  <c r="H943" i="2"/>
  <c r="P405" i="7" s="1"/>
  <c r="Q396" i="7"/>
  <c r="J934" i="2"/>
  <c r="Q821" i="2"/>
  <c r="Q8" i="12"/>
  <c r="R822" i="2"/>
  <c r="R10" i="12"/>
  <c r="P819" i="2"/>
  <c r="P7" i="12"/>
  <c r="R588" i="2"/>
  <c r="R587" i="2" s="1"/>
  <c r="R585" i="2" s="1"/>
  <c r="Y9" i="12"/>
  <c r="V11" i="12"/>
  <c r="P5" i="12" l="1"/>
  <c r="J936" i="2"/>
  <c r="R398" i="7" s="1"/>
  <c r="G23" i="12"/>
  <c r="G832" i="2"/>
  <c r="G842" i="2" s="1"/>
  <c r="J941" i="2"/>
  <c r="R403" i="7" s="1"/>
  <c r="I943" i="2"/>
  <c r="Q405" i="7" s="1"/>
  <c r="R396" i="7"/>
  <c r="K934" i="2"/>
  <c r="Q819" i="2"/>
  <c r="Q7" i="12"/>
  <c r="S822" i="2"/>
  <c r="S10" i="12"/>
  <c r="R821" i="2"/>
  <c r="R8" i="12"/>
  <c r="S588" i="2"/>
  <c r="S587" i="2" s="1"/>
  <c r="S585" i="2" s="1"/>
  <c r="T10" i="12"/>
  <c r="W11" i="12"/>
  <c r="Q5" i="12" l="1"/>
  <c r="K936" i="2"/>
  <c r="S398" i="7" s="1"/>
  <c r="G18" i="12"/>
  <c r="K941" i="2"/>
  <c r="S403" i="7" s="1"/>
  <c r="J943" i="2"/>
  <c r="R405" i="7" s="1"/>
  <c r="S396" i="7"/>
  <c r="L934" i="2"/>
  <c r="R819" i="2"/>
  <c r="R7" i="12"/>
  <c r="S821" i="2"/>
  <c r="S8" i="12"/>
  <c r="T588" i="2"/>
  <c r="T587" i="2" s="1"/>
  <c r="T585" i="2" s="1"/>
  <c r="U588" i="2"/>
  <c r="U587" i="2" s="1"/>
  <c r="U585" i="2" s="1"/>
  <c r="T822" i="2"/>
  <c r="T8" i="12" s="1"/>
  <c r="X11" i="12"/>
  <c r="R5" i="12" l="1"/>
  <c r="L936" i="2"/>
  <c r="T398" i="7" s="1"/>
  <c r="G117" i="12"/>
  <c r="G116" i="12"/>
  <c r="G863" i="2"/>
  <c r="G28" i="12"/>
  <c r="G843" i="2"/>
  <c r="L941" i="2"/>
  <c r="T403" i="7" s="1"/>
  <c r="K943" i="2"/>
  <c r="S405" i="7" s="1"/>
  <c r="T396" i="7"/>
  <c r="M934" i="2"/>
  <c r="S819" i="2"/>
  <c r="S7" i="12"/>
  <c r="U10" i="12"/>
  <c r="V588" i="2"/>
  <c r="V587" i="2" s="1"/>
  <c r="V585" i="2" s="1"/>
  <c r="Y11" i="12"/>
  <c r="T821" i="2"/>
  <c r="T7" i="12" s="1"/>
  <c r="D17" i="14"/>
  <c r="S5" i="12" l="1"/>
  <c r="M936" i="2"/>
  <c r="U398" i="7" s="1"/>
  <c r="G107" i="12"/>
  <c r="G49" i="12"/>
  <c r="G29" i="12"/>
  <c r="M941" i="2"/>
  <c r="U403" i="7" s="1"/>
  <c r="L943" i="2"/>
  <c r="T405" i="7" s="1"/>
  <c r="U396" i="7"/>
  <c r="N934" i="2"/>
  <c r="V10" i="12"/>
  <c r="U822" i="2"/>
  <c r="W588" i="2"/>
  <c r="W587" i="2" s="1"/>
  <c r="W585" i="2" s="1"/>
  <c r="T819" i="2"/>
  <c r="L351" i="7"/>
  <c r="D19" i="13" s="1"/>
  <c r="D76" i="13" s="1"/>
  <c r="D87" i="13" s="1"/>
  <c r="D101" i="13" s="1"/>
  <c r="D419" i="2"/>
  <c r="T5" i="12" l="1"/>
  <c r="N936" i="2"/>
  <c r="V398" i="7" s="1"/>
  <c r="N941" i="2"/>
  <c r="V403" i="7" s="1"/>
  <c r="M943" i="2"/>
  <c r="U405" i="7" s="1"/>
  <c r="V396" i="7"/>
  <c r="O934" i="2"/>
  <c r="U821" i="2"/>
  <c r="U7" i="12" s="1"/>
  <c r="U8" i="12"/>
  <c r="D103" i="13"/>
  <c r="D104" i="13" s="1"/>
  <c r="E104" i="13" s="1"/>
  <c r="F104" i="13" s="1"/>
  <c r="G104" i="13" s="1"/>
  <c r="H104" i="13" s="1"/>
  <c r="I104" i="13" s="1"/>
  <c r="J104" i="13" s="1"/>
  <c r="K104" i="13" s="1"/>
  <c r="L104" i="13" s="1"/>
  <c r="M104" i="13" s="1"/>
  <c r="N104" i="13" s="1"/>
  <c r="O104" i="13" s="1"/>
  <c r="P104" i="13" s="1"/>
  <c r="Q104" i="13" s="1"/>
  <c r="R104" i="13" s="1"/>
  <c r="S104" i="13" s="1"/>
  <c r="T104" i="13" s="1"/>
  <c r="U104" i="13" s="1"/>
  <c r="V104" i="13" s="1"/>
  <c r="V105" i="13"/>
  <c r="D105" i="13"/>
  <c r="Q105" i="13"/>
  <c r="S105" i="13"/>
  <c r="P105" i="13"/>
  <c r="M105" i="13"/>
  <c r="N105" i="13"/>
  <c r="F105" i="13"/>
  <c r="K105" i="13"/>
  <c r="O105" i="13"/>
  <c r="U105" i="13"/>
  <c r="G105" i="13"/>
  <c r="E105" i="13"/>
  <c r="I105" i="13"/>
  <c r="H105" i="13"/>
  <c r="R105" i="13"/>
  <c r="L105" i="13"/>
  <c r="J105" i="13"/>
  <c r="T105" i="13"/>
  <c r="D102" i="13"/>
  <c r="E102" i="13" s="1"/>
  <c r="F102" i="13" s="1"/>
  <c r="G102" i="13" s="1"/>
  <c r="H102" i="13" s="1"/>
  <c r="I102" i="13" s="1"/>
  <c r="J102" i="13" s="1"/>
  <c r="K102" i="13" s="1"/>
  <c r="L102" i="13" s="1"/>
  <c r="M102" i="13" s="1"/>
  <c r="N102" i="13" s="1"/>
  <c r="O102" i="13" s="1"/>
  <c r="P102" i="13" s="1"/>
  <c r="Q102" i="13" s="1"/>
  <c r="R102" i="13" s="1"/>
  <c r="S102" i="13" s="1"/>
  <c r="T102" i="13" s="1"/>
  <c r="U102" i="13" s="1"/>
  <c r="V102" i="13" s="1"/>
  <c r="V822" i="2"/>
  <c r="L353" i="7"/>
  <c r="D428" i="2"/>
  <c r="H664" i="2"/>
  <c r="H62" i="12"/>
  <c r="U819" i="2" l="1"/>
  <c r="O936" i="2"/>
  <c r="W398" i="7" s="1"/>
  <c r="O941" i="2"/>
  <c r="W403" i="7" s="1"/>
  <c r="N943" i="2"/>
  <c r="V405" i="7" s="1"/>
  <c r="W396" i="7"/>
  <c r="P934" i="2"/>
  <c r="W822" i="2"/>
  <c r="W10" i="12"/>
  <c r="X822" i="2"/>
  <c r="X10" i="12"/>
  <c r="V821" i="2"/>
  <c r="V7" i="12" s="1"/>
  <c r="V8" i="12"/>
  <c r="X588" i="2"/>
  <c r="X587" i="2" s="1"/>
  <c r="X585" i="2" s="1"/>
  <c r="Y10" i="12"/>
  <c r="D430" i="2"/>
  <c r="H647" i="2"/>
  <c r="H652" i="2" s="1"/>
  <c r="H653" i="2" s="1"/>
  <c r="H909" i="2"/>
  <c r="H897" i="2" s="1"/>
  <c r="H679" i="2"/>
  <c r="U5" i="12" l="1"/>
  <c r="P936" i="2"/>
  <c r="X398" i="7" s="1"/>
  <c r="P941" i="2"/>
  <c r="X403" i="7" s="1"/>
  <c r="O943" i="2"/>
  <c r="W405" i="7" s="1"/>
  <c r="X396" i="7"/>
  <c r="Q934" i="2"/>
  <c r="X821" i="2"/>
  <c r="X8" i="12"/>
  <c r="V819" i="2"/>
  <c r="W821" i="2"/>
  <c r="W8" i="12"/>
  <c r="Y822" i="2"/>
  <c r="Y8" i="12" s="1"/>
  <c r="Y588" i="2"/>
  <c r="Y587" i="2" s="1"/>
  <c r="Y585" i="2" s="1"/>
  <c r="H95" i="12"/>
  <c r="H83" i="12"/>
  <c r="H880" i="2"/>
  <c r="H885" i="2" s="1"/>
  <c r="H886" i="2" s="1"/>
  <c r="H61" i="12"/>
  <c r="H911" i="2"/>
  <c r="H97" i="12" s="1"/>
  <c r="H655" i="2"/>
  <c r="L362" i="7"/>
  <c r="L366" i="7" s="1"/>
  <c r="D437" i="2"/>
  <c r="D447" i="2" s="1"/>
  <c r="V5" i="12" l="1"/>
  <c r="Q936" i="2"/>
  <c r="Y398" i="7" s="1"/>
  <c r="Q941" i="2"/>
  <c r="Y403" i="7" s="1"/>
  <c r="P943" i="2"/>
  <c r="X405" i="7" s="1"/>
  <c r="Y396" i="7"/>
  <c r="R934" i="2"/>
  <c r="W819" i="2"/>
  <c r="W7" i="12"/>
  <c r="X819" i="2"/>
  <c r="X7" i="12"/>
  <c r="Y821" i="2"/>
  <c r="Z588" i="2"/>
  <c r="Z587" i="2" s="1"/>
  <c r="Z585" i="2" s="1"/>
  <c r="H888" i="2"/>
  <c r="H71" i="12"/>
  <c r="H66" i="12"/>
  <c r="H616" i="2"/>
  <c r="H659" i="2"/>
  <c r="W5" i="12" l="1"/>
  <c r="X5" i="12"/>
  <c r="Y7" i="12"/>
  <c r="Y819" i="2"/>
  <c r="R936" i="2"/>
  <c r="Z398" i="7" s="1"/>
  <c r="R941" i="2"/>
  <c r="Z403" i="7" s="1"/>
  <c r="Q943" i="2"/>
  <c r="Y405" i="7" s="1"/>
  <c r="Z396" i="7"/>
  <c r="S934" i="2"/>
  <c r="H126" i="12"/>
  <c r="H113" i="12"/>
  <c r="H72" i="12"/>
  <c r="H611" i="2"/>
  <c r="H629" i="2" s="1"/>
  <c r="I615" i="2"/>
  <c r="I848" i="2" l="1"/>
  <c r="Y5" i="12"/>
  <c r="S936" i="2"/>
  <c r="AA398" i="7" s="1"/>
  <c r="S941" i="2"/>
  <c r="AA403" i="7" s="1"/>
  <c r="R943" i="2"/>
  <c r="Z405" i="7" s="1"/>
  <c r="AA396" i="7"/>
  <c r="T934" i="2"/>
  <c r="H74" i="12"/>
  <c r="H849" i="2"/>
  <c r="H892" i="2"/>
  <c r="I611" i="2"/>
  <c r="I629" i="2" s="1"/>
  <c r="J615" i="2"/>
  <c r="J848" i="2" l="1"/>
  <c r="J907" i="2" s="1"/>
  <c r="T936" i="2"/>
  <c r="AB398" i="7" s="1"/>
  <c r="T941" i="2"/>
  <c r="AB403" i="7" s="1"/>
  <c r="S943" i="2"/>
  <c r="AA405" i="7" s="1"/>
  <c r="AB396" i="7"/>
  <c r="U934" i="2"/>
  <c r="I907" i="2"/>
  <c r="I911" i="2" s="1"/>
  <c r="H899" i="2"/>
  <c r="H78" i="12"/>
  <c r="H35" i="12"/>
  <c r="H845" i="2"/>
  <c r="I34" i="12"/>
  <c r="H106" i="12"/>
  <c r="J611" i="2"/>
  <c r="J629" i="2" s="1"/>
  <c r="K615" i="2"/>
  <c r="K848" i="2" l="1"/>
  <c r="K34" i="12" s="1"/>
  <c r="U936" i="2"/>
  <c r="AC398" i="7" s="1"/>
  <c r="U941" i="2"/>
  <c r="AC403" i="7" s="1"/>
  <c r="T943" i="2"/>
  <c r="AB405" i="7" s="1"/>
  <c r="AC396" i="7"/>
  <c r="V934" i="2"/>
  <c r="AD396" i="7" s="1"/>
  <c r="I93" i="12"/>
  <c r="J93" i="12"/>
  <c r="J911" i="2"/>
  <c r="I97" i="12"/>
  <c r="I912" i="2"/>
  <c r="I98" i="12" s="1"/>
  <c r="H912" i="2"/>
  <c r="H85" i="12"/>
  <c r="I845" i="2"/>
  <c r="J34" i="12"/>
  <c r="H862" i="2"/>
  <c r="H31" i="12"/>
  <c r="L615" i="2"/>
  <c r="K611" i="2"/>
  <c r="K629" i="2" s="1"/>
  <c r="L848" i="2" l="1"/>
  <c r="K907" i="2"/>
  <c r="K93" i="12" s="1"/>
  <c r="V936" i="2"/>
  <c r="AD398" i="7" s="1"/>
  <c r="V941" i="2"/>
  <c r="AD403" i="7" s="1"/>
  <c r="U943" i="2"/>
  <c r="AC405" i="7" s="1"/>
  <c r="M615" i="2"/>
  <c r="J97" i="12"/>
  <c r="J912" i="2"/>
  <c r="J98" i="12" s="1"/>
  <c r="H48" i="12"/>
  <c r="H112" i="12" s="1"/>
  <c r="H914" i="2"/>
  <c r="H98" i="12"/>
  <c r="H111" i="12"/>
  <c r="H125" i="12"/>
  <c r="J845" i="2"/>
  <c r="I862" i="2"/>
  <c r="I31" i="12"/>
  <c r="L611" i="2"/>
  <c r="L629" i="2" s="1"/>
  <c r="M848" i="2" l="1"/>
  <c r="M34" i="12" s="1"/>
  <c r="K911" i="2"/>
  <c r="K97" i="12" s="1"/>
  <c r="V943" i="2"/>
  <c r="AD405" i="7" s="1"/>
  <c r="L907" i="2"/>
  <c r="L93" i="12" s="1"/>
  <c r="L34" i="12"/>
  <c r="N615" i="2"/>
  <c r="M611" i="2"/>
  <c r="M629" i="2" s="1"/>
  <c r="I48" i="12"/>
  <c r="I110" i="12" s="1"/>
  <c r="H110" i="12"/>
  <c r="H100" i="12"/>
  <c r="I913" i="2"/>
  <c r="I914" i="2" s="1"/>
  <c r="H838" i="2"/>
  <c r="L377" i="7"/>
  <c r="L378" i="7" s="1"/>
  <c r="J862" i="2"/>
  <c r="J31" i="12"/>
  <c r="I125" i="12"/>
  <c r="I111" i="12"/>
  <c r="K845" i="2"/>
  <c r="K31" i="12" s="1"/>
  <c r="N848" i="2" l="1"/>
  <c r="K912" i="2"/>
  <c r="K98" i="12" s="1"/>
  <c r="L911" i="2"/>
  <c r="L97" i="12" s="1"/>
  <c r="K111" i="12"/>
  <c r="K125" i="12"/>
  <c r="M907" i="2"/>
  <c r="M845" i="2"/>
  <c r="O615" i="2"/>
  <c r="N34" i="12"/>
  <c r="N611" i="2"/>
  <c r="N629" i="2" s="1"/>
  <c r="I112" i="12"/>
  <c r="J48" i="12"/>
  <c r="J112" i="12" s="1"/>
  <c r="H837" i="2"/>
  <c r="H24" i="12"/>
  <c r="I99" i="12"/>
  <c r="J125" i="12"/>
  <c r="J111" i="12"/>
  <c r="K862" i="2"/>
  <c r="K48" i="12" s="1"/>
  <c r="L845" i="2"/>
  <c r="L31" i="12" s="1"/>
  <c r="O848" i="2" l="1"/>
  <c r="O34" i="12" s="1"/>
  <c r="L912" i="2"/>
  <c r="L98" i="12" s="1"/>
  <c r="M862" i="2"/>
  <c r="M48" i="12" s="1"/>
  <c r="M31" i="12"/>
  <c r="M911" i="2"/>
  <c r="M93" i="12"/>
  <c r="L111" i="12"/>
  <c r="L125" i="12"/>
  <c r="K112" i="12"/>
  <c r="K110" i="12"/>
  <c r="N907" i="2"/>
  <c r="N845" i="2"/>
  <c r="P615" i="2"/>
  <c r="O611" i="2"/>
  <c r="O629" i="2" s="1"/>
  <c r="J110" i="12"/>
  <c r="H101" i="12"/>
  <c r="I100" i="12"/>
  <c r="J913" i="2"/>
  <c r="J914" i="2" s="1"/>
  <c r="I838" i="2"/>
  <c r="M377" i="7"/>
  <c r="M378" i="7" s="1"/>
  <c r="H23" i="12"/>
  <c r="H832" i="2"/>
  <c r="H842" i="2" s="1"/>
  <c r="L862" i="2"/>
  <c r="L48" i="12" s="1"/>
  <c r="L110" i="12" s="1"/>
  <c r="P848" i="2" l="1"/>
  <c r="P34" i="12" s="1"/>
  <c r="N911" i="2"/>
  <c r="N93" i="12"/>
  <c r="M912" i="2"/>
  <c r="M98" i="12" s="1"/>
  <c r="M97" i="12"/>
  <c r="M111" i="12"/>
  <c r="M110" i="12"/>
  <c r="M125" i="12"/>
  <c r="N862" i="2"/>
  <c r="N48" i="12" s="1"/>
  <c r="N31" i="12"/>
  <c r="L112" i="12"/>
  <c r="M112" i="12"/>
  <c r="O907" i="2"/>
  <c r="O845" i="2"/>
  <c r="Q615" i="2"/>
  <c r="P611" i="2"/>
  <c r="P629" i="2" s="1"/>
  <c r="H863" i="2"/>
  <c r="H18" i="12"/>
  <c r="I24" i="12"/>
  <c r="I837" i="2"/>
  <c r="J99" i="12"/>
  <c r="Q848" i="2" l="1"/>
  <c r="Q34" i="12" s="1"/>
  <c r="N112" i="12"/>
  <c r="O911" i="2"/>
  <c r="O93" i="12"/>
  <c r="O862" i="2"/>
  <c r="O48" i="12" s="1"/>
  <c r="O31" i="12"/>
  <c r="N110" i="12"/>
  <c r="N111" i="12"/>
  <c r="N125" i="12"/>
  <c r="N912" i="2"/>
  <c r="N98" i="12" s="1"/>
  <c r="N97" i="12"/>
  <c r="P845" i="2"/>
  <c r="P907" i="2"/>
  <c r="R615" i="2"/>
  <c r="Q611" i="2"/>
  <c r="Q629" i="2" s="1"/>
  <c r="I101" i="12"/>
  <c r="J100" i="12"/>
  <c r="N377" i="7"/>
  <c r="N378" i="7" s="1"/>
  <c r="J838" i="2"/>
  <c r="K913" i="2"/>
  <c r="I23" i="12"/>
  <c r="I832" i="2"/>
  <c r="I842" i="2" s="1"/>
  <c r="H116" i="12"/>
  <c r="H117" i="12"/>
  <c r="H28" i="12"/>
  <c r="H843" i="2"/>
  <c r="R848" i="2" l="1"/>
  <c r="R34" i="12" s="1"/>
  <c r="O112" i="12"/>
  <c r="P911" i="2"/>
  <c r="P93" i="12"/>
  <c r="O110" i="12"/>
  <c r="O111" i="12"/>
  <c r="O125" i="12"/>
  <c r="K914" i="2"/>
  <c r="K100" i="12" s="1"/>
  <c r="K99" i="12"/>
  <c r="P862" i="2"/>
  <c r="P48" i="12" s="1"/>
  <c r="P31" i="12"/>
  <c r="O912" i="2"/>
  <c r="O98" i="12" s="1"/>
  <c r="O97" i="12"/>
  <c r="Q845" i="2"/>
  <c r="Q907" i="2"/>
  <c r="S615" i="2"/>
  <c r="R611" i="2"/>
  <c r="R629" i="2" s="1"/>
  <c r="I18" i="12"/>
  <c r="J24" i="12"/>
  <c r="J837" i="2"/>
  <c r="H107" i="12"/>
  <c r="H29" i="12"/>
  <c r="H49" i="12"/>
  <c r="S848" i="2" l="1"/>
  <c r="S34" i="12" s="1"/>
  <c r="Q862" i="2"/>
  <c r="Q48" i="12" s="1"/>
  <c r="Q31" i="12"/>
  <c r="P111" i="12"/>
  <c r="P110" i="12"/>
  <c r="P125" i="12"/>
  <c r="P912" i="2"/>
  <c r="P98" i="12" s="1"/>
  <c r="P97" i="12"/>
  <c r="Q911" i="2"/>
  <c r="Q93" i="12"/>
  <c r="P112" i="12"/>
  <c r="R907" i="2"/>
  <c r="R845" i="2"/>
  <c r="T615" i="2"/>
  <c r="S611" i="2"/>
  <c r="S629" i="2" s="1"/>
  <c r="J101" i="12"/>
  <c r="J832" i="2"/>
  <c r="J842" i="2" s="1"/>
  <c r="J23" i="12"/>
  <c r="O377" i="7"/>
  <c r="O378" i="7" s="1"/>
  <c r="L913" i="2"/>
  <c r="K838" i="2"/>
  <c r="K24" i="12" s="1"/>
  <c r="K101" i="12" s="1"/>
  <c r="I863" i="2"/>
  <c r="I28" i="12"/>
  <c r="I843" i="2"/>
  <c r="I117" i="12"/>
  <c r="I116" i="12"/>
  <c r="T848" i="2" l="1"/>
  <c r="R862" i="2"/>
  <c r="R48" i="12" s="1"/>
  <c r="R31" i="12"/>
  <c r="R911" i="2"/>
  <c r="R93" i="12"/>
  <c r="Q912" i="2"/>
  <c r="Q98" i="12" s="1"/>
  <c r="Q97" i="12"/>
  <c r="L914" i="2"/>
  <c r="L99" i="12"/>
  <c r="Q125" i="12"/>
  <c r="Q110" i="12"/>
  <c r="Q111" i="12"/>
  <c r="Q112" i="12"/>
  <c r="S907" i="2"/>
  <c r="S845" i="2"/>
  <c r="U615" i="2"/>
  <c r="T34" i="12"/>
  <c r="T611" i="2"/>
  <c r="T629" i="2" s="1"/>
  <c r="I107" i="12"/>
  <c r="I49" i="12"/>
  <c r="I29" i="12"/>
  <c r="K837" i="2"/>
  <c r="K23" i="12" s="1"/>
  <c r="J863" i="2"/>
  <c r="J18" i="12"/>
  <c r="H666" i="2"/>
  <c r="H680" i="2" s="1"/>
  <c r="H682" i="2" s="1"/>
  <c r="U848" i="2" l="1"/>
  <c r="U34" i="12" s="1"/>
  <c r="M913" i="2"/>
  <c r="L100" i="12"/>
  <c r="S911" i="2"/>
  <c r="S93" i="12"/>
  <c r="S862" i="2"/>
  <c r="S48" i="12" s="1"/>
  <c r="S31" i="12"/>
  <c r="R912" i="2"/>
  <c r="R98" i="12" s="1"/>
  <c r="R97" i="12"/>
  <c r="R110" i="12"/>
  <c r="R111" i="12"/>
  <c r="R125" i="12"/>
  <c r="R112" i="12"/>
  <c r="T907" i="2"/>
  <c r="T93" i="12" s="1"/>
  <c r="T845" i="2"/>
  <c r="T31" i="12" s="1"/>
  <c r="V615" i="2"/>
  <c r="U611" i="2"/>
  <c r="U629" i="2" s="1"/>
  <c r="L375" i="7"/>
  <c r="P377" i="7"/>
  <c r="P378" i="7" s="1"/>
  <c r="L838" i="2"/>
  <c r="L24" i="12" s="1"/>
  <c r="J28" i="12"/>
  <c r="J843" i="2"/>
  <c r="K832" i="2"/>
  <c r="J116" i="12"/>
  <c r="J117" i="12"/>
  <c r="H604" i="2"/>
  <c r="H603" i="2" s="1"/>
  <c r="H598" i="2" s="1"/>
  <c r="H608" i="2" s="1"/>
  <c r="I681" i="2"/>
  <c r="I682" i="2" s="1"/>
  <c r="V848" i="2" l="1"/>
  <c r="V34" i="12" s="1"/>
  <c r="K18" i="12"/>
  <c r="K116" i="12" s="1"/>
  <c r="K842" i="2"/>
  <c r="T111" i="12"/>
  <c r="T125" i="12"/>
  <c r="K117" i="12"/>
  <c r="S112" i="12"/>
  <c r="S110" i="12"/>
  <c r="S111" i="12"/>
  <c r="S125" i="12"/>
  <c r="S912" i="2"/>
  <c r="S98" i="12" s="1"/>
  <c r="S97" i="12"/>
  <c r="L101" i="12"/>
  <c r="M914" i="2"/>
  <c r="M99" i="12"/>
  <c r="U907" i="2"/>
  <c r="U93" i="12" s="1"/>
  <c r="U845" i="2"/>
  <c r="U31" i="12" s="1"/>
  <c r="W615" i="2"/>
  <c r="V611" i="2"/>
  <c r="V629" i="2" s="1"/>
  <c r="T862" i="2"/>
  <c r="T48" i="12" s="1"/>
  <c r="T911" i="2"/>
  <c r="T97" i="12" s="1"/>
  <c r="M375" i="7"/>
  <c r="H683" i="2"/>
  <c r="J107" i="12"/>
  <c r="J49" i="12"/>
  <c r="J29" i="12"/>
  <c r="L837" i="2"/>
  <c r="L23" i="12" s="1"/>
  <c r="J681" i="2"/>
  <c r="J682" i="2" s="1"/>
  <c r="I604" i="2"/>
  <c r="I603" i="2" s="1"/>
  <c r="I598" i="2" s="1"/>
  <c r="I608" i="2" s="1"/>
  <c r="H630" i="2"/>
  <c r="H609" i="2"/>
  <c r="W848" i="2" l="1"/>
  <c r="W34" i="12" s="1"/>
  <c r="U111" i="12"/>
  <c r="U125" i="12"/>
  <c r="T112" i="12"/>
  <c r="Q377" i="7"/>
  <c r="Q378" i="7" s="1"/>
  <c r="M100" i="12"/>
  <c r="N913" i="2"/>
  <c r="M838" i="2"/>
  <c r="K863" i="2"/>
  <c r="K28" i="12"/>
  <c r="T110" i="12"/>
  <c r="T912" i="2"/>
  <c r="T98" i="12" s="1"/>
  <c r="U911" i="2"/>
  <c r="U97" i="12" s="1"/>
  <c r="U862" i="2"/>
  <c r="U48" i="12" s="1"/>
  <c r="U110" i="12" s="1"/>
  <c r="V907" i="2"/>
  <c r="V93" i="12" s="1"/>
  <c r="V845" i="2"/>
  <c r="V31" i="12" s="1"/>
  <c r="X615" i="2"/>
  <c r="W611" i="2"/>
  <c r="W629" i="2" s="1"/>
  <c r="I683" i="2"/>
  <c r="N375" i="7"/>
  <c r="K843" i="2"/>
  <c r="L832" i="2"/>
  <c r="K681" i="2"/>
  <c r="K682" i="2" s="1"/>
  <c r="J604" i="2"/>
  <c r="J603" i="2" s="1"/>
  <c r="J598" i="2" s="1"/>
  <c r="J608" i="2" s="1"/>
  <c r="I630" i="2"/>
  <c r="I609" i="2"/>
  <c r="X848" i="2" l="1"/>
  <c r="X34" i="12" s="1"/>
  <c r="L18" i="12"/>
  <c r="L116" i="12" s="1"/>
  <c r="L842" i="2"/>
  <c r="V111" i="12"/>
  <c r="V125" i="12"/>
  <c r="K107" i="12"/>
  <c r="K49" i="12"/>
  <c r="K29" i="12"/>
  <c r="U112" i="12"/>
  <c r="M837" i="2"/>
  <c r="M24" i="12"/>
  <c r="M101" i="12" s="1"/>
  <c r="N914" i="2"/>
  <c r="N99" i="12"/>
  <c r="V911" i="2"/>
  <c r="V97" i="12" s="1"/>
  <c r="U912" i="2"/>
  <c r="U98" i="12" s="1"/>
  <c r="V862" i="2"/>
  <c r="V48" i="12" s="1"/>
  <c r="W907" i="2"/>
  <c r="W93" i="12" s="1"/>
  <c r="W845" i="2"/>
  <c r="W31" i="12" s="1"/>
  <c r="Y615" i="2"/>
  <c r="X611" i="2"/>
  <c r="X629" i="2" s="1"/>
  <c r="J683" i="2"/>
  <c r="O375" i="7"/>
  <c r="L681" i="2"/>
  <c r="L682" i="2" s="1"/>
  <c r="M681" i="2" s="1"/>
  <c r="M682" i="2" s="1"/>
  <c r="Q375" i="7" s="1"/>
  <c r="K604" i="2"/>
  <c r="K603" i="2" s="1"/>
  <c r="K598" i="2" s="1"/>
  <c r="K608" i="2" s="1"/>
  <c r="J609" i="2"/>
  <c r="J630" i="2"/>
  <c r="L117" i="12" l="1"/>
  <c r="Y848" i="2"/>
  <c r="Y34" i="12" s="1"/>
  <c r="R377" i="7"/>
  <c r="R378" i="7" s="1"/>
  <c r="N100" i="12"/>
  <c r="N838" i="2"/>
  <c r="O913" i="2"/>
  <c r="M832" i="2"/>
  <c r="M842" i="2" s="1"/>
  <c r="M23" i="12"/>
  <c r="L863" i="2"/>
  <c r="L28" i="12"/>
  <c r="V112" i="12"/>
  <c r="W111" i="12"/>
  <c r="W125" i="12"/>
  <c r="V110" i="12"/>
  <c r="Z615" i="2"/>
  <c r="AA848" i="2" s="1"/>
  <c r="Y611" i="2"/>
  <c r="Y629" i="2" s="1"/>
  <c r="M604" i="2"/>
  <c r="M603" i="2" s="1"/>
  <c r="M598" i="2" s="1"/>
  <c r="M608" i="2" s="1"/>
  <c r="N681" i="2"/>
  <c r="N682" i="2" s="1"/>
  <c r="R375" i="7" s="1"/>
  <c r="W911" i="2"/>
  <c r="W97" i="12" s="1"/>
  <c r="W862" i="2"/>
  <c r="W48" i="12" s="1"/>
  <c r="W110" i="12" s="1"/>
  <c r="X845" i="2"/>
  <c r="X31" i="12" s="1"/>
  <c r="X907" i="2"/>
  <c r="X93" i="12" s="1"/>
  <c r="V912" i="2"/>
  <c r="V98" i="12" s="1"/>
  <c r="P375" i="7"/>
  <c r="K683" i="2"/>
  <c r="L843" i="2"/>
  <c r="L604" i="2"/>
  <c r="L603" i="2" s="1"/>
  <c r="L598" i="2" s="1"/>
  <c r="L608" i="2" s="1"/>
  <c r="K630" i="2"/>
  <c r="K609" i="2"/>
  <c r="Z848" i="2" l="1"/>
  <c r="Z907" i="2" s="1"/>
  <c r="AA34" i="12"/>
  <c r="AA845" i="2"/>
  <c r="O914" i="2"/>
  <c r="O99" i="12"/>
  <c r="X125" i="12"/>
  <c r="X111" i="12"/>
  <c r="N837" i="2"/>
  <c r="N24" i="12"/>
  <c r="N101" i="12" s="1"/>
  <c r="L107" i="12"/>
  <c r="L49" i="12"/>
  <c r="L29" i="12"/>
  <c r="M18" i="12"/>
  <c r="W112" i="12"/>
  <c r="M683" i="2"/>
  <c r="Z611" i="2"/>
  <c r="Z629" i="2" s="1"/>
  <c r="Y845" i="2"/>
  <c r="Y31" i="12" s="1"/>
  <c r="Y907" i="2"/>
  <c r="Y93" i="12" s="1"/>
  <c r="W912" i="2"/>
  <c r="W98" i="12" s="1"/>
  <c r="X911" i="2"/>
  <c r="X97" i="12" s="1"/>
  <c r="N604" i="2"/>
  <c r="N603" i="2" s="1"/>
  <c r="N598" i="2" s="1"/>
  <c r="N608" i="2" s="1"/>
  <c r="O681" i="2"/>
  <c r="O682" i="2" s="1"/>
  <c r="S375" i="7" s="1"/>
  <c r="X862" i="2"/>
  <c r="X48" i="12" s="1"/>
  <c r="X110" i="12" s="1"/>
  <c r="M609" i="2"/>
  <c r="M630" i="2"/>
  <c r="L683" i="2"/>
  <c r="L630" i="2"/>
  <c r="L609" i="2"/>
  <c r="AA31" i="12" l="1"/>
  <c r="AA862" i="2"/>
  <c r="AA48" i="12" s="1"/>
  <c r="AA112" i="12" s="1"/>
  <c r="Z34" i="12"/>
  <c r="AA907" i="2"/>
  <c r="AA93" i="12" s="1"/>
  <c r="Z845" i="2"/>
  <c r="Z862" i="2" s="1"/>
  <c r="Z48" i="12" s="1"/>
  <c r="Z911" i="2"/>
  <c r="Z93" i="12"/>
  <c r="Y125" i="12"/>
  <c r="Y111" i="12"/>
  <c r="M117" i="12"/>
  <c r="M116" i="12"/>
  <c r="M28" i="12"/>
  <c r="M863" i="2"/>
  <c r="M843" i="2"/>
  <c r="X112" i="12"/>
  <c r="N832" i="2"/>
  <c r="N842" i="2" s="1"/>
  <c r="N23" i="12"/>
  <c r="S377" i="7"/>
  <c r="S378" i="7" s="1"/>
  <c r="O100" i="12"/>
  <c r="O838" i="2"/>
  <c r="P913" i="2"/>
  <c r="N683" i="2"/>
  <c r="O604" i="2"/>
  <c r="O603" i="2" s="1"/>
  <c r="O598" i="2" s="1"/>
  <c r="O608" i="2" s="1"/>
  <c r="P681" i="2"/>
  <c r="P682" i="2" s="1"/>
  <c r="T375" i="7" s="1"/>
  <c r="Y911" i="2"/>
  <c r="Y97" i="12" s="1"/>
  <c r="Y862" i="2"/>
  <c r="Y48" i="12" s="1"/>
  <c r="X912" i="2"/>
  <c r="X98" i="12" s="1"/>
  <c r="N630" i="2"/>
  <c r="N609" i="2"/>
  <c r="AA111" i="12" l="1"/>
  <c r="AA125" i="12"/>
  <c r="AA110" i="12"/>
  <c r="Z31" i="12"/>
  <c r="Z110" i="12" s="1"/>
  <c r="AA911" i="2"/>
  <c r="AA912" i="2" s="1"/>
  <c r="AA98" i="12" s="1"/>
  <c r="Z912" i="2"/>
  <c r="Z98" i="12" s="1"/>
  <c r="Z97" i="12"/>
  <c r="Z112" i="12"/>
  <c r="O837" i="2"/>
  <c r="O24" i="12"/>
  <c r="O101" i="12" s="1"/>
  <c r="M107" i="12"/>
  <c r="M49" i="12"/>
  <c r="M29" i="12"/>
  <c r="N18" i="12"/>
  <c r="Y112" i="12"/>
  <c r="P914" i="2"/>
  <c r="P99" i="12"/>
  <c r="Y110" i="12"/>
  <c r="O683" i="2"/>
  <c r="Y912" i="2"/>
  <c r="Y98" i="12" s="1"/>
  <c r="P604" i="2"/>
  <c r="P603" i="2" s="1"/>
  <c r="P598" i="2" s="1"/>
  <c r="P608" i="2" s="1"/>
  <c r="Q681" i="2"/>
  <c r="Q682" i="2" s="1"/>
  <c r="U375" i="7" s="1"/>
  <c r="O609" i="2"/>
  <c r="O630" i="2"/>
  <c r="Z111" i="12" l="1"/>
  <c r="Z125" i="12"/>
  <c r="AA97" i="12"/>
  <c r="T377" i="7"/>
  <c r="T378" i="7" s="1"/>
  <c r="P100" i="12"/>
  <c r="P838" i="2"/>
  <c r="Q913" i="2"/>
  <c r="N116" i="12"/>
  <c r="N117" i="12"/>
  <c r="N28" i="12"/>
  <c r="N843" i="2"/>
  <c r="N863" i="2"/>
  <c r="O832" i="2"/>
  <c r="O842" i="2" s="1"/>
  <c r="O23" i="12"/>
  <c r="P683" i="2"/>
  <c r="Q604" i="2"/>
  <c r="Q603" i="2" s="1"/>
  <c r="Q598" i="2" s="1"/>
  <c r="Q608" i="2" s="1"/>
  <c r="R681" i="2"/>
  <c r="R682" i="2" s="1"/>
  <c r="V375" i="7" s="1"/>
  <c r="P630" i="2"/>
  <c r="P609" i="2"/>
  <c r="Q914" i="2" l="1"/>
  <c r="Q99" i="12"/>
  <c r="O18" i="12"/>
  <c r="N107" i="12"/>
  <c r="N29" i="12"/>
  <c r="N49" i="12"/>
  <c r="P837" i="2"/>
  <c r="P24" i="12"/>
  <c r="P101" i="12" s="1"/>
  <c r="Q683" i="2"/>
  <c r="Q609" i="2"/>
  <c r="Q630" i="2"/>
  <c r="S681" i="2"/>
  <c r="S682" i="2" s="1"/>
  <c r="W375" i="7" s="1"/>
  <c r="R604" i="2"/>
  <c r="R603" i="2" s="1"/>
  <c r="R598" i="2" s="1"/>
  <c r="R608" i="2" s="1"/>
  <c r="O116" i="12" l="1"/>
  <c r="O117" i="12"/>
  <c r="O28" i="12"/>
  <c r="O863" i="2"/>
  <c r="O843" i="2"/>
  <c r="P832" i="2"/>
  <c r="P842" i="2" s="1"/>
  <c r="P23" i="12"/>
  <c r="U377" i="7"/>
  <c r="U378" i="7" s="1"/>
  <c r="Q100" i="12"/>
  <c r="Q838" i="2"/>
  <c r="R913" i="2"/>
  <c r="S604" i="2"/>
  <c r="S603" i="2" s="1"/>
  <c r="S598" i="2" s="1"/>
  <c r="S608" i="2" s="1"/>
  <c r="T681" i="2"/>
  <c r="T682" i="2" s="1"/>
  <c r="X375" i="7" s="1"/>
  <c r="R630" i="2"/>
  <c r="R609" i="2"/>
  <c r="R683" i="2"/>
  <c r="P18" i="12" l="1"/>
  <c r="R914" i="2"/>
  <c r="R99" i="12"/>
  <c r="O107" i="12"/>
  <c r="O29" i="12"/>
  <c r="O49" i="12"/>
  <c r="Q837" i="2"/>
  <c r="Q24" i="12"/>
  <c r="Q101" i="12" s="1"/>
  <c r="S683" i="2"/>
  <c r="T604" i="2"/>
  <c r="T603" i="2" s="1"/>
  <c r="T598" i="2" s="1"/>
  <c r="T608" i="2" s="1"/>
  <c r="U681" i="2"/>
  <c r="U682" i="2" s="1"/>
  <c r="Y375" i="7" s="1"/>
  <c r="S609" i="2"/>
  <c r="S630" i="2"/>
  <c r="Q832" i="2" l="1"/>
  <c r="Q842" i="2" s="1"/>
  <c r="Q23" i="12"/>
  <c r="V377" i="7"/>
  <c r="V378" i="7" s="1"/>
  <c r="R100" i="12"/>
  <c r="R838" i="2"/>
  <c r="S913" i="2"/>
  <c r="P117" i="12"/>
  <c r="P116" i="12"/>
  <c r="P28" i="12"/>
  <c r="P843" i="2"/>
  <c r="P863" i="2"/>
  <c r="T683" i="2"/>
  <c r="T609" i="2"/>
  <c r="T630" i="2"/>
  <c r="U604" i="2"/>
  <c r="U603" i="2" s="1"/>
  <c r="U598" i="2" s="1"/>
  <c r="U608" i="2" s="1"/>
  <c r="V681" i="2"/>
  <c r="V682" i="2" s="1"/>
  <c r="Z375" i="7" s="1"/>
  <c r="R837" i="2" l="1"/>
  <c r="R24" i="12"/>
  <c r="R101" i="12" s="1"/>
  <c r="S914" i="2"/>
  <c r="S99" i="12"/>
  <c r="P107" i="12"/>
  <c r="P29" i="12"/>
  <c r="P49" i="12"/>
  <c r="Q18" i="12"/>
  <c r="U683" i="2"/>
  <c r="U609" i="2"/>
  <c r="U630" i="2"/>
  <c r="V604" i="2"/>
  <c r="V603" i="2" s="1"/>
  <c r="V598" i="2" s="1"/>
  <c r="V608" i="2" s="1"/>
  <c r="W681" i="2"/>
  <c r="W682" i="2" s="1"/>
  <c r="AA375" i="7" s="1"/>
  <c r="W377" i="7" l="1"/>
  <c r="W378" i="7" s="1"/>
  <c r="S100" i="12"/>
  <c r="S838" i="2"/>
  <c r="T913" i="2"/>
  <c r="Q117" i="12"/>
  <c r="Q116" i="12"/>
  <c r="Q28" i="12"/>
  <c r="Q843" i="2"/>
  <c r="Q863" i="2"/>
  <c r="R832" i="2"/>
  <c r="R842" i="2" s="1"/>
  <c r="R23" i="12"/>
  <c r="V683" i="2"/>
  <c r="W604" i="2"/>
  <c r="W603" i="2" s="1"/>
  <c r="W598" i="2" s="1"/>
  <c r="W608" i="2" s="1"/>
  <c r="X681" i="2"/>
  <c r="X682" i="2" s="1"/>
  <c r="AB375" i="7" s="1"/>
  <c r="V630" i="2"/>
  <c r="V609" i="2"/>
  <c r="T99" i="12" l="1"/>
  <c r="T914" i="2"/>
  <c r="Q107" i="12"/>
  <c r="Q49" i="12"/>
  <c r="Q29" i="12"/>
  <c r="S837" i="2"/>
  <c r="S24" i="12"/>
  <c r="S101" i="12" s="1"/>
  <c r="R18" i="12"/>
  <c r="W683" i="2"/>
  <c r="W609" i="2"/>
  <c r="W630" i="2"/>
  <c r="X604" i="2"/>
  <c r="X603" i="2" s="1"/>
  <c r="X598" i="2" s="1"/>
  <c r="X608" i="2" s="1"/>
  <c r="Y681" i="2"/>
  <c r="Y682" i="2" s="1"/>
  <c r="AC375" i="7" s="1"/>
  <c r="S832" i="2" l="1"/>
  <c r="S842" i="2" s="1"/>
  <c r="S23" i="12"/>
  <c r="X377" i="7"/>
  <c r="X378" i="7" s="1"/>
  <c r="T100" i="12"/>
  <c r="T838" i="2"/>
  <c r="U913" i="2"/>
  <c r="R28" i="12"/>
  <c r="R863" i="2"/>
  <c r="R843" i="2"/>
  <c r="R116" i="12"/>
  <c r="R117" i="12"/>
  <c r="Y604" i="2"/>
  <c r="Y603" i="2" s="1"/>
  <c r="Y598" i="2" s="1"/>
  <c r="Y608" i="2" s="1"/>
  <c r="Z681" i="2"/>
  <c r="Z682" i="2" s="1"/>
  <c r="AD375" i="7" s="1"/>
  <c r="X630" i="2"/>
  <c r="X609" i="2"/>
  <c r="X683" i="2"/>
  <c r="R107" i="12" l="1"/>
  <c r="R49" i="12"/>
  <c r="R29" i="12"/>
  <c r="T24" i="12"/>
  <c r="T101" i="12" s="1"/>
  <c r="T837" i="2"/>
  <c r="U99" i="12"/>
  <c r="U914" i="2"/>
  <c r="S18" i="12"/>
  <c r="Z604" i="2"/>
  <c r="Z603" i="2" s="1"/>
  <c r="Z598" i="2" s="1"/>
  <c r="Z608" i="2" s="1"/>
  <c r="Y609" i="2"/>
  <c r="Y630" i="2"/>
  <c r="Y683" i="2"/>
  <c r="Y377" i="7" l="1"/>
  <c r="Y378" i="7" s="1"/>
  <c r="U100" i="12"/>
  <c r="U838" i="2"/>
  <c r="V913" i="2"/>
  <c r="S116" i="12"/>
  <c r="S117" i="12"/>
  <c r="T23" i="12"/>
  <c r="T832" i="2"/>
  <c r="T842" i="2" s="1"/>
  <c r="S28" i="12"/>
  <c r="S863" i="2"/>
  <c r="S843" i="2"/>
  <c r="Z683" i="2"/>
  <c r="Z609" i="2"/>
  <c r="Z630" i="2"/>
  <c r="V99" i="12" l="1"/>
  <c r="V914" i="2"/>
  <c r="S107" i="12"/>
  <c r="S29" i="12"/>
  <c r="S49" i="12"/>
  <c r="U24" i="12"/>
  <c r="U101" i="12" s="1"/>
  <c r="U837" i="2"/>
  <c r="T18" i="12"/>
  <c r="C38" i="2"/>
  <c r="B2" i="15" s="1"/>
  <c r="T116" i="12" l="1"/>
  <c r="T117" i="12"/>
  <c r="U23" i="12"/>
  <c r="U832" i="2"/>
  <c r="U842" i="2" s="1"/>
  <c r="Z377" i="7"/>
  <c r="Z378" i="7" s="1"/>
  <c r="V100" i="12"/>
  <c r="V838" i="2"/>
  <c r="W913" i="2"/>
  <c r="T28" i="12"/>
  <c r="T863" i="2"/>
  <c r="T843" i="2"/>
  <c r="B2" i="3"/>
  <c r="B2" i="7"/>
  <c r="B2" i="12"/>
  <c r="V24" i="12" l="1"/>
  <c r="V101" i="12" s="1"/>
  <c r="V837" i="2"/>
  <c r="U18" i="12"/>
  <c r="W99" i="12"/>
  <c r="W914" i="2"/>
  <c r="T107" i="12"/>
  <c r="T49" i="12"/>
  <c r="T29" i="12"/>
  <c r="AA377" i="7" l="1"/>
  <c r="AA378" i="7" s="1"/>
  <c r="W100" i="12"/>
  <c r="W838" i="2"/>
  <c r="X913" i="2"/>
  <c r="U28" i="12"/>
  <c r="U863" i="2"/>
  <c r="U843" i="2"/>
  <c r="U117" i="12"/>
  <c r="U116" i="12"/>
  <c r="V23" i="12"/>
  <c r="V832" i="2"/>
  <c r="V842" i="2" s="1"/>
  <c r="U107" i="12" l="1"/>
  <c r="U29" i="12"/>
  <c r="U49" i="12"/>
  <c r="X99" i="12"/>
  <c r="X914" i="2"/>
  <c r="V18" i="12"/>
  <c r="W24" i="12"/>
  <c r="W101" i="12" s="1"/>
  <c r="W837" i="2"/>
  <c r="AB377" i="7" l="1"/>
  <c r="AB378" i="7" s="1"/>
  <c r="X100" i="12"/>
  <c r="X838" i="2"/>
  <c r="Y913" i="2"/>
  <c r="V28" i="12"/>
  <c r="V843" i="2"/>
  <c r="V863" i="2"/>
  <c r="V116" i="12"/>
  <c r="V117" i="12"/>
  <c r="W23" i="12"/>
  <c r="W832" i="2"/>
  <c r="W842" i="2" s="1"/>
  <c r="V107" i="12" l="1"/>
  <c r="V29" i="12"/>
  <c r="V49" i="12"/>
  <c r="Y99" i="12"/>
  <c r="Y914" i="2"/>
  <c r="Z913" i="2" s="1"/>
  <c r="W18" i="12"/>
  <c r="X24" i="12"/>
  <c r="X101" i="12" s="1"/>
  <c r="X837" i="2"/>
  <c r="Z914" i="2" l="1"/>
  <c r="Z100" i="12" s="1"/>
  <c r="Z99" i="12"/>
  <c r="W116" i="12"/>
  <c r="W117" i="12"/>
  <c r="Y100" i="12"/>
  <c r="Y838" i="2"/>
  <c r="AC377" i="7"/>
  <c r="AC378" i="7" s="1"/>
  <c r="W28" i="12"/>
  <c r="W843" i="2"/>
  <c r="W863" i="2"/>
  <c r="X23" i="12"/>
  <c r="X832" i="2"/>
  <c r="X842" i="2" s="1"/>
  <c r="AA913" i="2" l="1"/>
  <c r="AA914" i="2" s="1"/>
  <c r="Z838" i="2"/>
  <c r="W107" i="12"/>
  <c r="W49" i="12"/>
  <c r="W29" i="12"/>
  <c r="X18" i="12"/>
  <c r="Y24" i="12"/>
  <c r="Y101" i="12" s="1"/>
  <c r="Y837" i="2"/>
  <c r="AA99" i="12" l="1"/>
  <c r="Z837" i="2"/>
  <c r="Z24" i="12"/>
  <c r="Z101" i="12" s="1"/>
  <c r="AA838" i="2"/>
  <c r="AA100" i="12"/>
  <c r="X28" i="12"/>
  <c r="X863" i="2"/>
  <c r="X843" i="2"/>
  <c r="X116" i="12"/>
  <c r="X117" i="12"/>
  <c r="Y23" i="12"/>
  <c r="Y832" i="2"/>
  <c r="Y842" i="2" s="1"/>
  <c r="AD377" i="7"/>
  <c r="AD378" i="7" s="1"/>
  <c r="AA837" i="2" l="1"/>
  <c r="AA24" i="12"/>
  <c r="AA101" i="12" s="1"/>
  <c r="Z832" i="2"/>
  <c r="Z842" i="2" s="1"/>
  <c r="Z23" i="12"/>
  <c r="Y18" i="12"/>
  <c r="X107" i="12"/>
  <c r="X29" i="12"/>
  <c r="X49" i="12"/>
  <c r="Z18" i="12" l="1"/>
  <c r="AA832" i="2"/>
  <c r="AA842" i="2" s="1"/>
  <c r="AA23" i="12"/>
  <c r="Y116" i="12"/>
  <c r="Y117" i="12"/>
  <c r="Y28" i="12"/>
  <c r="Y863" i="2"/>
  <c r="Y843" i="2"/>
  <c r="AA18" i="12" l="1"/>
  <c r="Z116" i="12"/>
  <c r="Z117" i="12"/>
  <c r="Z28" i="12"/>
  <c r="Z843" i="2"/>
  <c r="Z863" i="2"/>
  <c r="Y107" i="12"/>
  <c r="Y29" i="12"/>
  <c r="Y49" i="12"/>
  <c r="Z107" i="12" l="1"/>
  <c r="Z49" i="12"/>
  <c r="Z29" i="12"/>
  <c r="AA117" i="12"/>
  <c r="AA116" i="12"/>
  <c r="AA28" i="12"/>
  <c r="AA863" i="2"/>
  <c r="AA843" i="2"/>
  <c r="AA29" i="12" l="1"/>
  <c r="AA107" i="12"/>
  <c r="AA49" i="12"/>
</calcChain>
</file>

<file path=xl/sharedStrings.xml><?xml version="1.0" encoding="utf-8"?>
<sst xmlns="http://schemas.openxmlformats.org/spreadsheetml/2006/main" count="1281" uniqueCount="351">
  <si>
    <t>Zużycie materiałów i energii</t>
  </si>
  <si>
    <t>Usługi obce</t>
  </si>
  <si>
    <t>Podatki i opłaty</t>
  </si>
  <si>
    <t>Pozostałe koszty rodzajowe</t>
  </si>
  <si>
    <t>Nazwa podmiotu</t>
  </si>
  <si>
    <t>NIP</t>
  </si>
  <si>
    <t>Tytuł projektu</t>
  </si>
  <si>
    <t>Data rozpoczęcia realizacji projektu</t>
  </si>
  <si>
    <t>Data zakończenia realizacji projektu</t>
  </si>
  <si>
    <t>nie</t>
  </si>
  <si>
    <t>Minimalny okres prognozy</t>
  </si>
  <si>
    <t>Prognoza sporządzona na okres minimalny</t>
  </si>
  <si>
    <t>Minimalny okres prognozy [5 lat]</t>
  </si>
  <si>
    <t>Prognoza sporządzona na okres dłuższy [max. 10 lat]</t>
  </si>
  <si>
    <t>Okres prognozy</t>
  </si>
  <si>
    <t>Bilans (w tys. PLN)</t>
  </si>
  <si>
    <t>A. Aktywa trwałe</t>
  </si>
  <si>
    <t>I. Wartości niematerialne i prawne</t>
  </si>
  <si>
    <t>II. Rzeczowe aktywa trwałe</t>
  </si>
  <si>
    <t>1. Środki trwałe</t>
  </si>
  <si>
    <t xml:space="preserve"> a) grunty (w tym prawo użytk. wiecz. gruntu)</t>
  </si>
  <si>
    <t xml:space="preserve"> b) budynki, lokale i obiekty inż. lądowej i wodnej</t>
  </si>
  <si>
    <t xml:space="preserve"> c) urządzenia techniczne i maszyny</t>
  </si>
  <si>
    <t xml:space="preserve"> d) środki transportu</t>
  </si>
  <si>
    <t xml:space="preserve"> e) inne środki trwałe</t>
  </si>
  <si>
    <t>2. Środki trwałe w budowie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</si>
  <si>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</si>
  <si>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</si>
  <si>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</si>
  <si>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</si>
  <si>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</si>
  <si>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</si>
  <si>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</si>
  <si>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</si>
  <si>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</si>
  <si>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Aktywa - Pasywa: jeżeli 0 to OK</t>
  </si>
  <si>
    <t>A. Kapitał (fundusz) własny</t>
  </si>
  <si>
    <t>I. Kapitał (fundusz) podstawowy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</si>
  <si>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</si>
  <si>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</si>
  <si>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</si>
  <si>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</si>
  <si>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</si>
  <si>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</si>
  <si>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Rachunek zysków i strat (w tys. PLN)</t>
  </si>
  <si>
    <t>B. Koszty działalności operacyjnej</t>
  </si>
  <si>
    <t>I. Amortyzacja</t>
  </si>
  <si>
    <t>II. Zużycie materiałów i energii</t>
  </si>
  <si>
    <t>III. Usługi obce</t>
  </si>
  <si>
    <t>VII. Pozostałe koszty rodzajowe</t>
  </si>
  <si>
    <t>VIII. Wartość sprzedanych towarów i materiałów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</si>
  <si>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</si>
  <si>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</si>
  <si>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</si>
  <si>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</si>
  <si>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</si>
  <si>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</si>
  <si>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L. Podatek dochodowy</t>
  </si>
  <si>
    <t>M. Pozostałe obowiązkowe zmniejszenie zysku (zwiększenie straty)</t>
  </si>
  <si>
    <t>N. Zysk (strata) netto (K-L-M)</t>
  </si>
  <si>
    <t>Rok, w którym składany jest wniosek</t>
  </si>
  <si>
    <t>tak</t>
  </si>
  <si>
    <t>Dotychczasowa działalność</t>
  </si>
  <si>
    <t>Przychody ze sprzedaży</t>
  </si>
  <si>
    <t>Projekt</t>
  </si>
  <si>
    <t>Amortyzacja</t>
  </si>
  <si>
    <t>I. Przepływy środków pieniężnych z działalności operacyjnej</t>
  </si>
  <si>
    <t xml:space="preserve">  1. Zysk (strata) netto </t>
  </si>
  <si>
    <t xml:space="preserve">  2. Amortyzacja </t>
  </si>
  <si>
    <t xml:space="preserve">  3. Zmiana stanu zapasów </t>
  </si>
  <si>
    <t xml:space="preserve">  4. Zmiana stanu należności </t>
  </si>
  <si>
    <t xml:space="preserve">  5. Zmiana stanu zobowiązań krótkoterminowych, z wyjątkiem pożyczek i kredytów </t>
  </si>
  <si>
    <t xml:space="preserve">  6. Zmiana stanu rozliczeń międzyokresowych</t>
  </si>
  <si>
    <t xml:space="preserve">  7. Inne korekty </t>
  </si>
  <si>
    <t>II. Przepływy środków pieniężnych z działalności inwestycyjnej</t>
  </si>
  <si>
    <t>III. Przepływy środków pieniężnych z działalności finansowej</t>
  </si>
  <si>
    <t xml:space="preserve">  1. Kredyty i pożyczki krótkoterminowe </t>
  </si>
  <si>
    <t xml:space="preserve">  2. Kredyty i pożyczki długoterminowe</t>
  </si>
  <si>
    <t xml:space="preserve">  3. Dywidendy</t>
  </si>
  <si>
    <t xml:space="preserve">  4. Dopłaty do kapitału własnego</t>
  </si>
  <si>
    <t xml:space="preserve">  5. Dotacje</t>
  </si>
  <si>
    <t xml:space="preserve">  6. Pozostałe</t>
  </si>
  <si>
    <t xml:space="preserve">Przepływy pieniężne netto razem </t>
  </si>
  <si>
    <t>Środki pieniężne na początek okresu</t>
  </si>
  <si>
    <t xml:space="preserve">Środki pieniężne na koniec okresu </t>
  </si>
  <si>
    <t>Budżet projektu - rodzje wydatków</t>
  </si>
  <si>
    <t>Personel projektu</t>
  </si>
  <si>
    <t>Usługi zewnętrzne (podwykonawstwo)</t>
  </si>
  <si>
    <t>Amortyzacja (aparatura i sprzęt)</t>
  </si>
  <si>
    <t>Amortyzacja (budynki)</t>
  </si>
  <si>
    <t>Nieruchomości</t>
  </si>
  <si>
    <t>Wartości niematerialne i prawne</t>
  </si>
  <si>
    <t>Koszty pośrednie (ogólne)</t>
  </si>
  <si>
    <t>Grunty</t>
  </si>
  <si>
    <t>Kategoria wydatków</t>
  </si>
  <si>
    <t>Budżet projektu - rodzje prac</t>
  </si>
  <si>
    <t>Koszty operacyjne</t>
  </si>
  <si>
    <t>Badania przemysłowe</t>
  </si>
  <si>
    <t>Prace rozwojowe</t>
  </si>
  <si>
    <t>nie dotyczy</t>
  </si>
  <si>
    <t>Rodzaj prac</t>
  </si>
  <si>
    <t>Nazwa</t>
  </si>
  <si>
    <t>Kwalifikowalne</t>
  </si>
  <si>
    <t>% dofinansowania</t>
  </si>
  <si>
    <t>Lista_TN</t>
  </si>
  <si>
    <t>Rodzaj kosztów operacyjnych</t>
  </si>
  <si>
    <t>Lista_KOpRodzajowe</t>
  </si>
  <si>
    <t>Lista_ST</t>
  </si>
  <si>
    <t>Budynki i budowle</t>
  </si>
  <si>
    <t>Urządzenia techniczne i maszyny</t>
  </si>
  <si>
    <t>Środki transportu</t>
  </si>
  <si>
    <t>Inne środki trwałe</t>
  </si>
  <si>
    <t>netto</t>
  </si>
  <si>
    <t>dotacja</t>
  </si>
  <si>
    <t>kwalifikowalne</t>
  </si>
  <si>
    <t>niekwalifikowalne</t>
  </si>
  <si>
    <t>Pierwszy rok prognozy</t>
  </si>
  <si>
    <t>Listy rozwijalne</t>
  </si>
  <si>
    <t>Tabele</t>
  </si>
  <si>
    <t>Pierwszy rok projektu</t>
  </si>
  <si>
    <t>Ostatni rok projektu</t>
  </si>
  <si>
    <t>RAZEM</t>
  </si>
  <si>
    <t>Wynagrodzenia, ub. społ. i inne</t>
  </si>
  <si>
    <t>Wartość sprzed. tow. i mat.</t>
  </si>
  <si>
    <t>Prace B+R</t>
  </si>
  <si>
    <t>Koszty operacyjne projektu</t>
  </si>
  <si>
    <t>Razem</t>
  </si>
  <si>
    <t>Daty do projektu</t>
  </si>
  <si>
    <t>Daty do danych historycznych</t>
  </si>
  <si>
    <t>dane bieżące</t>
  </si>
  <si>
    <t xml:space="preserve"> 1. środki pieniężne i inne aktywa pieniężne</t>
  </si>
  <si>
    <t xml:space="preserve">   2. pozostałe inwestycje krótkoterminowe</t>
  </si>
  <si>
    <t>II. Pozostały kapitał (zapasowy + rezerwowy+z aktualizacji wyceny)</t>
  </si>
  <si>
    <t>III. Zysk (strata) z okresów poprzednich</t>
  </si>
  <si>
    <t>IV. Zysk (strata) netto</t>
  </si>
  <si>
    <t>1. Dotacje</t>
  </si>
  <si>
    <t>2. Pozostałe</t>
  </si>
  <si>
    <t>A. Przychody netto ze sprzedaży</t>
  </si>
  <si>
    <t>IV. Podatki i opłaty</t>
  </si>
  <si>
    <t>V. Wynagrodzenia, ubezpieczenia społeczne i inne świadczenia</t>
  </si>
  <si>
    <t>I. Odsetki</t>
  </si>
  <si>
    <t>Data bieżących danych finansowych</t>
  </si>
  <si>
    <t>&lt;- pierwszy okres X-1</t>
  </si>
  <si>
    <t>&lt;- pierwszy okres prognozy dotychczasowej</t>
  </si>
  <si>
    <t>Rachunek przepływów pieniężnych (w tys. PLN)</t>
  </si>
  <si>
    <t xml:space="preserve"> 1. kredyty i pożyczki</t>
  </si>
  <si>
    <t xml:space="preserve"> 2. inne</t>
  </si>
  <si>
    <t xml:space="preserve"> 2. z tytułu dostaw i usług o okresie wymagalności</t>
  </si>
  <si>
    <t xml:space="preserve"> 3. pozostałe</t>
  </si>
  <si>
    <t xml:space="preserve"> 1. z tytułu dostaw i usług o okresie spłaty</t>
  </si>
  <si>
    <t>RAZEM Przepływy środków pieniężnych z działalności operacyjnej</t>
  </si>
  <si>
    <t>RAZEM Przepływy środków pieniężnych z działalności inwestycyjnej</t>
  </si>
  <si>
    <t xml:space="preserve">  2. Pozostałe aktywa trwałe ["-" wydatki; "=" wpływy"]</t>
  </si>
  <si>
    <t>RAZEM Przepływy środków pieniężnych z działalności finansowej</t>
  </si>
  <si>
    <t>Środki pienieżne (Bilans) - Środki pieniężne (RPP): jeżeli 0 to OK</t>
  </si>
  <si>
    <t>I. Wskaźniki rentowności</t>
  </si>
  <si>
    <t xml:space="preserve">  1. rentowność sprzedaży (ROS)</t>
  </si>
  <si>
    <t xml:space="preserve">  2. rentowność netto</t>
  </si>
  <si>
    <t xml:space="preserve">  3. zwrot na aktywach (ROA)</t>
  </si>
  <si>
    <t>II. Wskaźniki struktury pasywów i obsługi zadłużenia</t>
  </si>
  <si>
    <t xml:space="preserve">  1. wskaźnik udziału kapitałów własnych</t>
  </si>
  <si>
    <t xml:space="preserve">  2. pokrycie majątku trwałego kapitałem stałym</t>
  </si>
  <si>
    <t xml:space="preserve">  3. wskaźnik zadłużenia</t>
  </si>
  <si>
    <t xml:space="preserve">  4. wskaźnik obsługi długu</t>
  </si>
  <si>
    <t>III. Wskaźniki płynności</t>
  </si>
  <si>
    <t xml:space="preserve">  1. płynność bieżąca</t>
  </si>
  <si>
    <t xml:space="preserve">  2. płynność szybka</t>
  </si>
  <si>
    <t>IV. Wskaźniki rotacji majątku</t>
  </si>
  <si>
    <t xml:space="preserve">  1. cykl rotacji zapasów</t>
  </si>
  <si>
    <t xml:space="preserve">  2. cykl rotacji należności</t>
  </si>
  <si>
    <t xml:space="preserve">  3. cykl rotacji zobowiązań</t>
  </si>
  <si>
    <t>V. Dodatkowe wskaźniki (przedsiębiorstwa inne niż MSP)</t>
  </si>
  <si>
    <t xml:space="preserve">  1. księgowy stosunek kapitału obcego do kapitału własnego</t>
  </si>
  <si>
    <t xml:space="preserve">  2. wskaźnik relacji pokrycia odsetek do EBITDA</t>
  </si>
  <si>
    <t>cena</t>
  </si>
  <si>
    <t>ilość</t>
  </si>
  <si>
    <t>wartość</t>
  </si>
  <si>
    <t>Zakres projektu</t>
  </si>
  <si>
    <t>Cykle rotacji (Projekt)</t>
  </si>
  <si>
    <t>Zapasy</t>
  </si>
  <si>
    <t>Należności</t>
  </si>
  <si>
    <t>Zobowiązania</t>
  </si>
  <si>
    <t>Kapitał pracujący netto</t>
  </si>
  <si>
    <t>zapasy</t>
  </si>
  <si>
    <t>należności</t>
  </si>
  <si>
    <t>zobowiązania</t>
  </si>
  <si>
    <t>Kapitał pracujący</t>
  </si>
  <si>
    <t>Zmiana kapitału pracującego</t>
  </si>
  <si>
    <t>Dotacja</t>
  </si>
  <si>
    <t>Podatek</t>
  </si>
  <si>
    <t>Stawka CIT</t>
  </si>
  <si>
    <t>Dochód netto</t>
  </si>
  <si>
    <t>Analiza wskaźnikowa</t>
  </si>
  <si>
    <t>Zysk/strata na sprzedaży</t>
  </si>
  <si>
    <t>Dofinansowanie</t>
  </si>
  <si>
    <t>Zakup  środków trwałych</t>
  </si>
  <si>
    <t>CF_1</t>
  </si>
  <si>
    <t>CF_2</t>
  </si>
  <si>
    <t>CIT</t>
  </si>
  <si>
    <t>Środki do dyspozycji z bieżącej działalności</t>
  </si>
  <si>
    <t>Finansowanie projektu</t>
  </si>
  <si>
    <t>Zaciągniecie zobowiąznia</t>
  </si>
  <si>
    <t>Spłata zobowiązania</t>
  </si>
  <si>
    <t>Saldo zobowiązania</t>
  </si>
  <si>
    <t>Średnie oprocentowanie długu</t>
  </si>
  <si>
    <t>Odsetki</t>
  </si>
  <si>
    <t>Saldo kredytu długoterminowego</t>
  </si>
  <si>
    <t>Zadłużenie krótkoterminowe</t>
  </si>
  <si>
    <t>CF_3</t>
  </si>
  <si>
    <t xml:space="preserve">  7. Środki własne na finansowanie projektu</t>
  </si>
  <si>
    <t>Środki własne na finansowanie projektu</t>
  </si>
  <si>
    <t>Rachunek zysków i strat</t>
  </si>
  <si>
    <t>PROJEKT</t>
  </si>
  <si>
    <t>Ia. Środki własne na finansowanie projektu</t>
  </si>
  <si>
    <t>Amortyzacja od której liczona jest dotacja</t>
  </si>
  <si>
    <t>Sprawozdania finansowe</t>
  </si>
  <si>
    <t>RAZEM (Projekt + dotychczasowa działalność)</t>
  </si>
  <si>
    <t>Obliczanie zapotrzebowania na gotówkę projektu</t>
  </si>
  <si>
    <t>Nagłówek arkuszy</t>
  </si>
  <si>
    <t>Komentarz do danych finansowych dotyczących bieżącej działalności podmiotu</t>
  </si>
  <si>
    <t>Wolne środki pieniężne projektu</t>
  </si>
  <si>
    <t>Środki pieniężne podmiotu z projektem</t>
  </si>
  <si>
    <t>Przepływy pieniężne projektu</t>
  </si>
  <si>
    <t>Finansowanie projektu (podmiot z projektem)</t>
  </si>
  <si>
    <t>Komentarz do danych finansowych dotyczących podmiotu realizującego projekt</t>
  </si>
  <si>
    <t>Lider konsorcjum:</t>
  </si>
  <si>
    <t>Konsorcjum RAZEM</t>
  </si>
  <si>
    <t>Informacja:</t>
  </si>
  <si>
    <t>Konsorcjant:</t>
  </si>
  <si>
    <t>Data zakończenia projektu - sprawdzenie poprawności</t>
  </si>
  <si>
    <t>początek</t>
  </si>
  <si>
    <t>koniec</t>
  </si>
  <si>
    <t xml:space="preserve">  Zapasy [dni]</t>
  </si>
  <si>
    <t xml:space="preserve">  Należności [dni]</t>
  </si>
  <si>
    <t xml:space="preserve">  Zobowiązania [dni]</t>
  </si>
  <si>
    <t>Stawka PIT/CIT [%]</t>
  </si>
  <si>
    <t>Średnie oprocentowanie długu [%]</t>
  </si>
  <si>
    <r>
      <t xml:space="preserve">  1. Rzeczowe aktywa trwałe i WNiP [</t>
    </r>
    <r>
      <rPr>
        <i/>
        <sz val="10"/>
        <color theme="1"/>
        <rFont val="Aptos Narrow"/>
        <family val="2"/>
        <scheme val="minor"/>
      </rPr>
      <t>"-" wydatki; "=" wpływy"</t>
    </r>
    <r>
      <rPr>
        <sz val="10"/>
        <color theme="1"/>
        <rFont val="Aptos Narrow"/>
        <family val="2"/>
        <scheme val="minor"/>
      </rPr>
      <t>]</t>
    </r>
  </si>
  <si>
    <t>Prognoza sporządzona na okres dłuższy [max. 15 lat]</t>
  </si>
  <si>
    <t>Dostawy (inne niż środki trwałe)</t>
  </si>
  <si>
    <t>Usługi zewnętrzne (koszty operacyjne)</t>
  </si>
  <si>
    <t>Prace przedwdrożeniowe</t>
  </si>
  <si>
    <t>Zaciągniecie zobowiąznia (kredyt i/lub pożyczka i/lub leasing)</t>
  </si>
  <si>
    <t>Koszty kwalifikowalne</t>
  </si>
  <si>
    <t>Koszty niekwalifikowalne</t>
  </si>
  <si>
    <t>Opłacalność - arkusz Projekt</t>
  </si>
  <si>
    <t>Przychody</t>
  </si>
  <si>
    <t>Koszty operacyjne (bez amortyzacji)</t>
  </si>
  <si>
    <t>Zmiana w kapitale pracującym</t>
  </si>
  <si>
    <t>Stopa dyskonta</t>
  </si>
  <si>
    <t>Współczynnik dyskonta</t>
  </si>
  <si>
    <t>Wolne przepływy pieniężne (FCF) [bez dotacji]</t>
  </si>
  <si>
    <t>Skumulowane wolne przepływy pieniężne (FCF) [bez dotacji]</t>
  </si>
  <si>
    <t>Zdyskontowane przepływy pieniężne (FCF) [bez dotacji]</t>
  </si>
  <si>
    <t>Skumulowane zdyskontowane przepływy pienieżne (FCF) - NPV [bez dotacji]</t>
  </si>
  <si>
    <t>IRR [bez dotacji]</t>
  </si>
  <si>
    <t>Wolne przepływy pieniężne (FCF)</t>
  </si>
  <si>
    <t>Skumulowane wolne przepływy pieniężne (FCF)</t>
  </si>
  <si>
    <t>Zdyskontowane przepływy pieniężne (FCF)</t>
  </si>
  <si>
    <t>Skumulowane zdyskontowane przepływy pienieżne (FCF) - NPV</t>
  </si>
  <si>
    <t>IRR</t>
  </si>
  <si>
    <t>Stopa dyskonta [%]</t>
  </si>
  <si>
    <t>Wariant bez dotacji</t>
  </si>
  <si>
    <t>Wariant z dotacją</t>
  </si>
  <si>
    <t>Opłacalność projektu dla podmiotu</t>
  </si>
  <si>
    <t>Wolne przepływy pieniężne [bez dotacji]</t>
  </si>
  <si>
    <t>Skumulowane wolne przepływy pieniężne [bez dotacji]</t>
  </si>
  <si>
    <t>Zdyskontowane przepływy pieniężne [bez dotacji]</t>
  </si>
  <si>
    <t>Skumulowane zdyskontowane przepływy pienieżne - NPV [bez dotacji]</t>
  </si>
  <si>
    <t>Wolne przepływy pieniężne</t>
  </si>
  <si>
    <t>Skumulowane wolne przepływy pieniężne</t>
  </si>
  <si>
    <t>Zdyskontowane przepływy pieniężne</t>
  </si>
  <si>
    <r>
      <t xml:space="preserve">Jeżeli </t>
    </r>
    <r>
      <rPr>
        <b/>
        <sz val="11"/>
        <color theme="3"/>
        <rFont val="Aptos Narrow"/>
        <family val="2"/>
        <scheme val="minor"/>
      </rPr>
      <t>nie jesteś liderem konsorcjum</t>
    </r>
    <r>
      <rPr>
        <sz val="11"/>
        <color theme="3"/>
        <rFont val="Aptos Narrow"/>
        <family val="2"/>
        <scheme val="minor"/>
      </rPr>
      <t xml:space="preserve"> ten arkusz </t>
    </r>
    <r>
      <rPr>
        <b/>
        <sz val="11"/>
        <color theme="3"/>
        <rFont val="Aptos Narrow"/>
        <family val="2"/>
        <scheme val="minor"/>
      </rPr>
      <t>Ciebie nie dotyczy</t>
    </r>
    <r>
      <rPr>
        <sz val="11"/>
        <color theme="3"/>
        <rFont val="Aptos Narrow"/>
        <family val="2"/>
        <scheme val="minor"/>
      </rPr>
      <t>.
Jeżeli</t>
    </r>
    <r>
      <rPr>
        <b/>
        <sz val="11"/>
        <color theme="3"/>
        <rFont val="Aptos Narrow"/>
        <family val="2"/>
        <scheme val="minor"/>
      </rPr>
      <t xml:space="preserve"> jesteś liderem konsorcjum</t>
    </r>
    <r>
      <rPr>
        <sz val="11"/>
        <color theme="3"/>
        <rFont val="Aptos Narrow"/>
        <family val="2"/>
        <scheme val="minor"/>
      </rPr>
      <t xml:space="preserve">:
a) dane z powyższej tabeli automatycznie przenoszą się do arkusza </t>
    </r>
    <r>
      <rPr>
        <b/>
        <sz val="11"/>
        <color theme="3"/>
        <rFont val="Aptos Narrow"/>
        <family val="2"/>
        <scheme val="minor"/>
      </rPr>
      <t>Konsorcjum</t>
    </r>
    <r>
      <rPr>
        <sz val="11"/>
        <color theme="3"/>
        <rFont val="Aptos Narrow"/>
        <family val="2"/>
        <scheme val="minor"/>
      </rPr>
      <t xml:space="preserve"> do tabeli </t>
    </r>
    <r>
      <rPr>
        <b/>
        <i/>
        <sz val="11"/>
        <color theme="3"/>
        <rFont val="Aptos Narrow"/>
        <family val="2"/>
        <scheme val="minor"/>
      </rPr>
      <t>Lider konsorcjum</t>
    </r>
    <r>
      <rPr>
        <sz val="11"/>
        <color theme="3"/>
        <rFont val="Aptos Narrow"/>
        <family val="2"/>
        <scheme val="minor"/>
      </rPr>
      <t xml:space="preserve">
b) z modeli finansowych pozostałych konsorcjantów skopiuj ich dane z arkusza </t>
    </r>
    <r>
      <rPr>
        <b/>
        <sz val="11"/>
        <color theme="3"/>
        <rFont val="Aptos Narrow"/>
        <family val="2"/>
        <scheme val="minor"/>
      </rPr>
      <t xml:space="preserve">Kopiowanie </t>
    </r>
    <r>
      <rPr>
        <sz val="11"/>
        <color theme="3"/>
        <rFont val="Aptos Narrow"/>
        <family val="2"/>
        <scheme val="minor"/>
      </rPr>
      <t xml:space="preserve">do swojego arkusza </t>
    </r>
    <r>
      <rPr>
        <b/>
        <sz val="11"/>
        <color theme="3"/>
        <rFont val="Aptos Narrow"/>
        <family val="2"/>
        <scheme val="minor"/>
      </rPr>
      <t>Konsorcjum</t>
    </r>
  </si>
  <si>
    <t>Komentarz do założeń finansowych i opłacalności projektu</t>
  </si>
  <si>
    <t>Komentarz do budżetu i opłacalności projektu całego konsorcjum</t>
  </si>
  <si>
    <t>Skumulowane FCF</t>
  </si>
  <si>
    <t>Zdyskontowane FCF</t>
  </si>
  <si>
    <t>NPV</t>
  </si>
  <si>
    <t>Lp.</t>
  </si>
  <si>
    <t>Przewidywany kwartał / rok złożenia wniosku o płatność</t>
  </si>
  <si>
    <t>ZAPOTRZEBOWANIE NA ŚRODKI FINANSOWE
Wydatki całkowite
(w PLN)</t>
  </si>
  <si>
    <t>ZAPOTRZEBOWANIE NA ŚRODKI FINANSOWE
Wydatki kwalifikowalne
(w PLN)</t>
  </si>
  <si>
    <t>ZAPOTRZEBOWANIE NA ŚRODKI FINANSOWE
Dofinansowanie
(w PLN)</t>
  </si>
  <si>
    <t>Oznaczenie rodzaju wniosku o płatność</t>
  </si>
  <si>
    <t>% wnioskowanego dofinansowania (zaliczka)</t>
  </si>
  <si>
    <t>% wnioskowanego dofinansowania (refundacja)</t>
  </si>
  <si>
    <t>Spółka celowa</t>
  </si>
  <si>
    <t>Czy należy zwiększyć finansowanie podmiotu z projektem</t>
  </si>
  <si>
    <t xml:space="preserve"> 2. pozostałe</t>
  </si>
  <si>
    <t>I. Zysk z tytułu rozchodu niefinansowych aktywów trwałych</t>
  </si>
  <si>
    <t>II. Dotacje</t>
  </si>
  <si>
    <t>III. Inne przychody operacyjne</t>
  </si>
  <si>
    <t>II. Pozostałe</t>
  </si>
  <si>
    <t>I. Zysk (strata) brutto (F+G-H)</t>
  </si>
  <si>
    <t>J. Podatek dochodowy</t>
  </si>
  <si>
    <t>K. Pozostałe obowiązkowe zmniejszenie zysku (zwiększenie straty)</t>
  </si>
  <si>
    <t>L. Zysk (strata) netto (I-J-K)</t>
  </si>
  <si>
    <t>C. Należne wpłaty na kapitał (fundusz) podstawowy i udziałów (akcji) własnych</t>
  </si>
  <si>
    <t>Wnioskodawca</t>
  </si>
  <si>
    <t>VAT jest kosztem kwalifikowanym w projekcie</t>
  </si>
  <si>
    <t>Nazwa Wnioskodawcy</t>
  </si>
  <si>
    <t>Status Wnioskodawcy</t>
  </si>
  <si>
    <t>Rodzaj sprawozdawczości</t>
  </si>
  <si>
    <t>Rodzaj środków trwałych</t>
  </si>
  <si>
    <t>Wartość</t>
  </si>
  <si>
    <t>Data zakupu</t>
  </si>
  <si>
    <t>Stawka amortyzacji</t>
  </si>
  <si>
    <t>RAZEM amortyzacja</t>
  </si>
  <si>
    <t>Wartość bieżąca środków trwałych</t>
  </si>
  <si>
    <t>Uzasadnienie przyjętego okresu prognozy</t>
  </si>
  <si>
    <t>Zakupy środków trwałych</t>
  </si>
  <si>
    <t>ROK ZAKUPU</t>
  </si>
  <si>
    <t>Środki trwałe w budowie</t>
  </si>
  <si>
    <t>Tabele do oblicznia amortyzacji i wartości  ST</t>
  </si>
  <si>
    <t>Wartość netto</t>
  </si>
  <si>
    <t>Data początku rozliczenia</t>
  </si>
  <si>
    <t>Amortyzacja roczna</t>
  </si>
  <si>
    <t>Liczba miesięcy</t>
  </si>
  <si>
    <t>Liczba lat</t>
  </si>
  <si>
    <t>Liczba miesięcy w pierszym roku</t>
  </si>
  <si>
    <t>Amortyzacja pierwszy rok</t>
  </si>
  <si>
    <t>D&amp;A monthly</t>
  </si>
  <si>
    <t>last D&amp;A</t>
  </si>
  <si>
    <t>rok</t>
  </si>
  <si>
    <t>Tabela do wartości bieżącej środka trwałego</t>
  </si>
  <si>
    <t>Wartość początkowa ST</t>
  </si>
  <si>
    <t>Amortyzacja ST</t>
  </si>
  <si>
    <t>Tabele do oblicznia dotacji od zakupu środków trwałych</t>
  </si>
  <si>
    <t>Rozterminowanie dotacji zgodnie z okresem amortyzacji</t>
  </si>
  <si>
    <t>nazwy</t>
  </si>
  <si>
    <t>wartości</t>
  </si>
  <si>
    <t>Do RZiS--&gt;</t>
  </si>
  <si>
    <t>Określenie okresu wartości początkowej dotacji</t>
  </si>
  <si>
    <t>Do Bilansu--&gt;</t>
  </si>
  <si>
    <t>Wartość początkowa Dotacji</t>
  </si>
  <si>
    <t>Rozterminiowanie dotacji</t>
  </si>
  <si>
    <t>Wartość bieżąca dotacji</t>
  </si>
  <si>
    <r>
      <t xml:space="preserve">  1. Rzeczowe aktywa trwałe i WNiP [</t>
    </r>
    <r>
      <rPr>
        <i/>
        <sz val="9"/>
        <color theme="1"/>
        <rFont val="Aptos Narrow"/>
        <family val="2"/>
        <scheme val="minor"/>
      </rPr>
      <t>"-" wydatki; "+" wpływy</t>
    </r>
    <r>
      <rPr>
        <sz val="9"/>
        <color theme="1"/>
        <rFont val="Aptos Narrow"/>
        <family val="2"/>
        <scheme val="minor"/>
      </rPr>
      <t>]</t>
    </r>
  </si>
  <si>
    <t xml:space="preserve">  2. Pozostałe aktywa trwałe ["-" wydatki; "+" wpływy]</t>
  </si>
  <si>
    <t xml:space="preserve">  1. Rzeczowe aktywa trwałe i WNiP ["-" wydatki; "+" wpływy]</t>
  </si>
  <si>
    <t>Inne koszty</t>
  </si>
  <si>
    <t>Zakup wartości niematerialnych i prawnych</t>
  </si>
  <si>
    <r>
      <t xml:space="preserve">Tabela </t>
    </r>
    <r>
      <rPr>
        <b/>
        <i/>
        <u/>
        <sz val="10"/>
        <color theme="1"/>
        <rFont val="Aptos Narrow"/>
        <family val="2"/>
        <scheme val="minor"/>
      </rPr>
      <t>Zakup wartości niematerialnych i prawnych - dedykowane listy</t>
    </r>
  </si>
  <si>
    <t>Rodzaj WNiP</t>
  </si>
  <si>
    <t>Harmonogram przyjęcia wartości niematerialnych i prawnych i amortyzacji</t>
  </si>
  <si>
    <t>Wartość bieżąca wartości niematerialnych i prawnych</t>
  </si>
  <si>
    <t>Fundusz Wsparcia Technologii Krytycznych</t>
  </si>
  <si>
    <t>Model finansowy</t>
  </si>
  <si>
    <t>=WARUNKI($C5="MŚP";1;$C5="Duża firma";2;$C5="Organizacja badawcza";3;$C5="Organizacja pozarządowa";4)</t>
  </si>
  <si>
    <t>&lt;- czy podmiot jest płatnikiem VAT (musiałem zmienić formułę, bo zrobiłem odwrotnie)</t>
  </si>
  <si>
    <t>wersja 1.27 (150126027)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</si>
</sst>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\-000\-00\-00"/>
    <numFmt numFmtId="165" formatCode="_(* #,##0.00_);_(* \(#,##0.00\);_(* &quot;-&quot;??_);_(@_)"/>
    <numFmt numFmtId="166" formatCode="#,##0.0"/>
    <numFmt numFmtId="167" formatCode="0.0%"/>
    <numFmt numFmtId="168" formatCode="#,##0.0000"/>
  </numFmts>
  <fonts count="77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rgb="FF00B050"/>
      <name val="Aptos Narrow"/>
      <family val="2"/>
      <scheme val="minor"/>
    </font>
    <font>
      <i/>
      <sz val="9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i/>
      <sz val="7"/>
      <color theme="0" tint="-0.34998626667073579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9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i/>
      <sz val="9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9"/>
      <color theme="0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9"/>
      <color theme="3"/>
      <name val="Aptos Narrow"/>
      <family val="2"/>
      <scheme val="minor"/>
    </font>
    <font>
      <sz val="9"/>
      <color theme="3"/>
      <name val="Aptos Narrow"/>
      <family val="2"/>
      <charset val="238"/>
      <scheme val="minor"/>
    </font>
    <font>
      <sz val="7"/>
      <name val="Aptos Narrow"/>
      <family val="2"/>
      <charset val="238"/>
      <scheme val="minor"/>
    </font>
    <font>
      <sz val="7"/>
      <name val="Segoe UI Emoji"/>
      <family val="2"/>
    </font>
    <font>
      <sz val="10"/>
      <name val="Aptos Narrow"/>
      <family val="2"/>
      <charset val="238"/>
      <scheme val="minor"/>
    </font>
    <font>
      <sz val="7"/>
      <name val="Aptos Narrow"/>
      <family val="2"/>
      <scheme val="minor"/>
    </font>
    <font>
      <b/>
      <i/>
      <sz val="11"/>
      <color theme="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B050"/>
      <name val="Aptos Narrow"/>
      <family val="2"/>
      <scheme val="minor"/>
    </font>
    <font>
      <i/>
      <sz val="10"/>
      <color theme="0" tint="-0.34998626667073579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i/>
      <sz val="10"/>
      <color rgb="FF00B050"/>
      <name val="Aptos Narrow"/>
      <family val="2"/>
      <scheme val="minor"/>
    </font>
    <font>
      <b/>
      <sz val="10"/>
      <color rgb="FF7030A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FFFF00"/>
      <name val="Aptos Narrow"/>
      <family val="2"/>
      <scheme val="minor"/>
    </font>
    <font>
      <b/>
      <sz val="9"/>
      <color theme="4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sz val="14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charset val="238"/>
      <scheme val="minor"/>
    </font>
    <font>
      <sz val="9"/>
      <color theme="0"/>
      <name val="Aptos Narrow"/>
      <family val="2"/>
      <charset val="238"/>
      <scheme val="minor"/>
    </font>
    <font>
      <b/>
      <sz val="10"/>
      <color rgb="FFC00000"/>
      <name val="Aptos Narrow"/>
      <family val="2"/>
      <scheme val="minor"/>
    </font>
    <font>
      <b/>
      <sz val="9"/>
      <name val="Aptos Narrow"/>
      <family val="2"/>
      <charset val="238"/>
      <scheme val="minor"/>
    </font>
    <font>
      <b/>
      <sz val="8"/>
      <color rgb="FFC00000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sz val="10"/>
      <color rgb="FF3333FF"/>
      <name val="Aptos Narrow"/>
      <family val="2"/>
      <scheme val="minor"/>
    </font>
    <font>
      <b/>
      <sz val="11"/>
      <color rgb="FF3F3F3F"/>
      <name val="Aptos Narrow"/>
      <family val="2"/>
      <charset val="238"/>
      <scheme val="minor"/>
    </font>
    <font>
      <sz val="9"/>
      <color theme="0"/>
      <name val="Aptos Narrow"/>
      <family val="2"/>
      <scheme val="minor"/>
    </font>
    <font>
      <i/>
      <sz val="10"/>
      <color theme="0" tint="-0.499984740745262"/>
      <name val="Aptos Narrow"/>
      <family val="2"/>
      <scheme val="minor"/>
    </font>
    <font>
      <b/>
      <sz val="10"/>
      <color rgb="FF3F3F3F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dotted">
        <color theme="0" tint="-0.49998474074526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dotted">
        <color theme="0" tint="-0.49998474074526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tted">
        <color auto="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/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hair">
        <color rgb="FFC00000"/>
      </bottom>
      <diagonal/>
    </border>
    <border>
      <left/>
      <right/>
      <top style="hair">
        <color rgb="FFC00000"/>
      </top>
      <bottom style="hair">
        <color theme="5" tint="0.79998168889431442"/>
      </bottom>
      <diagonal/>
    </border>
    <border>
      <left/>
      <right/>
      <top style="hair">
        <color theme="5" tint="0.79998168889431442"/>
      </top>
      <bottom style="hair">
        <color theme="5" tint="0.79998168889431442"/>
      </bottom>
      <diagonal/>
    </border>
    <border>
      <left/>
      <right/>
      <top style="hair">
        <color theme="5" tint="0.79998168889431442"/>
      </top>
      <bottom/>
      <diagonal/>
    </border>
    <border>
      <left/>
      <right/>
      <top style="hair">
        <color theme="9"/>
      </top>
      <bottom style="hair">
        <color theme="9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 diagonalUp="1" diagonalDown="1"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hair">
        <color theme="0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theme="0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8" fillId="12" borderId="47" applyNumberFormat="0" applyAlignment="0" applyProtection="0"/>
  </cellStyleXfs>
  <cellXfs count="367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3" fontId="9" fillId="0" borderId="9" xfId="0" applyNumberFormat="1" applyFont="1" applyBorder="1" applyAlignment="1" applyProtection="1">
      <alignment vertical="center"/>
      <protection hidden="1"/>
    </xf>
    <xf numFmtId="3" fontId="5" fillId="0" borderId="0" xfId="0" applyNumberFormat="1" applyFont="1" applyAlignment="1" applyProtection="1">
      <alignment vertical="center"/>
      <protection hidden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3" fontId="5" fillId="0" borderId="0" xfId="0" applyNumberFormat="1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3" fontId="15" fillId="0" borderId="4" xfId="0" applyNumberFormat="1" applyFont="1" applyBorder="1" applyAlignment="1" applyProtection="1">
      <alignment vertical="center"/>
      <protection hidden="1"/>
    </xf>
    <xf numFmtId="3" fontId="13" fillId="0" borderId="0" xfId="0" applyNumberFormat="1" applyFont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center"/>
      <protection hidden="1"/>
    </xf>
    <xf numFmtId="3" fontId="13" fillId="0" borderId="10" xfId="0" applyNumberFormat="1" applyFont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14" fontId="8" fillId="3" borderId="0" xfId="0" applyNumberFormat="1" applyFont="1" applyFill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3" fontId="10" fillId="0" borderId="1" xfId="0" applyNumberFormat="1" applyFont="1" applyBorder="1" applyAlignment="1" applyProtection="1">
      <alignment vertical="center"/>
      <protection hidden="1"/>
    </xf>
    <xf numFmtId="0" fontId="15" fillId="0" borderId="2" xfId="0" applyFont="1" applyBorder="1" applyAlignment="1" applyProtection="1">
      <alignment vertical="center"/>
      <protection hidden="1"/>
    </xf>
    <xf numFmtId="0" fontId="15" fillId="0" borderId="4" xfId="0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vertical="center"/>
      <protection hidden="1"/>
    </xf>
    <xf numFmtId="165" fontId="13" fillId="0" borderId="14" xfId="1" applyFont="1" applyFill="1" applyBorder="1" applyAlignment="1" applyProtection="1">
      <alignment vertical="center"/>
      <protection hidden="1"/>
    </xf>
    <xf numFmtId="165" fontId="13" fillId="0" borderId="12" xfId="1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0" fontId="13" fillId="0" borderId="14" xfId="0" applyFont="1" applyBorder="1" applyAlignment="1" applyProtection="1">
      <alignment vertical="center"/>
      <protection hidden="1"/>
    </xf>
    <xf numFmtId="0" fontId="13" fillId="0" borderId="1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5" fillId="0" borderId="19" xfId="0" applyNumberFormat="1" applyFont="1" applyBorder="1" applyAlignment="1" applyProtection="1">
      <alignment vertical="center"/>
      <protection hidden="1"/>
    </xf>
    <xf numFmtId="0" fontId="19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3" fontId="11" fillId="0" borderId="16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0" fontId="24" fillId="0" borderId="8" xfId="0" applyFont="1" applyBorder="1" applyAlignment="1" applyProtection="1">
      <alignment horizontal="right" vertical="center"/>
      <protection hidden="1"/>
    </xf>
    <xf numFmtId="0" fontId="24" fillId="0" borderId="9" xfId="0" applyFont="1" applyBorder="1" applyAlignment="1" applyProtection="1">
      <alignment horizontal="right" vertical="center"/>
      <protection hidden="1"/>
    </xf>
    <xf numFmtId="0" fontId="24" fillId="0" borderId="17" xfId="0" applyFont="1" applyBorder="1" applyAlignment="1" applyProtection="1">
      <alignment horizontal="right" vertical="center"/>
      <protection hidden="1"/>
    </xf>
    <xf numFmtId="0" fontId="24" fillId="0" borderId="18" xfId="0" applyFont="1" applyBorder="1" applyAlignment="1" applyProtection="1">
      <alignment horizontal="right" vertical="center"/>
      <protection hidden="1"/>
    </xf>
    <xf numFmtId="0" fontId="24" fillId="0" borderId="19" xfId="0" applyFont="1" applyBorder="1" applyAlignment="1" applyProtection="1">
      <alignment horizontal="right" vertical="center"/>
      <protection hidden="1"/>
    </xf>
    <xf numFmtId="3" fontId="13" fillId="0" borderId="5" xfId="0" applyNumberFormat="1" applyFont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5" fillId="2" borderId="5" xfId="0" applyNumberFormat="1" applyFont="1" applyFill="1" applyBorder="1" applyAlignment="1" applyProtection="1">
      <alignment vertical="center"/>
      <protection locked="0"/>
    </xf>
    <xf numFmtId="3" fontId="14" fillId="2" borderId="0" xfId="0" applyNumberFormat="1" applyFont="1" applyFill="1" applyAlignment="1" applyProtection="1">
      <alignment vertical="center"/>
      <protection locked="0"/>
    </xf>
    <xf numFmtId="3" fontId="11" fillId="2" borderId="6" xfId="0" applyNumberFormat="1" applyFont="1" applyFill="1" applyBorder="1" applyProtection="1">
      <protection locked="0"/>
    </xf>
    <xf numFmtId="3" fontId="11" fillId="2" borderId="14" xfId="0" applyNumberFormat="1" applyFont="1" applyFill="1" applyBorder="1" applyAlignment="1" applyProtection="1">
      <alignment vertical="center"/>
      <protection locked="0"/>
    </xf>
    <xf numFmtId="3" fontId="14" fillId="2" borderId="4" xfId="0" applyNumberFormat="1" applyFont="1" applyFill="1" applyBorder="1" applyAlignment="1" applyProtection="1">
      <alignment vertical="center"/>
      <protection locked="0"/>
    </xf>
    <xf numFmtId="3" fontId="11" fillId="2" borderId="16" xfId="0" applyNumberFormat="1" applyFont="1" applyFill="1" applyBorder="1" applyAlignment="1" applyProtection="1">
      <alignment vertical="center"/>
      <protection locked="0"/>
    </xf>
    <xf numFmtId="3" fontId="11" fillId="2" borderId="5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Protection="1">
      <protection hidden="1"/>
    </xf>
    <xf numFmtId="3" fontId="5" fillId="0" borderId="5" xfId="0" applyNumberFormat="1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3" fontId="6" fillId="0" borderId="1" xfId="0" applyNumberFormat="1" applyFont="1" applyBorder="1" applyProtection="1">
      <protection hidden="1"/>
    </xf>
    <xf numFmtId="0" fontId="5" fillId="0" borderId="7" xfId="0" applyFont="1" applyBorder="1" applyProtection="1">
      <protection hidden="1"/>
    </xf>
    <xf numFmtId="3" fontId="5" fillId="0" borderId="7" xfId="0" applyNumberFormat="1" applyFont="1" applyBorder="1" applyProtection="1">
      <protection hidden="1"/>
    </xf>
    <xf numFmtId="0" fontId="5" fillId="0" borderId="10" xfId="0" applyFont="1" applyBorder="1" applyProtection="1">
      <protection hidden="1"/>
    </xf>
    <xf numFmtId="3" fontId="5" fillId="0" borderId="1" xfId="0" applyNumberFormat="1" applyFont="1" applyBorder="1" applyProtection="1">
      <protection hidden="1"/>
    </xf>
    <xf numFmtId="167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66" fontId="5" fillId="0" borderId="5" xfId="2" applyNumberFormat="1" applyFont="1" applyBorder="1" applyAlignment="1" applyProtection="1">
      <alignment horizontal="center" vertical="center"/>
      <protection hidden="1"/>
    </xf>
    <xf numFmtId="3" fontId="11" fillId="2" borderId="12" xfId="0" applyNumberFormat="1" applyFont="1" applyFill="1" applyBorder="1" applyAlignment="1" applyProtection="1">
      <alignment vertical="center"/>
      <protection locked="0"/>
    </xf>
    <xf numFmtId="3" fontId="14" fillId="2" borderId="13" xfId="0" applyNumberFormat="1" applyFont="1" applyFill="1" applyBorder="1" applyAlignment="1" applyProtection="1">
      <alignment vertical="center"/>
      <protection locked="0"/>
    </xf>
    <xf numFmtId="3" fontId="11" fillId="2" borderId="6" xfId="0" applyNumberFormat="1" applyFont="1" applyFill="1" applyBorder="1" applyAlignment="1" applyProtection="1">
      <alignment vertical="center"/>
      <protection locked="0"/>
    </xf>
    <xf numFmtId="3" fontId="11" fillId="2" borderId="1" xfId="0" applyNumberFormat="1" applyFont="1" applyFill="1" applyBorder="1" applyAlignment="1" applyProtection="1">
      <alignment vertical="center"/>
      <protection locked="0"/>
    </xf>
    <xf numFmtId="3" fontId="11" fillId="2" borderId="10" xfId="0" applyNumberFormat="1" applyFont="1" applyFill="1" applyBorder="1" applyAlignment="1" applyProtection="1">
      <alignment vertical="center"/>
      <protection locked="0"/>
    </xf>
    <xf numFmtId="3" fontId="16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29" fillId="0" borderId="26" xfId="0" applyFont="1" applyBorder="1" applyProtection="1">
      <protection hidden="1"/>
    </xf>
    <xf numFmtId="0" fontId="19" fillId="0" borderId="26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0" borderId="23" xfId="0" applyFont="1" applyBorder="1" applyAlignment="1" applyProtection="1">
      <alignment horizontal="right" vertical="center"/>
      <protection hidden="1"/>
    </xf>
    <xf numFmtId="3" fontId="6" fillId="0" borderId="23" xfId="0" applyNumberFormat="1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3" fontId="4" fillId="0" borderId="28" xfId="0" applyNumberFormat="1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horizontal="right" vertical="center"/>
      <protection hidden="1"/>
    </xf>
    <xf numFmtId="3" fontId="4" fillId="0" borderId="29" xfId="0" applyNumberFormat="1" applyFont="1" applyBorder="1" applyAlignment="1" applyProtection="1">
      <alignment vertical="center"/>
      <protection hidden="1"/>
    </xf>
    <xf numFmtId="0" fontId="4" fillId="0" borderId="30" xfId="0" applyFont="1" applyBorder="1" applyAlignment="1" applyProtection="1">
      <alignment horizontal="right" vertical="center"/>
      <protection hidden="1"/>
    </xf>
    <xf numFmtId="3" fontId="4" fillId="0" borderId="30" xfId="0" applyNumberFormat="1" applyFont="1" applyBorder="1" applyAlignment="1" applyProtection="1">
      <alignment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23" xfId="0" applyFont="1" applyBorder="1" applyProtection="1">
      <protection hidden="1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Protection="1">
      <protection hidden="1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Protection="1">
      <protection hidden="1"/>
    </xf>
    <xf numFmtId="14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5" fillId="0" borderId="23" xfId="0" quotePrefix="1" applyFont="1" applyBorder="1" applyProtection="1">
      <protection hidden="1"/>
    </xf>
    <xf numFmtId="0" fontId="5" fillId="0" borderId="29" xfId="0" applyFont="1" applyBorder="1" applyAlignment="1" applyProtection="1">
      <alignment horizontal="right" vertical="center"/>
      <protection hidden="1"/>
    </xf>
    <xf numFmtId="3" fontId="5" fillId="0" borderId="29" xfId="0" applyNumberFormat="1" applyFont="1" applyBorder="1" applyAlignment="1" applyProtection="1">
      <alignment vertical="center"/>
      <protection hidden="1"/>
    </xf>
    <xf numFmtId="0" fontId="16" fillId="0" borderId="29" xfId="0" applyFont="1" applyBorder="1" applyAlignment="1" applyProtection="1">
      <alignment horizontal="right" vertical="center"/>
      <protection hidden="1"/>
    </xf>
    <xf numFmtId="3" fontId="16" fillId="0" borderId="29" xfId="0" applyNumberFormat="1" applyFont="1" applyBorder="1" applyAlignment="1" applyProtection="1">
      <alignment vertical="center"/>
      <protection hidden="1"/>
    </xf>
    <xf numFmtId="0" fontId="6" fillId="0" borderId="27" xfId="0" applyFont="1" applyBorder="1" applyAlignment="1" applyProtection="1">
      <alignment horizontal="right" vertical="center"/>
      <protection hidden="1"/>
    </xf>
    <xf numFmtId="3" fontId="6" fillId="0" borderId="27" xfId="0" applyNumberFormat="1" applyFont="1" applyBorder="1" applyAlignment="1" applyProtection="1">
      <alignment vertical="center"/>
      <protection hidden="1"/>
    </xf>
    <xf numFmtId="0" fontId="21" fillId="0" borderId="31" xfId="0" applyFont="1" applyBorder="1" applyAlignment="1" applyProtection="1">
      <alignment horizontal="right" vertical="center"/>
      <protection hidden="1"/>
    </xf>
    <xf numFmtId="3" fontId="21" fillId="0" borderId="31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/>
      <protection hidden="1"/>
    </xf>
    <xf numFmtId="3" fontId="24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3" fontId="12" fillId="0" borderId="8" xfId="0" applyNumberFormat="1" applyFont="1" applyBorder="1" applyAlignment="1" applyProtection="1">
      <alignment vertical="center"/>
      <protection hidden="1"/>
    </xf>
    <xf numFmtId="3" fontId="12" fillId="0" borderId="9" xfId="0" applyNumberFormat="1" applyFont="1" applyBorder="1" applyAlignment="1" applyProtection="1">
      <alignment vertical="center"/>
      <protection hidden="1"/>
    </xf>
    <xf numFmtId="4" fontId="5" fillId="2" borderId="17" xfId="0" applyNumberFormat="1" applyFont="1" applyFill="1" applyBorder="1" applyAlignment="1" applyProtection="1">
      <alignment vertical="center"/>
      <protection locked="0"/>
    </xf>
    <xf numFmtId="3" fontId="18" fillId="2" borderId="18" xfId="0" applyNumberFormat="1" applyFont="1" applyFill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hidden="1"/>
    </xf>
    <xf numFmtId="3" fontId="13" fillId="0" borderId="12" xfId="0" applyNumberFormat="1" applyFont="1" applyBorder="1" applyAlignment="1" applyProtection="1">
      <alignment vertical="center"/>
      <protection hidden="1"/>
    </xf>
    <xf numFmtId="3" fontId="15" fillId="0" borderId="13" xfId="0" applyNumberFormat="1" applyFont="1" applyBorder="1" applyAlignment="1" applyProtection="1">
      <alignment vertical="center"/>
      <protection hidden="1"/>
    </xf>
    <xf numFmtId="3" fontId="13" fillId="0" borderId="14" xfId="0" applyNumberFormat="1" applyFont="1" applyBorder="1" applyAlignment="1" applyProtection="1">
      <alignment vertical="center"/>
      <protection hidden="1"/>
    </xf>
    <xf numFmtId="3" fontId="13" fillId="0" borderId="16" xfId="0" applyNumberFormat="1" applyFont="1" applyBorder="1" applyAlignment="1" applyProtection="1">
      <alignment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3" fontId="13" fillId="0" borderId="1" xfId="0" applyNumberFormat="1" applyFont="1" applyBorder="1" applyAlignment="1" applyProtection="1">
      <alignment vertical="center"/>
      <protection hidden="1"/>
    </xf>
    <xf numFmtId="3" fontId="13" fillId="0" borderId="5" xfId="0" applyNumberFormat="1" applyFont="1" applyBorder="1" applyProtection="1">
      <protection hidden="1"/>
    </xf>
    <xf numFmtId="3" fontId="13" fillId="0" borderId="6" xfId="0" applyNumberFormat="1" applyFont="1" applyBorder="1" applyProtection="1">
      <protection hidden="1"/>
    </xf>
    <xf numFmtId="3" fontId="10" fillId="0" borderId="1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3" fontId="13" fillId="0" borderId="7" xfId="0" applyNumberFormat="1" applyFont="1" applyBorder="1" applyProtection="1">
      <protection hidden="1"/>
    </xf>
    <xf numFmtId="3" fontId="13" fillId="0" borderId="0" xfId="0" applyNumberFormat="1" applyFont="1" applyProtection="1">
      <protection hidden="1"/>
    </xf>
    <xf numFmtId="167" fontId="13" fillId="0" borderId="5" xfId="2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166" fontId="13" fillId="0" borderId="5" xfId="2" applyNumberFormat="1" applyFont="1" applyFill="1" applyBorder="1" applyAlignment="1" applyProtection="1">
      <alignment horizontal="center" vertical="center"/>
      <protection hidden="1"/>
    </xf>
    <xf numFmtId="0" fontId="5" fillId="0" borderId="27" xfId="0" applyFont="1" applyBorder="1" applyProtection="1"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29" xfId="0" applyFont="1" applyBorder="1" applyAlignment="1" applyProtection="1">
      <alignment horizontal="left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16" fillId="0" borderId="23" xfId="0" applyFont="1" applyBorder="1" applyAlignment="1" applyProtection="1">
      <alignment horizontal="left" vertical="center"/>
      <protection hidden="1"/>
    </xf>
    <xf numFmtId="3" fontId="6" fillId="2" borderId="23" xfId="0" applyNumberFormat="1" applyFont="1" applyFill="1" applyBorder="1" applyAlignment="1" applyProtection="1">
      <alignment vertical="center"/>
      <protection locked="0"/>
    </xf>
    <xf numFmtId="3" fontId="4" fillId="2" borderId="28" xfId="0" applyNumberFormat="1" applyFont="1" applyFill="1" applyBorder="1" applyAlignment="1" applyProtection="1">
      <alignment vertical="center"/>
      <protection locked="0"/>
    </xf>
    <xf numFmtId="3" fontId="4" fillId="2" borderId="29" xfId="0" applyNumberFormat="1" applyFont="1" applyFill="1" applyBorder="1" applyAlignment="1" applyProtection="1">
      <alignment vertical="center"/>
      <protection locked="0"/>
    </xf>
    <xf numFmtId="3" fontId="4" fillId="2" borderId="30" xfId="0" applyNumberFormat="1" applyFont="1" applyFill="1" applyBorder="1" applyAlignment="1" applyProtection="1">
      <alignment vertical="center"/>
      <protection locked="0"/>
    </xf>
    <xf numFmtId="3" fontId="16" fillId="2" borderId="23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Border="1" applyAlignment="1" applyProtection="1">
      <alignment vertical="center"/>
      <protection hidden="1"/>
    </xf>
    <xf numFmtId="0" fontId="27" fillId="0" borderId="26" xfId="0" applyFont="1" applyBorder="1" applyAlignment="1" applyProtection="1">
      <alignment vertical="center" wrapText="1"/>
      <protection hidden="1"/>
    </xf>
    <xf numFmtId="0" fontId="1" fillId="0" borderId="26" xfId="0" applyFont="1" applyBorder="1"/>
    <xf numFmtId="0" fontId="0" fillId="0" borderId="26" xfId="0" applyBorder="1" applyProtection="1">
      <protection hidden="1"/>
    </xf>
    <xf numFmtId="0" fontId="29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8" fillId="0" borderId="0" xfId="0" applyFont="1" applyProtection="1">
      <protection hidden="1"/>
    </xf>
    <xf numFmtId="0" fontId="39" fillId="0" borderId="0" xfId="0" applyFont="1" applyAlignment="1" applyProtection="1">
      <alignment horizontal="left" vertical="center"/>
      <protection hidden="1"/>
    </xf>
    <xf numFmtId="166" fontId="13" fillId="0" borderId="5" xfId="0" applyNumberFormat="1" applyFont="1" applyBorder="1" applyAlignment="1" applyProtection="1">
      <alignment horizontal="center" vertical="center"/>
      <protection hidden="1"/>
    </xf>
    <xf numFmtId="10" fontId="5" fillId="2" borderId="23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Protection="1">
      <protection hidden="1"/>
    </xf>
    <xf numFmtId="164" fontId="23" fillId="0" borderId="0" xfId="0" applyNumberFormat="1" applyFont="1" applyProtection="1">
      <protection hidden="1"/>
    </xf>
    <xf numFmtId="14" fontId="23" fillId="0" borderId="0" xfId="0" applyNumberFormat="1" applyFont="1" applyProtection="1">
      <protection hidden="1"/>
    </xf>
    <xf numFmtId="9" fontId="23" fillId="0" borderId="0" xfId="0" applyNumberFormat="1" applyFont="1" applyProtection="1">
      <protection hidden="1"/>
    </xf>
    <xf numFmtId="0" fontId="41" fillId="3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23" fillId="0" borderId="0" xfId="0" quotePrefix="1" applyFont="1" applyProtection="1">
      <protection hidden="1"/>
    </xf>
    <xf numFmtId="0" fontId="23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41" fillId="3" borderId="0" xfId="0" applyFont="1" applyFill="1" applyAlignment="1" applyProtection="1">
      <alignment vertical="center"/>
      <protection hidden="1"/>
    </xf>
    <xf numFmtId="3" fontId="42" fillId="0" borderId="0" xfId="0" applyNumberFormat="1" applyFont="1" applyProtection="1">
      <protection hidden="1"/>
    </xf>
    <xf numFmtId="0" fontId="23" fillId="7" borderId="0" xfId="0" applyFont="1" applyFill="1" applyProtection="1">
      <protection hidden="1"/>
    </xf>
    <xf numFmtId="14" fontId="23" fillId="6" borderId="0" xfId="0" applyNumberFormat="1" applyFont="1" applyFill="1" applyProtection="1">
      <protection hidden="1"/>
    </xf>
    <xf numFmtId="0" fontId="42" fillId="0" borderId="0" xfId="0" applyFont="1" applyAlignment="1" applyProtection="1">
      <alignment horizontal="right" vertical="center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right" vertical="center"/>
      <protection hidden="1"/>
    </xf>
    <xf numFmtId="3" fontId="23" fillId="0" borderId="0" xfId="0" applyNumberFormat="1" applyFont="1" applyAlignment="1" applyProtection="1">
      <alignment vertical="center"/>
      <protection hidden="1"/>
    </xf>
    <xf numFmtId="3" fontId="42" fillId="9" borderId="0" xfId="0" applyNumberFormat="1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3" fontId="23" fillId="2" borderId="5" xfId="0" applyNumberFormat="1" applyFont="1" applyFill="1" applyBorder="1" applyAlignment="1" applyProtection="1">
      <alignment vertical="center"/>
      <protection hidden="1"/>
    </xf>
    <xf numFmtId="3" fontId="23" fillId="7" borderId="20" xfId="0" applyNumberFormat="1" applyFont="1" applyFill="1" applyBorder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44" fillId="3" borderId="0" xfId="0" applyFont="1" applyFill="1" applyProtection="1">
      <protection hidden="1"/>
    </xf>
    <xf numFmtId="0" fontId="42" fillId="0" borderId="23" xfId="0" applyFont="1" applyBorder="1" applyAlignment="1" applyProtection="1">
      <alignment horizontal="right" vertical="center"/>
      <protection hidden="1"/>
    </xf>
    <xf numFmtId="0" fontId="43" fillId="0" borderId="28" xfId="0" applyFont="1" applyBorder="1" applyAlignment="1" applyProtection="1">
      <alignment horizontal="right" vertical="center"/>
      <protection hidden="1"/>
    </xf>
    <xf numFmtId="0" fontId="43" fillId="0" borderId="29" xfId="0" applyFont="1" applyBorder="1" applyAlignment="1" applyProtection="1">
      <alignment horizontal="right" vertical="center"/>
      <protection hidden="1"/>
    </xf>
    <xf numFmtId="0" fontId="43" fillId="0" borderId="30" xfId="0" applyFont="1" applyBorder="1" applyAlignment="1" applyProtection="1">
      <alignment horizontal="right" vertical="center"/>
      <protection hidden="1"/>
    </xf>
    <xf numFmtId="0" fontId="45" fillId="0" borderId="29" xfId="0" applyFont="1" applyBorder="1" applyAlignment="1" applyProtection="1">
      <alignment horizontal="right" vertical="center"/>
      <protection hidden="1"/>
    </xf>
    <xf numFmtId="0" fontId="46" fillId="0" borderId="21" xfId="0" applyFont="1" applyBorder="1" applyAlignment="1" applyProtection="1">
      <alignment vertical="center"/>
      <protection hidden="1"/>
    </xf>
    <xf numFmtId="3" fontId="46" fillId="0" borderId="21" xfId="0" applyNumberFormat="1" applyFont="1" applyBorder="1" applyAlignment="1" applyProtection="1">
      <alignment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3" fontId="48" fillId="0" borderId="5" xfId="0" applyNumberFormat="1" applyFont="1" applyBorder="1" applyAlignment="1" applyProtection="1">
      <alignment vertical="center"/>
      <protection hidden="1"/>
    </xf>
    <xf numFmtId="3" fontId="47" fillId="0" borderId="5" xfId="0" applyNumberFormat="1" applyFont="1" applyBorder="1" applyAlignment="1" applyProtection="1">
      <alignment vertical="center"/>
      <protection hidden="1"/>
    </xf>
    <xf numFmtId="0" fontId="46" fillId="0" borderId="22" xfId="0" applyFont="1" applyBorder="1" applyAlignment="1" applyProtection="1">
      <alignment vertical="center"/>
      <protection hidden="1"/>
    </xf>
    <xf numFmtId="3" fontId="46" fillId="0" borderId="22" xfId="0" applyNumberFormat="1" applyFont="1" applyBorder="1" applyAlignment="1" applyProtection="1">
      <alignment vertical="center"/>
      <protection hidden="1"/>
    </xf>
    <xf numFmtId="0" fontId="46" fillId="0" borderId="1" xfId="0" applyFont="1" applyBorder="1" applyAlignment="1" applyProtection="1">
      <alignment vertical="center"/>
      <protection hidden="1"/>
    </xf>
    <xf numFmtId="3" fontId="46" fillId="0" borderId="1" xfId="0" applyNumberFormat="1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3" fontId="49" fillId="0" borderId="0" xfId="0" applyNumberFormat="1" applyFont="1" applyAlignment="1" applyProtection="1">
      <alignment horizontal="center" vertical="center"/>
      <protection hidden="1"/>
    </xf>
    <xf numFmtId="3" fontId="50" fillId="9" borderId="5" xfId="0" applyNumberFormat="1" applyFont="1" applyFill="1" applyBorder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16" xfId="0" applyFont="1" applyBorder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10" xfId="0" applyFont="1" applyBorder="1" applyAlignment="1" applyProtection="1">
      <alignment vertical="center"/>
      <protection hidden="1"/>
    </xf>
    <xf numFmtId="0" fontId="47" fillId="0" borderId="3" xfId="0" applyFont="1" applyBorder="1" applyAlignment="1" applyProtection="1">
      <alignment vertical="center"/>
      <protection hidden="1"/>
    </xf>
    <xf numFmtId="0" fontId="23" fillId="0" borderId="5" xfId="0" applyFont="1" applyBorder="1" applyProtection="1">
      <protection hidden="1"/>
    </xf>
    <xf numFmtId="3" fontId="23" fillId="9" borderId="5" xfId="0" applyNumberFormat="1" applyFont="1" applyFill="1" applyBorder="1" applyProtection="1">
      <protection hidden="1"/>
    </xf>
    <xf numFmtId="0" fontId="23" fillId="0" borderId="6" xfId="0" applyFont="1" applyBorder="1" applyProtection="1">
      <protection hidden="1"/>
    </xf>
    <xf numFmtId="0" fontId="42" fillId="0" borderId="1" xfId="0" applyFont="1" applyBorder="1" applyProtection="1">
      <protection hidden="1"/>
    </xf>
    <xf numFmtId="0" fontId="23" fillId="0" borderId="7" xfId="0" applyFont="1" applyBorder="1" applyProtection="1">
      <protection hidden="1"/>
    </xf>
    <xf numFmtId="0" fontId="23" fillId="0" borderId="10" xfId="0" applyFont="1" applyBorder="1" applyProtection="1">
      <protection hidden="1"/>
    </xf>
    <xf numFmtId="3" fontId="23" fillId="0" borderId="5" xfId="0" applyNumberFormat="1" applyFont="1" applyBorder="1" applyProtection="1">
      <protection hidden="1"/>
    </xf>
    <xf numFmtId="0" fontId="51" fillId="0" borderId="2" xfId="0" applyFont="1" applyBorder="1" applyAlignment="1" applyProtection="1">
      <alignment vertical="center"/>
      <protection hidden="1"/>
    </xf>
    <xf numFmtId="3" fontId="52" fillId="2" borderId="0" xfId="0" applyNumberFormat="1" applyFont="1" applyFill="1" applyAlignment="1" applyProtection="1">
      <alignment vertical="center"/>
      <protection hidden="1"/>
    </xf>
    <xf numFmtId="0" fontId="51" fillId="0" borderId="4" xfId="0" applyFont="1" applyBorder="1" applyAlignment="1" applyProtection="1">
      <alignment vertical="center"/>
      <protection hidden="1"/>
    </xf>
    <xf numFmtId="3" fontId="51" fillId="0" borderId="4" xfId="0" applyNumberFormat="1" applyFont="1" applyBorder="1" applyAlignment="1" applyProtection="1">
      <alignment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47" fillId="0" borderId="12" xfId="0" applyFont="1" applyBorder="1" applyAlignment="1" applyProtection="1">
      <alignment vertical="center"/>
      <protection hidden="1"/>
    </xf>
    <xf numFmtId="0" fontId="51" fillId="0" borderId="13" xfId="0" applyFont="1" applyBorder="1" applyAlignment="1" applyProtection="1">
      <alignment vertical="center"/>
      <protection hidden="1"/>
    </xf>
    <xf numFmtId="165" fontId="47" fillId="0" borderId="12" xfId="1" applyFont="1" applyFill="1" applyBorder="1" applyAlignment="1" applyProtection="1">
      <alignment vertical="center"/>
      <protection hidden="1"/>
    </xf>
    <xf numFmtId="165" fontId="47" fillId="0" borderId="14" xfId="1" applyFont="1" applyFill="1" applyBorder="1" applyAlignment="1" applyProtection="1">
      <alignment vertical="center"/>
      <protection hidden="1"/>
    </xf>
    <xf numFmtId="0" fontId="47" fillId="0" borderId="15" xfId="0" applyFont="1" applyBorder="1" applyAlignment="1" applyProtection="1">
      <alignment vertical="center"/>
      <protection hidden="1"/>
    </xf>
    <xf numFmtId="0" fontId="47" fillId="0" borderId="14" xfId="0" applyFont="1" applyBorder="1" applyAlignment="1" applyProtection="1">
      <alignment vertical="center"/>
      <protection hidden="1"/>
    </xf>
    <xf numFmtId="0" fontId="47" fillId="0" borderId="6" xfId="0" applyFont="1" applyBorder="1" applyAlignment="1" applyProtection="1">
      <alignment vertical="center"/>
      <protection hidden="1"/>
    </xf>
    <xf numFmtId="0" fontId="23" fillId="0" borderId="1" xfId="0" applyFont="1" applyBorder="1" applyProtection="1">
      <protection hidden="1"/>
    </xf>
    <xf numFmtId="3" fontId="42" fillId="0" borderId="1" xfId="0" applyNumberFormat="1" applyFont="1" applyBorder="1" applyProtection="1">
      <protection hidden="1"/>
    </xf>
    <xf numFmtId="3" fontId="23" fillId="0" borderId="7" xfId="0" applyNumberFormat="1" applyFont="1" applyBorder="1" applyProtection="1">
      <protection hidden="1"/>
    </xf>
    <xf numFmtId="3" fontId="23" fillId="0" borderId="1" xfId="0" applyNumberFormat="1" applyFont="1" applyBorder="1" applyProtection="1">
      <protection hidden="1"/>
    </xf>
    <xf numFmtId="167" fontId="23" fillId="0" borderId="5" xfId="2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166" fontId="23" fillId="0" borderId="5" xfId="2" applyNumberFormat="1" applyFont="1" applyBorder="1" applyAlignment="1" applyProtection="1">
      <alignment horizontal="center" vertical="center"/>
      <protection hidden="1"/>
    </xf>
    <xf numFmtId="3" fontId="48" fillId="2" borderId="14" xfId="0" applyNumberFormat="1" applyFont="1" applyFill="1" applyBorder="1" applyAlignment="1" applyProtection="1">
      <alignment vertical="center"/>
      <protection hidden="1"/>
    </xf>
    <xf numFmtId="3" fontId="48" fillId="2" borderId="16" xfId="0" applyNumberFormat="1" applyFont="1" applyFill="1" applyBorder="1" applyAlignment="1" applyProtection="1">
      <alignment vertical="center"/>
      <protection hidden="1"/>
    </xf>
    <xf numFmtId="3" fontId="48" fillId="9" borderId="16" xfId="0" applyNumberFormat="1" applyFont="1" applyFill="1" applyBorder="1" applyAlignment="1" applyProtection="1">
      <alignment vertical="center"/>
      <protection hidden="1"/>
    </xf>
    <xf numFmtId="3" fontId="47" fillId="0" borderId="10" xfId="0" applyNumberFormat="1" applyFont="1" applyBorder="1" applyAlignment="1" applyProtection="1">
      <alignment vertical="center"/>
      <protection hidden="1"/>
    </xf>
    <xf numFmtId="3" fontId="53" fillId="0" borderId="0" xfId="0" applyNumberFormat="1" applyFont="1" applyProtection="1">
      <protection hidden="1"/>
    </xf>
    <xf numFmtId="0" fontId="23" fillId="9" borderId="0" xfId="0" applyFont="1" applyFill="1" applyProtection="1">
      <protection hidden="1"/>
    </xf>
    <xf numFmtId="0" fontId="47" fillId="9" borderId="6" xfId="0" applyFont="1" applyFill="1" applyBorder="1" applyProtection="1">
      <protection hidden="1"/>
    </xf>
    <xf numFmtId="3" fontId="23" fillId="9" borderId="7" xfId="0" applyNumberFormat="1" applyFont="1" applyFill="1" applyBorder="1" applyProtection="1">
      <protection hidden="1"/>
    </xf>
    <xf numFmtId="0" fontId="54" fillId="10" borderId="0" xfId="0" applyFont="1" applyFill="1" applyProtection="1">
      <protection hidden="1"/>
    </xf>
    <xf numFmtId="3" fontId="55" fillId="10" borderId="5" xfId="0" applyNumberFormat="1" applyFont="1" applyFill="1" applyBorder="1" applyProtection="1">
      <protection hidden="1"/>
    </xf>
    <xf numFmtId="3" fontId="55" fillId="10" borderId="5" xfId="0" applyNumberFormat="1" applyFont="1" applyFill="1" applyBorder="1" applyAlignment="1" applyProtection="1">
      <alignment vertical="center"/>
      <protection hidden="1"/>
    </xf>
    <xf numFmtId="0" fontId="39" fillId="0" borderId="0" xfId="0" applyFont="1" applyAlignment="1" applyProtection="1">
      <alignment horizontal="right" vertical="center"/>
      <protection hidden="1"/>
    </xf>
    <xf numFmtId="0" fontId="56" fillId="0" borderId="23" xfId="0" applyFont="1" applyBorder="1" applyAlignment="1" applyProtection="1">
      <alignment horizontal="left" vertical="center"/>
      <protection hidden="1"/>
    </xf>
    <xf numFmtId="3" fontId="56" fillId="0" borderId="23" xfId="0" applyNumberFormat="1" applyFont="1" applyBorder="1" applyAlignment="1" applyProtection="1">
      <alignment vertical="center"/>
      <protection hidden="1"/>
    </xf>
    <xf numFmtId="3" fontId="56" fillId="2" borderId="23" xfId="0" applyNumberFormat="1" applyFont="1" applyFill="1" applyBorder="1" applyAlignment="1" applyProtection="1">
      <alignment vertical="center"/>
      <protection locked="0"/>
    </xf>
    <xf numFmtId="0" fontId="57" fillId="0" borderId="23" xfId="0" applyFont="1" applyBorder="1" applyAlignment="1" applyProtection="1">
      <alignment horizontal="left" vertical="center"/>
      <protection hidden="1"/>
    </xf>
    <xf numFmtId="3" fontId="57" fillId="0" borderId="23" xfId="0" applyNumberFormat="1" applyFont="1" applyBorder="1" applyAlignment="1" applyProtection="1">
      <alignment vertical="center"/>
      <protection hidden="1"/>
    </xf>
    <xf numFmtId="3" fontId="57" fillId="2" borderId="23" xfId="0" applyNumberFormat="1" applyFont="1" applyFill="1" applyBorder="1" applyAlignment="1" applyProtection="1">
      <alignment vertical="center"/>
      <protection locked="0"/>
    </xf>
    <xf numFmtId="0" fontId="57" fillId="0" borderId="23" xfId="0" applyFont="1" applyBorder="1" applyAlignment="1" applyProtection="1">
      <alignment horizontal="right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19" fillId="0" borderId="26" xfId="0" applyFont="1" applyBorder="1" applyAlignment="1" applyProtection="1">
      <alignment horizontal="right"/>
      <protection hidden="1"/>
    </xf>
    <xf numFmtId="0" fontId="16" fillId="0" borderId="23" xfId="0" applyFont="1" applyBorder="1" applyAlignment="1" applyProtection="1">
      <alignment horizontal="right" vertical="center"/>
      <protection hidden="1"/>
    </xf>
    <xf numFmtId="167" fontId="6" fillId="0" borderId="23" xfId="2" applyNumberFormat="1" applyFont="1" applyBorder="1" applyAlignment="1" applyProtection="1">
      <alignment horizontal="center" vertical="center"/>
      <protection hidden="1"/>
    </xf>
    <xf numFmtId="166" fontId="6" fillId="0" borderId="23" xfId="0" applyNumberFormat="1" applyFont="1" applyBorder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right" vertical="center"/>
      <protection hidden="1"/>
    </xf>
    <xf numFmtId="10" fontId="5" fillId="0" borderId="23" xfId="2" applyNumberFormat="1" applyFont="1" applyBorder="1" applyAlignment="1" applyProtection="1">
      <alignment horizontal="center" vertical="center"/>
      <protection hidden="1"/>
    </xf>
    <xf numFmtId="168" fontId="5" fillId="0" borderId="23" xfId="0" applyNumberFormat="1" applyFont="1" applyBorder="1" applyAlignment="1" applyProtection="1">
      <alignment horizontal="center" vertical="center"/>
      <protection hidden="1"/>
    </xf>
    <xf numFmtId="0" fontId="1" fillId="0" borderId="0" xfId="3" applyProtection="1">
      <protection hidden="1"/>
    </xf>
    <xf numFmtId="0" fontId="60" fillId="11" borderId="32" xfId="3" applyFont="1" applyFill="1" applyBorder="1" applyAlignment="1" applyProtection="1">
      <alignment horizontal="center" vertical="center" wrapText="1"/>
      <protection hidden="1"/>
    </xf>
    <xf numFmtId="0" fontId="60" fillId="11" borderId="33" xfId="3" applyFont="1" applyFill="1" applyBorder="1" applyAlignment="1" applyProtection="1">
      <alignment horizontal="center" vertical="center" wrapText="1"/>
      <protection hidden="1"/>
    </xf>
    <xf numFmtId="0" fontId="60" fillId="11" borderId="34" xfId="3" applyFont="1" applyFill="1" applyBorder="1" applyAlignment="1" applyProtection="1">
      <alignment horizontal="center" vertical="center" wrapText="1"/>
      <protection hidden="1"/>
    </xf>
    <xf numFmtId="0" fontId="1" fillId="0" borderId="35" xfId="3" applyBorder="1" applyAlignment="1" applyProtection="1">
      <alignment horizontal="center" vertical="center"/>
      <protection hidden="1"/>
    </xf>
    <xf numFmtId="0" fontId="1" fillId="2" borderId="36" xfId="3" applyFill="1" applyBorder="1" applyAlignment="1" applyProtection="1">
      <alignment horizontal="center" vertical="center"/>
      <protection locked="0"/>
    </xf>
    <xf numFmtId="4" fontId="1" fillId="2" borderId="36" xfId="3" applyNumberFormat="1" applyFill="1" applyBorder="1" applyProtection="1">
      <protection locked="0"/>
    </xf>
    <xf numFmtId="4" fontId="1" fillId="2" borderId="36" xfId="3" applyNumberFormat="1" applyFill="1" applyBorder="1" applyAlignment="1" applyProtection="1">
      <alignment horizontal="center" vertical="center"/>
      <protection locked="0"/>
    </xf>
    <xf numFmtId="10" fontId="0" fillId="0" borderId="36" xfId="4" applyNumberFormat="1" applyFont="1" applyFill="1" applyBorder="1" applyAlignment="1" applyProtection="1">
      <alignment horizontal="center" vertical="center"/>
      <protection hidden="1"/>
    </xf>
    <xf numFmtId="10" fontId="0" fillId="0" borderId="37" xfId="4" applyNumberFormat="1" applyFont="1" applyFill="1" applyBorder="1" applyAlignment="1" applyProtection="1">
      <alignment horizontal="center" vertical="center"/>
      <protection hidden="1"/>
    </xf>
    <xf numFmtId="0" fontId="1" fillId="0" borderId="38" xfId="3" applyBorder="1" applyAlignment="1" applyProtection="1">
      <alignment horizontal="center" vertical="center"/>
      <protection hidden="1"/>
    </xf>
    <xf numFmtId="0" fontId="1" fillId="2" borderId="39" xfId="3" applyFill="1" applyBorder="1" applyAlignment="1" applyProtection="1">
      <alignment horizontal="center" vertical="center"/>
      <protection locked="0"/>
    </xf>
    <xf numFmtId="4" fontId="1" fillId="2" borderId="39" xfId="3" applyNumberFormat="1" applyFill="1" applyBorder="1" applyProtection="1">
      <protection locked="0"/>
    </xf>
    <xf numFmtId="10" fontId="0" fillId="0" borderId="39" xfId="4" applyNumberFormat="1" applyFont="1" applyFill="1" applyBorder="1" applyAlignment="1" applyProtection="1">
      <alignment horizontal="center" vertical="center"/>
      <protection hidden="1"/>
    </xf>
    <xf numFmtId="10" fontId="0" fillId="0" borderId="40" xfId="4" applyNumberFormat="1" applyFont="1" applyFill="1" applyBorder="1" applyAlignment="1" applyProtection="1">
      <alignment horizontal="center" vertical="center"/>
      <protection hidden="1"/>
    </xf>
    <xf numFmtId="0" fontId="1" fillId="0" borderId="41" xfId="3" applyBorder="1" applyAlignment="1" applyProtection="1">
      <alignment horizontal="center" vertical="center"/>
      <protection hidden="1"/>
    </xf>
    <xf numFmtId="0" fontId="1" fillId="2" borderId="42" xfId="3" applyFill="1" applyBorder="1" applyAlignment="1" applyProtection="1">
      <alignment horizontal="center" vertical="center"/>
      <protection locked="0"/>
    </xf>
    <xf numFmtId="4" fontId="1" fillId="2" borderId="42" xfId="3" applyNumberFormat="1" applyFill="1" applyBorder="1" applyProtection="1">
      <protection locked="0"/>
    </xf>
    <xf numFmtId="10" fontId="0" fillId="0" borderId="42" xfId="4" applyNumberFormat="1" applyFont="1" applyFill="1" applyBorder="1" applyAlignment="1" applyProtection="1">
      <alignment horizontal="center" vertical="center"/>
      <protection hidden="1"/>
    </xf>
    <xf numFmtId="10" fontId="0" fillId="0" borderId="43" xfId="4" applyNumberFormat="1" applyFont="1" applyFill="1" applyBorder="1" applyAlignment="1" applyProtection="1">
      <alignment horizontal="center" vertical="center"/>
      <protection hidden="1"/>
    </xf>
    <xf numFmtId="4" fontId="60" fillId="11" borderId="33" xfId="3" applyNumberFormat="1" applyFont="1" applyFill="1" applyBorder="1" applyProtection="1">
      <protection hidden="1"/>
    </xf>
    <xf numFmtId="0" fontId="61" fillId="11" borderId="44" xfId="3" applyFont="1" applyFill="1" applyBorder="1" applyProtection="1">
      <protection hidden="1"/>
    </xf>
    <xf numFmtId="0" fontId="61" fillId="11" borderId="45" xfId="3" applyFont="1" applyFill="1" applyBorder="1" applyProtection="1">
      <protection hidden="1"/>
    </xf>
    <xf numFmtId="0" fontId="61" fillId="11" borderId="46" xfId="3" applyFont="1" applyFill="1" applyBorder="1" applyProtection="1">
      <protection hidden="1"/>
    </xf>
    <xf numFmtId="0" fontId="59" fillId="0" borderId="0" xfId="3" applyFont="1" applyAlignment="1" applyProtection="1">
      <alignment vertical="center" wrapText="1"/>
      <protection hidden="1"/>
    </xf>
    <xf numFmtId="0" fontId="27" fillId="0" borderId="25" xfId="0" applyFont="1" applyBorder="1" applyAlignment="1" applyProtection="1">
      <alignment horizontal="centerContinuous" vertical="center" shrinkToFit="1"/>
      <protection hidden="1"/>
    </xf>
    <xf numFmtId="0" fontId="62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right"/>
      <protection hidden="1"/>
    </xf>
    <xf numFmtId="0" fontId="63" fillId="0" borderId="1" xfId="0" applyFont="1" applyBorder="1" applyAlignment="1" applyProtection="1">
      <alignment vertical="center" wrapText="1"/>
      <protection hidden="1"/>
    </xf>
    <xf numFmtId="3" fontId="10" fillId="2" borderId="1" xfId="0" applyNumberFormat="1" applyFont="1" applyFill="1" applyBorder="1" applyAlignment="1" applyProtection="1">
      <alignment vertical="center"/>
      <protection locked="0"/>
    </xf>
    <xf numFmtId="0" fontId="64" fillId="0" borderId="0" xfId="0" applyFont="1" applyAlignment="1" applyProtection="1">
      <alignment horizontal="centerContinuous" vertical="center"/>
      <protection hidden="1"/>
    </xf>
    <xf numFmtId="0" fontId="62" fillId="0" borderId="0" xfId="0" applyFont="1" applyAlignment="1" applyProtection="1">
      <alignment horizontal="centerContinuous" vertical="center"/>
      <protection hidden="1"/>
    </xf>
    <xf numFmtId="0" fontId="65" fillId="0" borderId="0" xfId="0" applyFont="1" applyAlignment="1" applyProtection="1">
      <alignment horizontal="right" vertical="center"/>
      <protection hidden="1"/>
    </xf>
    <xf numFmtId="0" fontId="65" fillId="0" borderId="0" xfId="0" applyFont="1" applyAlignment="1" applyProtection="1">
      <alignment horizontal="left" vertical="center"/>
      <protection hidden="1"/>
    </xf>
    <xf numFmtId="3" fontId="13" fillId="0" borderId="11" xfId="0" applyNumberFormat="1" applyFont="1" applyBorder="1" applyAlignment="1" applyProtection="1">
      <alignment vertical="center"/>
      <protection hidden="1"/>
    </xf>
    <xf numFmtId="165" fontId="47" fillId="0" borderId="11" xfId="1" applyFont="1" applyFill="1" applyBorder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4" fillId="7" borderId="0" xfId="0" applyFont="1" applyFill="1" applyProtection="1">
      <protection hidden="1"/>
    </xf>
    <xf numFmtId="3" fontId="66" fillId="0" borderId="5" xfId="0" applyNumberFormat="1" applyFont="1" applyBorder="1" applyAlignment="1" applyProtection="1">
      <alignment vertical="center"/>
      <protection hidden="1"/>
    </xf>
    <xf numFmtId="3" fontId="66" fillId="0" borderId="0" xfId="0" applyNumberFormat="1" applyFont="1" applyProtection="1">
      <protection hidden="1"/>
    </xf>
    <xf numFmtId="3" fontId="67" fillId="0" borderId="0" xfId="0" applyNumberFormat="1" applyFont="1" applyProtection="1">
      <protection hidden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Protection="1"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Protection="1">
      <protection hidden="1"/>
    </xf>
    <xf numFmtId="14" fontId="5" fillId="2" borderId="18" xfId="0" applyNumberFormat="1" applyFont="1" applyFill="1" applyBorder="1" applyAlignment="1" applyProtection="1">
      <alignment horizontal="center"/>
      <protection locked="0"/>
    </xf>
    <xf numFmtId="9" fontId="5" fillId="2" borderId="18" xfId="0" applyNumberFormat="1" applyFont="1" applyFill="1" applyBorder="1" applyProtection="1">
      <protection locked="0"/>
    </xf>
    <xf numFmtId="3" fontId="5" fillId="0" borderId="18" xfId="0" applyNumberFormat="1" applyFont="1" applyBorder="1" applyProtection="1">
      <protection hidden="1"/>
    </xf>
    <xf numFmtId="3" fontId="6" fillId="0" borderId="0" xfId="0" applyNumberFormat="1" applyFont="1" applyProtection="1"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48" xfId="0" applyFont="1" applyBorder="1" applyProtection="1"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3" fontId="5" fillId="0" borderId="48" xfId="0" applyNumberFormat="1" applyFont="1" applyBorder="1" applyProtection="1">
      <protection hidden="1"/>
    </xf>
    <xf numFmtId="0" fontId="20" fillId="13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0" fontId="70" fillId="0" borderId="0" xfId="0" applyFont="1" applyAlignment="1" applyProtection="1">
      <alignment horizontal="center" vertical="center"/>
      <protection hidden="1"/>
    </xf>
    <xf numFmtId="4" fontId="71" fillId="12" borderId="47" xfId="5" applyNumberFormat="1" applyFont="1" applyProtection="1"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72" fillId="0" borderId="0" xfId="0" applyFont="1" applyAlignment="1" applyProtection="1">
      <alignment horizontal="center" vertical="center" wrapText="1"/>
      <protection hidden="1"/>
    </xf>
    <xf numFmtId="2" fontId="23" fillId="0" borderId="0" xfId="0" applyNumberFormat="1" applyFont="1" applyProtection="1">
      <protection hidden="1"/>
    </xf>
    <xf numFmtId="3" fontId="71" fillId="12" borderId="47" xfId="5" applyNumberFormat="1" applyFont="1" applyProtection="1">
      <protection hidden="1"/>
    </xf>
    <xf numFmtId="0" fontId="71" fillId="12" borderId="47" xfId="5" applyFont="1" applyProtection="1">
      <protection hidden="1"/>
    </xf>
    <xf numFmtId="1" fontId="73" fillId="9" borderId="0" xfId="0" applyNumberFormat="1" applyFont="1" applyFill="1" applyProtection="1">
      <protection hidden="1"/>
    </xf>
    <xf numFmtId="0" fontId="74" fillId="13" borderId="0" xfId="0" applyFont="1" applyFill="1" applyProtection="1">
      <protection hidden="1"/>
    </xf>
    <xf numFmtId="0" fontId="31" fillId="13" borderId="0" xfId="0" applyFont="1" applyFill="1"/>
    <xf numFmtId="0" fontId="0" fillId="13" borderId="0" xfId="0" applyFill="1"/>
    <xf numFmtId="0" fontId="66" fillId="0" borderId="0" xfId="0" quotePrefix="1" applyFont="1" applyProtection="1">
      <protection hidden="1"/>
    </xf>
    <xf numFmtId="3" fontId="42" fillId="14" borderId="1" xfId="0" applyNumberFormat="1" applyFont="1" applyFill="1" applyBorder="1" applyProtection="1">
      <protection hidden="1"/>
    </xf>
    <xf numFmtId="3" fontId="55" fillId="14" borderId="5" xfId="0" applyNumberFormat="1" applyFont="1" applyFill="1" applyBorder="1" applyProtection="1">
      <protection hidden="1"/>
    </xf>
    <xf numFmtId="3" fontId="23" fillId="14" borderId="5" xfId="0" applyNumberFormat="1" applyFont="1" applyFill="1" applyBorder="1" applyProtection="1">
      <protection hidden="1"/>
    </xf>
    <xf numFmtId="0" fontId="75" fillId="0" borderId="0" xfId="0" applyFont="1" applyProtection="1"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69" fillId="4" borderId="0" xfId="0" applyFont="1" applyFill="1" applyAlignment="1" applyProtection="1">
      <alignment vertical="top" wrapText="1"/>
      <protection locked="0"/>
    </xf>
    <xf numFmtId="0" fontId="27" fillId="0" borderId="25" xfId="0" applyFont="1" applyBorder="1" applyAlignment="1" applyProtection="1">
      <alignment horizontal="center" vertical="center"/>
      <protection hidden="1"/>
    </xf>
    <xf numFmtId="0" fontId="34" fillId="2" borderId="24" xfId="0" applyFont="1" applyFill="1" applyBorder="1" applyAlignment="1" applyProtection="1">
      <alignment horizontal="left" vertical="top" wrapText="1"/>
      <protection locked="0"/>
    </xf>
    <xf numFmtId="0" fontId="34" fillId="2" borderId="27" xfId="0" applyFont="1" applyFill="1" applyBorder="1" applyAlignment="1" applyProtection="1">
      <alignment horizontal="left" vertical="top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60" fillId="11" borderId="32" xfId="3" applyFont="1" applyFill="1" applyBorder="1" applyAlignment="1" applyProtection="1">
      <alignment horizontal="right"/>
      <protection hidden="1"/>
    </xf>
    <xf numFmtId="0" fontId="60" fillId="11" borderId="33" xfId="3" applyFont="1" applyFill="1" applyBorder="1" applyAlignment="1" applyProtection="1">
      <alignment horizontal="right"/>
      <protection hidden="1"/>
    </xf>
    <xf numFmtId="0" fontId="27" fillId="0" borderId="26" xfId="0" applyFont="1" applyBorder="1" applyAlignment="1" applyProtection="1">
      <alignment horizontal="left" vertical="center"/>
      <protection hidden="1"/>
    </xf>
    <xf numFmtId="0" fontId="32" fillId="0" borderId="23" xfId="0" applyFont="1" applyBorder="1" applyAlignment="1" applyProtection="1">
      <alignment horizontal="left" vertical="top" wrapText="1"/>
      <protection hidden="1"/>
    </xf>
    <xf numFmtId="0" fontId="35" fillId="2" borderId="23" xfId="0" applyFont="1" applyFill="1" applyBorder="1" applyAlignment="1" applyProtection="1">
      <alignment horizontal="left" vertical="top" wrapText="1"/>
      <protection locked="0"/>
    </xf>
    <xf numFmtId="0" fontId="27" fillId="2" borderId="26" xfId="0" applyFont="1" applyFill="1" applyBorder="1" applyAlignment="1" applyProtection="1">
      <alignment horizontal="left" vertical="center"/>
      <protection locked="0"/>
    </xf>
    <xf numFmtId="0" fontId="41" fillId="3" borderId="0" xfId="0" applyFont="1" applyFill="1" applyAlignment="1" applyProtection="1">
      <alignment horizontal="left" vertical="center"/>
      <protection hidden="1"/>
    </xf>
    <xf numFmtId="0" fontId="41" fillId="3" borderId="0" xfId="0" applyFont="1" applyFill="1" applyAlignment="1" applyProtection="1">
      <alignment horizontal="left"/>
      <protection hidden="1"/>
    </xf>
  </cellXfs>
  <cellStyles count="6">
    <cellStyle name="Dane wyjściowe" xfId="5" builtinId="21"/>
    <cellStyle name="Dziesiętny 2" xfId="1" xr:uid="{B39989A7-F11B-4D7C-8093-F95FF63EBA03}"/>
    <cellStyle name="Normalny" xfId="0" builtinId="0"/>
    <cellStyle name="Normalny 2" xfId="3" xr:uid="{28582187-F444-4995-B625-3CCECFF52571}"/>
    <cellStyle name="Procentowy" xfId="2" builtinId="5"/>
    <cellStyle name="Procentowy 2" xfId="4" xr:uid="{829DBD7E-40DC-4D97-8592-8960154EE8AB}"/>
  </cellStyles>
  <dxfs count="100">
    <dxf>
      <font>
        <color rgb="FFC00000"/>
      </font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4.9989318521683403E-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34998626667073579"/>
      </font>
      <fill>
        <patternFill>
          <bgColor theme="0" tint="-4.9989318521683403E-2"/>
        </patternFill>
      </fill>
    </dxf>
    <dxf>
      <font>
        <b val="0"/>
        <i/>
        <color rgb="FFC00000"/>
      </font>
      <fill>
        <patternFill>
          <bgColor rgb="FFFFFF00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  <dxf>
      <font>
        <color theme="0" tint="-4.9989318521683403E-2"/>
      </font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strike val="0"/>
        <color theme="0" tint="-0.24994659260841701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strike val="0"/>
        <color rgb="FF3333FF"/>
      </font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theme="0" tint="-0.24994659260841701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rgb="FFFFFFCC"/>
        </patternFill>
      </fill>
    </dxf>
    <dxf>
      <font>
        <b/>
        <i val="0"/>
        <strike val="0"/>
        <color rgb="FF3333FF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strike val="0"/>
        <color theme="0" tint="-0.24994659260841701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rgb="FF3333FF"/>
      </font>
    </dxf>
    <dxf>
      <font>
        <color rgb="FF9C0006"/>
      </font>
      <fill>
        <patternFill patternType="none">
          <bgColor auto="1"/>
        </patternFill>
      </fill>
    </dxf>
    <dxf>
      <font>
        <color rgb="FF00B050"/>
      </font>
    </dxf>
    <dxf>
      <font>
        <color rgb="FF9C0006"/>
      </font>
      <fill>
        <patternFill patternType="none">
          <bgColor auto="1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3333FF"/>
      </font>
      <fill>
        <patternFill>
          <bgColor rgb="FFFFFF0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rgb="FFFFFFCC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top/>
        <bottom style="thin">
          <color rgb="FFC00000"/>
        </bottom>
        <vertical/>
        <horizontal/>
      </border>
    </dxf>
    <dxf>
      <font>
        <b val="0"/>
        <i/>
        <color rgb="FFC00000"/>
      </font>
      <fill>
        <patternFill>
          <bgColor rgb="FFFFFF00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</dxfs>
  <tableStyles count="1" defaultTableStyle="TableStyleMedium2" defaultPivotStyle="PivotStyleLight16">
    <tableStyle name="Invisible" pivot="0" table="0" count="0" xr9:uid="{3423A9E5-DBF9-4533-8706-EB1362C624D0}"/>
  </tableStyles>
  <colors>
    <mruColors>
      <color rgb="FFFFFFCC"/>
      <color rgb="FF3333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77BB-A844-4636-A93F-F36C232B24C4}">
  <sheetPr codeName="Arkusz1">
    <tabColor rgb="FFFFFF00"/>
  </sheetPr>
  <dimension ref="A1:E38"/>
  <sheetViews>
    <sheetView showGridLines="0" tabSelected="1" zoomScale="130" zoomScaleNormal="130" workbookViewId="0">
      <selection activeCell="B4" sqref="B4:D4"/>
    </sheetView>
  </sheetViews>
  <sheetFormatPr defaultColWidth="0" defaultRowHeight="13" zeroHeight="1" x14ac:dyDescent="0.3"/>
  <cols>
    <col min="1" max="1" width="2.7265625" style="50" customWidth="1"/>
    <col min="2" max="2" width="37" style="50" bestFit="1" customWidth="1"/>
    <col min="3" max="3" width="21.7265625" style="50" customWidth="1"/>
    <col min="4" max="4" width="14.1796875" style="50" bestFit="1" customWidth="1"/>
    <col min="5" max="5" width="2.7265625" style="50" customWidth="1"/>
    <col min="6" max="16384" width="9.1796875" style="50" hidden="1"/>
  </cols>
  <sheetData>
    <row r="1" spans="1:5" x14ac:dyDescent="0.3"/>
    <row r="2" spans="1:5" ht="16" x14ac:dyDescent="0.3">
      <c r="A2" s="159"/>
      <c r="B2" s="335" t="s">
        <v>347</v>
      </c>
      <c r="C2" s="335"/>
      <c r="D2" s="335"/>
    </row>
    <row r="3" spans="1:5" ht="16" x14ac:dyDescent="0.3">
      <c r="A3" s="159"/>
      <c r="B3" s="335" t="s">
        <v>346</v>
      </c>
      <c r="C3" s="335"/>
      <c r="D3" s="335"/>
    </row>
    <row r="4" spans="1:5" x14ac:dyDescent="0.3">
      <c r="A4" s="159"/>
      <c r="B4" s="336" t="s">
        <v>350</v>
      </c>
      <c r="C4" s="336"/>
      <c r="D4" s="336"/>
    </row>
    <row r="5" spans="1:5" x14ac:dyDescent="0.3">
      <c r="A5" s="159"/>
      <c r="E5" s="159"/>
    </row>
    <row r="6" spans="1:5" ht="60" customHeight="1" x14ac:dyDescent="0.3">
      <c r="A6" s="158"/>
      <c r="B6" s="95" t="s">
        <v>300</v>
      </c>
      <c r="C6" s="334"/>
      <c r="D6" s="334"/>
      <c r="E6" s="158"/>
    </row>
    <row r="7" spans="1:5" x14ac:dyDescent="0.3">
      <c r="A7" s="158"/>
      <c r="B7" s="98" t="s">
        <v>5</v>
      </c>
      <c r="C7" s="99"/>
      <c r="D7" s="160" t="str">
        <f>IF(ISNUMBER(C7),"✔","✘")</f>
        <v>✘</v>
      </c>
      <c r="E7" s="158"/>
    </row>
    <row r="8" spans="1:5" x14ac:dyDescent="0.3">
      <c r="A8" s="159"/>
      <c r="B8" s="96" t="s">
        <v>301</v>
      </c>
      <c r="C8" s="97"/>
      <c r="D8" s="160" t="str">
        <f>IF(ISTEXT(C8),"✔","✘")</f>
        <v>✘</v>
      </c>
      <c r="E8" s="158"/>
    </row>
    <row r="9" spans="1:5" x14ac:dyDescent="0.3">
      <c r="A9" s="158"/>
      <c r="B9" s="96" t="s">
        <v>298</v>
      </c>
      <c r="C9" s="97"/>
      <c r="D9" s="160" t="str">
        <f>IFERROR(IF(OR(AND(Rodzaj_Podmiotu&lt;&gt;3,ISTEXT(C9)),AND(Rodzaj_Podmiotu=3,C9="Konsorcjant")),"✔","✘"),"✘")</f>
        <v>✘</v>
      </c>
      <c r="E9" s="158"/>
    </row>
    <row r="10" spans="1:5" x14ac:dyDescent="0.3">
      <c r="A10" s="158"/>
      <c r="B10" s="98" t="s">
        <v>286</v>
      </c>
      <c r="C10" s="97"/>
      <c r="D10" s="160" t="str">
        <f>IF(OR(AND(C8="Organizacja badawcza",C10="nie dotyczy"),AND(C8&lt;&gt;"Organizacja badawcza",OR(C10="tak",C10="nie"))),"✔","✘")</f>
        <v>✘</v>
      </c>
      <c r="E10" s="158"/>
    </row>
    <row r="11" spans="1:5" x14ac:dyDescent="0.3">
      <c r="A11" s="158"/>
      <c r="B11" s="98" t="s">
        <v>302</v>
      </c>
      <c r="C11" s="304"/>
      <c r="D11" s="160" t="str">
        <f>IF(OR(AND(C8="Organizacja badawcza",C11="nie dotyczy"),AND(C8&lt;&gt;"Organizacja badawcza",AND(ISTEXT(C11),NOT(C11="nie dotyczy")))),"✔","✘")</f>
        <v>✘</v>
      </c>
      <c r="E11" s="158"/>
    </row>
    <row r="12" spans="1:5" x14ac:dyDescent="0.3">
      <c r="A12" s="158"/>
      <c r="B12" s="98" t="s">
        <v>299</v>
      </c>
      <c r="C12" s="97"/>
      <c r="D12" s="160" t="str">
        <f>IF(ISTEXT(C12),"✔","✘")</f>
        <v>✘</v>
      </c>
      <c r="E12" s="158"/>
    </row>
    <row r="13" spans="1:5" ht="60" customHeight="1" x14ac:dyDescent="0.3">
      <c r="A13" s="159"/>
      <c r="B13" s="95" t="s">
        <v>6</v>
      </c>
      <c r="C13" s="334"/>
      <c r="D13" s="334"/>
      <c r="E13" s="158"/>
    </row>
    <row r="14" spans="1:5" x14ac:dyDescent="0.3">
      <c r="A14" s="159"/>
      <c r="B14" s="2"/>
      <c r="C14" s="2"/>
      <c r="D14" s="132"/>
      <c r="E14" s="157"/>
    </row>
    <row r="15" spans="1:5" x14ac:dyDescent="0.3">
      <c r="A15" s="159"/>
      <c r="B15" s="100" t="s">
        <v>60</v>
      </c>
      <c r="C15" s="97"/>
      <c r="D15" s="160" t="str">
        <f>IF(ISNUMBER(C15),"✔","✘")</f>
        <v>✘</v>
      </c>
      <c r="E15" s="158"/>
    </row>
    <row r="16" spans="1:5" x14ac:dyDescent="0.3">
      <c r="A16" s="159"/>
      <c r="B16" s="100" t="s">
        <v>141</v>
      </c>
      <c r="C16" s="101"/>
      <c r="D16" s="160" t="str">
        <f>IF(OR(AND(C8="Organizacja badawcza",ISBLANK(C16)),AND(C8&lt;&gt;"Organizacja badawcza",ISNUMBER(C16))),"✔","✘")</f>
        <v>✘</v>
      </c>
      <c r="E16" s="158"/>
    </row>
    <row r="17" spans="1:5" x14ac:dyDescent="0.3">
      <c r="A17" s="159"/>
      <c r="B17" s="100" t="s">
        <v>7</v>
      </c>
      <c r="C17" s="101"/>
      <c r="D17" s="160" t="str">
        <f>IF(ISNUMBER(C17),"✔","✘")</f>
        <v>✘</v>
      </c>
      <c r="E17" s="158"/>
    </row>
    <row r="18" spans="1:5" x14ac:dyDescent="0.3">
      <c r="B18" s="100" t="s">
        <v>8</v>
      </c>
      <c r="C18" s="101"/>
      <c r="D18" s="160" t="str">
        <f>IF(ISNUMBER(C18),"✔","✘")</f>
        <v>✘</v>
      </c>
      <c r="E18" s="158"/>
    </row>
    <row r="19" spans="1:5" x14ac:dyDescent="0.3">
      <c r="B19" s="2"/>
      <c r="C19" s="2"/>
      <c r="D19" s="132"/>
      <c r="E19" s="157"/>
    </row>
    <row r="20" spans="1:5" x14ac:dyDescent="0.3">
      <c r="B20" s="100" t="s">
        <v>12</v>
      </c>
      <c r="C20" s="102" t="str">
        <f>Engine!C18</f>
        <v>uzupełnij dane</v>
      </c>
      <c r="D20" s="132"/>
      <c r="E20" s="157"/>
    </row>
    <row r="21" spans="1:5" x14ac:dyDescent="0.3">
      <c r="B21" s="100" t="s">
        <v>11</v>
      </c>
      <c r="C21" s="97"/>
      <c r="D21" s="160" t="str">
        <f>IF(ISTEXT(C21),"✔","✘")</f>
        <v>✘</v>
      </c>
      <c r="E21" s="158"/>
    </row>
    <row r="22" spans="1:5" x14ac:dyDescent="0.3">
      <c r="A22" s="247"/>
      <c r="B22" s="100" t="s">
        <v>238</v>
      </c>
      <c r="C22" s="97"/>
      <c r="D22" s="160" t="str">
        <f>IF(OR(AND(C21="tak",ISBLANK(C22)),AND(C21="nie",ISNUMBER(C22))),"✔","✘")</f>
        <v>✘</v>
      </c>
      <c r="E22" s="158"/>
    </row>
    <row r="23" spans="1:5" x14ac:dyDescent="0.3">
      <c r="B23" s="100" t="s">
        <v>14</v>
      </c>
      <c r="C23" s="103" t="str">
        <f>Engine!C21</f>
        <v>uzupełnij dane</v>
      </c>
      <c r="D23" s="132"/>
      <c r="E23" s="157"/>
    </row>
    <row r="24" spans="1:5" ht="4" customHeight="1" x14ac:dyDescent="0.3">
      <c r="B24" s="2"/>
      <c r="C24" s="3"/>
      <c r="D24" s="132"/>
      <c r="E24" s="157"/>
    </row>
    <row r="25" spans="1:5" x14ac:dyDescent="0.3">
      <c r="A25" s="295"/>
      <c r="B25" s="293" t="str">
        <f>IF('Dane podstawowe'!$C$22&gt;10,"Okres prognozy przekracza 10 lat. Uzasadnij przyjęty okres w polu poniżej","")</f>
        <v/>
      </c>
      <c r="C25" s="294"/>
      <c r="D25" s="296" t="str">
        <f>IF(AND($C$22&gt;10,ISBLANK($B$37)),"⚠","")</f>
        <v/>
      </c>
      <c r="E25" s="157"/>
    </row>
    <row r="26" spans="1:5" ht="4" customHeight="1" x14ac:dyDescent="0.3">
      <c r="B26" s="2"/>
      <c r="C26" s="2"/>
      <c r="D26" s="132"/>
      <c r="E26" s="157"/>
    </row>
    <row r="27" spans="1:5" x14ac:dyDescent="0.3">
      <c r="B27" s="139" t="s">
        <v>178</v>
      </c>
      <c r="C27" s="140"/>
      <c r="D27" s="132"/>
      <c r="E27" s="157"/>
    </row>
    <row r="28" spans="1:5" x14ac:dyDescent="0.3">
      <c r="B28" s="104" t="s">
        <v>232</v>
      </c>
      <c r="C28" s="97"/>
      <c r="D28" s="160" t="str">
        <f t="shared" ref="D28:D33" si="0">IF(ISNUMBER(C28),"✔","✘")</f>
        <v>✘</v>
      </c>
      <c r="E28" s="158"/>
    </row>
    <row r="29" spans="1:5" x14ac:dyDescent="0.3">
      <c r="B29" s="104" t="s">
        <v>233</v>
      </c>
      <c r="C29" s="97"/>
      <c r="D29" s="160" t="str">
        <f t="shared" si="0"/>
        <v>✘</v>
      </c>
      <c r="E29" s="158"/>
    </row>
    <row r="30" spans="1:5" x14ac:dyDescent="0.3">
      <c r="B30" s="104" t="s">
        <v>234</v>
      </c>
      <c r="C30" s="97"/>
      <c r="D30" s="160" t="str">
        <f t="shared" si="0"/>
        <v>✘</v>
      </c>
      <c r="E30" s="158"/>
    </row>
    <row r="31" spans="1:5" x14ac:dyDescent="0.3">
      <c r="B31" s="100" t="s">
        <v>235</v>
      </c>
      <c r="C31" s="162"/>
      <c r="D31" s="160" t="str">
        <f t="shared" si="0"/>
        <v>✘</v>
      </c>
      <c r="E31" s="158"/>
    </row>
    <row r="32" spans="1:5" x14ac:dyDescent="0.3">
      <c r="B32" s="100" t="s">
        <v>236</v>
      </c>
      <c r="C32" s="162"/>
      <c r="D32" s="160" t="str">
        <f t="shared" si="0"/>
        <v>✘</v>
      </c>
      <c r="E32" s="158"/>
    </row>
    <row r="33" spans="2:5" x14ac:dyDescent="0.3">
      <c r="B33" s="100" t="s">
        <v>261</v>
      </c>
      <c r="C33" s="162"/>
      <c r="D33" s="160" t="str">
        <f t="shared" si="0"/>
        <v>✘</v>
      </c>
      <c r="E33" s="159"/>
    </row>
    <row r="34" spans="2:5" ht="13.5" customHeight="1" x14ac:dyDescent="0.3"/>
    <row r="35" spans="2:5" customFormat="1" ht="13.5" customHeight="1" x14ac:dyDescent="0.35">
      <c r="B35" s="326" t="s">
        <v>309</v>
      </c>
      <c r="C35" s="316"/>
      <c r="D35" s="316"/>
    </row>
    <row r="36" spans="2:5" s="328" customFormat="1" ht="4" customHeight="1" x14ac:dyDescent="0.35">
      <c r="B36" s="327"/>
      <c r="C36" s="327"/>
      <c r="D36" s="327"/>
    </row>
    <row r="37" spans="2:5" ht="345" customHeight="1" x14ac:dyDescent="0.3">
      <c r="B37" s="337"/>
      <c r="C37" s="337"/>
      <c r="D37" s="337"/>
    </row>
    <row r="38" spans="2:5" x14ac:dyDescent="0.3"/>
  </sheetData>
  <sheetProtection algorithmName="SHA-512" hashValue="59QCHA1GUwNysFRh/4wDiMZeLFULnAKM9aDelJqQ0wQ1QWkcfOOA4paT9rdbMteUZFotDydUqfVVWub1UIsSDQ==" saltValue="mFd+FEGsP+O35a9QEkzq6A==" spinCount="100000" sheet="1" objects="1" scenarios="1"/>
  <mergeCells count="6">
    <mergeCell ref="C13:D13"/>
    <mergeCell ref="C6:D6"/>
    <mergeCell ref="B2:D2"/>
    <mergeCell ref="B4:D4"/>
    <mergeCell ref="B37:D37"/>
    <mergeCell ref="B3:D3"/>
  </mergeCells>
  <conditionalFormatting sqref="B25:C25">
    <cfRule type="expression" dxfId="99" priority="5">
      <formula>AND($C$22&gt;10,ISNUMBER($C$22))</formula>
    </cfRule>
  </conditionalFormatting>
  <conditionalFormatting sqref="B35:D35">
    <cfRule type="expression" dxfId="98" priority="3">
      <formula>AND($C$22&gt;10,ISNUMBER($C$22))</formula>
    </cfRule>
  </conditionalFormatting>
  <conditionalFormatting sqref="B37:D37">
    <cfRule type="expression" dxfId="97" priority="4">
      <formula>AND($C$22&gt;10,ISNUMBER($C$22))</formula>
    </cfRule>
  </conditionalFormatting>
  <conditionalFormatting sqref="C9">
    <cfRule type="expression" dxfId="96" priority="16">
      <formula>AND($C$9="Lider konsorcjum",$C$8="Organizacja badawcza")</formula>
    </cfRule>
  </conditionalFormatting>
  <conditionalFormatting sqref="C10">
    <cfRule type="expression" dxfId="95" priority="2">
      <formula>AND(Rodzaj_Podmiotu=3,OR(C10="tak",C10="nie"))</formula>
    </cfRule>
  </conditionalFormatting>
  <conditionalFormatting sqref="C10:C11">
    <cfRule type="expression" dxfId="94" priority="1">
      <formula>AND(Rodzaj_Podmiotu&lt;&gt;3,C10="nie dotyczy")</formula>
    </cfRule>
    <cfRule type="expression" dxfId="93" priority="6">
      <formula>AND(Rodzaj_Podmiotu=3,NOT(C10="nie dotyczy"))</formula>
    </cfRule>
  </conditionalFormatting>
  <conditionalFormatting sqref="C16">
    <cfRule type="expression" dxfId="92" priority="13">
      <formula>AND(Rodzaj_Podmiotu=3,NOT(ISBLANK(C16)))</formula>
    </cfRule>
    <cfRule type="expression" dxfId="91" priority="17">
      <formula>$C$8="Organizacja badawcza"</formula>
    </cfRule>
  </conditionalFormatting>
  <conditionalFormatting sqref="C20">
    <cfRule type="containsText" dxfId="90" priority="12" operator="containsText" text="uzupełnij dane">
      <formula>NOT(ISERROR(SEARCH("uzupełnij dane",C20)))</formula>
    </cfRule>
  </conditionalFormatting>
  <conditionalFormatting sqref="C22">
    <cfRule type="expression" dxfId="89" priority="9">
      <formula>$C$21="tak"</formula>
    </cfRule>
    <cfRule type="expression" dxfId="88" priority="19">
      <formula>AND($C$21="tak",ISNUMBER(C$22))</formula>
    </cfRule>
    <cfRule type="expression" dxfId="87" priority="21">
      <formula>AND($C$22&gt;10,$C$22&lt;=15)</formula>
    </cfRule>
  </conditionalFormatting>
  <conditionalFormatting sqref="C23:C25">
    <cfRule type="containsText" dxfId="86" priority="10" operator="containsText" text="uzupełnij">
      <formula>NOT(ISERROR(SEARCH("uzupełnij",C23)))</formula>
    </cfRule>
    <cfRule type="containsText" dxfId="85" priority="18" operator="containsText" text="podaj">
      <formula>NOT(ISERROR(SEARCH("podaj",C23)))</formula>
    </cfRule>
  </conditionalFormatting>
  <conditionalFormatting sqref="D7:D12 A22 D24:D25 D28:D33">
    <cfRule type="containsText" dxfId="84" priority="7" operator="containsText" text="✔">
      <formula>NOT(ISERROR(SEARCH("✔",A7)))</formula>
    </cfRule>
    <cfRule type="containsText" dxfId="83" priority="8" operator="containsText" text="✘">
      <formula>NOT(ISERROR(SEARCH("✘",A7)))</formula>
    </cfRule>
  </conditionalFormatting>
  <conditionalFormatting sqref="D15:D18 D21:D22">
    <cfRule type="containsText" dxfId="82" priority="14" operator="containsText" text="✔">
      <formula>NOT(ISERROR(SEARCH("✔",D15)))</formula>
    </cfRule>
    <cfRule type="containsText" dxfId="81" priority="15" operator="containsText" text="✘">
      <formula>NOT(ISERROR(SEARCH("✘",D15)))</formula>
    </cfRule>
  </conditionalFormatting>
  <dataValidations count="13">
    <dataValidation type="list" allowBlank="1" showInputMessage="1" showErrorMessage="1" sqref="C8" xr:uid="{18083907-635E-4134-A0A6-B86E0D9D1AAD}">
      <formula1>"MŚP,Duża firma,Organizacja badawcza,Organizacja pozarządowa"</formula1>
    </dataValidation>
    <dataValidation type="list" allowBlank="1" showInputMessage="1" showErrorMessage="1" sqref="C21 C12" xr:uid="{F6469EAC-3C89-482C-A43B-109DB7433E82}">
      <formula1>"tak,nie"</formula1>
    </dataValidation>
    <dataValidation type="custom" allowBlank="1" showInputMessage="1" showErrorMessage="1" errorTitle="Wprowadź poprawne dane" error="Wprowadź okres prognozy od 6 do 15 lat._x000a_Pamiętaj, że prognoza przekraczająca 10 lat możliwa jest jedynie w uzasadnionych przypadkach." promptTitle="Informacja" prompt="Wprowadź okres prognozy od 6 do 15 lat._x000a__x000a_Pamiętaj, że prognoza przekraczająca 10 lat możliwa jest jedynie w uzasadnionych przypadkach." sqref="C22" xr:uid="{7352DEE7-D3AE-4681-A040-B4756F17152E}">
      <formula1>AND($C$21="nie",$C$22&gt;5,$C$22&lt;=15)</formula1>
    </dataValidation>
    <dataValidation type="custom" allowBlank="1" showInputMessage="1" showErrorMessage="1" promptTitle="Informacja" prompt="Podaj datę w formacie_x000a_RRRR-MM-DD" sqref="C16" xr:uid="{EFB5055B-1BAE-4476-80C2-B7AA04F72663}">
      <formula1>AND(ISNUMBER($C$15),$C$15&gt;=2024)</formula1>
    </dataValidation>
    <dataValidation type="whole" allowBlank="1" showInputMessage="1" showErrorMessage="1" errorTitle="Nieprawidłowy rok" error="Podaj rok w którym składany jest wniosek" promptTitle="Informacja" prompt="Podaj rok w formacie RRRR" sqref="C15" xr:uid="{B5EDB106-31DA-4E31-B8AA-DC110F7CBE84}">
      <formula1>2024</formula1>
      <formula2>2026</formula2>
    </dataValidation>
    <dataValidation allowBlank="1" showInputMessage="1" showErrorMessage="1" promptTitle="Informacja" prompt="Podaj datę w formacie_x000a_RRRR-MM-DD" sqref="C17" xr:uid="{CF42EA2C-37E5-441C-9BC7-252C2F2E42D8}"/>
    <dataValidation type="whole" allowBlank="1" showInputMessage="1" showErrorMessage="1" errorTitle="Nieprawidłowa wartość" error="Wpisz same cyfry numeru NIP. Nie używaj spacji, myślników lub innych znaków interpunkcyjnych" promptTitle="Informacja" prompt="Podaj NIP nie używając myślników, spacji, etc." sqref="C7" xr:uid="{6623F836-0F9B-4DFE-A560-3FAE81A1CB21}">
      <formula1>0</formula1>
      <formula2>9999999999</formula2>
    </dataValidation>
    <dataValidation type="list" allowBlank="1" showInputMessage="1" showErrorMessage="1" sqref="C9" xr:uid="{5E421E0E-FE79-4D92-A412-4DD0CC4C2070}">
      <formula1>"Wnioskodawca samodzielny,Lider konsorcjum,Konsorcjant"</formula1>
    </dataValidation>
    <dataValidation allowBlank="1" showErrorMessage="1" errorTitle="Nieprawidłowa wartość" error="Proszę wpisywać wartości zaokrąglone, bez miejsc po przecinku" sqref="B25 B35:D35" xr:uid="{2E18F25A-E990-4701-8B0C-DD6FEB54F7F7}"/>
    <dataValidation type="list" allowBlank="1" showInputMessage="1" showErrorMessage="1" sqref="C11" xr:uid="{2BA64638-4207-4CEA-B803-51CA60F7D1E3}">
      <formula1>"Pełna rachunkowość,Księga przychodów i rozchodów,Karta podatkowa,Ryczałt,nie dotyczy"</formula1>
    </dataValidation>
    <dataValidation allowBlank="1" showInputMessage="1" showErrorMessage="1" promptTitle="Informacja" prompt="Wstaw stopę dyskonta wskazaną w &quot;Instrukcji wypełniania modelu finansowego&quot;" sqref="C33 C24:C25" xr:uid="{D14CF87B-D785-40C4-A31A-3342739F39D1}"/>
    <dataValidation type="custom" showInputMessage="1" showErrorMessage="1" errorTitle="Informacja" error="Uzasadnienie należy zamieścić wyłącznie w przypadku, gdy okres prognozy przekracza 10 lat" sqref="B37:D37" xr:uid="{EF52FE47-CAF8-4E44-97B3-6E79C1D2530A}">
      <formula1>AND(ISNUMBER($C$22),$C$22&gt;10)</formula1>
    </dataValidation>
    <dataValidation type="list" allowBlank="1" showInputMessage="1" showErrorMessage="1" sqref="C10 C10" xr:uid="{AC8FF89A-EC1B-41F2-A91F-1400E1573A3E}">
      <formula1>"tak,nie,nie dotyczy"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z&amp;"-,Pogrubiony" &amp;N_x000D_&amp;1#&amp;"Aptos"&amp;8&amp;K000000 K2 - Informacja wewnętrzna (Internal)&amp;R&amp;8Arkusz:&amp;"-,Pogrubiony" &amp;A</oddFooter>
  </headerFooter>
  <ignoredErrors>
    <ignoredError sqref="D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Title="Nieprawidłowa data" error="Projekt należy zakończyć do 31.12.2030 r." promptTitle="Informacja" prompt="Podaj datę w formacie _x000a_RRRR-MM-DD" xr:uid="{DBD1BF47-A422-40E5-AEBC-AC798FF6ECCD}">
          <x14:formula1>
            <xm:f>Engine!$C$41</xm:f>
          </x14:formula1>
          <x14:formula2>
            <xm:f>Engine!$C$42</xm:f>
          </x14:formula2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64DA-8765-429B-90FB-DF536DEE535B}">
  <sheetPr codeName="Arkusz2">
    <tabColor theme="9"/>
  </sheetPr>
  <dimension ref="A1:AB164"/>
  <sheetViews>
    <sheetView showGridLines="0" zoomScaleNormal="100" workbookViewId="0">
      <selection activeCell="G4" sqref="G4"/>
    </sheetView>
  </sheetViews>
  <sheetFormatPr defaultColWidth="0" defaultRowHeight="12" zeroHeight="1" x14ac:dyDescent="0.3"/>
  <cols>
    <col min="1" max="1" width="2.7265625" style="2" customWidth="1"/>
    <col min="2" max="2" width="59" style="2" bestFit="1" customWidth="1"/>
    <col min="3" max="3" width="10.7265625" style="2" hidden="1" customWidth="1"/>
    <col min="4" max="27" width="10.7265625" style="2" customWidth="1"/>
    <col min="28" max="28" width="2.7265625" style="2" customWidth="1"/>
    <col min="29" max="16384" width="9.1796875" style="2" hidden="1"/>
  </cols>
  <sheetData>
    <row r="1" spans="2:27" x14ac:dyDescent="0.3"/>
    <row r="2" spans="2:27" ht="14.5" x14ac:dyDescent="0.3">
      <c r="B2" s="338" t="str">
        <f>Projekt_Info</f>
        <v xml:space="preserve"> [Wskaż wielkość podmiotu] Uzupełnij nazwę podmiotu | Uzupełnij tytuł projektu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</row>
    <row r="3" spans="2:27" x14ac:dyDescent="0.3"/>
    <row r="4" spans="2:27" x14ac:dyDescent="0.3">
      <c r="B4" s="18" t="s">
        <v>15</v>
      </c>
      <c r="C4" s="18" t="e">
        <f>Engine!C395</f>
        <v>#N/A</v>
      </c>
      <c r="D4" s="18" t="e">
        <f>Engine!D395</f>
        <v>#N/A</v>
      </c>
      <c r="E4" s="18" t="e">
        <f>Engine!E395</f>
        <v>#N/A</v>
      </c>
      <c r="F4" s="19" t="e">
        <f>Engine!F395</f>
        <v>#N/A</v>
      </c>
      <c r="G4" s="18">
        <f ca="1">Engine!G395</f>
        <v>2026</v>
      </c>
      <c r="H4" s="18">
        <f ca="1">Engine!H395</f>
        <v>2027</v>
      </c>
      <c r="I4" s="18">
        <f ca="1">Engine!I395</f>
        <v>2028</v>
      </c>
      <c r="J4" s="18">
        <f ca="1">Engine!J395</f>
        <v>2029</v>
      </c>
      <c r="K4" s="18">
        <f ca="1">Engine!K395</f>
        <v>2030</v>
      </c>
      <c r="L4" s="18">
        <f ca="1">Engine!L395</f>
        <v>2031</v>
      </c>
      <c r="M4" s="18">
        <f ca="1">Engine!M395</f>
        <v>2032</v>
      </c>
      <c r="N4" s="18">
        <f ca="1">Engine!N395</f>
        <v>2033</v>
      </c>
      <c r="O4" s="18">
        <f ca="1">Engine!O395</f>
        <v>2034</v>
      </c>
      <c r="P4" s="18">
        <f ca="1">Engine!P395</f>
        <v>2035</v>
      </c>
      <c r="Q4" s="18">
        <f ca="1">Engine!Q395</f>
        <v>2036</v>
      </c>
      <c r="R4" s="18">
        <f ca="1">Engine!R395</f>
        <v>2037</v>
      </c>
      <c r="S4" s="18">
        <f ca="1">Engine!S395</f>
        <v>2038</v>
      </c>
      <c r="T4" s="18">
        <f ca="1">Engine!T395</f>
        <v>2039</v>
      </c>
      <c r="U4" s="18">
        <f ca="1">Engine!U395</f>
        <v>2040</v>
      </c>
      <c r="V4" s="18">
        <f ca="1">Engine!V395</f>
        <v>2041</v>
      </c>
      <c r="W4" s="18">
        <f ca="1">Engine!W395</f>
        <v>2042</v>
      </c>
      <c r="X4" s="18">
        <f ca="1">Engine!X395</f>
        <v>2043</v>
      </c>
      <c r="Y4" s="18">
        <f ca="1">Engine!Y395</f>
        <v>2044</v>
      </c>
      <c r="Z4" s="18">
        <f ca="1">Engine!Z395</f>
        <v>2045</v>
      </c>
      <c r="AA4" s="18">
        <f ca="1">Engine!AA395</f>
        <v>2046</v>
      </c>
    </row>
    <row r="5" spans="2:27" x14ac:dyDescent="0.3">
      <c r="B5" s="20" t="s">
        <v>16</v>
      </c>
      <c r="C5" s="21">
        <f>ROUND(C6+C7+C15+C16+C17,0)</f>
        <v>0</v>
      </c>
      <c r="D5" s="21">
        <f t="shared" ref="D5:N5" si="0">ROUND(D6+D7+D15+D16+D17,0)</f>
        <v>0</v>
      </c>
      <c r="E5" s="21">
        <f t="shared" si="0"/>
        <v>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ref="O5:Y5" si="1">ROUND(O6+O7+O15+O16+O17,0)</f>
        <v>0</v>
      </c>
      <c r="P5" s="21">
        <f t="shared" si="1"/>
        <v>0</v>
      </c>
      <c r="Q5" s="21">
        <f t="shared" si="1"/>
        <v>0</v>
      </c>
      <c r="R5" s="21">
        <f t="shared" si="1"/>
        <v>0</v>
      </c>
      <c r="S5" s="21">
        <f t="shared" si="1"/>
        <v>0</v>
      </c>
      <c r="T5" s="21">
        <f t="shared" si="1"/>
        <v>0</v>
      </c>
      <c r="U5" s="21">
        <f t="shared" si="1"/>
        <v>0</v>
      </c>
      <c r="V5" s="21">
        <f t="shared" si="1"/>
        <v>0</v>
      </c>
      <c r="W5" s="21">
        <f t="shared" si="1"/>
        <v>0</v>
      </c>
      <c r="X5" s="21">
        <f t="shared" si="1"/>
        <v>0</v>
      </c>
      <c r="Y5" s="21">
        <f t="shared" si="1"/>
        <v>0</v>
      </c>
      <c r="Z5" s="21">
        <f t="shared" ref="Z5:AA5" si="2">ROUND(Z6+Z7+Z15+Z16+Z17,0)</f>
        <v>0</v>
      </c>
      <c r="AA5" s="21">
        <f t="shared" si="2"/>
        <v>0</v>
      </c>
    </row>
    <row r="6" spans="2:27" x14ac:dyDescent="0.3">
      <c r="B6" s="22" t="s">
        <v>17</v>
      </c>
      <c r="C6" s="53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2:27" x14ac:dyDescent="0.3">
      <c r="B7" s="23" t="s">
        <v>18</v>
      </c>
      <c r="C7" s="14">
        <f>ROUND(C8+C14,0)</f>
        <v>0</v>
      </c>
      <c r="D7" s="14">
        <f>ROUND(D8+D14,0)</f>
        <v>0</v>
      </c>
      <c r="E7" s="14">
        <f>ROUND(E8+E14,0)</f>
        <v>0</v>
      </c>
      <c r="F7" s="14">
        <f>ROUND(F8+F14,0)</f>
        <v>0</v>
      </c>
      <c r="G7" s="14">
        <f t="shared" ref="G7:N7" si="3">ROUND(G8+G14,0)</f>
        <v>0</v>
      </c>
      <c r="H7" s="14">
        <f t="shared" si="3"/>
        <v>0</v>
      </c>
      <c r="I7" s="14">
        <f t="shared" si="3"/>
        <v>0</v>
      </c>
      <c r="J7" s="14">
        <f t="shared" si="3"/>
        <v>0</v>
      </c>
      <c r="K7" s="14">
        <f t="shared" si="3"/>
        <v>0</v>
      </c>
      <c r="L7" s="14">
        <f t="shared" si="3"/>
        <v>0</v>
      </c>
      <c r="M7" s="14">
        <f t="shared" si="3"/>
        <v>0</v>
      </c>
      <c r="N7" s="14">
        <f t="shared" si="3"/>
        <v>0</v>
      </c>
      <c r="O7" s="14">
        <f t="shared" ref="O7:Y7" si="4">ROUND(O8+O14,0)</f>
        <v>0</v>
      </c>
      <c r="P7" s="14">
        <f t="shared" si="4"/>
        <v>0</v>
      </c>
      <c r="Q7" s="14">
        <f t="shared" si="4"/>
        <v>0</v>
      </c>
      <c r="R7" s="14">
        <f t="shared" si="4"/>
        <v>0</v>
      </c>
      <c r="S7" s="14">
        <f t="shared" si="4"/>
        <v>0</v>
      </c>
      <c r="T7" s="14">
        <f t="shared" si="4"/>
        <v>0</v>
      </c>
      <c r="U7" s="14">
        <f t="shared" si="4"/>
        <v>0</v>
      </c>
      <c r="V7" s="14">
        <f t="shared" si="4"/>
        <v>0</v>
      </c>
      <c r="W7" s="14">
        <f t="shared" si="4"/>
        <v>0</v>
      </c>
      <c r="X7" s="14">
        <f t="shared" si="4"/>
        <v>0</v>
      </c>
      <c r="Y7" s="14">
        <f t="shared" si="4"/>
        <v>0</v>
      </c>
      <c r="Z7" s="14">
        <f t="shared" ref="Z7:AA7" si="5">ROUND(Z8+Z14,0)</f>
        <v>0</v>
      </c>
      <c r="AA7" s="14">
        <f t="shared" si="5"/>
        <v>0</v>
      </c>
    </row>
    <row r="8" spans="2:27" x14ac:dyDescent="0.3">
      <c r="B8" s="13" t="s">
        <v>19</v>
      </c>
      <c r="C8" s="15">
        <f>ROUND(SUM(C9:C13),0)</f>
        <v>0</v>
      </c>
      <c r="D8" s="15">
        <f t="shared" ref="D8:F8" si="6">ROUND(SUM(D9:D13),0)</f>
        <v>0</v>
      </c>
      <c r="E8" s="15">
        <f t="shared" si="6"/>
        <v>0</v>
      </c>
      <c r="F8" s="15">
        <f t="shared" si="6"/>
        <v>0</v>
      </c>
      <c r="G8" s="15">
        <f t="shared" ref="G8:N8" si="7">ROUND(SUM(G9:G13),0)</f>
        <v>0</v>
      </c>
      <c r="H8" s="15">
        <f t="shared" si="7"/>
        <v>0</v>
      </c>
      <c r="I8" s="15">
        <f t="shared" si="7"/>
        <v>0</v>
      </c>
      <c r="J8" s="15">
        <f t="shared" si="7"/>
        <v>0</v>
      </c>
      <c r="K8" s="15">
        <f t="shared" si="7"/>
        <v>0</v>
      </c>
      <c r="L8" s="15">
        <f t="shared" si="7"/>
        <v>0</v>
      </c>
      <c r="M8" s="15">
        <f t="shared" si="7"/>
        <v>0</v>
      </c>
      <c r="N8" s="15">
        <f t="shared" si="7"/>
        <v>0</v>
      </c>
      <c r="O8" s="15">
        <f t="shared" ref="O8:Y8" si="8">ROUND(SUM(O9:O13),0)</f>
        <v>0</v>
      </c>
      <c r="P8" s="15">
        <f t="shared" si="8"/>
        <v>0</v>
      </c>
      <c r="Q8" s="15">
        <f t="shared" si="8"/>
        <v>0</v>
      </c>
      <c r="R8" s="15">
        <f t="shared" si="8"/>
        <v>0</v>
      </c>
      <c r="S8" s="15">
        <f t="shared" si="8"/>
        <v>0</v>
      </c>
      <c r="T8" s="15">
        <f t="shared" si="8"/>
        <v>0</v>
      </c>
      <c r="U8" s="15">
        <f t="shared" si="8"/>
        <v>0</v>
      </c>
      <c r="V8" s="15">
        <f t="shared" si="8"/>
        <v>0</v>
      </c>
      <c r="W8" s="15">
        <f t="shared" si="8"/>
        <v>0</v>
      </c>
      <c r="X8" s="15">
        <f t="shared" si="8"/>
        <v>0</v>
      </c>
      <c r="Y8" s="15">
        <f t="shared" si="8"/>
        <v>0</v>
      </c>
      <c r="Z8" s="15">
        <f t="shared" ref="Z8:AA8" si="9">ROUND(SUM(Z9:Z13),0)</f>
        <v>0</v>
      </c>
      <c r="AA8" s="15">
        <f t="shared" si="9"/>
        <v>0</v>
      </c>
    </row>
    <row r="9" spans="2:27" x14ac:dyDescent="0.3">
      <c r="B9" s="24" t="s">
        <v>20</v>
      </c>
      <c r="C9" s="58">
        <v>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2:27" x14ac:dyDescent="0.3">
      <c r="B10" s="24" t="s">
        <v>21</v>
      </c>
      <c r="C10" s="58">
        <v>0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2:27" x14ac:dyDescent="0.3">
      <c r="B11" s="24" t="s">
        <v>22</v>
      </c>
      <c r="C11" s="58">
        <v>0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2:27" x14ac:dyDescent="0.3">
      <c r="B12" s="24" t="s">
        <v>23</v>
      </c>
      <c r="C12" s="58">
        <v>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2:27" x14ac:dyDescent="0.3">
      <c r="B13" s="24" t="s">
        <v>24</v>
      </c>
      <c r="C13" s="58"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2:27" x14ac:dyDescent="0.3">
      <c r="B14" s="25" t="s">
        <v>25</v>
      </c>
      <c r="C14" s="74">
        <v>0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2:27" x14ac:dyDescent="0.3">
      <c r="B15" s="23" t="s">
        <v>26</v>
      </c>
      <c r="C15" s="56">
        <v>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27" x14ac:dyDescent="0.3">
      <c r="B16" s="23" t="s">
        <v>27</v>
      </c>
      <c r="C16" s="56">
        <v>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7" x14ac:dyDescent="0.3">
      <c r="B17" s="26" t="s">
        <v>28</v>
      </c>
      <c r="C17" s="75">
        <v>0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</row>
    <row r="18" spans="2:27" x14ac:dyDescent="0.3">
      <c r="B18" s="20" t="s">
        <v>29</v>
      </c>
      <c r="C18" s="21">
        <f t="shared" ref="C18:N18" si="10">ROUND(C19+C20+C23+C26,0)</f>
        <v>0</v>
      </c>
      <c r="D18" s="21">
        <f t="shared" si="10"/>
        <v>0</v>
      </c>
      <c r="E18" s="21">
        <f t="shared" si="10"/>
        <v>0</v>
      </c>
      <c r="F18" s="21">
        <f t="shared" si="10"/>
        <v>0</v>
      </c>
      <c r="G18" s="21">
        <f t="shared" si="10"/>
        <v>0</v>
      </c>
      <c r="H18" s="21">
        <f t="shared" si="10"/>
        <v>0</v>
      </c>
      <c r="I18" s="21">
        <f t="shared" si="10"/>
        <v>0</v>
      </c>
      <c r="J18" s="21">
        <f t="shared" si="10"/>
        <v>0</v>
      </c>
      <c r="K18" s="21">
        <f t="shared" si="10"/>
        <v>0</v>
      </c>
      <c r="L18" s="21">
        <f t="shared" si="10"/>
        <v>0</v>
      </c>
      <c r="M18" s="21">
        <f t="shared" si="10"/>
        <v>0</v>
      </c>
      <c r="N18" s="21">
        <f t="shared" si="10"/>
        <v>0</v>
      </c>
      <c r="O18" s="21">
        <f t="shared" ref="O18:Y18" si="11">ROUND(O19+O20+O23+O26,0)</f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 t="shared" si="11"/>
        <v>0</v>
      </c>
      <c r="T18" s="21">
        <f t="shared" si="11"/>
        <v>0</v>
      </c>
      <c r="U18" s="21">
        <f t="shared" si="11"/>
        <v>0</v>
      </c>
      <c r="V18" s="21">
        <f t="shared" si="11"/>
        <v>0</v>
      </c>
      <c r="W18" s="21">
        <f t="shared" si="11"/>
        <v>0</v>
      </c>
      <c r="X18" s="21">
        <f t="shared" si="11"/>
        <v>0</v>
      </c>
      <c r="Y18" s="21">
        <f t="shared" si="11"/>
        <v>0</v>
      </c>
      <c r="Z18" s="21">
        <f t="shared" ref="Z18:AA18" si="12">ROUND(Z19+Z20+Z23+Z26,0)</f>
        <v>0</v>
      </c>
      <c r="AA18" s="21">
        <f t="shared" si="12"/>
        <v>0</v>
      </c>
    </row>
    <row r="19" spans="2:27" x14ac:dyDescent="0.3">
      <c r="B19" s="22" t="s">
        <v>30</v>
      </c>
      <c r="C19" s="53">
        <v>0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2:27" x14ac:dyDescent="0.3">
      <c r="B20" s="23" t="s">
        <v>31</v>
      </c>
      <c r="C20" s="14">
        <f>ROUND(SUM(C21:C22),0)</f>
        <v>0</v>
      </c>
      <c r="D20" s="14">
        <f t="shared" ref="D20:Y20" si="13">ROUND(SUM(D21:D22),0)</f>
        <v>0</v>
      </c>
      <c r="E20" s="14">
        <f t="shared" si="13"/>
        <v>0</v>
      </c>
      <c r="F20" s="14">
        <f t="shared" si="13"/>
        <v>0</v>
      </c>
      <c r="G20" s="14">
        <f t="shared" si="13"/>
        <v>0</v>
      </c>
      <c r="H20" s="14">
        <f t="shared" si="13"/>
        <v>0</v>
      </c>
      <c r="I20" s="14">
        <f t="shared" si="13"/>
        <v>0</v>
      </c>
      <c r="J20" s="14">
        <f t="shared" si="13"/>
        <v>0</v>
      </c>
      <c r="K20" s="14">
        <f t="shared" si="13"/>
        <v>0</v>
      </c>
      <c r="L20" s="14">
        <f t="shared" si="13"/>
        <v>0</v>
      </c>
      <c r="M20" s="14">
        <f t="shared" si="13"/>
        <v>0</v>
      </c>
      <c r="N20" s="14">
        <f t="shared" si="13"/>
        <v>0</v>
      </c>
      <c r="O20" s="14">
        <f t="shared" si="13"/>
        <v>0</v>
      </c>
      <c r="P20" s="14">
        <f t="shared" si="13"/>
        <v>0</v>
      </c>
      <c r="Q20" s="14">
        <f t="shared" si="13"/>
        <v>0</v>
      </c>
      <c r="R20" s="14">
        <f t="shared" si="13"/>
        <v>0</v>
      </c>
      <c r="S20" s="14">
        <f t="shared" si="13"/>
        <v>0</v>
      </c>
      <c r="T20" s="14">
        <f t="shared" si="13"/>
        <v>0</v>
      </c>
      <c r="U20" s="14">
        <f t="shared" si="13"/>
        <v>0</v>
      </c>
      <c r="V20" s="14">
        <f t="shared" si="13"/>
        <v>0</v>
      </c>
      <c r="W20" s="14">
        <f t="shared" si="13"/>
        <v>0</v>
      </c>
      <c r="X20" s="14">
        <f t="shared" si="13"/>
        <v>0</v>
      </c>
      <c r="Y20" s="14">
        <f t="shared" si="13"/>
        <v>0</v>
      </c>
      <c r="Z20" s="14">
        <f t="shared" ref="Z20:AA20" si="14">ROUND(SUM(Z21:Z22),0)</f>
        <v>0</v>
      </c>
      <c r="AA20" s="14">
        <f t="shared" si="14"/>
        <v>0</v>
      </c>
    </row>
    <row r="21" spans="2:27" x14ac:dyDescent="0.3">
      <c r="B21" s="28" t="s">
        <v>149</v>
      </c>
      <c r="C21" s="74">
        <v>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2:27" x14ac:dyDescent="0.3">
      <c r="B22" s="28" t="s">
        <v>288</v>
      </c>
      <c r="C22" s="74">
        <v>0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 spans="2:27" x14ac:dyDescent="0.3">
      <c r="B23" s="23" t="s">
        <v>32</v>
      </c>
      <c r="C23" s="14">
        <f>ROUND(C24+C25,0)</f>
        <v>0</v>
      </c>
      <c r="D23" s="14">
        <f t="shared" ref="D23:N23" si="15">ROUND(D24+D25,0)</f>
        <v>0</v>
      </c>
      <c r="E23" s="14">
        <f t="shared" si="15"/>
        <v>0</v>
      </c>
      <c r="F23" s="14">
        <f t="shared" si="15"/>
        <v>0</v>
      </c>
      <c r="G23" s="14">
        <f t="shared" si="15"/>
        <v>0</v>
      </c>
      <c r="H23" s="14">
        <f t="shared" si="15"/>
        <v>0</v>
      </c>
      <c r="I23" s="14">
        <f t="shared" si="15"/>
        <v>0</v>
      </c>
      <c r="J23" s="14">
        <f t="shared" si="15"/>
        <v>0</v>
      </c>
      <c r="K23" s="14">
        <f t="shared" si="15"/>
        <v>0</v>
      </c>
      <c r="L23" s="14">
        <f t="shared" si="15"/>
        <v>0</v>
      </c>
      <c r="M23" s="14">
        <f t="shared" si="15"/>
        <v>0</v>
      </c>
      <c r="N23" s="14">
        <f t="shared" si="15"/>
        <v>0</v>
      </c>
      <c r="O23" s="14">
        <f t="shared" ref="O23:Y23" si="16">ROUND(O24+O25,0)</f>
        <v>0</v>
      </c>
      <c r="P23" s="14">
        <f t="shared" si="16"/>
        <v>0</v>
      </c>
      <c r="Q23" s="14">
        <f t="shared" si="16"/>
        <v>0</v>
      </c>
      <c r="R23" s="14">
        <f t="shared" si="16"/>
        <v>0</v>
      </c>
      <c r="S23" s="14">
        <f t="shared" si="16"/>
        <v>0</v>
      </c>
      <c r="T23" s="14">
        <f t="shared" si="16"/>
        <v>0</v>
      </c>
      <c r="U23" s="14">
        <f t="shared" si="16"/>
        <v>0</v>
      </c>
      <c r="V23" s="14">
        <f t="shared" si="16"/>
        <v>0</v>
      </c>
      <c r="W23" s="14">
        <f t="shared" si="16"/>
        <v>0</v>
      </c>
      <c r="X23" s="14">
        <f t="shared" si="16"/>
        <v>0</v>
      </c>
      <c r="Y23" s="14">
        <f t="shared" si="16"/>
        <v>0</v>
      </c>
      <c r="Z23" s="14">
        <f t="shared" ref="Z23:AA23" si="17">ROUND(Z24+Z25,0)</f>
        <v>0</v>
      </c>
      <c r="AA23" s="14">
        <f t="shared" si="17"/>
        <v>0</v>
      </c>
    </row>
    <row r="24" spans="2:27" x14ac:dyDescent="0.3">
      <c r="B24" s="27" t="s">
        <v>130</v>
      </c>
      <c r="C24" s="55">
        <v>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2:27" x14ac:dyDescent="0.3">
      <c r="B25" s="25" t="s">
        <v>131</v>
      </c>
      <c r="C25" s="74">
        <v>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2:27" x14ac:dyDescent="0.3">
      <c r="B26" s="23" t="s">
        <v>33</v>
      </c>
      <c r="C26" s="56">
        <v>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2:27" x14ac:dyDescent="0.3">
      <c r="B27" s="291" t="s">
        <v>297</v>
      </c>
      <c r="C27" s="292">
        <v>0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</row>
    <row r="28" spans="2:27" x14ac:dyDescent="0.3">
      <c r="B28" s="20" t="s">
        <v>34</v>
      </c>
      <c r="C28" s="21">
        <f>ROUND(C5+C18+C27,0)</f>
        <v>0</v>
      </c>
      <c r="D28" s="21">
        <f t="shared" ref="D28:Y28" si="18">ROUND(D5+D18+D27,0)</f>
        <v>0</v>
      </c>
      <c r="E28" s="21">
        <f t="shared" si="18"/>
        <v>0</v>
      </c>
      <c r="F28" s="21">
        <f t="shared" si="18"/>
        <v>0</v>
      </c>
      <c r="G28" s="21">
        <f t="shared" si="18"/>
        <v>0</v>
      </c>
      <c r="H28" s="21">
        <f t="shared" si="18"/>
        <v>0</v>
      </c>
      <c r="I28" s="21">
        <f t="shared" si="18"/>
        <v>0</v>
      </c>
      <c r="J28" s="21">
        <f t="shared" si="18"/>
        <v>0</v>
      </c>
      <c r="K28" s="21">
        <f t="shared" si="18"/>
        <v>0</v>
      </c>
      <c r="L28" s="21">
        <f t="shared" si="18"/>
        <v>0</v>
      </c>
      <c r="M28" s="21">
        <f t="shared" si="18"/>
        <v>0</v>
      </c>
      <c r="N28" s="21">
        <f t="shared" si="18"/>
        <v>0</v>
      </c>
      <c r="O28" s="21">
        <f t="shared" si="18"/>
        <v>0</v>
      </c>
      <c r="P28" s="21">
        <f t="shared" si="18"/>
        <v>0</v>
      </c>
      <c r="Q28" s="21">
        <f t="shared" si="18"/>
        <v>0</v>
      </c>
      <c r="R28" s="21">
        <f t="shared" si="18"/>
        <v>0</v>
      </c>
      <c r="S28" s="21">
        <f t="shared" si="18"/>
        <v>0</v>
      </c>
      <c r="T28" s="21">
        <f t="shared" si="18"/>
        <v>0</v>
      </c>
      <c r="U28" s="21">
        <f t="shared" si="18"/>
        <v>0</v>
      </c>
      <c r="V28" s="21">
        <f t="shared" si="18"/>
        <v>0</v>
      </c>
      <c r="W28" s="21">
        <f t="shared" si="18"/>
        <v>0</v>
      </c>
      <c r="X28" s="21">
        <f t="shared" si="18"/>
        <v>0</v>
      </c>
      <c r="Y28" s="21">
        <f t="shared" si="18"/>
        <v>0</v>
      </c>
      <c r="Z28" s="21">
        <f t="shared" ref="Z28:AA28" si="19">ROUND(Z5+Z18+Z27,0)</f>
        <v>0</v>
      </c>
      <c r="AA28" s="21">
        <f t="shared" si="19"/>
        <v>0</v>
      </c>
    </row>
    <row r="29" spans="2:27" x14ac:dyDescent="0.3">
      <c r="B29" s="33" t="s">
        <v>35</v>
      </c>
      <c r="C29" s="34" t="str">
        <f>IF(ROUND(C48=C28,0),"OK",ROUND(C28-C48,0))</f>
        <v>OK</v>
      </c>
      <c r="D29" s="34" t="str">
        <f t="shared" ref="D29:N29" si="20">IF(ROUND(D48=D28,0),"OK",ROUND(D28-D48,0))</f>
        <v>OK</v>
      </c>
      <c r="E29" s="34" t="str">
        <f t="shared" si="20"/>
        <v>OK</v>
      </c>
      <c r="F29" s="34" t="str">
        <f t="shared" si="20"/>
        <v>OK</v>
      </c>
      <c r="G29" s="34" t="str">
        <f t="shared" si="20"/>
        <v>OK</v>
      </c>
      <c r="H29" s="34" t="str">
        <f t="shared" si="20"/>
        <v>OK</v>
      </c>
      <c r="I29" s="34" t="str">
        <f>IF(ROUND(I48=I28,0),"OK",ROUND(I28-I48,0))</f>
        <v>OK</v>
      </c>
      <c r="J29" s="34" t="str">
        <f t="shared" si="20"/>
        <v>OK</v>
      </c>
      <c r="K29" s="34" t="str">
        <f t="shared" si="20"/>
        <v>OK</v>
      </c>
      <c r="L29" s="34" t="str">
        <f t="shared" si="20"/>
        <v>OK</v>
      </c>
      <c r="M29" s="34" t="str">
        <f t="shared" si="20"/>
        <v>OK</v>
      </c>
      <c r="N29" s="34" t="str">
        <f t="shared" si="20"/>
        <v>OK</v>
      </c>
      <c r="O29" s="34" t="str">
        <f t="shared" ref="O29:Y29" si="21">IF(ROUND(O48=O28,0),"OK",ROUND(O28-O48,0))</f>
        <v>OK</v>
      </c>
      <c r="P29" s="34" t="str">
        <f t="shared" si="21"/>
        <v>OK</v>
      </c>
      <c r="Q29" s="34" t="str">
        <f t="shared" si="21"/>
        <v>OK</v>
      </c>
      <c r="R29" s="34" t="str">
        <f t="shared" si="21"/>
        <v>OK</v>
      </c>
      <c r="S29" s="34" t="str">
        <f t="shared" si="21"/>
        <v>OK</v>
      </c>
      <c r="T29" s="34" t="str">
        <f t="shared" si="21"/>
        <v>OK</v>
      </c>
      <c r="U29" s="34" t="str">
        <f t="shared" si="21"/>
        <v>OK</v>
      </c>
      <c r="V29" s="34" t="str">
        <f t="shared" si="21"/>
        <v>OK</v>
      </c>
      <c r="W29" s="34" t="str">
        <f t="shared" si="21"/>
        <v>OK</v>
      </c>
      <c r="X29" s="34" t="str">
        <f t="shared" si="21"/>
        <v>OK</v>
      </c>
      <c r="Y29" s="34" t="str">
        <f t="shared" si="21"/>
        <v>OK</v>
      </c>
      <c r="Z29" s="34" t="str">
        <f t="shared" ref="Z29:AA29" si="22">IF(ROUND(Z48=Z28,0),"OK",ROUND(Z28-Z48,0))</f>
        <v>OK</v>
      </c>
      <c r="AA29" s="34" t="str">
        <f t="shared" si="22"/>
        <v>OK</v>
      </c>
    </row>
    <row r="30" spans="2:27" x14ac:dyDescent="0.3">
      <c r="B30" s="18" t="s">
        <v>15</v>
      </c>
      <c r="C30" s="18" t="e">
        <f>C$4</f>
        <v>#N/A</v>
      </c>
      <c r="D30" s="18" t="e">
        <f t="shared" ref="D30:AA30" si="23">D$4</f>
        <v>#N/A</v>
      </c>
      <c r="E30" s="18" t="e">
        <f t="shared" si="23"/>
        <v>#N/A</v>
      </c>
      <c r="F30" s="19" t="e">
        <f t="shared" si="23"/>
        <v>#N/A</v>
      </c>
      <c r="G30" s="18">
        <f t="shared" ca="1" si="23"/>
        <v>2026</v>
      </c>
      <c r="H30" s="18">
        <f t="shared" ca="1" si="23"/>
        <v>2027</v>
      </c>
      <c r="I30" s="18">
        <f t="shared" ca="1" si="23"/>
        <v>2028</v>
      </c>
      <c r="J30" s="18">
        <f t="shared" ca="1" si="23"/>
        <v>2029</v>
      </c>
      <c r="K30" s="18">
        <f t="shared" ca="1" si="23"/>
        <v>2030</v>
      </c>
      <c r="L30" s="18">
        <f t="shared" ca="1" si="23"/>
        <v>2031</v>
      </c>
      <c r="M30" s="18">
        <f t="shared" ca="1" si="23"/>
        <v>2032</v>
      </c>
      <c r="N30" s="18">
        <f t="shared" ca="1" si="23"/>
        <v>2033</v>
      </c>
      <c r="O30" s="18">
        <f t="shared" ca="1" si="23"/>
        <v>2034</v>
      </c>
      <c r="P30" s="18">
        <f t="shared" ca="1" si="23"/>
        <v>2035</v>
      </c>
      <c r="Q30" s="18">
        <f t="shared" ca="1" si="23"/>
        <v>2036</v>
      </c>
      <c r="R30" s="18">
        <f t="shared" ca="1" si="23"/>
        <v>2037</v>
      </c>
      <c r="S30" s="18">
        <f t="shared" ca="1" si="23"/>
        <v>2038</v>
      </c>
      <c r="T30" s="18">
        <f t="shared" ca="1" si="23"/>
        <v>2039</v>
      </c>
      <c r="U30" s="18">
        <f t="shared" ca="1" si="23"/>
        <v>2040</v>
      </c>
      <c r="V30" s="18">
        <f t="shared" ca="1" si="23"/>
        <v>2041</v>
      </c>
      <c r="W30" s="18">
        <f t="shared" ca="1" si="23"/>
        <v>2042</v>
      </c>
      <c r="X30" s="18">
        <f t="shared" ca="1" si="23"/>
        <v>2043</v>
      </c>
      <c r="Y30" s="18">
        <f t="shared" ca="1" si="23"/>
        <v>2044</v>
      </c>
      <c r="Z30" s="18">
        <f t="shared" ca="1" si="23"/>
        <v>2045</v>
      </c>
      <c r="AA30" s="18">
        <f t="shared" ca="1" si="23"/>
        <v>2046</v>
      </c>
    </row>
    <row r="31" spans="2:27" x14ac:dyDescent="0.3">
      <c r="B31" s="20" t="s">
        <v>36</v>
      </c>
      <c r="C31" s="21">
        <f>ROUND(SUM(C32:C35),0)</f>
        <v>0</v>
      </c>
      <c r="D31" s="21">
        <f>ROUND(SUM(D32:D35),0)</f>
        <v>0</v>
      </c>
      <c r="E31" s="21">
        <f>ROUND(SUM(E32:E35),0)</f>
        <v>0</v>
      </c>
      <c r="F31" s="21">
        <f>ROUND(SUM(F32:F35),0)</f>
        <v>0</v>
      </c>
      <c r="G31" s="21">
        <f t="shared" ref="G31:N31" si="24">ROUND(SUM(G32:G35),0)</f>
        <v>0</v>
      </c>
      <c r="H31" s="21">
        <f t="shared" si="24"/>
        <v>0</v>
      </c>
      <c r="I31" s="21">
        <f t="shared" si="24"/>
        <v>0</v>
      </c>
      <c r="J31" s="21">
        <f t="shared" si="24"/>
        <v>0</v>
      </c>
      <c r="K31" s="21">
        <f t="shared" si="24"/>
        <v>0</v>
      </c>
      <c r="L31" s="21">
        <f t="shared" si="24"/>
        <v>0</v>
      </c>
      <c r="M31" s="21">
        <f t="shared" si="24"/>
        <v>0</v>
      </c>
      <c r="N31" s="21">
        <f t="shared" si="24"/>
        <v>0</v>
      </c>
      <c r="O31" s="21">
        <f t="shared" ref="O31:Y31" si="25">ROUND(SUM(O32:O35),0)</f>
        <v>0</v>
      </c>
      <c r="P31" s="21">
        <f t="shared" si="25"/>
        <v>0</v>
      </c>
      <c r="Q31" s="21">
        <f t="shared" si="25"/>
        <v>0</v>
      </c>
      <c r="R31" s="21">
        <f t="shared" si="25"/>
        <v>0</v>
      </c>
      <c r="S31" s="21">
        <f t="shared" si="25"/>
        <v>0</v>
      </c>
      <c r="T31" s="21">
        <f t="shared" si="25"/>
        <v>0</v>
      </c>
      <c r="U31" s="21">
        <f t="shared" si="25"/>
        <v>0</v>
      </c>
      <c r="V31" s="21">
        <f t="shared" si="25"/>
        <v>0</v>
      </c>
      <c r="W31" s="21">
        <f t="shared" si="25"/>
        <v>0</v>
      </c>
      <c r="X31" s="21">
        <f t="shared" si="25"/>
        <v>0</v>
      </c>
      <c r="Y31" s="21">
        <f t="shared" si="25"/>
        <v>0</v>
      </c>
      <c r="Z31" s="21">
        <f t="shared" ref="Z31:AA31" si="26">ROUND(SUM(Z32:Z35),0)</f>
        <v>0</v>
      </c>
      <c r="AA31" s="21">
        <f t="shared" si="26"/>
        <v>0</v>
      </c>
    </row>
    <row r="32" spans="2:27" x14ac:dyDescent="0.3">
      <c r="B32" s="29" t="s">
        <v>37</v>
      </c>
      <c r="C32" s="57">
        <v>0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</row>
    <row r="33" spans="2:27" x14ac:dyDescent="0.3">
      <c r="B33" s="24" t="s">
        <v>132</v>
      </c>
      <c r="C33" s="58">
        <v>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2:27" x14ac:dyDescent="0.3">
      <c r="B34" s="24" t="s">
        <v>133</v>
      </c>
      <c r="C34" s="58">
        <v>0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2:27" x14ac:dyDescent="0.3">
      <c r="B35" s="16" t="s">
        <v>134</v>
      </c>
      <c r="C35" s="17">
        <f>ROUND(C74,0)</f>
        <v>0</v>
      </c>
      <c r="D35" s="17">
        <f>ROUND(D74,0)</f>
        <v>0</v>
      </c>
      <c r="E35" s="17">
        <f>ROUND(E74,0)</f>
        <v>0</v>
      </c>
      <c r="F35" s="17">
        <f>ROUND(F74,0)</f>
        <v>0</v>
      </c>
      <c r="G35" s="17">
        <f t="shared" ref="G35:N35" si="27">ROUND(G74,0)</f>
        <v>0</v>
      </c>
      <c r="H35" s="17">
        <f t="shared" si="27"/>
        <v>0</v>
      </c>
      <c r="I35" s="17">
        <f t="shared" si="27"/>
        <v>0</v>
      </c>
      <c r="J35" s="17">
        <f t="shared" si="27"/>
        <v>0</v>
      </c>
      <c r="K35" s="17">
        <f t="shared" si="27"/>
        <v>0</v>
      </c>
      <c r="L35" s="17">
        <f t="shared" si="27"/>
        <v>0</v>
      </c>
      <c r="M35" s="17">
        <f t="shared" si="27"/>
        <v>0</v>
      </c>
      <c r="N35" s="17">
        <f t="shared" si="27"/>
        <v>0</v>
      </c>
      <c r="O35" s="17">
        <f t="shared" ref="O35:Y35" si="28">ROUND(O74,0)</f>
        <v>0</v>
      </c>
      <c r="P35" s="17">
        <f t="shared" si="28"/>
        <v>0</v>
      </c>
      <c r="Q35" s="17">
        <f t="shared" si="28"/>
        <v>0</v>
      </c>
      <c r="R35" s="17">
        <f t="shared" si="28"/>
        <v>0</v>
      </c>
      <c r="S35" s="17">
        <f t="shared" si="28"/>
        <v>0</v>
      </c>
      <c r="T35" s="17">
        <f t="shared" si="28"/>
        <v>0</v>
      </c>
      <c r="U35" s="17">
        <f t="shared" si="28"/>
        <v>0</v>
      </c>
      <c r="V35" s="17">
        <f t="shared" si="28"/>
        <v>0</v>
      </c>
      <c r="W35" s="17">
        <f t="shared" si="28"/>
        <v>0</v>
      </c>
      <c r="X35" s="17">
        <f t="shared" si="28"/>
        <v>0</v>
      </c>
      <c r="Y35" s="17">
        <f t="shared" si="28"/>
        <v>0</v>
      </c>
      <c r="Z35" s="17">
        <f t="shared" ref="Z35:AA35" si="29">ROUND(Z74,0)</f>
        <v>0</v>
      </c>
      <c r="AA35" s="17">
        <f t="shared" si="29"/>
        <v>0</v>
      </c>
    </row>
    <row r="36" spans="2:27" x14ac:dyDescent="0.3">
      <c r="B36" s="20" t="s">
        <v>38</v>
      </c>
      <c r="C36" s="21">
        <f t="shared" ref="C36:N36" si="30">ROUND(C37+C38+C41+C45,0)</f>
        <v>0</v>
      </c>
      <c r="D36" s="21">
        <f t="shared" si="30"/>
        <v>0</v>
      </c>
      <c r="E36" s="21">
        <f t="shared" si="30"/>
        <v>0</v>
      </c>
      <c r="F36" s="21">
        <f t="shared" si="30"/>
        <v>0</v>
      </c>
      <c r="G36" s="21">
        <f t="shared" si="30"/>
        <v>0</v>
      </c>
      <c r="H36" s="21">
        <f t="shared" si="30"/>
        <v>0</v>
      </c>
      <c r="I36" s="21">
        <f t="shared" si="30"/>
        <v>0</v>
      </c>
      <c r="J36" s="21">
        <f t="shared" si="30"/>
        <v>0</v>
      </c>
      <c r="K36" s="21">
        <f t="shared" si="30"/>
        <v>0</v>
      </c>
      <c r="L36" s="21">
        <f t="shared" si="30"/>
        <v>0</v>
      </c>
      <c r="M36" s="21">
        <f t="shared" si="30"/>
        <v>0</v>
      </c>
      <c r="N36" s="21">
        <f t="shared" si="30"/>
        <v>0</v>
      </c>
      <c r="O36" s="21">
        <f t="shared" ref="O36:Y36" si="31">ROUND(O37+O38+O41+O45,0)</f>
        <v>0</v>
      </c>
      <c r="P36" s="21">
        <f t="shared" si="31"/>
        <v>0</v>
      </c>
      <c r="Q36" s="21">
        <f t="shared" si="31"/>
        <v>0</v>
      </c>
      <c r="R36" s="21">
        <f t="shared" si="31"/>
        <v>0</v>
      </c>
      <c r="S36" s="21">
        <f t="shared" si="31"/>
        <v>0</v>
      </c>
      <c r="T36" s="21">
        <f t="shared" si="31"/>
        <v>0</v>
      </c>
      <c r="U36" s="21">
        <f t="shared" si="31"/>
        <v>0</v>
      </c>
      <c r="V36" s="21">
        <f t="shared" si="31"/>
        <v>0</v>
      </c>
      <c r="W36" s="21">
        <f t="shared" si="31"/>
        <v>0</v>
      </c>
      <c r="X36" s="21">
        <f t="shared" si="31"/>
        <v>0</v>
      </c>
      <c r="Y36" s="21">
        <f t="shared" si="31"/>
        <v>0</v>
      </c>
      <c r="Z36" s="21">
        <f t="shared" ref="Z36:AA36" si="32">ROUND(Z37+Z38+Z41+Z45,0)</f>
        <v>0</v>
      </c>
      <c r="AA36" s="21">
        <f t="shared" si="32"/>
        <v>0</v>
      </c>
    </row>
    <row r="37" spans="2:27" x14ac:dyDescent="0.3">
      <c r="B37" s="23" t="s">
        <v>39</v>
      </c>
      <c r="C37" s="56">
        <v>0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2:27" x14ac:dyDescent="0.3">
      <c r="B38" s="23" t="s">
        <v>40</v>
      </c>
      <c r="C38" s="14">
        <f>ROUND(SUM(C39:C40),0)</f>
        <v>0</v>
      </c>
      <c r="D38" s="14">
        <f t="shared" ref="D38" si="33">ROUND(SUM(D39:D40),0)</f>
        <v>0</v>
      </c>
      <c r="E38" s="14">
        <f t="shared" ref="E38" si="34">ROUND(SUM(E39:E40),0)</f>
        <v>0</v>
      </c>
      <c r="F38" s="14">
        <f t="shared" ref="F38" si="35">ROUND(SUM(F39:F40),0)</f>
        <v>0</v>
      </c>
      <c r="G38" s="14">
        <f t="shared" ref="G38" si="36">ROUND(SUM(G39:G40),0)</f>
        <v>0</v>
      </c>
      <c r="H38" s="14">
        <f t="shared" ref="H38" si="37">ROUND(SUM(H39:H40),0)</f>
        <v>0</v>
      </c>
      <c r="I38" s="14">
        <f t="shared" ref="I38" si="38">ROUND(SUM(I39:I40),0)</f>
        <v>0</v>
      </c>
      <c r="J38" s="14">
        <f t="shared" ref="J38" si="39">ROUND(SUM(J39:J40),0)</f>
        <v>0</v>
      </c>
      <c r="K38" s="14">
        <f t="shared" ref="K38" si="40">ROUND(SUM(K39:K40),0)</f>
        <v>0</v>
      </c>
      <c r="L38" s="14">
        <f t="shared" ref="L38" si="41">ROUND(SUM(L39:L40),0)</f>
        <v>0</v>
      </c>
      <c r="M38" s="14">
        <f t="shared" ref="M38" si="42">ROUND(SUM(M39:M40),0)</f>
        <v>0</v>
      </c>
      <c r="N38" s="14">
        <f t="shared" ref="N38" si="43">ROUND(SUM(N39:N40),0)</f>
        <v>0</v>
      </c>
      <c r="O38" s="14">
        <f t="shared" ref="O38" si="44">ROUND(SUM(O39:O40),0)</f>
        <v>0</v>
      </c>
      <c r="P38" s="14">
        <f t="shared" ref="P38" si="45">ROUND(SUM(P39:P40),0)</f>
        <v>0</v>
      </c>
      <c r="Q38" s="14">
        <f t="shared" ref="Q38" si="46">ROUND(SUM(Q39:Q40),0)</f>
        <v>0</v>
      </c>
      <c r="R38" s="14">
        <f t="shared" ref="R38" si="47">ROUND(SUM(R39:R40),0)</f>
        <v>0</v>
      </c>
      <c r="S38" s="14">
        <f t="shared" ref="S38" si="48">ROUND(SUM(S39:S40),0)</f>
        <v>0</v>
      </c>
      <c r="T38" s="14">
        <f t="shared" ref="T38" si="49">ROUND(SUM(T39:T40),0)</f>
        <v>0</v>
      </c>
      <c r="U38" s="14">
        <f t="shared" ref="U38" si="50">ROUND(SUM(U39:U40),0)</f>
        <v>0</v>
      </c>
      <c r="V38" s="14">
        <f t="shared" ref="V38" si="51">ROUND(SUM(V39:V40),0)</f>
        <v>0</v>
      </c>
      <c r="W38" s="14">
        <f t="shared" ref="W38" si="52">ROUND(SUM(W39:W40),0)</f>
        <v>0</v>
      </c>
      <c r="X38" s="14">
        <f t="shared" ref="X38" si="53">ROUND(SUM(X39:X40),0)</f>
        <v>0</v>
      </c>
      <c r="Y38" s="14">
        <f t="shared" ref="Y38:AA38" si="54">ROUND(SUM(Y39:Y40),0)</f>
        <v>0</v>
      </c>
      <c r="Z38" s="14">
        <f t="shared" si="54"/>
        <v>0</v>
      </c>
      <c r="AA38" s="14">
        <f t="shared" si="54"/>
        <v>0</v>
      </c>
    </row>
    <row r="39" spans="2:27" x14ac:dyDescent="0.3">
      <c r="B39" s="24" t="s">
        <v>145</v>
      </c>
      <c r="C39" s="58">
        <v>0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</row>
    <row r="40" spans="2:27" x14ac:dyDescent="0.3">
      <c r="B40" s="31" t="s">
        <v>146</v>
      </c>
      <c r="C40" s="76">
        <v>0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2:27" x14ac:dyDescent="0.3">
      <c r="B41" s="23" t="s">
        <v>41</v>
      </c>
      <c r="C41" s="14">
        <f>ROUND(SUM(C42:C44),0)</f>
        <v>0</v>
      </c>
      <c r="D41" s="14">
        <f t="shared" ref="D41:Y41" si="55">ROUND(SUM(D42:D44),0)</f>
        <v>0</v>
      </c>
      <c r="E41" s="14">
        <f t="shared" si="55"/>
        <v>0</v>
      </c>
      <c r="F41" s="14">
        <f t="shared" si="55"/>
        <v>0</v>
      </c>
      <c r="G41" s="14">
        <f t="shared" si="55"/>
        <v>0</v>
      </c>
      <c r="H41" s="14">
        <f t="shared" si="55"/>
        <v>0</v>
      </c>
      <c r="I41" s="14">
        <f t="shared" si="55"/>
        <v>0</v>
      </c>
      <c r="J41" s="14">
        <f t="shared" si="55"/>
        <v>0</v>
      </c>
      <c r="K41" s="14">
        <f t="shared" si="55"/>
        <v>0</v>
      </c>
      <c r="L41" s="14">
        <f t="shared" si="55"/>
        <v>0</v>
      </c>
      <c r="M41" s="14">
        <f t="shared" si="55"/>
        <v>0</v>
      </c>
      <c r="N41" s="14">
        <f t="shared" si="55"/>
        <v>0</v>
      </c>
      <c r="O41" s="14">
        <f t="shared" si="55"/>
        <v>0</v>
      </c>
      <c r="P41" s="14">
        <f t="shared" si="55"/>
        <v>0</v>
      </c>
      <c r="Q41" s="14">
        <f t="shared" si="55"/>
        <v>0</v>
      </c>
      <c r="R41" s="14">
        <f t="shared" si="55"/>
        <v>0</v>
      </c>
      <c r="S41" s="14">
        <f t="shared" si="55"/>
        <v>0</v>
      </c>
      <c r="T41" s="14">
        <f t="shared" si="55"/>
        <v>0</v>
      </c>
      <c r="U41" s="14">
        <f t="shared" si="55"/>
        <v>0</v>
      </c>
      <c r="V41" s="14">
        <f t="shared" si="55"/>
        <v>0</v>
      </c>
      <c r="W41" s="14">
        <f t="shared" si="55"/>
        <v>0</v>
      </c>
      <c r="X41" s="14">
        <f t="shared" si="55"/>
        <v>0</v>
      </c>
      <c r="Y41" s="14">
        <f t="shared" si="55"/>
        <v>0</v>
      </c>
      <c r="Z41" s="14">
        <f t="shared" ref="Z41:AA41" si="56">ROUND(SUM(Z42:Z44),0)</f>
        <v>0</v>
      </c>
      <c r="AA41" s="14">
        <f t="shared" si="56"/>
        <v>0</v>
      </c>
    </row>
    <row r="42" spans="2:27" x14ac:dyDescent="0.3">
      <c r="B42" s="24" t="s">
        <v>145</v>
      </c>
      <c r="C42" s="58">
        <v>0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</row>
    <row r="43" spans="2:27" x14ac:dyDescent="0.3">
      <c r="B43" s="24" t="s">
        <v>147</v>
      </c>
      <c r="C43" s="58">
        <v>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</row>
    <row r="44" spans="2:27" x14ac:dyDescent="0.3">
      <c r="B44" s="31" t="s">
        <v>148</v>
      </c>
      <c r="C44" s="76">
        <v>0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2:27" x14ac:dyDescent="0.3">
      <c r="B45" s="23" t="s">
        <v>42</v>
      </c>
      <c r="C45" s="14">
        <f>ROUND(C46+C47,0)</f>
        <v>0</v>
      </c>
      <c r="D45" s="14">
        <f t="shared" ref="D45:N45" si="57">ROUND(D46+D47,0)</f>
        <v>0</v>
      </c>
      <c r="E45" s="14">
        <f t="shared" si="57"/>
        <v>0</v>
      </c>
      <c r="F45" s="14">
        <f t="shared" si="57"/>
        <v>0</v>
      </c>
      <c r="G45" s="14">
        <f t="shared" si="57"/>
        <v>0</v>
      </c>
      <c r="H45" s="14">
        <f t="shared" si="57"/>
        <v>0</v>
      </c>
      <c r="I45" s="14">
        <f t="shared" si="57"/>
        <v>0</v>
      </c>
      <c r="J45" s="14">
        <f t="shared" si="57"/>
        <v>0</v>
      </c>
      <c r="K45" s="14">
        <f t="shared" si="57"/>
        <v>0</v>
      </c>
      <c r="L45" s="14">
        <f t="shared" si="57"/>
        <v>0</v>
      </c>
      <c r="M45" s="14">
        <f t="shared" si="57"/>
        <v>0</v>
      </c>
      <c r="N45" s="14">
        <f t="shared" si="57"/>
        <v>0</v>
      </c>
      <c r="O45" s="14">
        <f t="shared" ref="O45:Y45" si="58">ROUND(O46+O47,0)</f>
        <v>0</v>
      </c>
      <c r="P45" s="14">
        <f t="shared" si="58"/>
        <v>0</v>
      </c>
      <c r="Q45" s="14">
        <f t="shared" si="58"/>
        <v>0</v>
      </c>
      <c r="R45" s="14">
        <f t="shared" si="58"/>
        <v>0</v>
      </c>
      <c r="S45" s="14">
        <f t="shared" si="58"/>
        <v>0</v>
      </c>
      <c r="T45" s="14">
        <f t="shared" si="58"/>
        <v>0</v>
      </c>
      <c r="U45" s="14">
        <f t="shared" si="58"/>
        <v>0</v>
      </c>
      <c r="V45" s="14">
        <f t="shared" si="58"/>
        <v>0</v>
      </c>
      <c r="W45" s="14">
        <f t="shared" si="58"/>
        <v>0</v>
      </c>
      <c r="X45" s="14">
        <f t="shared" si="58"/>
        <v>0</v>
      </c>
      <c r="Y45" s="14">
        <f t="shared" si="58"/>
        <v>0</v>
      </c>
      <c r="Z45" s="14">
        <f t="shared" ref="Z45:AA45" si="59">ROUND(Z46+Z47,0)</f>
        <v>0</v>
      </c>
      <c r="AA45" s="14">
        <f t="shared" si="59"/>
        <v>0</v>
      </c>
    </row>
    <row r="46" spans="2:27" x14ac:dyDescent="0.3">
      <c r="B46" s="30" t="s">
        <v>135</v>
      </c>
      <c r="C46" s="55">
        <v>0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2:27" x14ac:dyDescent="0.3">
      <c r="B47" s="32" t="s">
        <v>136</v>
      </c>
      <c r="C47" s="76">
        <v>0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2:27" x14ac:dyDescent="0.3">
      <c r="B48" s="20" t="s">
        <v>43</v>
      </c>
      <c r="C48" s="21">
        <f t="shared" ref="C48:N48" si="60">ROUND(C36+C31,0)</f>
        <v>0</v>
      </c>
      <c r="D48" s="21">
        <f t="shared" si="60"/>
        <v>0</v>
      </c>
      <c r="E48" s="21">
        <f t="shared" si="60"/>
        <v>0</v>
      </c>
      <c r="F48" s="21">
        <f t="shared" si="60"/>
        <v>0</v>
      </c>
      <c r="G48" s="21">
        <f t="shared" si="60"/>
        <v>0</v>
      </c>
      <c r="H48" s="21">
        <f t="shared" si="60"/>
        <v>0</v>
      </c>
      <c r="I48" s="21">
        <f t="shared" si="60"/>
        <v>0</v>
      </c>
      <c r="J48" s="21">
        <f t="shared" si="60"/>
        <v>0</v>
      </c>
      <c r="K48" s="21">
        <f t="shared" si="60"/>
        <v>0</v>
      </c>
      <c r="L48" s="21">
        <f t="shared" si="60"/>
        <v>0</v>
      </c>
      <c r="M48" s="21">
        <f t="shared" si="60"/>
        <v>0</v>
      </c>
      <c r="N48" s="21">
        <f t="shared" si="60"/>
        <v>0</v>
      </c>
      <c r="O48" s="21">
        <f t="shared" ref="O48:Y48" si="61">ROUND(O36+O31,0)</f>
        <v>0</v>
      </c>
      <c r="P48" s="21">
        <f t="shared" si="61"/>
        <v>0</v>
      </c>
      <c r="Q48" s="21">
        <f t="shared" si="61"/>
        <v>0</v>
      </c>
      <c r="R48" s="21">
        <f t="shared" si="61"/>
        <v>0</v>
      </c>
      <c r="S48" s="21">
        <f t="shared" si="61"/>
        <v>0</v>
      </c>
      <c r="T48" s="21">
        <f t="shared" si="61"/>
        <v>0</v>
      </c>
      <c r="U48" s="21">
        <f t="shared" si="61"/>
        <v>0</v>
      </c>
      <c r="V48" s="21">
        <f t="shared" si="61"/>
        <v>0</v>
      </c>
      <c r="W48" s="21">
        <f t="shared" si="61"/>
        <v>0</v>
      </c>
      <c r="X48" s="21">
        <f t="shared" si="61"/>
        <v>0</v>
      </c>
      <c r="Y48" s="21">
        <f t="shared" si="61"/>
        <v>0</v>
      </c>
      <c r="Z48" s="21">
        <f t="shared" ref="Z48:AA48" si="62">ROUND(Z36+Z31,0)</f>
        <v>0</v>
      </c>
      <c r="AA48" s="21">
        <f t="shared" si="62"/>
        <v>0</v>
      </c>
    </row>
    <row r="49" spans="2:27" x14ac:dyDescent="0.3">
      <c r="B49" s="33" t="s">
        <v>35</v>
      </c>
      <c r="C49" s="34" t="str">
        <f t="shared" ref="C49:N49" si="63">IF(C48=C28,"OK",C28-C48)</f>
        <v>OK</v>
      </c>
      <c r="D49" s="34" t="str">
        <f t="shared" si="63"/>
        <v>OK</v>
      </c>
      <c r="E49" s="34" t="str">
        <f t="shared" si="63"/>
        <v>OK</v>
      </c>
      <c r="F49" s="34" t="str">
        <f t="shared" si="63"/>
        <v>OK</v>
      </c>
      <c r="G49" s="34" t="str">
        <f t="shared" si="63"/>
        <v>OK</v>
      </c>
      <c r="H49" s="34" t="str">
        <f t="shared" si="63"/>
        <v>OK</v>
      </c>
      <c r="I49" s="34" t="str">
        <f t="shared" si="63"/>
        <v>OK</v>
      </c>
      <c r="J49" s="34" t="str">
        <f t="shared" si="63"/>
        <v>OK</v>
      </c>
      <c r="K49" s="34" t="str">
        <f t="shared" si="63"/>
        <v>OK</v>
      </c>
      <c r="L49" s="34" t="str">
        <f t="shared" si="63"/>
        <v>OK</v>
      </c>
      <c r="M49" s="34" t="str">
        <f t="shared" si="63"/>
        <v>OK</v>
      </c>
      <c r="N49" s="34" t="str">
        <f t="shared" si="63"/>
        <v>OK</v>
      </c>
      <c r="O49" s="34" t="str">
        <f t="shared" ref="O49:Y49" si="64">IF(O48=O28,"OK",O28-O48)</f>
        <v>OK</v>
      </c>
      <c r="P49" s="34" t="str">
        <f t="shared" si="64"/>
        <v>OK</v>
      </c>
      <c r="Q49" s="34" t="str">
        <f t="shared" si="64"/>
        <v>OK</v>
      </c>
      <c r="R49" s="34" t="str">
        <f t="shared" si="64"/>
        <v>OK</v>
      </c>
      <c r="S49" s="34" t="str">
        <f t="shared" si="64"/>
        <v>OK</v>
      </c>
      <c r="T49" s="34" t="str">
        <f t="shared" si="64"/>
        <v>OK</v>
      </c>
      <c r="U49" s="34" t="str">
        <f t="shared" si="64"/>
        <v>OK</v>
      </c>
      <c r="V49" s="34" t="str">
        <f t="shared" si="64"/>
        <v>OK</v>
      </c>
      <c r="W49" s="34" t="str">
        <f t="shared" si="64"/>
        <v>OK</v>
      </c>
      <c r="X49" s="34" t="str">
        <f t="shared" si="64"/>
        <v>OK</v>
      </c>
      <c r="Y49" s="34" t="str">
        <f t="shared" si="64"/>
        <v>OK</v>
      </c>
      <c r="Z49" s="34" t="str">
        <f t="shared" ref="Z49:AA49" si="65">IF(Z48=Z28,"OK",Z28-Z48)</f>
        <v>OK</v>
      </c>
      <c r="AA49" s="34" t="str">
        <f t="shared" si="65"/>
        <v>OK</v>
      </c>
    </row>
    <row r="50" spans="2:27" x14ac:dyDescent="0.3">
      <c r="B50" s="18" t="s">
        <v>44</v>
      </c>
      <c r="C50" s="18" t="e">
        <f>C$4</f>
        <v>#N/A</v>
      </c>
      <c r="D50" s="18" t="e">
        <f t="shared" ref="D50:AA50" si="66">D$4</f>
        <v>#N/A</v>
      </c>
      <c r="E50" s="18" t="e">
        <f t="shared" si="66"/>
        <v>#N/A</v>
      </c>
      <c r="F50" s="19" t="e">
        <f t="shared" si="66"/>
        <v>#N/A</v>
      </c>
      <c r="G50" s="18">
        <f t="shared" ca="1" si="66"/>
        <v>2026</v>
      </c>
      <c r="H50" s="18">
        <f t="shared" ca="1" si="66"/>
        <v>2027</v>
      </c>
      <c r="I50" s="18">
        <f t="shared" ca="1" si="66"/>
        <v>2028</v>
      </c>
      <c r="J50" s="18">
        <f t="shared" ca="1" si="66"/>
        <v>2029</v>
      </c>
      <c r="K50" s="18">
        <f t="shared" ca="1" si="66"/>
        <v>2030</v>
      </c>
      <c r="L50" s="18">
        <f t="shared" ca="1" si="66"/>
        <v>2031</v>
      </c>
      <c r="M50" s="18">
        <f t="shared" ca="1" si="66"/>
        <v>2032</v>
      </c>
      <c r="N50" s="18">
        <f t="shared" ca="1" si="66"/>
        <v>2033</v>
      </c>
      <c r="O50" s="18">
        <f t="shared" ca="1" si="66"/>
        <v>2034</v>
      </c>
      <c r="P50" s="18">
        <f t="shared" ca="1" si="66"/>
        <v>2035</v>
      </c>
      <c r="Q50" s="18">
        <f t="shared" ca="1" si="66"/>
        <v>2036</v>
      </c>
      <c r="R50" s="18">
        <f t="shared" ca="1" si="66"/>
        <v>2037</v>
      </c>
      <c r="S50" s="18">
        <f t="shared" ca="1" si="66"/>
        <v>2038</v>
      </c>
      <c r="T50" s="18">
        <f t="shared" ca="1" si="66"/>
        <v>2039</v>
      </c>
      <c r="U50" s="18">
        <f t="shared" ca="1" si="66"/>
        <v>2040</v>
      </c>
      <c r="V50" s="18">
        <f t="shared" ca="1" si="66"/>
        <v>2041</v>
      </c>
      <c r="W50" s="18">
        <f t="shared" ca="1" si="66"/>
        <v>2042</v>
      </c>
      <c r="X50" s="18">
        <f t="shared" ca="1" si="66"/>
        <v>2043</v>
      </c>
      <c r="Y50" s="18">
        <f t="shared" ca="1" si="66"/>
        <v>2044</v>
      </c>
      <c r="Z50" s="18">
        <f t="shared" ca="1" si="66"/>
        <v>2045</v>
      </c>
      <c r="AA50" s="18">
        <f t="shared" ca="1" si="66"/>
        <v>2046</v>
      </c>
    </row>
    <row r="51" spans="2:27" x14ac:dyDescent="0.3">
      <c r="B51" s="20" t="s">
        <v>137</v>
      </c>
      <c r="C51" s="77">
        <v>0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2:27" x14ac:dyDescent="0.3">
      <c r="B52" s="20" t="s">
        <v>45</v>
      </c>
      <c r="C52" s="21">
        <f>ROUND(SUM(C53:C59),0)</f>
        <v>0</v>
      </c>
      <c r="D52" s="21">
        <f>ROUND(SUM(D53:D59),0)</f>
        <v>0</v>
      </c>
      <c r="E52" s="21">
        <f>ROUND(SUM(E53:E59),0)</f>
        <v>0</v>
      </c>
      <c r="F52" s="21">
        <f>ROUND(SUM(F53:F59),0)</f>
        <v>0</v>
      </c>
      <c r="G52" s="21">
        <f t="shared" ref="G52:N52" si="67">ROUND(SUM(G53:G59),0)</f>
        <v>0</v>
      </c>
      <c r="H52" s="21">
        <f t="shared" si="67"/>
        <v>0</v>
      </c>
      <c r="I52" s="21">
        <f t="shared" si="67"/>
        <v>0</v>
      </c>
      <c r="J52" s="21">
        <f t="shared" si="67"/>
        <v>0</v>
      </c>
      <c r="K52" s="21">
        <f t="shared" si="67"/>
        <v>0</v>
      </c>
      <c r="L52" s="21">
        <f t="shared" si="67"/>
        <v>0</v>
      </c>
      <c r="M52" s="21">
        <f t="shared" si="67"/>
        <v>0</v>
      </c>
      <c r="N52" s="21">
        <f t="shared" si="67"/>
        <v>0</v>
      </c>
      <c r="O52" s="21">
        <f t="shared" ref="O52:Y52" si="68">ROUND(SUM(O53:O59),0)</f>
        <v>0</v>
      </c>
      <c r="P52" s="21">
        <f t="shared" si="68"/>
        <v>0</v>
      </c>
      <c r="Q52" s="21">
        <f t="shared" si="68"/>
        <v>0</v>
      </c>
      <c r="R52" s="21">
        <f t="shared" si="68"/>
        <v>0</v>
      </c>
      <c r="S52" s="21">
        <f t="shared" si="68"/>
        <v>0</v>
      </c>
      <c r="T52" s="21">
        <f t="shared" si="68"/>
        <v>0</v>
      </c>
      <c r="U52" s="21">
        <f t="shared" si="68"/>
        <v>0</v>
      </c>
      <c r="V52" s="21">
        <f t="shared" si="68"/>
        <v>0</v>
      </c>
      <c r="W52" s="21">
        <f t="shared" si="68"/>
        <v>0</v>
      </c>
      <c r="X52" s="21">
        <f t="shared" si="68"/>
        <v>0</v>
      </c>
      <c r="Y52" s="21">
        <f t="shared" si="68"/>
        <v>0</v>
      </c>
      <c r="Z52" s="21">
        <f t="shared" ref="Z52:AA52" si="69">ROUND(SUM(Z53:Z59),0)</f>
        <v>0</v>
      </c>
      <c r="AA52" s="21">
        <f t="shared" si="69"/>
        <v>0</v>
      </c>
    </row>
    <row r="53" spans="2:27" x14ac:dyDescent="0.3">
      <c r="B53" s="29" t="s">
        <v>46</v>
      </c>
      <c r="C53" s="57">
        <v>0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spans="2:27" x14ac:dyDescent="0.3">
      <c r="B54" s="24" t="s">
        <v>47</v>
      </c>
      <c r="C54" s="58">
        <v>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5" spans="2:27" x14ac:dyDescent="0.3">
      <c r="B55" s="24" t="s">
        <v>48</v>
      </c>
      <c r="C55" s="58">
        <v>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spans="2:27" x14ac:dyDescent="0.3">
      <c r="B56" s="24" t="s">
        <v>138</v>
      </c>
      <c r="C56" s="58">
        <v>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</row>
    <row r="57" spans="2:27" x14ac:dyDescent="0.3">
      <c r="B57" s="24" t="s">
        <v>139</v>
      </c>
      <c r="C57" s="58">
        <v>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2:27" x14ac:dyDescent="0.3">
      <c r="B58" s="24" t="s">
        <v>49</v>
      </c>
      <c r="C58" s="58">
        <v>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2:27" x14ac:dyDescent="0.3">
      <c r="B59" s="16" t="s">
        <v>50</v>
      </c>
      <c r="C59" s="78"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2:27" x14ac:dyDescent="0.3">
      <c r="B60" s="20" t="s">
        <v>51</v>
      </c>
      <c r="C60" s="21">
        <f>ROUND(C51-C52,0)</f>
        <v>0</v>
      </c>
      <c r="D60" s="21">
        <f>ROUND(D51-D52,0)</f>
        <v>0</v>
      </c>
      <c r="E60" s="21">
        <f>ROUND(E51-E52,0)</f>
        <v>0</v>
      </c>
      <c r="F60" s="21">
        <f>ROUND(F51-F52,0)</f>
        <v>0</v>
      </c>
      <c r="G60" s="21">
        <f t="shared" ref="G60:N60" si="70">ROUND(G51-G52,0)</f>
        <v>0</v>
      </c>
      <c r="H60" s="21">
        <f t="shared" si="70"/>
        <v>0</v>
      </c>
      <c r="I60" s="21">
        <f t="shared" si="70"/>
        <v>0</v>
      </c>
      <c r="J60" s="21">
        <f t="shared" si="70"/>
        <v>0</v>
      </c>
      <c r="K60" s="21">
        <f t="shared" si="70"/>
        <v>0</v>
      </c>
      <c r="L60" s="21">
        <f t="shared" si="70"/>
        <v>0</v>
      </c>
      <c r="M60" s="21">
        <f t="shared" si="70"/>
        <v>0</v>
      </c>
      <c r="N60" s="21">
        <f t="shared" si="70"/>
        <v>0</v>
      </c>
      <c r="O60" s="21">
        <f t="shared" ref="O60:Y60" si="71">ROUND(O51-O52,0)</f>
        <v>0</v>
      </c>
      <c r="P60" s="21">
        <f t="shared" si="71"/>
        <v>0</v>
      </c>
      <c r="Q60" s="21">
        <f t="shared" si="71"/>
        <v>0</v>
      </c>
      <c r="R60" s="21">
        <f t="shared" si="71"/>
        <v>0</v>
      </c>
      <c r="S60" s="21">
        <f t="shared" si="71"/>
        <v>0</v>
      </c>
      <c r="T60" s="21">
        <f t="shared" si="71"/>
        <v>0</v>
      </c>
      <c r="U60" s="21">
        <f t="shared" si="71"/>
        <v>0</v>
      </c>
      <c r="V60" s="21">
        <f t="shared" si="71"/>
        <v>0</v>
      </c>
      <c r="W60" s="21">
        <f t="shared" si="71"/>
        <v>0</v>
      </c>
      <c r="X60" s="21">
        <f t="shared" si="71"/>
        <v>0</v>
      </c>
      <c r="Y60" s="21">
        <f t="shared" si="71"/>
        <v>0</v>
      </c>
      <c r="Z60" s="21">
        <f t="shared" ref="Z60:AA60" si="72">ROUND(Z51-Z52,0)</f>
        <v>0</v>
      </c>
      <c r="AA60" s="21">
        <f t="shared" si="72"/>
        <v>0</v>
      </c>
    </row>
    <row r="61" spans="2:27" x14ac:dyDescent="0.3">
      <c r="B61" s="20" t="s">
        <v>52</v>
      </c>
      <c r="C61" s="21">
        <f>ROUND(SUM(C62:C64),0)</f>
        <v>0</v>
      </c>
      <c r="D61" s="21">
        <f t="shared" ref="D61:Y61" si="73">ROUND(SUM(D62:D64),0)</f>
        <v>0</v>
      </c>
      <c r="E61" s="21">
        <f t="shared" si="73"/>
        <v>0</v>
      </c>
      <c r="F61" s="21">
        <f t="shared" si="73"/>
        <v>0</v>
      </c>
      <c r="G61" s="21">
        <f t="shared" si="73"/>
        <v>0</v>
      </c>
      <c r="H61" s="21">
        <f t="shared" si="73"/>
        <v>0</v>
      </c>
      <c r="I61" s="21">
        <f t="shared" si="73"/>
        <v>0</v>
      </c>
      <c r="J61" s="21">
        <f t="shared" si="73"/>
        <v>0</v>
      </c>
      <c r="K61" s="21">
        <f t="shared" si="73"/>
        <v>0</v>
      </c>
      <c r="L61" s="21">
        <f t="shared" si="73"/>
        <v>0</v>
      </c>
      <c r="M61" s="21">
        <f t="shared" si="73"/>
        <v>0</v>
      </c>
      <c r="N61" s="21">
        <f t="shared" si="73"/>
        <v>0</v>
      </c>
      <c r="O61" s="21">
        <f t="shared" si="73"/>
        <v>0</v>
      </c>
      <c r="P61" s="21">
        <f t="shared" si="73"/>
        <v>0</v>
      </c>
      <c r="Q61" s="21">
        <f t="shared" si="73"/>
        <v>0</v>
      </c>
      <c r="R61" s="21">
        <f t="shared" si="73"/>
        <v>0</v>
      </c>
      <c r="S61" s="21">
        <f t="shared" si="73"/>
        <v>0</v>
      </c>
      <c r="T61" s="21">
        <f t="shared" si="73"/>
        <v>0</v>
      </c>
      <c r="U61" s="21">
        <f t="shared" si="73"/>
        <v>0</v>
      </c>
      <c r="V61" s="21">
        <f t="shared" si="73"/>
        <v>0</v>
      </c>
      <c r="W61" s="21">
        <f t="shared" si="73"/>
        <v>0</v>
      </c>
      <c r="X61" s="21">
        <f t="shared" si="73"/>
        <v>0</v>
      </c>
      <c r="Y61" s="21">
        <f t="shared" si="73"/>
        <v>0</v>
      </c>
      <c r="Z61" s="21">
        <f t="shared" ref="Z61:AA61" si="74">ROUND(SUM(Z62:Z64),0)</f>
        <v>0</v>
      </c>
      <c r="AA61" s="21">
        <f t="shared" si="74"/>
        <v>0</v>
      </c>
    </row>
    <row r="62" spans="2:27" x14ac:dyDescent="0.3">
      <c r="B62" s="29" t="s">
        <v>289</v>
      </c>
      <c r="C62" s="57">
        <v>0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</row>
    <row r="63" spans="2:27" x14ac:dyDescent="0.3">
      <c r="B63" s="24" t="s">
        <v>290</v>
      </c>
      <c r="C63" s="58">
        <v>0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</row>
    <row r="64" spans="2:27" x14ac:dyDescent="0.3">
      <c r="B64" s="24" t="s">
        <v>291</v>
      </c>
      <c r="C64" s="58">
        <v>0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</row>
    <row r="65" spans="2:27" x14ac:dyDescent="0.3">
      <c r="B65" s="20" t="s">
        <v>53</v>
      </c>
      <c r="C65" s="79">
        <v>0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</row>
    <row r="66" spans="2:27" x14ac:dyDescent="0.3">
      <c r="B66" s="20" t="s">
        <v>54</v>
      </c>
      <c r="C66" s="21">
        <f t="shared" ref="C66:Y66" si="75">ROUND(C60+C61-C65,0)</f>
        <v>0</v>
      </c>
      <c r="D66" s="21">
        <f t="shared" si="75"/>
        <v>0</v>
      </c>
      <c r="E66" s="21">
        <f t="shared" si="75"/>
        <v>0</v>
      </c>
      <c r="F66" s="21">
        <f t="shared" si="75"/>
        <v>0</v>
      </c>
      <c r="G66" s="21">
        <f t="shared" si="75"/>
        <v>0</v>
      </c>
      <c r="H66" s="21">
        <f t="shared" si="75"/>
        <v>0</v>
      </c>
      <c r="I66" s="21">
        <f t="shared" si="75"/>
        <v>0</v>
      </c>
      <c r="J66" s="21">
        <f t="shared" si="75"/>
        <v>0</v>
      </c>
      <c r="K66" s="21">
        <f t="shared" si="75"/>
        <v>0</v>
      </c>
      <c r="L66" s="21">
        <f t="shared" si="75"/>
        <v>0</v>
      </c>
      <c r="M66" s="21">
        <f t="shared" si="75"/>
        <v>0</v>
      </c>
      <c r="N66" s="21">
        <f t="shared" si="75"/>
        <v>0</v>
      </c>
      <c r="O66" s="21">
        <f t="shared" si="75"/>
        <v>0</v>
      </c>
      <c r="P66" s="21">
        <f t="shared" si="75"/>
        <v>0</v>
      </c>
      <c r="Q66" s="21">
        <f t="shared" si="75"/>
        <v>0</v>
      </c>
      <c r="R66" s="21">
        <f t="shared" si="75"/>
        <v>0</v>
      </c>
      <c r="S66" s="21">
        <f t="shared" si="75"/>
        <v>0</v>
      </c>
      <c r="T66" s="21">
        <f t="shared" si="75"/>
        <v>0</v>
      </c>
      <c r="U66" s="21">
        <f t="shared" si="75"/>
        <v>0</v>
      </c>
      <c r="V66" s="21">
        <f t="shared" si="75"/>
        <v>0</v>
      </c>
      <c r="W66" s="21">
        <f t="shared" si="75"/>
        <v>0</v>
      </c>
      <c r="X66" s="21">
        <f t="shared" si="75"/>
        <v>0</v>
      </c>
      <c r="Y66" s="21">
        <f t="shared" si="75"/>
        <v>0</v>
      </c>
      <c r="Z66" s="21">
        <f t="shared" ref="Z66:AA66" si="76">ROUND(Z60+Z61-Z65,0)</f>
        <v>0</v>
      </c>
      <c r="AA66" s="21">
        <f t="shared" si="76"/>
        <v>0</v>
      </c>
    </row>
    <row r="67" spans="2:27" x14ac:dyDescent="0.3">
      <c r="B67" s="20" t="s">
        <v>55</v>
      </c>
      <c r="C67" s="79">
        <v>0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</row>
    <row r="68" spans="2:27" x14ac:dyDescent="0.3">
      <c r="B68" s="20" t="s">
        <v>56</v>
      </c>
      <c r="C68" s="21">
        <f>ROUND(SUM(C69:C70),0)</f>
        <v>0</v>
      </c>
      <c r="D68" s="21">
        <f t="shared" ref="D68:Y68" si="77">ROUND(SUM(D69:D70),0)</f>
        <v>0</v>
      </c>
      <c r="E68" s="21">
        <f t="shared" si="77"/>
        <v>0</v>
      </c>
      <c r="F68" s="21">
        <f t="shared" si="77"/>
        <v>0</v>
      </c>
      <c r="G68" s="21">
        <f t="shared" si="77"/>
        <v>0</v>
      </c>
      <c r="H68" s="21">
        <f t="shared" si="77"/>
        <v>0</v>
      </c>
      <c r="I68" s="21">
        <f t="shared" si="77"/>
        <v>0</v>
      </c>
      <c r="J68" s="21">
        <f t="shared" si="77"/>
        <v>0</v>
      </c>
      <c r="K68" s="21">
        <f t="shared" si="77"/>
        <v>0</v>
      </c>
      <c r="L68" s="21">
        <f t="shared" si="77"/>
        <v>0</v>
      </c>
      <c r="M68" s="21">
        <f t="shared" si="77"/>
        <v>0</v>
      </c>
      <c r="N68" s="21">
        <f t="shared" si="77"/>
        <v>0</v>
      </c>
      <c r="O68" s="21">
        <f t="shared" si="77"/>
        <v>0</v>
      </c>
      <c r="P68" s="21">
        <f t="shared" si="77"/>
        <v>0</v>
      </c>
      <c r="Q68" s="21">
        <f t="shared" si="77"/>
        <v>0</v>
      </c>
      <c r="R68" s="21">
        <f t="shared" si="77"/>
        <v>0</v>
      </c>
      <c r="S68" s="21">
        <f t="shared" si="77"/>
        <v>0</v>
      </c>
      <c r="T68" s="21">
        <f t="shared" si="77"/>
        <v>0</v>
      </c>
      <c r="U68" s="21">
        <f t="shared" si="77"/>
        <v>0</v>
      </c>
      <c r="V68" s="21">
        <f t="shared" si="77"/>
        <v>0</v>
      </c>
      <c r="W68" s="21">
        <f t="shared" si="77"/>
        <v>0</v>
      </c>
      <c r="X68" s="21">
        <f t="shared" si="77"/>
        <v>0</v>
      </c>
      <c r="Y68" s="21">
        <f t="shared" si="77"/>
        <v>0</v>
      </c>
      <c r="Z68" s="21">
        <f t="shared" ref="Z68:AA68" si="78">ROUND(SUM(Z69:Z70),0)</f>
        <v>0</v>
      </c>
      <c r="AA68" s="21">
        <f t="shared" si="78"/>
        <v>0</v>
      </c>
    </row>
    <row r="69" spans="2:27" x14ac:dyDescent="0.3">
      <c r="B69" s="29" t="s">
        <v>140</v>
      </c>
      <c r="C69" s="57">
        <v>0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</row>
    <row r="70" spans="2:27" x14ac:dyDescent="0.3">
      <c r="B70" s="24" t="s">
        <v>292</v>
      </c>
      <c r="C70" s="58">
        <v>0</v>
      </c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</row>
    <row r="71" spans="2:27" x14ac:dyDescent="0.3">
      <c r="B71" s="20" t="s">
        <v>293</v>
      </c>
      <c r="C71" s="21">
        <f t="shared" ref="C71:Y71" si="79">ROUND(C66+C67-C68,0)</f>
        <v>0</v>
      </c>
      <c r="D71" s="21">
        <f t="shared" si="79"/>
        <v>0</v>
      </c>
      <c r="E71" s="21">
        <f t="shared" si="79"/>
        <v>0</v>
      </c>
      <c r="F71" s="21">
        <f t="shared" si="79"/>
        <v>0</v>
      </c>
      <c r="G71" s="21">
        <f t="shared" si="79"/>
        <v>0</v>
      </c>
      <c r="H71" s="21">
        <f t="shared" si="79"/>
        <v>0</v>
      </c>
      <c r="I71" s="21">
        <f t="shared" si="79"/>
        <v>0</v>
      </c>
      <c r="J71" s="21">
        <f t="shared" si="79"/>
        <v>0</v>
      </c>
      <c r="K71" s="21">
        <f t="shared" si="79"/>
        <v>0</v>
      </c>
      <c r="L71" s="21">
        <f t="shared" si="79"/>
        <v>0</v>
      </c>
      <c r="M71" s="21">
        <f t="shared" si="79"/>
        <v>0</v>
      </c>
      <c r="N71" s="21">
        <f t="shared" si="79"/>
        <v>0</v>
      </c>
      <c r="O71" s="21">
        <f t="shared" si="79"/>
        <v>0</v>
      </c>
      <c r="P71" s="21">
        <f t="shared" si="79"/>
        <v>0</v>
      </c>
      <c r="Q71" s="21">
        <f t="shared" si="79"/>
        <v>0</v>
      </c>
      <c r="R71" s="21">
        <f t="shared" si="79"/>
        <v>0</v>
      </c>
      <c r="S71" s="21">
        <f t="shared" si="79"/>
        <v>0</v>
      </c>
      <c r="T71" s="21">
        <f t="shared" si="79"/>
        <v>0</v>
      </c>
      <c r="U71" s="21">
        <f t="shared" si="79"/>
        <v>0</v>
      </c>
      <c r="V71" s="21">
        <f t="shared" si="79"/>
        <v>0</v>
      </c>
      <c r="W71" s="21">
        <f t="shared" si="79"/>
        <v>0</v>
      </c>
      <c r="X71" s="21">
        <f t="shared" si="79"/>
        <v>0</v>
      </c>
      <c r="Y71" s="21">
        <f t="shared" si="79"/>
        <v>0</v>
      </c>
      <c r="Z71" s="21">
        <f t="shared" ref="Z71:AA71" si="80">ROUND(Z66+Z67-Z68,0)</f>
        <v>0</v>
      </c>
      <c r="AA71" s="21">
        <f t="shared" si="80"/>
        <v>0</v>
      </c>
    </row>
    <row r="72" spans="2:27" x14ac:dyDescent="0.3">
      <c r="B72" s="29" t="s">
        <v>294</v>
      </c>
      <c r="C72" s="57">
        <v>0</v>
      </c>
      <c r="D72" s="57"/>
      <c r="E72" s="57"/>
      <c r="F72" s="57"/>
      <c r="G72" s="40">
        <f t="shared" ref="G72:Y72" si="81">IFERROR(ROUND(IF((G71-G63)&gt;0,(G71-G63)*CIT,0),0),0)</f>
        <v>0</v>
      </c>
      <c r="H72" s="40">
        <f t="shared" si="81"/>
        <v>0</v>
      </c>
      <c r="I72" s="40">
        <f t="shared" si="81"/>
        <v>0</v>
      </c>
      <c r="J72" s="40">
        <f t="shared" si="81"/>
        <v>0</v>
      </c>
      <c r="K72" s="40">
        <f t="shared" si="81"/>
        <v>0</v>
      </c>
      <c r="L72" s="40">
        <f t="shared" si="81"/>
        <v>0</v>
      </c>
      <c r="M72" s="40">
        <f t="shared" si="81"/>
        <v>0</v>
      </c>
      <c r="N72" s="40">
        <f t="shared" si="81"/>
        <v>0</v>
      </c>
      <c r="O72" s="40">
        <f t="shared" si="81"/>
        <v>0</v>
      </c>
      <c r="P72" s="40">
        <f t="shared" si="81"/>
        <v>0</v>
      </c>
      <c r="Q72" s="40">
        <f t="shared" si="81"/>
        <v>0</v>
      </c>
      <c r="R72" s="40">
        <f t="shared" si="81"/>
        <v>0</v>
      </c>
      <c r="S72" s="40">
        <f t="shared" si="81"/>
        <v>0</v>
      </c>
      <c r="T72" s="40">
        <f t="shared" si="81"/>
        <v>0</v>
      </c>
      <c r="U72" s="40">
        <f t="shared" si="81"/>
        <v>0</v>
      </c>
      <c r="V72" s="40">
        <f t="shared" si="81"/>
        <v>0</v>
      </c>
      <c r="W72" s="40">
        <f t="shared" si="81"/>
        <v>0</v>
      </c>
      <c r="X72" s="40">
        <f t="shared" si="81"/>
        <v>0</v>
      </c>
      <c r="Y72" s="40">
        <f t="shared" si="81"/>
        <v>0</v>
      </c>
      <c r="Z72" s="40">
        <f t="shared" ref="Z72:AA72" si="82">IFERROR(ROUND(IF((Z71-Z63)&gt;0,(Z71-Z63)*CIT,0),0),0)</f>
        <v>0</v>
      </c>
      <c r="AA72" s="40">
        <f t="shared" si="82"/>
        <v>0</v>
      </c>
    </row>
    <row r="73" spans="2:27" x14ac:dyDescent="0.3">
      <c r="B73" s="16" t="s">
        <v>295</v>
      </c>
      <c r="C73" s="78"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2:27" x14ac:dyDescent="0.3">
      <c r="B74" s="20" t="s">
        <v>296</v>
      </c>
      <c r="C74" s="21">
        <f>ROUND(C71-C72-C73,0)</f>
        <v>0</v>
      </c>
      <c r="D74" s="21">
        <f t="shared" ref="D74:Y74" si="83">ROUND(D71-D72-D73,0)</f>
        <v>0</v>
      </c>
      <c r="E74" s="21">
        <f t="shared" si="83"/>
        <v>0</v>
      </c>
      <c r="F74" s="21">
        <f t="shared" si="83"/>
        <v>0</v>
      </c>
      <c r="G74" s="21">
        <f t="shared" si="83"/>
        <v>0</v>
      </c>
      <c r="H74" s="21">
        <f t="shared" si="83"/>
        <v>0</v>
      </c>
      <c r="I74" s="21">
        <f t="shared" si="83"/>
        <v>0</v>
      </c>
      <c r="J74" s="21">
        <f t="shared" si="83"/>
        <v>0</v>
      </c>
      <c r="K74" s="21">
        <f t="shared" si="83"/>
        <v>0</v>
      </c>
      <c r="L74" s="21">
        <f t="shared" si="83"/>
        <v>0</v>
      </c>
      <c r="M74" s="21">
        <f t="shared" si="83"/>
        <v>0</v>
      </c>
      <c r="N74" s="21">
        <f t="shared" si="83"/>
        <v>0</v>
      </c>
      <c r="O74" s="21">
        <f t="shared" si="83"/>
        <v>0</v>
      </c>
      <c r="P74" s="21">
        <f t="shared" si="83"/>
        <v>0</v>
      </c>
      <c r="Q74" s="21">
        <f t="shared" si="83"/>
        <v>0</v>
      </c>
      <c r="R74" s="21">
        <f t="shared" si="83"/>
        <v>0</v>
      </c>
      <c r="S74" s="21">
        <f t="shared" si="83"/>
        <v>0</v>
      </c>
      <c r="T74" s="21">
        <f t="shared" si="83"/>
        <v>0</v>
      </c>
      <c r="U74" s="21">
        <f t="shared" si="83"/>
        <v>0</v>
      </c>
      <c r="V74" s="21">
        <f t="shared" si="83"/>
        <v>0</v>
      </c>
      <c r="W74" s="21">
        <f t="shared" si="83"/>
        <v>0</v>
      </c>
      <c r="X74" s="21">
        <f t="shared" si="83"/>
        <v>0</v>
      </c>
      <c r="Y74" s="21">
        <f t="shared" si="83"/>
        <v>0</v>
      </c>
      <c r="Z74" s="21">
        <f t="shared" ref="Z74:AA74" si="84">ROUND(Z71-Z72-Z73,0)</f>
        <v>0</v>
      </c>
      <c r="AA74" s="21">
        <f t="shared" si="84"/>
        <v>0</v>
      </c>
    </row>
    <row r="75" spans="2:27" x14ac:dyDescent="0.3"/>
    <row r="76" spans="2:27" x14ac:dyDescent="0.3">
      <c r="B76" s="18" t="s">
        <v>144</v>
      </c>
      <c r="C76" s="18" t="e">
        <f>C$4</f>
        <v>#N/A</v>
      </c>
      <c r="D76" s="18" t="e">
        <f t="shared" ref="D76:AA76" si="85">D$4</f>
        <v>#N/A</v>
      </c>
      <c r="E76" s="18" t="e">
        <f t="shared" si="85"/>
        <v>#N/A</v>
      </c>
      <c r="F76" s="19" t="e">
        <f t="shared" si="85"/>
        <v>#N/A</v>
      </c>
      <c r="G76" s="18">
        <f t="shared" ca="1" si="85"/>
        <v>2026</v>
      </c>
      <c r="H76" s="18">
        <f t="shared" ca="1" si="85"/>
        <v>2027</v>
      </c>
      <c r="I76" s="18">
        <f t="shared" ca="1" si="85"/>
        <v>2028</v>
      </c>
      <c r="J76" s="18">
        <f t="shared" ca="1" si="85"/>
        <v>2029</v>
      </c>
      <c r="K76" s="18">
        <f t="shared" ca="1" si="85"/>
        <v>2030</v>
      </c>
      <c r="L76" s="18">
        <f t="shared" ca="1" si="85"/>
        <v>2031</v>
      </c>
      <c r="M76" s="18">
        <f t="shared" ca="1" si="85"/>
        <v>2032</v>
      </c>
      <c r="N76" s="18">
        <f t="shared" ca="1" si="85"/>
        <v>2033</v>
      </c>
      <c r="O76" s="18">
        <f t="shared" ca="1" si="85"/>
        <v>2034</v>
      </c>
      <c r="P76" s="18">
        <f t="shared" ca="1" si="85"/>
        <v>2035</v>
      </c>
      <c r="Q76" s="18">
        <f t="shared" ca="1" si="85"/>
        <v>2036</v>
      </c>
      <c r="R76" s="18">
        <f t="shared" ca="1" si="85"/>
        <v>2037</v>
      </c>
      <c r="S76" s="18">
        <f t="shared" ca="1" si="85"/>
        <v>2038</v>
      </c>
      <c r="T76" s="18">
        <f t="shared" ca="1" si="85"/>
        <v>2039</v>
      </c>
      <c r="U76" s="18">
        <f t="shared" ca="1" si="85"/>
        <v>2040</v>
      </c>
      <c r="V76" s="18">
        <f t="shared" ca="1" si="85"/>
        <v>2041</v>
      </c>
      <c r="W76" s="18">
        <f t="shared" ca="1" si="85"/>
        <v>2042</v>
      </c>
      <c r="X76" s="18">
        <f t="shared" ca="1" si="85"/>
        <v>2043</v>
      </c>
      <c r="Y76" s="18">
        <f t="shared" ca="1" si="85"/>
        <v>2044</v>
      </c>
      <c r="Z76" s="18">
        <f t="shared" ca="1" si="85"/>
        <v>2045</v>
      </c>
      <c r="AA76" s="18">
        <f t="shared" ca="1" si="85"/>
        <v>2046</v>
      </c>
    </row>
    <row r="77" spans="2:27" x14ac:dyDescent="0.3">
      <c r="B77" s="37" t="s">
        <v>66</v>
      </c>
    </row>
    <row r="78" spans="2:27" x14ac:dyDescent="0.3">
      <c r="B78" s="61" t="s">
        <v>67</v>
      </c>
      <c r="C78" s="61"/>
      <c r="D78" s="62">
        <f>ROUND(D74,0)</f>
        <v>0</v>
      </c>
      <c r="E78" s="62">
        <f>ROUND(E74,0)</f>
        <v>0</v>
      </c>
      <c r="F78" s="62">
        <f>ROUND(F74,0)</f>
        <v>0</v>
      </c>
      <c r="G78" s="62">
        <f>ROUND(G74,0)</f>
        <v>0</v>
      </c>
      <c r="H78" s="62">
        <f t="shared" ref="H78:N78" si="86">ROUND(H74,0)</f>
        <v>0</v>
      </c>
      <c r="I78" s="62">
        <f t="shared" si="86"/>
        <v>0</v>
      </c>
      <c r="J78" s="62">
        <f t="shared" si="86"/>
        <v>0</v>
      </c>
      <c r="K78" s="62">
        <f t="shared" si="86"/>
        <v>0</v>
      </c>
      <c r="L78" s="62">
        <f t="shared" si="86"/>
        <v>0</v>
      </c>
      <c r="M78" s="62">
        <f t="shared" si="86"/>
        <v>0</v>
      </c>
      <c r="N78" s="62">
        <f t="shared" si="86"/>
        <v>0</v>
      </c>
      <c r="O78" s="62">
        <f t="shared" ref="O78:Y78" si="87">ROUND(O74,0)</f>
        <v>0</v>
      </c>
      <c r="P78" s="62">
        <f t="shared" si="87"/>
        <v>0</v>
      </c>
      <c r="Q78" s="62">
        <f t="shared" si="87"/>
        <v>0</v>
      </c>
      <c r="R78" s="62">
        <f t="shared" si="87"/>
        <v>0</v>
      </c>
      <c r="S78" s="62">
        <f t="shared" si="87"/>
        <v>0</v>
      </c>
      <c r="T78" s="62">
        <f t="shared" si="87"/>
        <v>0</v>
      </c>
      <c r="U78" s="62">
        <f t="shared" si="87"/>
        <v>0</v>
      </c>
      <c r="V78" s="62">
        <f t="shared" si="87"/>
        <v>0</v>
      </c>
      <c r="W78" s="62">
        <f t="shared" si="87"/>
        <v>0</v>
      </c>
      <c r="X78" s="62">
        <f t="shared" si="87"/>
        <v>0</v>
      </c>
      <c r="Y78" s="62">
        <f t="shared" si="87"/>
        <v>0</v>
      </c>
      <c r="Z78" s="62">
        <f t="shared" ref="Z78:AA78" si="88">ROUND(Z74,0)</f>
        <v>0</v>
      </c>
      <c r="AA78" s="62">
        <f t="shared" si="88"/>
        <v>0</v>
      </c>
    </row>
    <row r="79" spans="2:27" x14ac:dyDescent="0.3">
      <c r="B79" s="61" t="s">
        <v>68</v>
      </c>
      <c r="C79" s="61"/>
      <c r="D79" s="62">
        <f t="shared" ref="D79:Y79" si="89">ROUND(D53,0)</f>
        <v>0</v>
      </c>
      <c r="E79" s="62">
        <f t="shared" si="89"/>
        <v>0</v>
      </c>
      <c r="F79" s="62">
        <f t="shared" si="89"/>
        <v>0</v>
      </c>
      <c r="G79" s="62">
        <f t="shared" si="89"/>
        <v>0</v>
      </c>
      <c r="H79" s="62">
        <f t="shared" si="89"/>
        <v>0</v>
      </c>
      <c r="I79" s="62">
        <f t="shared" si="89"/>
        <v>0</v>
      </c>
      <c r="J79" s="62">
        <f t="shared" si="89"/>
        <v>0</v>
      </c>
      <c r="K79" s="62">
        <f t="shared" si="89"/>
        <v>0</v>
      </c>
      <c r="L79" s="62">
        <f t="shared" si="89"/>
        <v>0</v>
      </c>
      <c r="M79" s="62">
        <f t="shared" si="89"/>
        <v>0</v>
      </c>
      <c r="N79" s="62">
        <f t="shared" si="89"/>
        <v>0</v>
      </c>
      <c r="O79" s="62">
        <f t="shared" si="89"/>
        <v>0</v>
      </c>
      <c r="P79" s="62">
        <f t="shared" si="89"/>
        <v>0</v>
      </c>
      <c r="Q79" s="62">
        <f t="shared" si="89"/>
        <v>0</v>
      </c>
      <c r="R79" s="62">
        <f t="shared" si="89"/>
        <v>0</v>
      </c>
      <c r="S79" s="62">
        <f t="shared" si="89"/>
        <v>0</v>
      </c>
      <c r="T79" s="62">
        <f t="shared" si="89"/>
        <v>0</v>
      </c>
      <c r="U79" s="62">
        <f t="shared" si="89"/>
        <v>0</v>
      </c>
      <c r="V79" s="62">
        <f t="shared" si="89"/>
        <v>0</v>
      </c>
      <c r="W79" s="62">
        <f t="shared" si="89"/>
        <v>0</v>
      </c>
      <c r="X79" s="62">
        <f t="shared" si="89"/>
        <v>0</v>
      </c>
      <c r="Y79" s="62">
        <f t="shared" si="89"/>
        <v>0</v>
      </c>
      <c r="Z79" s="62">
        <f t="shared" ref="Z79:AA79" si="90">ROUND(Z53,0)</f>
        <v>0</v>
      </c>
      <c r="AA79" s="62">
        <f t="shared" si="90"/>
        <v>0</v>
      </c>
    </row>
    <row r="80" spans="2:27" x14ac:dyDescent="0.3">
      <c r="B80" s="61" t="s">
        <v>69</v>
      </c>
      <c r="C80" s="61"/>
      <c r="D80" s="62">
        <f t="shared" ref="D80:F81" si="91">ROUND(C19-D19,0)</f>
        <v>0</v>
      </c>
      <c r="E80" s="62">
        <f t="shared" si="91"/>
        <v>0</v>
      </c>
      <c r="F80" s="62">
        <f t="shared" si="91"/>
        <v>0</v>
      </c>
      <c r="G80" s="62" t="e">
        <f>IF(Rodzaj_Podmiotu=3,ROUND(E19-G19,0),IF(AND(DAY($F$76)=31,MONTH($F$76)=12),ROUND(F19-G19,0),ROUND(E19-G19,0)))</f>
        <v>#N/A</v>
      </c>
      <c r="H80" s="62">
        <f t="shared" ref="H80:Y80" si="92">ROUND(G19-H19,0)</f>
        <v>0</v>
      </c>
      <c r="I80" s="62">
        <f t="shared" si="92"/>
        <v>0</v>
      </c>
      <c r="J80" s="62">
        <f t="shared" si="92"/>
        <v>0</v>
      </c>
      <c r="K80" s="62">
        <f t="shared" si="92"/>
        <v>0</v>
      </c>
      <c r="L80" s="62">
        <f t="shared" si="92"/>
        <v>0</v>
      </c>
      <c r="M80" s="62">
        <f t="shared" si="92"/>
        <v>0</v>
      </c>
      <c r="N80" s="62">
        <f t="shared" si="92"/>
        <v>0</v>
      </c>
      <c r="O80" s="62">
        <f t="shared" si="92"/>
        <v>0</v>
      </c>
      <c r="P80" s="62">
        <f t="shared" si="92"/>
        <v>0</v>
      </c>
      <c r="Q80" s="62">
        <f t="shared" si="92"/>
        <v>0</v>
      </c>
      <c r="R80" s="62">
        <f t="shared" si="92"/>
        <v>0</v>
      </c>
      <c r="S80" s="62">
        <f t="shared" si="92"/>
        <v>0</v>
      </c>
      <c r="T80" s="62">
        <f t="shared" si="92"/>
        <v>0</v>
      </c>
      <c r="U80" s="62">
        <f t="shared" si="92"/>
        <v>0</v>
      </c>
      <c r="V80" s="62">
        <f t="shared" si="92"/>
        <v>0</v>
      </c>
      <c r="W80" s="62">
        <f t="shared" si="92"/>
        <v>0</v>
      </c>
      <c r="X80" s="62">
        <f t="shared" si="92"/>
        <v>0</v>
      </c>
      <c r="Y80" s="62">
        <f t="shared" si="92"/>
        <v>0</v>
      </c>
      <c r="Z80" s="62">
        <f t="shared" ref="Z80:Z81" si="93">ROUND(Y19-Z19,0)</f>
        <v>0</v>
      </c>
      <c r="AA80" s="62">
        <f t="shared" ref="AA80:AA81" si="94">ROUND(Z19-AA19,0)</f>
        <v>0</v>
      </c>
    </row>
    <row r="81" spans="2:27" x14ac:dyDescent="0.3">
      <c r="B81" s="61" t="s">
        <v>70</v>
      </c>
      <c r="C81" s="61"/>
      <c r="D81" s="62">
        <f t="shared" si="91"/>
        <v>0</v>
      </c>
      <c r="E81" s="62">
        <f t="shared" si="91"/>
        <v>0</v>
      </c>
      <c r="F81" s="62">
        <f t="shared" si="91"/>
        <v>0</v>
      </c>
      <c r="G81" s="62" t="e">
        <f>IF(Rodzaj_Podmiotu=3,ROUND(E20-G20,0),IF(AND(DAY($F$76)=31,MONTH($F$76)=12),ROUND(F20-G20,0),ROUND(E20-G20,0)))</f>
        <v>#N/A</v>
      </c>
      <c r="H81" s="62">
        <f t="shared" ref="H81:Y81" si="95">ROUND(G20-H20,0)</f>
        <v>0</v>
      </c>
      <c r="I81" s="62">
        <f t="shared" si="95"/>
        <v>0</v>
      </c>
      <c r="J81" s="62">
        <f t="shared" si="95"/>
        <v>0</v>
      </c>
      <c r="K81" s="62">
        <f t="shared" si="95"/>
        <v>0</v>
      </c>
      <c r="L81" s="62">
        <f t="shared" si="95"/>
        <v>0</v>
      </c>
      <c r="M81" s="62">
        <f t="shared" si="95"/>
        <v>0</v>
      </c>
      <c r="N81" s="62">
        <f t="shared" si="95"/>
        <v>0</v>
      </c>
      <c r="O81" s="62">
        <f t="shared" si="95"/>
        <v>0</v>
      </c>
      <c r="P81" s="62">
        <f t="shared" si="95"/>
        <v>0</v>
      </c>
      <c r="Q81" s="62">
        <f t="shared" si="95"/>
        <v>0</v>
      </c>
      <c r="R81" s="62">
        <f t="shared" si="95"/>
        <v>0</v>
      </c>
      <c r="S81" s="62">
        <f t="shared" si="95"/>
        <v>0</v>
      </c>
      <c r="T81" s="62">
        <f t="shared" si="95"/>
        <v>0</v>
      </c>
      <c r="U81" s="62">
        <f t="shared" si="95"/>
        <v>0</v>
      </c>
      <c r="V81" s="62">
        <f t="shared" si="95"/>
        <v>0</v>
      </c>
      <c r="W81" s="62">
        <f t="shared" si="95"/>
        <v>0</v>
      </c>
      <c r="X81" s="62">
        <f t="shared" si="95"/>
        <v>0</v>
      </c>
      <c r="Y81" s="62">
        <f t="shared" si="95"/>
        <v>0</v>
      </c>
      <c r="Z81" s="62">
        <f t="shared" si="93"/>
        <v>0</v>
      </c>
      <c r="AA81" s="62">
        <f t="shared" si="94"/>
        <v>0</v>
      </c>
    </row>
    <row r="82" spans="2:27" x14ac:dyDescent="0.3">
      <c r="B82" s="61" t="s">
        <v>71</v>
      </c>
      <c r="C82" s="61"/>
      <c r="D82" s="62">
        <f>ROUND((D41-C41)-(D42-C42),0)</f>
        <v>0</v>
      </c>
      <c r="E82" s="62">
        <f>ROUND((E41-D41)-(E42-D42),0)</f>
        <v>0</v>
      </c>
      <c r="F82" s="62">
        <f>ROUND((F41-E41)-(F42-E42),0)</f>
        <v>0</v>
      </c>
      <c r="G82" s="62" t="e">
        <f>IF(Rodzaj_Podmiotu=3,ROUND((G41-E41)-(G42-E42),0),IF(AND(DAY($F$76)=31,MONTH($F$76)=12),ROUND((G41-F41)-(G42-F42),0),ROUND((G41-E41)-(G42-E42),0)))</f>
        <v>#N/A</v>
      </c>
      <c r="H82" s="62">
        <f t="shared" ref="H82:Y82" si="96">ROUND((H41-G41)-(H42-G42),0)</f>
        <v>0</v>
      </c>
      <c r="I82" s="62">
        <f t="shared" si="96"/>
        <v>0</v>
      </c>
      <c r="J82" s="62">
        <f t="shared" si="96"/>
        <v>0</v>
      </c>
      <c r="K82" s="62">
        <f t="shared" si="96"/>
        <v>0</v>
      </c>
      <c r="L82" s="62">
        <f t="shared" si="96"/>
        <v>0</v>
      </c>
      <c r="M82" s="62">
        <f t="shared" si="96"/>
        <v>0</v>
      </c>
      <c r="N82" s="62">
        <f t="shared" si="96"/>
        <v>0</v>
      </c>
      <c r="O82" s="62">
        <f t="shared" si="96"/>
        <v>0</v>
      </c>
      <c r="P82" s="62">
        <f t="shared" si="96"/>
        <v>0</v>
      </c>
      <c r="Q82" s="62">
        <f t="shared" si="96"/>
        <v>0</v>
      </c>
      <c r="R82" s="62">
        <f t="shared" si="96"/>
        <v>0</v>
      </c>
      <c r="S82" s="62">
        <f t="shared" si="96"/>
        <v>0</v>
      </c>
      <c r="T82" s="62">
        <f t="shared" si="96"/>
        <v>0</v>
      </c>
      <c r="U82" s="62">
        <f t="shared" si="96"/>
        <v>0</v>
      </c>
      <c r="V82" s="62">
        <f t="shared" si="96"/>
        <v>0</v>
      </c>
      <c r="W82" s="62">
        <f t="shared" si="96"/>
        <v>0</v>
      </c>
      <c r="X82" s="62">
        <f t="shared" si="96"/>
        <v>0</v>
      </c>
      <c r="Y82" s="62">
        <f t="shared" si="96"/>
        <v>0</v>
      </c>
      <c r="Z82" s="62">
        <f t="shared" ref="Z82" si="97">ROUND((Z41-Y41)-(Z42-Y42),0)</f>
        <v>0</v>
      </c>
      <c r="AA82" s="62">
        <f t="shared" ref="AA82" si="98">ROUND((AA41-Z41)-(AA42-Z42),0)</f>
        <v>0</v>
      </c>
    </row>
    <row r="83" spans="2:27" x14ac:dyDescent="0.3">
      <c r="B83" s="61" t="s">
        <v>72</v>
      </c>
      <c r="C83" s="61"/>
      <c r="D83" s="62">
        <f>ROUND((C17-D17)+(C26-D26)+(C27-D27)+(D45-C45)-D95,0)</f>
        <v>0</v>
      </c>
      <c r="E83" s="62">
        <f>ROUND((D17-E17)+(D26-E26)+(D27-E27)+(E45-D45)-E95,0)</f>
        <v>0</v>
      </c>
      <c r="F83" s="62">
        <f>ROUND((E17-F17)+(E26-F26)+(E27-F27)+(F45-E45)-F95,0)</f>
        <v>0</v>
      </c>
      <c r="G83" s="62" t="e">
        <f>IF(Rodzaj_Podmiotu=3,ROUND((E17-G17)+(E26-G26)+(E27-G27)+(G45-E45)-G95,0),IF(AND(DAY($F$76)=31,MONTH($F$76)=12),ROUND((F17-G17)+(F26-G26)+(F27-G27)+(G45-F45)-G95,0),ROUND((E17-G17)+(E26-G26)+(E27-G27)+(G45-E45)-G95,0)))</f>
        <v>#N/A</v>
      </c>
      <c r="H83" s="62">
        <f>ROUND((G17-H17)+(G26-H26)+(G27-H27)+(H45-G45)-H95,0)</f>
        <v>0</v>
      </c>
      <c r="I83" s="62">
        <f t="shared" ref="I83:Y83" si="99">ROUND((H17-I17)+(H26-I26)+(H27-I27)+(I45-H45)-I95,0)</f>
        <v>0</v>
      </c>
      <c r="J83" s="62">
        <f t="shared" si="99"/>
        <v>0</v>
      </c>
      <c r="K83" s="62">
        <f t="shared" si="99"/>
        <v>0</v>
      </c>
      <c r="L83" s="62">
        <f t="shared" si="99"/>
        <v>0</v>
      </c>
      <c r="M83" s="62">
        <f t="shared" si="99"/>
        <v>0</v>
      </c>
      <c r="N83" s="62">
        <f t="shared" si="99"/>
        <v>0</v>
      </c>
      <c r="O83" s="62">
        <f t="shared" si="99"/>
        <v>0</v>
      </c>
      <c r="P83" s="62">
        <f t="shared" si="99"/>
        <v>0</v>
      </c>
      <c r="Q83" s="62">
        <f t="shared" si="99"/>
        <v>0</v>
      </c>
      <c r="R83" s="62">
        <f t="shared" si="99"/>
        <v>0</v>
      </c>
      <c r="S83" s="62">
        <f t="shared" si="99"/>
        <v>0</v>
      </c>
      <c r="T83" s="62">
        <f t="shared" si="99"/>
        <v>0</v>
      </c>
      <c r="U83" s="62">
        <f t="shared" si="99"/>
        <v>0</v>
      </c>
      <c r="V83" s="62">
        <f t="shared" si="99"/>
        <v>0</v>
      </c>
      <c r="W83" s="62">
        <f t="shared" si="99"/>
        <v>0</v>
      </c>
      <c r="X83" s="62">
        <f t="shared" si="99"/>
        <v>0</v>
      </c>
      <c r="Y83" s="62">
        <f t="shared" si="99"/>
        <v>0</v>
      </c>
      <c r="Z83" s="62">
        <f t="shared" ref="Z83" si="100">ROUND((Y17-Z17)+(Y26-Z26)+(Y27-Z27)+(Z45-Y45)-Z95,0)</f>
        <v>0</v>
      </c>
      <c r="AA83" s="62">
        <f t="shared" ref="AA83" si="101">ROUND((Z17-AA17)+(Z26-AA26)+(Z27-AA27)+(AA45-Z45)-AA95,0)</f>
        <v>0</v>
      </c>
    </row>
    <row r="84" spans="2:27" x14ac:dyDescent="0.3">
      <c r="B84" s="63" t="s">
        <v>73</v>
      </c>
      <c r="C84" s="63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2:27" x14ac:dyDescent="0.3">
      <c r="B85" s="64" t="s">
        <v>150</v>
      </c>
      <c r="C85" s="65"/>
      <c r="D85" s="66">
        <f>ROUND(SUM(D78:D84),0)</f>
        <v>0</v>
      </c>
      <c r="E85" s="66">
        <f t="shared" ref="E85:N85" si="102">ROUND(SUM(E78:E84),0)</f>
        <v>0</v>
      </c>
      <c r="F85" s="66">
        <f t="shared" si="102"/>
        <v>0</v>
      </c>
      <c r="G85" s="66" t="e">
        <f t="shared" si="102"/>
        <v>#N/A</v>
      </c>
      <c r="H85" s="66">
        <f t="shared" si="102"/>
        <v>0</v>
      </c>
      <c r="I85" s="66">
        <f t="shared" si="102"/>
        <v>0</v>
      </c>
      <c r="J85" s="66">
        <f t="shared" si="102"/>
        <v>0</v>
      </c>
      <c r="K85" s="66">
        <f t="shared" si="102"/>
        <v>0</v>
      </c>
      <c r="L85" s="66">
        <f t="shared" si="102"/>
        <v>0</v>
      </c>
      <c r="M85" s="66">
        <f t="shared" si="102"/>
        <v>0</v>
      </c>
      <c r="N85" s="66">
        <f t="shared" si="102"/>
        <v>0</v>
      </c>
      <c r="O85" s="66">
        <f t="shared" ref="O85:Y85" si="103">ROUND(SUM(O78:O84),0)</f>
        <v>0</v>
      </c>
      <c r="P85" s="66">
        <f t="shared" si="103"/>
        <v>0</v>
      </c>
      <c r="Q85" s="66">
        <f t="shared" si="103"/>
        <v>0</v>
      </c>
      <c r="R85" s="66">
        <f t="shared" si="103"/>
        <v>0</v>
      </c>
      <c r="S85" s="66">
        <f t="shared" si="103"/>
        <v>0</v>
      </c>
      <c r="T85" s="66">
        <f t="shared" si="103"/>
        <v>0</v>
      </c>
      <c r="U85" s="66">
        <f t="shared" si="103"/>
        <v>0</v>
      </c>
      <c r="V85" s="66">
        <f t="shared" si="103"/>
        <v>0</v>
      </c>
      <c r="W85" s="66">
        <f t="shared" si="103"/>
        <v>0</v>
      </c>
      <c r="X85" s="66">
        <f t="shared" si="103"/>
        <v>0</v>
      </c>
      <c r="Y85" s="66">
        <f t="shared" si="103"/>
        <v>0</v>
      </c>
      <c r="Z85" s="66">
        <f t="shared" ref="Z85:AA85" si="104">ROUND(SUM(Z78:Z84),0)</f>
        <v>0</v>
      </c>
      <c r="AA85" s="66">
        <f t="shared" si="104"/>
        <v>0</v>
      </c>
    </row>
    <row r="86" spans="2:27" x14ac:dyDescent="0.3">
      <c r="B86" s="37" t="s">
        <v>74</v>
      </c>
    </row>
    <row r="87" spans="2:27" x14ac:dyDescent="0.3">
      <c r="B87" s="67" t="s">
        <v>337</v>
      </c>
      <c r="C87" s="67"/>
      <c r="D87" s="68">
        <f>-ROUND((D7-C7)+(D6-C6)+D53,0)</f>
        <v>0</v>
      </c>
      <c r="E87" s="68">
        <f>-ROUND((E7-D7)+(E6-D6)+E53,0)</f>
        <v>0</v>
      </c>
      <c r="F87" s="68">
        <f>-ROUND((F7-E7)+(F6-E6)+F53,0)</f>
        <v>0</v>
      </c>
      <c r="G87" s="68" t="e">
        <f>IF(Rodzaj_Podmiotu=3,-ROUND((G7-E7)+(G6-E6)+G53,0),IF(AND(DAY($F$76)=31,MONTH($F$76)=12),-ROUND((G7-F7)+(G6-F6)+G53,0),-ROUND((G7-E7)+(G6-E6)+G53,0)))</f>
        <v>#N/A</v>
      </c>
      <c r="H87" s="68">
        <f t="shared" ref="H87:Y87" si="105">-ROUND((H7-G7)+(H6-G6)+H53,0)</f>
        <v>0</v>
      </c>
      <c r="I87" s="68">
        <f t="shared" si="105"/>
        <v>0</v>
      </c>
      <c r="J87" s="68">
        <f t="shared" si="105"/>
        <v>0</v>
      </c>
      <c r="K87" s="68">
        <f t="shared" si="105"/>
        <v>0</v>
      </c>
      <c r="L87" s="68">
        <f t="shared" si="105"/>
        <v>0</v>
      </c>
      <c r="M87" s="68">
        <f t="shared" si="105"/>
        <v>0</v>
      </c>
      <c r="N87" s="68">
        <f t="shared" si="105"/>
        <v>0</v>
      </c>
      <c r="O87" s="68">
        <f t="shared" si="105"/>
        <v>0</v>
      </c>
      <c r="P87" s="68">
        <f t="shared" si="105"/>
        <v>0</v>
      </c>
      <c r="Q87" s="68">
        <f t="shared" si="105"/>
        <v>0</v>
      </c>
      <c r="R87" s="68">
        <f t="shared" si="105"/>
        <v>0</v>
      </c>
      <c r="S87" s="68">
        <f t="shared" si="105"/>
        <v>0</v>
      </c>
      <c r="T87" s="68">
        <f t="shared" si="105"/>
        <v>0</v>
      </c>
      <c r="U87" s="68">
        <f t="shared" si="105"/>
        <v>0</v>
      </c>
      <c r="V87" s="68">
        <f t="shared" si="105"/>
        <v>0</v>
      </c>
      <c r="W87" s="68">
        <f t="shared" si="105"/>
        <v>0</v>
      </c>
      <c r="X87" s="68">
        <f t="shared" si="105"/>
        <v>0</v>
      </c>
      <c r="Y87" s="68">
        <f t="shared" si="105"/>
        <v>0</v>
      </c>
      <c r="Z87" s="68">
        <f t="shared" ref="Z87" si="106">-ROUND((Z7-Y7)+(Z6-Y6)+Z53,0)</f>
        <v>0</v>
      </c>
      <c r="AA87" s="68">
        <f t="shared" ref="AA87" si="107">-ROUND((AA7-Z7)+(AA6-Z6)+AA53,0)</f>
        <v>0</v>
      </c>
    </row>
    <row r="88" spans="2:27" x14ac:dyDescent="0.3">
      <c r="B88" s="69" t="s">
        <v>338</v>
      </c>
      <c r="C88" s="69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2:27" x14ac:dyDescent="0.3">
      <c r="B89" s="64" t="s">
        <v>151</v>
      </c>
      <c r="C89" s="65"/>
      <c r="D89" s="66">
        <f>ROUND(SUM(D87:D88),0)</f>
        <v>0</v>
      </c>
      <c r="E89" s="66">
        <f t="shared" ref="E89:N89" si="108">ROUND(SUM(E87:E88),0)</f>
        <v>0</v>
      </c>
      <c r="F89" s="66">
        <f t="shared" si="108"/>
        <v>0</v>
      </c>
      <c r="G89" s="66" t="e">
        <f t="shared" si="108"/>
        <v>#N/A</v>
      </c>
      <c r="H89" s="66">
        <f t="shared" si="108"/>
        <v>0</v>
      </c>
      <c r="I89" s="66">
        <f t="shared" si="108"/>
        <v>0</v>
      </c>
      <c r="J89" s="66">
        <f t="shared" si="108"/>
        <v>0</v>
      </c>
      <c r="K89" s="66">
        <f t="shared" si="108"/>
        <v>0</v>
      </c>
      <c r="L89" s="66">
        <f t="shared" si="108"/>
        <v>0</v>
      </c>
      <c r="M89" s="66">
        <f t="shared" si="108"/>
        <v>0</v>
      </c>
      <c r="N89" s="66">
        <f t="shared" si="108"/>
        <v>0</v>
      </c>
      <c r="O89" s="66">
        <f t="shared" ref="O89:Y89" si="109">ROUND(SUM(O87:O88),0)</f>
        <v>0</v>
      </c>
      <c r="P89" s="66">
        <f t="shared" si="109"/>
        <v>0</v>
      </c>
      <c r="Q89" s="66">
        <f t="shared" si="109"/>
        <v>0</v>
      </c>
      <c r="R89" s="66">
        <f t="shared" si="109"/>
        <v>0</v>
      </c>
      <c r="S89" s="66">
        <f t="shared" si="109"/>
        <v>0</v>
      </c>
      <c r="T89" s="66">
        <f t="shared" si="109"/>
        <v>0</v>
      </c>
      <c r="U89" s="66">
        <f t="shared" si="109"/>
        <v>0</v>
      </c>
      <c r="V89" s="66">
        <f t="shared" si="109"/>
        <v>0</v>
      </c>
      <c r="W89" s="66">
        <f t="shared" si="109"/>
        <v>0</v>
      </c>
      <c r="X89" s="66">
        <f t="shared" si="109"/>
        <v>0</v>
      </c>
      <c r="Y89" s="66">
        <f t="shared" si="109"/>
        <v>0</v>
      </c>
      <c r="Z89" s="66">
        <f t="shared" ref="Z89:AA89" si="110">ROUND(SUM(Z87:Z88),0)</f>
        <v>0</v>
      </c>
      <c r="AA89" s="66">
        <f t="shared" si="110"/>
        <v>0</v>
      </c>
    </row>
    <row r="90" spans="2:27" x14ac:dyDescent="0.3">
      <c r="B90" s="37" t="s">
        <v>75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2:27" x14ac:dyDescent="0.3">
      <c r="B91" s="61" t="s">
        <v>76</v>
      </c>
      <c r="C91" s="62"/>
      <c r="D91" s="62">
        <f>ROUND(D42-C42,0)</f>
        <v>0</v>
      </c>
      <c r="E91" s="62">
        <f>ROUND(E42-D42,0)</f>
        <v>0</v>
      </c>
      <c r="F91" s="62">
        <f>ROUND(F42-E42,0)</f>
        <v>0</v>
      </c>
      <c r="G91" s="62" t="e">
        <f>IF(Rodzaj_Podmiotu=3,ROUND(G42-E42,0),IF(AND(DAY($F$76)=31,MONTH($F$76)=12),ROUND(G42-F42,0),ROUND(G42-E42,0)))</f>
        <v>#N/A</v>
      </c>
      <c r="H91" s="62">
        <f t="shared" ref="H91:Y91" si="111">ROUND(H42-G42,0)</f>
        <v>0</v>
      </c>
      <c r="I91" s="62">
        <f t="shared" si="111"/>
        <v>0</v>
      </c>
      <c r="J91" s="62">
        <f t="shared" si="111"/>
        <v>0</v>
      </c>
      <c r="K91" s="62">
        <f t="shared" si="111"/>
        <v>0</v>
      </c>
      <c r="L91" s="62">
        <f t="shared" si="111"/>
        <v>0</v>
      </c>
      <c r="M91" s="62">
        <f t="shared" si="111"/>
        <v>0</v>
      </c>
      <c r="N91" s="62">
        <f t="shared" si="111"/>
        <v>0</v>
      </c>
      <c r="O91" s="62">
        <f t="shared" si="111"/>
        <v>0</v>
      </c>
      <c r="P91" s="62">
        <f t="shared" si="111"/>
        <v>0</v>
      </c>
      <c r="Q91" s="62">
        <f t="shared" si="111"/>
        <v>0</v>
      </c>
      <c r="R91" s="62">
        <f t="shared" si="111"/>
        <v>0</v>
      </c>
      <c r="S91" s="62">
        <f t="shared" si="111"/>
        <v>0</v>
      </c>
      <c r="T91" s="62">
        <f t="shared" si="111"/>
        <v>0</v>
      </c>
      <c r="U91" s="62">
        <f t="shared" si="111"/>
        <v>0</v>
      </c>
      <c r="V91" s="62">
        <f t="shared" si="111"/>
        <v>0</v>
      </c>
      <c r="W91" s="62">
        <f t="shared" si="111"/>
        <v>0</v>
      </c>
      <c r="X91" s="62">
        <f t="shared" si="111"/>
        <v>0</v>
      </c>
      <c r="Y91" s="62">
        <f t="shared" si="111"/>
        <v>0</v>
      </c>
      <c r="Z91" s="62">
        <f t="shared" ref="Z91" si="112">ROUND(Z42-Y42,0)</f>
        <v>0</v>
      </c>
      <c r="AA91" s="62">
        <f t="shared" ref="AA91" si="113">ROUND(AA42-Z42,0)</f>
        <v>0</v>
      </c>
    </row>
    <row r="92" spans="2:27" x14ac:dyDescent="0.3">
      <c r="B92" s="61" t="s">
        <v>77</v>
      </c>
      <c r="C92" s="62"/>
      <c r="D92" s="62">
        <f>ROUND(D39-C39,0)</f>
        <v>0</v>
      </c>
      <c r="E92" s="62">
        <f>ROUND(E39-D39,0)</f>
        <v>0</v>
      </c>
      <c r="F92" s="62">
        <f>ROUND(F39-E39,0)</f>
        <v>0</v>
      </c>
      <c r="G92" s="62" t="e">
        <f>IF(Rodzaj_Podmiotu=3,ROUND(G39-E39,0),IF(AND(DAY($F$76)=31,MONTH($F$76)=12),ROUND(G39-F39,0),ROUND(G39-E39,0)))</f>
        <v>#N/A</v>
      </c>
      <c r="H92" s="62">
        <f t="shared" ref="H92:Y92" si="114">ROUND(H39-G39,0)</f>
        <v>0</v>
      </c>
      <c r="I92" s="62">
        <f t="shared" si="114"/>
        <v>0</v>
      </c>
      <c r="J92" s="62">
        <f t="shared" si="114"/>
        <v>0</v>
      </c>
      <c r="K92" s="62">
        <f t="shared" si="114"/>
        <v>0</v>
      </c>
      <c r="L92" s="62">
        <f t="shared" si="114"/>
        <v>0</v>
      </c>
      <c r="M92" s="62">
        <f t="shared" si="114"/>
        <v>0</v>
      </c>
      <c r="N92" s="62">
        <f t="shared" si="114"/>
        <v>0</v>
      </c>
      <c r="O92" s="62">
        <f t="shared" si="114"/>
        <v>0</v>
      </c>
      <c r="P92" s="62">
        <f t="shared" si="114"/>
        <v>0</v>
      </c>
      <c r="Q92" s="62">
        <f t="shared" si="114"/>
        <v>0</v>
      </c>
      <c r="R92" s="62">
        <f t="shared" si="114"/>
        <v>0</v>
      </c>
      <c r="S92" s="62">
        <f t="shared" si="114"/>
        <v>0</v>
      </c>
      <c r="T92" s="62">
        <f t="shared" si="114"/>
        <v>0</v>
      </c>
      <c r="U92" s="62">
        <f t="shared" si="114"/>
        <v>0</v>
      </c>
      <c r="V92" s="62">
        <f t="shared" si="114"/>
        <v>0</v>
      </c>
      <c r="W92" s="62">
        <f t="shared" si="114"/>
        <v>0</v>
      </c>
      <c r="X92" s="62">
        <f t="shared" si="114"/>
        <v>0</v>
      </c>
      <c r="Y92" s="62">
        <f t="shared" si="114"/>
        <v>0</v>
      </c>
      <c r="Z92" s="62">
        <f t="shared" ref="Z92" si="115">ROUND(Z39-Y39,0)</f>
        <v>0</v>
      </c>
      <c r="AA92" s="62">
        <f t="shared" ref="AA92" si="116">ROUND(AA39-Z39,0)</f>
        <v>0</v>
      </c>
    </row>
    <row r="93" spans="2:27" x14ac:dyDescent="0.3">
      <c r="B93" s="61" t="s">
        <v>78</v>
      </c>
      <c r="C93" s="62"/>
      <c r="D93" s="62">
        <f>ROUND(SUM(D33:D34)-SUM(C33:C34)-C35,0)</f>
        <v>0</v>
      </c>
      <c r="E93" s="62">
        <f>ROUND(SUM(E33:E34)-SUM(D33:D34)-D35,0)</f>
        <v>0</v>
      </c>
      <c r="F93" s="62">
        <f>ROUND(SUM(F33:F34)-SUM(E33:E34)-E35,0)</f>
        <v>0</v>
      </c>
      <c r="G93" s="62" t="e">
        <f>IF(Rodzaj_Podmiotu=3,ROUND(SUM(G33:G34)-SUM(E33:E34)-E35,0),IF(AND(DAY($F$76)=31,MONTH($F$76)=12),ROUND(SUM(G33:G34)-SUM(F33:F34)-F35,0),ROUND(SUM(G33:G34)-SUM(E33:E34)-E35,0)))</f>
        <v>#N/A</v>
      </c>
      <c r="H93" s="62">
        <f t="shared" ref="H93:Y93" si="117">ROUND(SUM(H33:H34)-SUM(G33:G34)-G35,0)</f>
        <v>0</v>
      </c>
      <c r="I93" s="62">
        <f t="shared" si="117"/>
        <v>0</v>
      </c>
      <c r="J93" s="62">
        <f t="shared" si="117"/>
        <v>0</v>
      </c>
      <c r="K93" s="62">
        <f t="shared" si="117"/>
        <v>0</v>
      </c>
      <c r="L93" s="62">
        <f t="shared" si="117"/>
        <v>0</v>
      </c>
      <c r="M93" s="62">
        <f t="shared" si="117"/>
        <v>0</v>
      </c>
      <c r="N93" s="62">
        <f t="shared" si="117"/>
        <v>0</v>
      </c>
      <c r="O93" s="62">
        <f t="shared" si="117"/>
        <v>0</v>
      </c>
      <c r="P93" s="62">
        <f t="shared" si="117"/>
        <v>0</v>
      </c>
      <c r="Q93" s="62">
        <f t="shared" si="117"/>
        <v>0</v>
      </c>
      <c r="R93" s="62">
        <f t="shared" si="117"/>
        <v>0</v>
      </c>
      <c r="S93" s="62">
        <f t="shared" si="117"/>
        <v>0</v>
      </c>
      <c r="T93" s="62">
        <f t="shared" si="117"/>
        <v>0</v>
      </c>
      <c r="U93" s="62">
        <f t="shared" si="117"/>
        <v>0</v>
      </c>
      <c r="V93" s="62">
        <f t="shared" si="117"/>
        <v>0</v>
      </c>
      <c r="W93" s="62">
        <f t="shared" si="117"/>
        <v>0</v>
      </c>
      <c r="X93" s="62">
        <f t="shared" si="117"/>
        <v>0</v>
      </c>
      <c r="Y93" s="62">
        <f t="shared" si="117"/>
        <v>0</v>
      </c>
      <c r="Z93" s="62">
        <f t="shared" ref="Z93" si="118">ROUND(SUM(Z33:Z34)-SUM(Y33:Y34)-Y35,0)</f>
        <v>0</v>
      </c>
      <c r="AA93" s="62">
        <f t="shared" ref="AA93" si="119">ROUND(SUM(AA33:AA34)-SUM(Z33:Z34)-Z35,0)</f>
        <v>0</v>
      </c>
    </row>
    <row r="94" spans="2:27" x14ac:dyDescent="0.3">
      <c r="B94" s="61" t="s">
        <v>79</v>
      </c>
      <c r="C94" s="62"/>
      <c r="D94" s="62">
        <f>ROUND(D32-C32,0)</f>
        <v>0</v>
      </c>
      <c r="E94" s="62">
        <f>ROUND(E32-D32,0)</f>
        <v>0</v>
      </c>
      <c r="F94" s="62">
        <f>ROUND(F32-E32,0)</f>
        <v>0</v>
      </c>
      <c r="G94" s="62" t="e">
        <f>IF(Rodzaj_Podmiotu=3,ROUND(G32-E32,0),IF(AND(DAY($F$76)=31,MONTH($F$76)=12),ROUND(G32-F32,0),ROUND(G32-E32,0)))</f>
        <v>#N/A</v>
      </c>
      <c r="H94" s="62">
        <f>ROUND((H32-G32)+(G27-H27),0)</f>
        <v>0</v>
      </c>
      <c r="I94" s="62">
        <f t="shared" ref="I94:Y94" si="120">ROUND(I32-H32,0)</f>
        <v>0</v>
      </c>
      <c r="J94" s="62">
        <f t="shared" si="120"/>
        <v>0</v>
      </c>
      <c r="K94" s="62">
        <f t="shared" si="120"/>
        <v>0</v>
      </c>
      <c r="L94" s="62">
        <f t="shared" si="120"/>
        <v>0</v>
      </c>
      <c r="M94" s="62">
        <f t="shared" si="120"/>
        <v>0</v>
      </c>
      <c r="N94" s="62">
        <f t="shared" si="120"/>
        <v>0</v>
      </c>
      <c r="O94" s="62">
        <f t="shared" si="120"/>
        <v>0</v>
      </c>
      <c r="P94" s="62">
        <f t="shared" si="120"/>
        <v>0</v>
      </c>
      <c r="Q94" s="62">
        <f t="shared" si="120"/>
        <v>0</v>
      </c>
      <c r="R94" s="62">
        <f t="shared" si="120"/>
        <v>0</v>
      </c>
      <c r="S94" s="62">
        <f t="shared" si="120"/>
        <v>0</v>
      </c>
      <c r="T94" s="62">
        <f t="shared" si="120"/>
        <v>0</v>
      </c>
      <c r="U94" s="62">
        <f t="shared" si="120"/>
        <v>0</v>
      </c>
      <c r="V94" s="62">
        <f t="shared" si="120"/>
        <v>0</v>
      </c>
      <c r="W94" s="62">
        <f t="shared" si="120"/>
        <v>0</v>
      </c>
      <c r="X94" s="62">
        <f t="shared" si="120"/>
        <v>0</v>
      </c>
      <c r="Y94" s="62">
        <f t="shared" si="120"/>
        <v>0</v>
      </c>
      <c r="Z94" s="62">
        <f t="shared" ref="Z94" si="121">ROUND(Z32-Y32,0)</f>
        <v>0</v>
      </c>
      <c r="AA94" s="62">
        <f t="shared" ref="AA94" si="122">ROUND(AA32-Z32,0)</f>
        <v>0</v>
      </c>
    </row>
    <row r="95" spans="2:27" x14ac:dyDescent="0.3">
      <c r="B95" s="61" t="s">
        <v>80</v>
      </c>
      <c r="C95" s="6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2:27" x14ac:dyDescent="0.3">
      <c r="B96" s="61" t="s">
        <v>81</v>
      </c>
      <c r="C96" s="62"/>
      <c r="D96" s="62">
        <f>ROUND((D37-C37)+(D38-C38)-(D39-C39)+(C25-D25),0)</f>
        <v>0</v>
      </c>
      <c r="E96" s="62">
        <f>ROUND((E37-D37)+(E38-D38)-(E39-D39)+(D25-E25),0)</f>
        <v>0</v>
      </c>
      <c r="F96" s="62">
        <f>ROUND((F37-E37)+(F38-E38)-(F39-E39)+(E25-F25),0)</f>
        <v>0</v>
      </c>
      <c r="G96" s="62" t="e">
        <f>IF(Rodzaj_Podmiotu=3,ROUND((G37-E37)+(G38-E38)-(G39-E39)+(E25-G25),0),IF(AND(DAY($F$76)=31,MONTH($F$76)=12),ROUND((G37-F37)+(G38-F38)-(G39-F39)+(F25-G25),0),ROUND((G37-E37)+(G38-E38)-(G39-E39)+(E25-G25),0)))</f>
        <v>#N/A</v>
      </c>
      <c r="H96" s="62">
        <f t="shared" ref="H96:Y96" si="123">ROUND((H37-G37)+(H38-G38)-(H39-G39)+(G25-H25),0)</f>
        <v>0</v>
      </c>
      <c r="I96" s="62">
        <f t="shared" si="123"/>
        <v>0</v>
      </c>
      <c r="J96" s="62">
        <f t="shared" si="123"/>
        <v>0</v>
      </c>
      <c r="K96" s="62">
        <f t="shared" si="123"/>
        <v>0</v>
      </c>
      <c r="L96" s="62">
        <f t="shared" si="123"/>
        <v>0</v>
      </c>
      <c r="M96" s="62">
        <f t="shared" si="123"/>
        <v>0</v>
      </c>
      <c r="N96" s="62">
        <f t="shared" si="123"/>
        <v>0</v>
      </c>
      <c r="O96" s="62">
        <f t="shared" si="123"/>
        <v>0</v>
      </c>
      <c r="P96" s="62">
        <f t="shared" si="123"/>
        <v>0</v>
      </c>
      <c r="Q96" s="62">
        <f t="shared" si="123"/>
        <v>0</v>
      </c>
      <c r="R96" s="62">
        <f t="shared" si="123"/>
        <v>0</v>
      </c>
      <c r="S96" s="62">
        <f t="shared" si="123"/>
        <v>0</v>
      </c>
      <c r="T96" s="62">
        <f t="shared" si="123"/>
        <v>0</v>
      </c>
      <c r="U96" s="62">
        <f t="shared" si="123"/>
        <v>0</v>
      </c>
      <c r="V96" s="62">
        <f t="shared" si="123"/>
        <v>0</v>
      </c>
      <c r="W96" s="62">
        <f t="shared" si="123"/>
        <v>0</v>
      </c>
      <c r="X96" s="62">
        <f t="shared" si="123"/>
        <v>0</v>
      </c>
      <c r="Y96" s="62">
        <f t="shared" si="123"/>
        <v>0</v>
      </c>
      <c r="Z96" s="62">
        <f t="shared" ref="Z96" si="124">ROUND((Z37-Y37)+(Z38-Y38)-(Z39-Y39)+(Y25-Z25),0)</f>
        <v>0</v>
      </c>
      <c r="AA96" s="62">
        <f t="shared" ref="AA96" si="125">ROUND((AA37-Z37)+(AA38-Z38)-(AA39-Z39)+(Z25-AA25),0)</f>
        <v>0</v>
      </c>
    </row>
    <row r="97" spans="2:27" x14ac:dyDescent="0.3">
      <c r="B97" s="64" t="s">
        <v>153</v>
      </c>
      <c r="C97" s="65"/>
      <c r="D97" s="66">
        <f>SUM(D91:D96)</f>
        <v>0</v>
      </c>
      <c r="E97" s="66">
        <f t="shared" ref="E97:N97" si="126">SUM(E91:E96)</f>
        <v>0</v>
      </c>
      <c r="F97" s="66">
        <f t="shared" si="126"/>
        <v>0</v>
      </c>
      <c r="G97" s="66" t="e">
        <f t="shared" si="126"/>
        <v>#N/A</v>
      </c>
      <c r="H97" s="66">
        <f t="shared" si="126"/>
        <v>0</v>
      </c>
      <c r="I97" s="66">
        <f t="shared" si="126"/>
        <v>0</v>
      </c>
      <c r="J97" s="66">
        <f t="shared" si="126"/>
        <v>0</v>
      </c>
      <c r="K97" s="66">
        <f t="shared" si="126"/>
        <v>0</v>
      </c>
      <c r="L97" s="66">
        <f t="shared" si="126"/>
        <v>0</v>
      </c>
      <c r="M97" s="66">
        <f t="shared" si="126"/>
        <v>0</v>
      </c>
      <c r="N97" s="66">
        <f t="shared" si="126"/>
        <v>0</v>
      </c>
      <c r="O97" s="66">
        <f t="shared" ref="O97:Y97" si="127">SUM(O91:O96)</f>
        <v>0</v>
      </c>
      <c r="P97" s="66">
        <f t="shared" si="127"/>
        <v>0</v>
      </c>
      <c r="Q97" s="66">
        <f t="shared" si="127"/>
        <v>0</v>
      </c>
      <c r="R97" s="66">
        <f t="shared" si="127"/>
        <v>0</v>
      </c>
      <c r="S97" s="66">
        <f t="shared" si="127"/>
        <v>0</v>
      </c>
      <c r="T97" s="66">
        <f t="shared" si="127"/>
        <v>0</v>
      </c>
      <c r="U97" s="66">
        <f t="shared" si="127"/>
        <v>0</v>
      </c>
      <c r="V97" s="66">
        <f t="shared" si="127"/>
        <v>0</v>
      </c>
      <c r="W97" s="66">
        <f t="shared" si="127"/>
        <v>0</v>
      </c>
      <c r="X97" s="66">
        <f t="shared" si="127"/>
        <v>0</v>
      </c>
      <c r="Y97" s="66">
        <f t="shared" si="127"/>
        <v>0</v>
      </c>
      <c r="Z97" s="66">
        <f t="shared" ref="Z97:AA97" si="128">SUM(Z91:Z96)</f>
        <v>0</v>
      </c>
      <c r="AA97" s="66">
        <f t="shared" si="128"/>
        <v>0</v>
      </c>
    </row>
    <row r="98" spans="2:27" x14ac:dyDescent="0.3">
      <c r="B98" s="64" t="s">
        <v>82</v>
      </c>
      <c r="C98" s="70"/>
      <c r="D98" s="66">
        <f t="shared" ref="D98:N98" si="129">ROUND(D85+D89+D97,0)</f>
        <v>0</v>
      </c>
      <c r="E98" s="66">
        <f t="shared" si="129"/>
        <v>0</v>
      </c>
      <c r="F98" s="66">
        <f t="shared" si="129"/>
        <v>0</v>
      </c>
      <c r="G98" s="66" t="e">
        <f t="shared" si="129"/>
        <v>#N/A</v>
      </c>
      <c r="H98" s="66">
        <f t="shared" si="129"/>
        <v>0</v>
      </c>
      <c r="I98" s="66">
        <f t="shared" si="129"/>
        <v>0</v>
      </c>
      <c r="J98" s="66">
        <f t="shared" si="129"/>
        <v>0</v>
      </c>
      <c r="K98" s="66">
        <f t="shared" si="129"/>
        <v>0</v>
      </c>
      <c r="L98" s="66">
        <f t="shared" si="129"/>
        <v>0</v>
      </c>
      <c r="M98" s="66">
        <f t="shared" si="129"/>
        <v>0</v>
      </c>
      <c r="N98" s="66">
        <f t="shared" si="129"/>
        <v>0</v>
      </c>
      <c r="O98" s="66">
        <f t="shared" ref="O98:Y98" si="130">ROUND(O85+O89+O97,0)</f>
        <v>0</v>
      </c>
      <c r="P98" s="66">
        <f t="shared" si="130"/>
        <v>0</v>
      </c>
      <c r="Q98" s="66">
        <f t="shared" si="130"/>
        <v>0</v>
      </c>
      <c r="R98" s="66">
        <f t="shared" si="130"/>
        <v>0</v>
      </c>
      <c r="S98" s="66">
        <f t="shared" si="130"/>
        <v>0</v>
      </c>
      <c r="T98" s="66">
        <f t="shared" si="130"/>
        <v>0</v>
      </c>
      <c r="U98" s="66">
        <f t="shared" si="130"/>
        <v>0</v>
      </c>
      <c r="V98" s="66">
        <f t="shared" si="130"/>
        <v>0</v>
      </c>
      <c r="W98" s="66">
        <f t="shared" si="130"/>
        <v>0</v>
      </c>
      <c r="X98" s="66">
        <f t="shared" si="130"/>
        <v>0</v>
      </c>
      <c r="Y98" s="66">
        <f t="shared" si="130"/>
        <v>0</v>
      </c>
      <c r="Z98" s="66">
        <f t="shared" ref="Z98:AA98" si="131">ROUND(Z85+Z89+Z97,0)</f>
        <v>0</v>
      </c>
      <c r="AA98" s="66">
        <f t="shared" si="131"/>
        <v>0</v>
      </c>
    </row>
    <row r="99" spans="2:27" x14ac:dyDescent="0.3">
      <c r="B99" s="64" t="s">
        <v>83</v>
      </c>
      <c r="C99" s="70"/>
      <c r="D99" s="66">
        <f>ROUND(C100,0)</f>
        <v>0</v>
      </c>
      <c r="E99" s="66">
        <f t="shared" ref="E99:N99" si="132">ROUND(D100,0)</f>
        <v>0</v>
      </c>
      <c r="F99" s="66">
        <f t="shared" si="132"/>
        <v>0</v>
      </c>
      <c r="G99" s="66" t="e">
        <f>IF(Rodzaj_Podmiotu=3,ROUND(E100,0),IF(AND(DAY($F$76)=31,MONTH($F$76)=12),ROUND(F100,0),ROUND(E100,0)))</f>
        <v>#N/A</v>
      </c>
      <c r="H99" s="66" t="e">
        <f t="shared" si="132"/>
        <v>#N/A</v>
      </c>
      <c r="I99" s="66" t="e">
        <f t="shared" si="132"/>
        <v>#N/A</v>
      </c>
      <c r="J99" s="66" t="e">
        <f t="shared" si="132"/>
        <v>#N/A</v>
      </c>
      <c r="K99" s="66" t="e">
        <f t="shared" si="132"/>
        <v>#N/A</v>
      </c>
      <c r="L99" s="66" t="e">
        <f t="shared" si="132"/>
        <v>#N/A</v>
      </c>
      <c r="M99" s="66" t="e">
        <f t="shared" si="132"/>
        <v>#N/A</v>
      </c>
      <c r="N99" s="66" t="e">
        <f t="shared" si="132"/>
        <v>#N/A</v>
      </c>
      <c r="O99" s="66" t="e">
        <f t="shared" ref="O99" si="133">ROUND(N100,0)</f>
        <v>#N/A</v>
      </c>
      <c r="P99" s="66" t="e">
        <f t="shared" ref="P99" si="134">ROUND(O100,0)</f>
        <v>#N/A</v>
      </c>
      <c r="Q99" s="66" t="e">
        <f t="shared" ref="Q99" si="135">ROUND(P100,0)</f>
        <v>#N/A</v>
      </c>
      <c r="R99" s="66" t="e">
        <f t="shared" ref="R99" si="136">ROUND(Q100,0)</f>
        <v>#N/A</v>
      </c>
      <c r="S99" s="66" t="e">
        <f t="shared" ref="S99" si="137">ROUND(R100,0)</f>
        <v>#N/A</v>
      </c>
      <c r="T99" s="66" t="e">
        <f t="shared" ref="T99" si="138">ROUND(S100,0)</f>
        <v>#N/A</v>
      </c>
      <c r="U99" s="66" t="e">
        <f t="shared" ref="U99" si="139">ROUND(T100,0)</f>
        <v>#N/A</v>
      </c>
      <c r="V99" s="66" t="e">
        <f t="shared" ref="V99" si="140">ROUND(U100,0)</f>
        <v>#N/A</v>
      </c>
      <c r="W99" s="66" t="e">
        <f t="shared" ref="W99" si="141">ROUND(V100,0)</f>
        <v>#N/A</v>
      </c>
      <c r="X99" s="66" t="e">
        <f t="shared" ref="X99" si="142">ROUND(W100,0)</f>
        <v>#N/A</v>
      </c>
      <c r="Y99" s="66" t="e">
        <f t="shared" ref="Y99" si="143">ROUND(X100,0)</f>
        <v>#N/A</v>
      </c>
      <c r="Z99" s="66" t="e">
        <f t="shared" ref="Z99" si="144">ROUND(Y100,0)</f>
        <v>#N/A</v>
      </c>
      <c r="AA99" s="66" t="e">
        <f t="shared" ref="AA99" si="145">ROUND(Z100,0)</f>
        <v>#N/A</v>
      </c>
    </row>
    <row r="100" spans="2:27" x14ac:dyDescent="0.3">
      <c r="B100" s="64" t="s">
        <v>84</v>
      </c>
      <c r="C100" s="66">
        <f>ROUND(C24,0)</f>
        <v>0</v>
      </c>
      <c r="D100" s="66">
        <f>ROUND(D98+D99,0)</f>
        <v>0</v>
      </c>
      <c r="E100" s="66">
        <f t="shared" ref="E100:N100" si="146">ROUND(E98+E99,0)</f>
        <v>0</v>
      </c>
      <c r="F100" s="66">
        <f t="shared" si="146"/>
        <v>0</v>
      </c>
      <c r="G100" s="66" t="e">
        <f t="shared" si="146"/>
        <v>#N/A</v>
      </c>
      <c r="H100" s="66" t="e">
        <f t="shared" si="146"/>
        <v>#N/A</v>
      </c>
      <c r="I100" s="66" t="e">
        <f t="shared" si="146"/>
        <v>#N/A</v>
      </c>
      <c r="J100" s="66" t="e">
        <f t="shared" si="146"/>
        <v>#N/A</v>
      </c>
      <c r="K100" s="66" t="e">
        <f t="shared" si="146"/>
        <v>#N/A</v>
      </c>
      <c r="L100" s="66" t="e">
        <f t="shared" si="146"/>
        <v>#N/A</v>
      </c>
      <c r="M100" s="66" t="e">
        <f t="shared" si="146"/>
        <v>#N/A</v>
      </c>
      <c r="N100" s="66" t="e">
        <f t="shared" si="146"/>
        <v>#N/A</v>
      </c>
      <c r="O100" s="66" t="e">
        <f t="shared" ref="O100:Y100" si="147">ROUND(O98+O99,0)</f>
        <v>#N/A</v>
      </c>
      <c r="P100" s="66" t="e">
        <f t="shared" si="147"/>
        <v>#N/A</v>
      </c>
      <c r="Q100" s="66" t="e">
        <f t="shared" si="147"/>
        <v>#N/A</v>
      </c>
      <c r="R100" s="66" t="e">
        <f t="shared" si="147"/>
        <v>#N/A</v>
      </c>
      <c r="S100" s="66" t="e">
        <f t="shared" si="147"/>
        <v>#N/A</v>
      </c>
      <c r="T100" s="66" t="e">
        <f t="shared" si="147"/>
        <v>#N/A</v>
      </c>
      <c r="U100" s="66" t="e">
        <f t="shared" si="147"/>
        <v>#N/A</v>
      </c>
      <c r="V100" s="66" t="e">
        <f t="shared" si="147"/>
        <v>#N/A</v>
      </c>
      <c r="W100" s="66" t="e">
        <f t="shared" si="147"/>
        <v>#N/A</v>
      </c>
      <c r="X100" s="66" t="e">
        <f t="shared" si="147"/>
        <v>#N/A</v>
      </c>
      <c r="Y100" s="66" t="e">
        <f t="shared" si="147"/>
        <v>#N/A</v>
      </c>
      <c r="Z100" s="66" t="e">
        <f t="shared" ref="Z100:AA100" si="148">ROUND(Z98+Z99,0)</f>
        <v>#N/A</v>
      </c>
      <c r="AA100" s="66" t="e">
        <f t="shared" si="148"/>
        <v>#N/A</v>
      </c>
    </row>
    <row r="101" spans="2:27" x14ac:dyDescent="0.3">
      <c r="B101" s="33" t="s">
        <v>154</v>
      </c>
      <c r="C101" s="34" t="str">
        <f t="shared" ref="C101:Y101" si="149">IF(C100=C24,"OK",C100-C24)</f>
        <v>OK</v>
      </c>
      <c r="D101" s="34" t="str">
        <f t="shared" si="149"/>
        <v>OK</v>
      </c>
      <c r="E101" s="34" t="str">
        <f t="shared" si="149"/>
        <v>OK</v>
      </c>
      <c r="F101" s="34" t="str">
        <f t="shared" si="149"/>
        <v>OK</v>
      </c>
      <c r="G101" s="34" t="e">
        <f t="shared" si="149"/>
        <v>#N/A</v>
      </c>
      <c r="H101" s="34" t="e">
        <f t="shared" si="149"/>
        <v>#N/A</v>
      </c>
      <c r="I101" s="34" t="e">
        <f t="shared" si="149"/>
        <v>#N/A</v>
      </c>
      <c r="J101" s="34" t="e">
        <f t="shared" si="149"/>
        <v>#N/A</v>
      </c>
      <c r="K101" s="34" t="e">
        <f t="shared" si="149"/>
        <v>#N/A</v>
      </c>
      <c r="L101" s="34" t="e">
        <f t="shared" si="149"/>
        <v>#N/A</v>
      </c>
      <c r="M101" s="34" t="e">
        <f t="shared" si="149"/>
        <v>#N/A</v>
      </c>
      <c r="N101" s="34" t="e">
        <f t="shared" si="149"/>
        <v>#N/A</v>
      </c>
      <c r="O101" s="34" t="e">
        <f t="shared" si="149"/>
        <v>#N/A</v>
      </c>
      <c r="P101" s="34" t="e">
        <f t="shared" si="149"/>
        <v>#N/A</v>
      </c>
      <c r="Q101" s="34" t="e">
        <f t="shared" si="149"/>
        <v>#N/A</v>
      </c>
      <c r="R101" s="34" t="e">
        <f t="shared" si="149"/>
        <v>#N/A</v>
      </c>
      <c r="S101" s="34" t="e">
        <f t="shared" si="149"/>
        <v>#N/A</v>
      </c>
      <c r="T101" s="34" t="e">
        <f t="shared" si="149"/>
        <v>#N/A</v>
      </c>
      <c r="U101" s="34" t="e">
        <f t="shared" si="149"/>
        <v>#N/A</v>
      </c>
      <c r="V101" s="34" t="e">
        <f t="shared" si="149"/>
        <v>#N/A</v>
      </c>
      <c r="W101" s="34" t="e">
        <f t="shared" si="149"/>
        <v>#N/A</v>
      </c>
      <c r="X101" s="34" t="e">
        <f t="shared" si="149"/>
        <v>#N/A</v>
      </c>
      <c r="Y101" s="34" t="e">
        <f t="shared" si="149"/>
        <v>#N/A</v>
      </c>
      <c r="Z101" s="34" t="e">
        <f t="shared" ref="Z101:AA101" si="150">IF(Z100=Z24,"OK",Z100-Z24)</f>
        <v>#N/A</v>
      </c>
      <c r="AA101" s="34" t="e">
        <f t="shared" si="150"/>
        <v>#N/A</v>
      </c>
    </row>
    <row r="102" spans="2:27" x14ac:dyDescent="0.3">
      <c r="B102" s="18" t="s">
        <v>192</v>
      </c>
      <c r="C102" s="18" t="e">
        <f>C$4</f>
        <v>#N/A</v>
      </c>
      <c r="D102" s="18" t="e">
        <f t="shared" ref="D102:AA102" si="151">D$4</f>
        <v>#N/A</v>
      </c>
      <c r="E102" s="18" t="e">
        <f t="shared" si="151"/>
        <v>#N/A</v>
      </c>
      <c r="F102" s="19" t="e">
        <f t="shared" si="151"/>
        <v>#N/A</v>
      </c>
      <c r="G102" s="18">
        <f t="shared" ca="1" si="151"/>
        <v>2026</v>
      </c>
      <c r="H102" s="18">
        <f t="shared" ca="1" si="151"/>
        <v>2027</v>
      </c>
      <c r="I102" s="18">
        <f t="shared" ca="1" si="151"/>
        <v>2028</v>
      </c>
      <c r="J102" s="18">
        <f t="shared" ca="1" si="151"/>
        <v>2029</v>
      </c>
      <c r="K102" s="18">
        <f t="shared" ca="1" si="151"/>
        <v>2030</v>
      </c>
      <c r="L102" s="18">
        <f t="shared" ca="1" si="151"/>
        <v>2031</v>
      </c>
      <c r="M102" s="18">
        <f t="shared" ca="1" si="151"/>
        <v>2032</v>
      </c>
      <c r="N102" s="18">
        <f t="shared" ca="1" si="151"/>
        <v>2033</v>
      </c>
      <c r="O102" s="18">
        <f t="shared" ca="1" si="151"/>
        <v>2034</v>
      </c>
      <c r="P102" s="18">
        <f t="shared" ca="1" si="151"/>
        <v>2035</v>
      </c>
      <c r="Q102" s="18">
        <f t="shared" ca="1" si="151"/>
        <v>2036</v>
      </c>
      <c r="R102" s="18">
        <f t="shared" ca="1" si="151"/>
        <v>2037</v>
      </c>
      <c r="S102" s="18">
        <f t="shared" ca="1" si="151"/>
        <v>2038</v>
      </c>
      <c r="T102" s="18">
        <f t="shared" ca="1" si="151"/>
        <v>2039</v>
      </c>
      <c r="U102" s="18">
        <f t="shared" ca="1" si="151"/>
        <v>2040</v>
      </c>
      <c r="V102" s="18">
        <f t="shared" ca="1" si="151"/>
        <v>2041</v>
      </c>
      <c r="W102" s="18">
        <f t="shared" ca="1" si="151"/>
        <v>2042</v>
      </c>
      <c r="X102" s="18">
        <f t="shared" ca="1" si="151"/>
        <v>2043</v>
      </c>
      <c r="Y102" s="18">
        <f t="shared" ca="1" si="151"/>
        <v>2044</v>
      </c>
      <c r="Z102" s="18">
        <f t="shared" ca="1" si="151"/>
        <v>2045</v>
      </c>
      <c r="AA102" s="18">
        <f t="shared" ca="1" si="151"/>
        <v>2046</v>
      </c>
    </row>
    <row r="103" spans="2:27" x14ac:dyDescent="0.3">
      <c r="B103" s="37" t="s">
        <v>155</v>
      </c>
    </row>
    <row r="104" spans="2:27" x14ac:dyDescent="0.3">
      <c r="B104" s="61" t="s">
        <v>156</v>
      </c>
      <c r="C104" s="71" t="str">
        <f t="shared" ref="C104:Y104" si="152">IFERROR(C60/C51,"bd.")</f>
        <v>bd.</v>
      </c>
      <c r="D104" s="71" t="str">
        <f t="shared" si="152"/>
        <v>bd.</v>
      </c>
      <c r="E104" s="71" t="str">
        <f t="shared" si="152"/>
        <v>bd.</v>
      </c>
      <c r="F104" s="71" t="str">
        <f t="shared" si="152"/>
        <v>bd.</v>
      </c>
      <c r="G104" s="71" t="str">
        <f t="shared" si="152"/>
        <v>bd.</v>
      </c>
      <c r="H104" s="71" t="str">
        <f t="shared" si="152"/>
        <v>bd.</v>
      </c>
      <c r="I104" s="71" t="str">
        <f t="shared" si="152"/>
        <v>bd.</v>
      </c>
      <c r="J104" s="71" t="str">
        <f t="shared" si="152"/>
        <v>bd.</v>
      </c>
      <c r="K104" s="71" t="str">
        <f t="shared" si="152"/>
        <v>bd.</v>
      </c>
      <c r="L104" s="71" t="str">
        <f t="shared" si="152"/>
        <v>bd.</v>
      </c>
      <c r="M104" s="71" t="str">
        <f t="shared" si="152"/>
        <v>bd.</v>
      </c>
      <c r="N104" s="71" t="str">
        <f t="shared" si="152"/>
        <v>bd.</v>
      </c>
      <c r="O104" s="71" t="str">
        <f t="shared" si="152"/>
        <v>bd.</v>
      </c>
      <c r="P104" s="71" t="str">
        <f t="shared" si="152"/>
        <v>bd.</v>
      </c>
      <c r="Q104" s="71" t="str">
        <f t="shared" si="152"/>
        <v>bd.</v>
      </c>
      <c r="R104" s="71" t="str">
        <f t="shared" si="152"/>
        <v>bd.</v>
      </c>
      <c r="S104" s="71" t="str">
        <f t="shared" si="152"/>
        <v>bd.</v>
      </c>
      <c r="T104" s="71" t="str">
        <f t="shared" si="152"/>
        <v>bd.</v>
      </c>
      <c r="U104" s="71" t="str">
        <f t="shared" si="152"/>
        <v>bd.</v>
      </c>
      <c r="V104" s="71" t="str">
        <f t="shared" si="152"/>
        <v>bd.</v>
      </c>
      <c r="W104" s="71" t="str">
        <f t="shared" si="152"/>
        <v>bd.</v>
      </c>
      <c r="X104" s="71" t="str">
        <f t="shared" si="152"/>
        <v>bd.</v>
      </c>
      <c r="Y104" s="71" t="str">
        <f t="shared" si="152"/>
        <v>bd.</v>
      </c>
      <c r="Z104" s="71" t="str">
        <f t="shared" ref="Z104:AA104" si="153">IFERROR(Z60/Z51,"bd.")</f>
        <v>bd.</v>
      </c>
      <c r="AA104" s="71" t="str">
        <f t="shared" si="153"/>
        <v>bd.</v>
      </c>
    </row>
    <row r="105" spans="2:27" x14ac:dyDescent="0.3">
      <c r="B105" s="61" t="s">
        <v>157</v>
      </c>
      <c r="C105" s="71" t="str">
        <f t="shared" ref="C105:Y105" si="154">IFERROR(C74/C51,"bd.")</f>
        <v>bd.</v>
      </c>
      <c r="D105" s="71" t="str">
        <f t="shared" si="154"/>
        <v>bd.</v>
      </c>
      <c r="E105" s="71" t="str">
        <f t="shared" si="154"/>
        <v>bd.</v>
      </c>
      <c r="F105" s="71" t="str">
        <f t="shared" si="154"/>
        <v>bd.</v>
      </c>
      <c r="G105" s="71" t="str">
        <f t="shared" si="154"/>
        <v>bd.</v>
      </c>
      <c r="H105" s="71" t="str">
        <f t="shared" si="154"/>
        <v>bd.</v>
      </c>
      <c r="I105" s="71" t="str">
        <f t="shared" si="154"/>
        <v>bd.</v>
      </c>
      <c r="J105" s="71" t="str">
        <f t="shared" si="154"/>
        <v>bd.</v>
      </c>
      <c r="K105" s="71" t="str">
        <f t="shared" si="154"/>
        <v>bd.</v>
      </c>
      <c r="L105" s="71" t="str">
        <f t="shared" si="154"/>
        <v>bd.</v>
      </c>
      <c r="M105" s="71" t="str">
        <f t="shared" si="154"/>
        <v>bd.</v>
      </c>
      <c r="N105" s="71" t="str">
        <f t="shared" si="154"/>
        <v>bd.</v>
      </c>
      <c r="O105" s="71" t="str">
        <f t="shared" si="154"/>
        <v>bd.</v>
      </c>
      <c r="P105" s="71" t="str">
        <f t="shared" si="154"/>
        <v>bd.</v>
      </c>
      <c r="Q105" s="71" t="str">
        <f t="shared" si="154"/>
        <v>bd.</v>
      </c>
      <c r="R105" s="71" t="str">
        <f t="shared" si="154"/>
        <v>bd.</v>
      </c>
      <c r="S105" s="71" t="str">
        <f t="shared" si="154"/>
        <v>bd.</v>
      </c>
      <c r="T105" s="71" t="str">
        <f t="shared" si="154"/>
        <v>bd.</v>
      </c>
      <c r="U105" s="71" t="str">
        <f t="shared" si="154"/>
        <v>bd.</v>
      </c>
      <c r="V105" s="71" t="str">
        <f t="shared" si="154"/>
        <v>bd.</v>
      </c>
      <c r="W105" s="71" t="str">
        <f t="shared" si="154"/>
        <v>bd.</v>
      </c>
      <c r="X105" s="71" t="str">
        <f t="shared" si="154"/>
        <v>bd.</v>
      </c>
      <c r="Y105" s="71" t="str">
        <f t="shared" si="154"/>
        <v>bd.</v>
      </c>
      <c r="Z105" s="71" t="str">
        <f t="shared" ref="Z105:AA105" si="155">IFERROR(Z74/Z51,"bd.")</f>
        <v>bd.</v>
      </c>
      <c r="AA105" s="71" t="str">
        <f t="shared" si="155"/>
        <v>bd.</v>
      </c>
    </row>
    <row r="106" spans="2:27" x14ac:dyDescent="0.3">
      <c r="B106" s="61" t="s">
        <v>158</v>
      </c>
      <c r="C106" s="71" t="str">
        <f t="shared" ref="C106:Y106" si="156">IFERROR(C74/C28,"bd.")</f>
        <v>bd.</v>
      </c>
      <c r="D106" s="71" t="str">
        <f t="shared" si="156"/>
        <v>bd.</v>
      </c>
      <c r="E106" s="71" t="str">
        <f t="shared" si="156"/>
        <v>bd.</v>
      </c>
      <c r="F106" s="71" t="str">
        <f t="shared" si="156"/>
        <v>bd.</v>
      </c>
      <c r="G106" s="71" t="str">
        <f t="shared" si="156"/>
        <v>bd.</v>
      </c>
      <c r="H106" s="71" t="str">
        <f t="shared" si="156"/>
        <v>bd.</v>
      </c>
      <c r="I106" s="71" t="str">
        <f t="shared" si="156"/>
        <v>bd.</v>
      </c>
      <c r="J106" s="71" t="str">
        <f t="shared" si="156"/>
        <v>bd.</v>
      </c>
      <c r="K106" s="71" t="str">
        <f t="shared" si="156"/>
        <v>bd.</v>
      </c>
      <c r="L106" s="71" t="str">
        <f t="shared" si="156"/>
        <v>bd.</v>
      </c>
      <c r="M106" s="71" t="str">
        <f t="shared" si="156"/>
        <v>bd.</v>
      </c>
      <c r="N106" s="71" t="str">
        <f t="shared" si="156"/>
        <v>bd.</v>
      </c>
      <c r="O106" s="71" t="str">
        <f t="shared" si="156"/>
        <v>bd.</v>
      </c>
      <c r="P106" s="71" t="str">
        <f t="shared" si="156"/>
        <v>bd.</v>
      </c>
      <c r="Q106" s="71" t="str">
        <f t="shared" si="156"/>
        <v>bd.</v>
      </c>
      <c r="R106" s="71" t="str">
        <f t="shared" si="156"/>
        <v>bd.</v>
      </c>
      <c r="S106" s="71" t="str">
        <f t="shared" si="156"/>
        <v>bd.</v>
      </c>
      <c r="T106" s="71" t="str">
        <f t="shared" si="156"/>
        <v>bd.</v>
      </c>
      <c r="U106" s="71" t="str">
        <f t="shared" si="156"/>
        <v>bd.</v>
      </c>
      <c r="V106" s="71" t="str">
        <f t="shared" si="156"/>
        <v>bd.</v>
      </c>
      <c r="W106" s="71" t="str">
        <f t="shared" si="156"/>
        <v>bd.</v>
      </c>
      <c r="X106" s="71" t="str">
        <f t="shared" si="156"/>
        <v>bd.</v>
      </c>
      <c r="Y106" s="71" t="str">
        <f t="shared" si="156"/>
        <v>bd.</v>
      </c>
      <c r="Z106" s="71" t="str">
        <f t="shared" ref="Z106:AA106" si="157">IFERROR(Z74/Z28,"bd.")</f>
        <v>bd.</v>
      </c>
      <c r="AA106" s="71" t="str">
        <f t="shared" si="157"/>
        <v>bd.</v>
      </c>
    </row>
    <row r="107" spans="2:27" ht="4" customHeight="1" x14ac:dyDescent="0.3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2:27" x14ac:dyDescent="0.3">
      <c r="B108" s="37" t="s">
        <v>159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2:27" x14ac:dyDescent="0.3">
      <c r="B109" s="61" t="s">
        <v>160</v>
      </c>
      <c r="C109" s="71" t="str">
        <f t="shared" ref="C109:Y109" si="158">IFERROR(C31/C48,"bd.")</f>
        <v>bd.</v>
      </c>
      <c r="D109" s="71" t="str">
        <f t="shared" si="158"/>
        <v>bd.</v>
      </c>
      <c r="E109" s="71" t="str">
        <f t="shared" si="158"/>
        <v>bd.</v>
      </c>
      <c r="F109" s="71" t="str">
        <f t="shared" si="158"/>
        <v>bd.</v>
      </c>
      <c r="G109" s="71" t="str">
        <f t="shared" si="158"/>
        <v>bd.</v>
      </c>
      <c r="H109" s="71" t="str">
        <f t="shared" si="158"/>
        <v>bd.</v>
      </c>
      <c r="I109" s="71" t="str">
        <f t="shared" si="158"/>
        <v>bd.</v>
      </c>
      <c r="J109" s="71" t="str">
        <f t="shared" si="158"/>
        <v>bd.</v>
      </c>
      <c r="K109" s="71" t="str">
        <f t="shared" si="158"/>
        <v>bd.</v>
      </c>
      <c r="L109" s="71" t="str">
        <f t="shared" si="158"/>
        <v>bd.</v>
      </c>
      <c r="M109" s="71" t="str">
        <f t="shared" si="158"/>
        <v>bd.</v>
      </c>
      <c r="N109" s="71" t="str">
        <f t="shared" si="158"/>
        <v>bd.</v>
      </c>
      <c r="O109" s="71" t="str">
        <f t="shared" si="158"/>
        <v>bd.</v>
      </c>
      <c r="P109" s="71" t="str">
        <f t="shared" si="158"/>
        <v>bd.</v>
      </c>
      <c r="Q109" s="71" t="str">
        <f t="shared" si="158"/>
        <v>bd.</v>
      </c>
      <c r="R109" s="71" t="str">
        <f t="shared" si="158"/>
        <v>bd.</v>
      </c>
      <c r="S109" s="71" t="str">
        <f t="shared" si="158"/>
        <v>bd.</v>
      </c>
      <c r="T109" s="71" t="str">
        <f t="shared" si="158"/>
        <v>bd.</v>
      </c>
      <c r="U109" s="71" t="str">
        <f t="shared" si="158"/>
        <v>bd.</v>
      </c>
      <c r="V109" s="71" t="str">
        <f t="shared" si="158"/>
        <v>bd.</v>
      </c>
      <c r="W109" s="71" t="str">
        <f t="shared" si="158"/>
        <v>bd.</v>
      </c>
      <c r="X109" s="71" t="str">
        <f t="shared" si="158"/>
        <v>bd.</v>
      </c>
      <c r="Y109" s="71" t="str">
        <f t="shared" si="158"/>
        <v>bd.</v>
      </c>
      <c r="Z109" s="71" t="str">
        <f t="shared" ref="Z109:AA109" si="159">IFERROR(Z31/Z48,"bd.")</f>
        <v>bd.</v>
      </c>
      <c r="AA109" s="71" t="str">
        <f t="shared" si="159"/>
        <v>bd.</v>
      </c>
    </row>
    <row r="110" spans="2:27" x14ac:dyDescent="0.3">
      <c r="B110" s="61" t="s">
        <v>161</v>
      </c>
      <c r="C110" s="71" t="str">
        <f t="shared" ref="C110:Y110" si="160">IFERROR((C37+C38+C45+C31)/C5,"bd.")</f>
        <v>bd.</v>
      </c>
      <c r="D110" s="71" t="str">
        <f t="shared" si="160"/>
        <v>bd.</v>
      </c>
      <c r="E110" s="71" t="str">
        <f t="shared" si="160"/>
        <v>bd.</v>
      </c>
      <c r="F110" s="71" t="str">
        <f t="shared" si="160"/>
        <v>bd.</v>
      </c>
      <c r="G110" s="71" t="str">
        <f t="shared" si="160"/>
        <v>bd.</v>
      </c>
      <c r="H110" s="71" t="str">
        <f t="shared" si="160"/>
        <v>bd.</v>
      </c>
      <c r="I110" s="71" t="str">
        <f t="shared" si="160"/>
        <v>bd.</v>
      </c>
      <c r="J110" s="71" t="str">
        <f t="shared" si="160"/>
        <v>bd.</v>
      </c>
      <c r="K110" s="71" t="str">
        <f t="shared" si="160"/>
        <v>bd.</v>
      </c>
      <c r="L110" s="71" t="str">
        <f t="shared" si="160"/>
        <v>bd.</v>
      </c>
      <c r="M110" s="71" t="str">
        <f t="shared" si="160"/>
        <v>bd.</v>
      </c>
      <c r="N110" s="71" t="str">
        <f t="shared" si="160"/>
        <v>bd.</v>
      </c>
      <c r="O110" s="71" t="str">
        <f t="shared" si="160"/>
        <v>bd.</v>
      </c>
      <c r="P110" s="71" t="str">
        <f t="shared" si="160"/>
        <v>bd.</v>
      </c>
      <c r="Q110" s="71" t="str">
        <f t="shared" si="160"/>
        <v>bd.</v>
      </c>
      <c r="R110" s="71" t="str">
        <f t="shared" si="160"/>
        <v>bd.</v>
      </c>
      <c r="S110" s="71" t="str">
        <f t="shared" si="160"/>
        <v>bd.</v>
      </c>
      <c r="T110" s="71" t="str">
        <f t="shared" si="160"/>
        <v>bd.</v>
      </c>
      <c r="U110" s="71" t="str">
        <f t="shared" si="160"/>
        <v>bd.</v>
      </c>
      <c r="V110" s="71" t="str">
        <f t="shared" si="160"/>
        <v>bd.</v>
      </c>
      <c r="W110" s="71" t="str">
        <f t="shared" si="160"/>
        <v>bd.</v>
      </c>
      <c r="X110" s="71" t="str">
        <f t="shared" si="160"/>
        <v>bd.</v>
      </c>
      <c r="Y110" s="71" t="str">
        <f t="shared" si="160"/>
        <v>bd.</v>
      </c>
      <c r="Z110" s="71" t="str">
        <f t="shared" ref="Z110:AA110" si="161">IFERROR((Z37+Z38+Z45+Z31)/Z5,"bd.")</f>
        <v>bd.</v>
      </c>
      <c r="AA110" s="71" t="str">
        <f t="shared" si="161"/>
        <v>bd.</v>
      </c>
    </row>
    <row r="111" spans="2:27" x14ac:dyDescent="0.3">
      <c r="B111" s="61" t="s">
        <v>162</v>
      </c>
      <c r="C111" s="71" t="str">
        <f t="shared" ref="C111:Y111" si="162">IFERROR(C36/C48,"bd.")</f>
        <v>bd.</v>
      </c>
      <c r="D111" s="71" t="str">
        <f t="shared" si="162"/>
        <v>bd.</v>
      </c>
      <c r="E111" s="71" t="str">
        <f t="shared" si="162"/>
        <v>bd.</v>
      </c>
      <c r="F111" s="71" t="str">
        <f t="shared" si="162"/>
        <v>bd.</v>
      </c>
      <c r="G111" s="71" t="str">
        <f t="shared" si="162"/>
        <v>bd.</v>
      </c>
      <c r="H111" s="71" t="str">
        <f t="shared" si="162"/>
        <v>bd.</v>
      </c>
      <c r="I111" s="71" t="str">
        <f t="shared" si="162"/>
        <v>bd.</v>
      </c>
      <c r="J111" s="71" t="str">
        <f t="shared" si="162"/>
        <v>bd.</v>
      </c>
      <c r="K111" s="71" t="str">
        <f t="shared" si="162"/>
        <v>bd.</v>
      </c>
      <c r="L111" s="71" t="str">
        <f t="shared" si="162"/>
        <v>bd.</v>
      </c>
      <c r="M111" s="71" t="str">
        <f t="shared" si="162"/>
        <v>bd.</v>
      </c>
      <c r="N111" s="71" t="str">
        <f t="shared" si="162"/>
        <v>bd.</v>
      </c>
      <c r="O111" s="71" t="str">
        <f t="shared" si="162"/>
        <v>bd.</v>
      </c>
      <c r="P111" s="71" t="str">
        <f t="shared" si="162"/>
        <v>bd.</v>
      </c>
      <c r="Q111" s="71" t="str">
        <f t="shared" si="162"/>
        <v>bd.</v>
      </c>
      <c r="R111" s="71" t="str">
        <f t="shared" si="162"/>
        <v>bd.</v>
      </c>
      <c r="S111" s="71" t="str">
        <f t="shared" si="162"/>
        <v>bd.</v>
      </c>
      <c r="T111" s="71" t="str">
        <f t="shared" si="162"/>
        <v>bd.</v>
      </c>
      <c r="U111" s="71" t="str">
        <f t="shared" si="162"/>
        <v>bd.</v>
      </c>
      <c r="V111" s="71" t="str">
        <f t="shared" si="162"/>
        <v>bd.</v>
      </c>
      <c r="W111" s="71" t="str">
        <f t="shared" si="162"/>
        <v>bd.</v>
      </c>
      <c r="X111" s="71" t="str">
        <f t="shared" si="162"/>
        <v>bd.</v>
      </c>
      <c r="Y111" s="71" t="str">
        <f t="shared" si="162"/>
        <v>bd.</v>
      </c>
      <c r="Z111" s="71" t="str">
        <f t="shared" ref="Z111:AA111" si="163">IFERROR(Z36/Z48,"bd.")</f>
        <v>bd.</v>
      </c>
      <c r="AA111" s="71" t="str">
        <f t="shared" si="163"/>
        <v>bd.</v>
      </c>
    </row>
    <row r="112" spans="2:27" x14ac:dyDescent="0.3">
      <c r="B112" s="61" t="s">
        <v>163</v>
      </c>
      <c r="C112" s="73" t="str">
        <f>IFERROR(IF(((C39+C42)-(B39+B42))&lt;0,C66/((C39+C42)-(B39+B42)+#REF!),IF(((C39+C42)-(B39+B42))&gt;=0,C66/(#REF!),"bd.")),"bd.")</f>
        <v>bd.</v>
      </c>
      <c r="D112" s="73" t="str">
        <f>IFERROR(IF(((D39+D42)-(C39+C42))&lt;0,D66/((D39+D42)-(C39+C42)+#REF!),IF(((D39+D42)-(C39+C42))&gt;=0,D66/(#REF!),"bd.")),"bd.")</f>
        <v>bd.</v>
      </c>
      <c r="E112" s="73" t="str">
        <f>IFERROR(IF(((E39+E42)-(D39+D42))&lt;0,E66/((E39+E42)-(D39+D42)+#REF!),IF(((E39+E42)-(D39+D42))&gt;=0,E66/(#REF!),"bd.")),"bd.")</f>
        <v>bd.</v>
      </c>
      <c r="F112" s="73" t="str">
        <f>IFERROR(IF(((F39+F42)-(E39+E42))&lt;0,F66/((F39+F42)-(E39+E42)+#REF!),IF(((F39+F42)-(E39+E42))&gt;=0,F66/(#REF!),"bd.")),"bd.")</f>
        <v>bd.</v>
      </c>
      <c r="G112" s="73" t="str">
        <f>IFERROR(IF(((G39+G42)-(F39+F42))&lt;0,G66/((G39+G42)-(F39+F42)+#REF!),IF(((G39+G42)-(F39+F42))&gt;=0,G66/(#REF!),"bd.")),"bd.")</f>
        <v>bd.</v>
      </c>
      <c r="H112" s="73" t="str">
        <f>IFERROR(IF(((H39+H42)-(G39+G42))&lt;0,H66/((H39+H42)-(G39+G42)+#REF!),IF(((H39+H42)-(G39+G42))&gt;=0,H66/(#REF!),"bd.")),"bd.")</f>
        <v>bd.</v>
      </c>
      <c r="I112" s="73" t="str">
        <f>IFERROR(IF(((I39+I42)-(H39+H42))&lt;0,I66/((I39+I42)-(H39+H42)+#REF!),IF(((I39+I42)-(H39+H42))&gt;=0,I66/(#REF!),"bd.")),"bd.")</f>
        <v>bd.</v>
      </c>
      <c r="J112" s="73" t="str">
        <f>IFERROR(IF(((J39+J42)-(I39+I42))&lt;0,J66/((J39+J42)-(I39+I42)+#REF!),IF(((J39+J42)-(I39+I42))&gt;=0,J66/(#REF!),"bd.")),"bd.")</f>
        <v>bd.</v>
      </c>
      <c r="K112" s="73" t="str">
        <f>IFERROR(IF(((K39+K42)-(J39+J42))&lt;0,K66/((K39+K42)-(J39+J42)+#REF!),IF(((K39+K42)-(J39+J42))&gt;=0,K66/(#REF!),"bd.")),"bd.")</f>
        <v>bd.</v>
      </c>
      <c r="L112" s="73" t="str">
        <f>IFERROR(IF(((L39+L42)-(K39+K42))&lt;0,L66/((L39+L42)-(K39+K42)+#REF!),IF(((L39+L42)-(K39+K42))&gt;=0,L66/(#REF!),"bd.")),"bd.")</f>
        <v>bd.</v>
      </c>
      <c r="M112" s="73" t="str">
        <f>IFERROR(IF(((M39+M42)-(L39+L42))&lt;0,M66/((M39+M42)-(L39+L42)+#REF!),IF(((M39+M42)-(L39+L42))&gt;=0,M66/(#REF!),"bd.")),"bd.")</f>
        <v>bd.</v>
      </c>
      <c r="N112" s="73" t="str">
        <f>IFERROR(IF(((N39+N42)-(M39+M42))&lt;0,N66/((N39+N42)-(M39+M42)+#REF!),IF(((N39+N42)-(M39+M42))&gt;=0,N66/(#REF!),"bd.")),"bd.")</f>
        <v>bd.</v>
      </c>
      <c r="O112" s="73" t="str">
        <f>IFERROR(IF(((O39+O42)-(N39+N42))&lt;0,O66/((O39+O42)-(N39+N42)+#REF!),IF(((O39+O42)-(N39+N42))&gt;=0,O66/(#REF!),"bd.")),"bd.")</f>
        <v>bd.</v>
      </c>
      <c r="P112" s="73" t="str">
        <f>IFERROR(IF(((P39+P42)-(O39+O42))&lt;0,P66/((P39+P42)-(O39+O42)+#REF!),IF(((P39+P42)-(O39+O42))&gt;=0,P66/(#REF!),"bd.")),"bd.")</f>
        <v>bd.</v>
      </c>
      <c r="Q112" s="73" t="str">
        <f>IFERROR(IF(((Q39+Q42)-(P39+P42))&lt;0,Q66/((Q39+Q42)-(P39+P42)+#REF!),IF(((Q39+Q42)-(P39+P42))&gt;=0,Q66/(#REF!),"bd.")),"bd.")</f>
        <v>bd.</v>
      </c>
      <c r="R112" s="73" t="str">
        <f>IFERROR(IF(((R39+R42)-(Q39+Q42))&lt;0,R66/((R39+R42)-(Q39+Q42)+#REF!),IF(((R39+R42)-(Q39+Q42))&gt;=0,R66/(#REF!),"bd.")),"bd.")</f>
        <v>bd.</v>
      </c>
      <c r="S112" s="73" t="str">
        <f>IFERROR(IF(((S39+S42)-(R39+R42))&lt;0,S66/((S39+S42)-(R39+R42)+#REF!),IF(((S39+S42)-(R39+R42))&gt;=0,S66/(#REF!),"bd.")),"bd.")</f>
        <v>bd.</v>
      </c>
      <c r="T112" s="73" t="str">
        <f>IFERROR(IF(((T39+T42)-(S39+S42))&lt;0,T66/((T39+T42)-(S39+S42)+#REF!),IF(((T39+T42)-(S39+S42))&gt;=0,T66/(#REF!),"bd.")),"bd.")</f>
        <v>bd.</v>
      </c>
      <c r="U112" s="73" t="str">
        <f>IFERROR(IF(((U39+U42)-(T39+T42))&lt;0,U66/((U39+U42)-(T39+T42)+#REF!),IF(((U39+U42)-(T39+T42))&gt;=0,U66/(#REF!),"bd.")),"bd.")</f>
        <v>bd.</v>
      </c>
      <c r="V112" s="73" t="str">
        <f>IFERROR(IF(((V39+V42)-(U39+U42))&lt;0,V66/((V39+V42)-(U39+U42)+#REF!),IF(((V39+V42)-(U39+U42))&gt;=0,V66/(#REF!),"bd.")),"bd.")</f>
        <v>bd.</v>
      </c>
      <c r="W112" s="73" t="str">
        <f>IFERROR(IF(((W39+W42)-(V39+V42))&lt;0,W66/((W39+W42)-(V39+V42)+#REF!),IF(((W39+W42)-(V39+V42))&gt;=0,W66/(#REF!),"bd.")),"bd.")</f>
        <v>bd.</v>
      </c>
      <c r="X112" s="73" t="str">
        <f>IFERROR(IF(((X39+X42)-(W39+W42))&lt;0,X66/((X39+X42)-(W39+W42)+#REF!),IF(((X39+X42)-(W39+W42))&gt;=0,X66/(#REF!),"bd.")),"bd.")</f>
        <v>bd.</v>
      </c>
      <c r="Y112" s="73" t="str">
        <f>IFERROR(IF(((Y39+Y42)-(X39+X42))&lt;0,Y66/((Y39+Y42)-(X39+X42)+#REF!),IF(((Y39+Y42)-(X39+X42))&gt;=0,Y66/(#REF!),"bd.")),"bd.")</f>
        <v>bd.</v>
      </c>
      <c r="Z112" s="73" t="str">
        <f>IFERROR(IF(((Z39+Z42)-(Y39+Y42))&lt;0,Z66/((Z39+Z42)-(Y39+Y42)+#REF!),IF(((Z39+Z42)-(Y39+Y42))&gt;=0,Z66/(#REF!),"bd.")),"bd.")</f>
        <v>bd.</v>
      </c>
      <c r="AA112" s="73" t="str">
        <f>IFERROR(IF(((AA39+AA42)-(Z39+Z42))&lt;0,AA66/((AA39+AA42)-(Z39+Z42)+#REF!),IF(((AA39+AA42)-(Z39+Z42))&gt;=0,AA66/(#REF!),"bd.")),"bd.")</f>
        <v>bd.</v>
      </c>
    </row>
    <row r="113" spans="2:27" ht="4" customHeight="1" x14ac:dyDescent="0.3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spans="2:27" x14ac:dyDescent="0.3">
      <c r="B114" s="37" t="s">
        <v>164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spans="2:27" x14ac:dyDescent="0.3">
      <c r="B115" s="61" t="s">
        <v>165</v>
      </c>
      <c r="C115" s="73" t="str">
        <f t="shared" ref="C115:Y115" si="164">IFERROR(C18/C41,"bd.")</f>
        <v>bd.</v>
      </c>
      <c r="D115" s="73" t="str">
        <f t="shared" si="164"/>
        <v>bd.</v>
      </c>
      <c r="E115" s="73" t="str">
        <f t="shared" si="164"/>
        <v>bd.</v>
      </c>
      <c r="F115" s="73" t="str">
        <f t="shared" si="164"/>
        <v>bd.</v>
      </c>
      <c r="G115" s="73" t="str">
        <f t="shared" si="164"/>
        <v>bd.</v>
      </c>
      <c r="H115" s="73" t="str">
        <f t="shared" si="164"/>
        <v>bd.</v>
      </c>
      <c r="I115" s="73" t="str">
        <f t="shared" si="164"/>
        <v>bd.</v>
      </c>
      <c r="J115" s="73" t="str">
        <f t="shared" si="164"/>
        <v>bd.</v>
      </c>
      <c r="K115" s="73" t="str">
        <f t="shared" si="164"/>
        <v>bd.</v>
      </c>
      <c r="L115" s="73" t="str">
        <f t="shared" si="164"/>
        <v>bd.</v>
      </c>
      <c r="M115" s="73" t="str">
        <f t="shared" si="164"/>
        <v>bd.</v>
      </c>
      <c r="N115" s="73" t="str">
        <f t="shared" si="164"/>
        <v>bd.</v>
      </c>
      <c r="O115" s="73" t="str">
        <f t="shared" si="164"/>
        <v>bd.</v>
      </c>
      <c r="P115" s="73" t="str">
        <f t="shared" si="164"/>
        <v>bd.</v>
      </c>
      <c r="Q115" s="73" t="str">
        <f t="shared" si="164"/>
        <v>bd.</v>
      </c>
      <c r="R115" s="73" t="str">
        <f t="shared" si="164"/>
        <v>bd.</v>
      </c>
      <c r="S115" s="73" t="str">
        <f t="shared" si="164"/>
        <v>bd.</v>
      </c>
      <c r="T115" s="73" t="str">
        <f t="shared" si="164"/>
        <v>bd.</v>
      </c>
      <c r="U115" s="73" t="str">
        <f t="shared" si="164"/>
        <v>bd.</v>
      </c>
      <c r="V115" s="73" t="str">
        <f t="shared" si="164"/>
        <v>bd.</v>
      </c>
      <c r="W115" s="73" t="str">
        <f t="shared" si="164"/>
        <v>bd.</v>
      </c>
      <c r="X115" s="73" t="str">
        <f t="shared" si="164"/>
        <v>bd.</v>
      </c>
      <c r="Y115" s="73" t="str">
        <f t="shared" si="164"/>
        <v>bd.</v>
      </c>
      <c r="Z115" s="73" t="str">
        <f t="shared" ref="Z115:AA115" si="165">IFERROR(Z18/Z41,"bd.")</f>
        <v>bd.</v>
      </c>
      <c r="AA115" s="73" t="str">
        <f t="shared" si="165"/>
        <v>bd.</v>
      </c>
    </row>
    <row r="116" spans="2:27" x14ac:dyDescent="0.3">
      <c r="B116" s="61" t="s">
        <v>166</v>
      </c>
      <c r="C116" s="73" t="str">
        <f t="shared" ref="C116:Y116" si="166">IFERROR((C18-C19)/C41,"bd.")</f>
        <v>bd.</v>
      </c>
      <c r="D116" s="73" t="str">
        <f t="shared" si="166"/>
        <v>bd.</v>
      </c>
      <c r="E116" s="73" t="str">
        <f t="shared" si="166"/>
        <v>bd.</v>
      </c>
      <c r="F116" s="73" t="str">
        <f t="shared" si="166"/>
        <v>bd.</v>
      </c>
      <c r="G116" s="73" t="str">
        <f t="shared" si="166"/>
        <v>bd.</v>
      </c>
      <c r="H116" s="73" t="str">
        <f t="shared" si="166"/>
        <v>bd.</v>
      </c>
      <c r="I116" s="73" t="str">
        <f t="shared" si="166"/>
        <v>bd.</v>
      </c>
      <c r="J116" s="73" t="str">
        <f t="shared" si="166"/>
        <v>bd.</v>
      </c>
      <c r="K116" s="73" t="str">
        <f t="shared" si="166"/>
        <v>bd.</v>
      </c>
      <c r="L116" s="73" t="str">
        <f t="shared" si="166"/>
        <v>bd.</v>
      </c>
      <c r="M116" s="73" t="str">
        <f t="shared" si="166"/>
        <v>bd.</v>
      </c>
      <c r="N116" s="73" t="str">
        <f t="shared" si="166"/>
        <v>bd.</v>
      </c>
      <c r="O116" s="73" t="str">
        <f t="shared" si="166"/>
        <v>bd.</v>
      </c>
      <c r="P116" s="73" t="str">
        <f t="shared" si="166"/>
        <v>bd.</v>
      </c>
      <c r="Q116" s="73" t="str">
        <f t="shared" si="166"/>
        <v>bd.</v>
      </c>
      <c r="R116" s="73" t="str">
        <f t="shared" si="166"/>
        <v>bd.</v>
      </c>
      <c r="S116" s="73" t="str">
        <f t="shared" si="166"/>
        <v>bd.</v>
      </c>
      <c r="T116" s="73" t="str">
        <f t="shared" si="166"/>
        <v>bd.</v>
      </c>
      <c r="U116" s="73" t="str">
        <f t="shared" si="166"/>
        <v>bd.</v>
      </c>
      <c r="V116" s="73" t="str">
        <f t="shared" si="166"/>
        <v>bd.</v>
      </c>
      <c r="W116" s="73" t="str">
        <f t="shared" si="166"/>
        <v>bd.</v>
      </c>
      <c r="X116" s="73" t="str">
        <f t="shared" si="166"/>
        <v>bd.</v>
      </c>
      <c r="Y116" s="73" t="str">
        <f t="shared" si="166"/>
        <v>bd.</v>
      </c>
      <c r="Z116" s="73" t="str">
        <f t="shared" ref="Z116:AA116" si="167">IFERROR((Z18-Z19)/Z41,"bd.")</f>
        <v>bd.</v>
      </c>
      <c r="AA116" s="73" t="str">
        <f t="shared" si="167"/>
        <v>bd.</v>
      </c>
    </row>
    <row r="117" spans="2:27" ht="4" customHeight="1" x14ac:dyDescent="0.3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2:27" x14ac:dyDescent="0.3">
      <c r="B118" s="37" t="s">
        <v>167</v>
      </c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2:27" x14ac:dyDescent="0.3">
      <c r="B119" s="61" t="s">
        <v>168</v>
      </c>
      <c r="C119" s="72" t="str">
        <f>IFERROR(ROUND((AVERAGE(C19)/(AVERAGE(C52)-AVERAGE(C53)))*360,0),"bd.")</f>
        <v>bd.</v>
      </c>
      <c r="D119" s="72" t="str">
        <f>IFERROR(ROUND((AVERAGE(C19:D19)/(AVERAGE(C52:D52)-AVERAGE(C53:D53)))*360,0),"bd.")</f>
        <v>bd.</v>
      </c>
      <c r="E119" s="72" t="str">
        <f>IFERROR(ROUND((AVERAGE(D19:E19)/(AVERAGE(D52:E52)-AVERAGE(D53:E53)))*360,0),"bd.")</f>
        <v>bd.</v>
      </c>
      <c r="F119" s="72" t="str">
        <f>IFERROR(ROUND((AVERAGE(E19:F19)/(AVERAGE(E52:F52)-AVERAGE(E53:F53)))*360,0),"bd.")</f>
        <v>bd.</v>
      </c>
      <c r="G119" s="72" t="str">
        <f>IFERROR(ROUND((AVERAGE(E19:G19)/(AVERAGE(E52:G52)-AVERAGE(E53:G53)))*360,0),"bd.")</f>
        <v>bd.</v>
      </c>
      <c r="H119" s="72" t="str">
        <f t="shared" ref="H119:Y119" si="168">IFERROR(ROUND((AVERAGE(G19:H19)/(AVERAGE(G52:H52)-AVERAGE(G53:H53)))*360,0),"bd.")</f>
        <v>bd.</v>
      </c>
      <c r="I119" s="72" t="str">
        <f t="shared" si="168"/>
        <v>bd.</v>
      </c>
      <c r="J119" s="72" t="str">
        <f t="shared" si="168"/>
        <v>bd.</v>
      </c>
      <c r="K119" s="72" t="str">
        <f t="shared" si="168"/>
        <v>bd.</v>
      </c>
      <c r="L119" s="72" t="str">
        <f t="shared" si="168"/>
        <v>bd.</v>
      </c>
      <c r="M119" s="72" t="str">
        <f t="shared" si="168"/>
        <v>bd.</v>
      </c>
      <c r="N119" s="72" t="str">
        <f t="shared" si="168"/>
        <v>bd.</v>
      </c>
      <c r="O119" s="72" t="str">
        <f t="shared" si="168"/>
        <v>bd.</v>
      </c>
      <c r="P119" s="72" t="str">
        <f t="shared" si="168"/>
        <v>bd.</v>
      </c>
      <c r="Q119" s="72" t="str">
        <f t="shared" si="168"/>
        <v>bd.</v>
      </c>
      <c r="R119" s="72" t="str">
        <f t="shared" si="168"/>
        <v>bd.</v>
      </c>
      <c r="S119" s="72" t="str">
        <f t="shared" si="168"/>
        <v>bd.</v>
      </c>
      <c r="T119" s="72" t="str">
        <f t="shared" si="168"/>
        <v>bd.</v>
      </c>
      <c r="U119" s="72" t="str">
        <f t="shared" si="168"/>
        <v>bd.</v>
      </c>
      <c r="V119" s="72" t="str">
        <f t="shared" si="168"/>
        <v>bd.</v>
      </c>
      <c r="W119" s="72" t="str">
        <f t="shared" si="168"/>
        <v>bd.</v>
      </c>
      <c r="X119" s="72" t="str">
        <f t="shared" si="168"/>
        <v>bd.</v>
      </c>
      <c r="Y119" s="72" t="str">
        <f t="shared" si="168"/>
        <v>bd.</v>
      </c>
      <c r="Z119" s="72" t="str">
        <f t="shared" ref="Z119" si="169">IFERROR(ROUND((AVERAGE(Y19:Z19)/(AVERAGE(Y52:Z52)-AVERAGE(Y53:Z53)))*360,0),"bd.")</f>
        <v>bd.</v>
      </c>
      <c r="AA119" s="72" t="str">
        <f t="shared" ref="AA119" si="170">IFERROR(ROUND((AVERAGE(Z19:AA19)/(AVERAGE(Z52:AA52)-AVERAGE(Z53:AA53)))*360,0),"bd.")</f>
        <v>bd.</v>
      </c>
    </row>
    <row r="120" spans="2:27" x14ac:dyDescent="0.3">
      <c r="B120" s="61" t="s">
        <v>169</v>
      </c>
      <c r="C120" s="72" t="str">
        <f>IFERROR(ROUND((AVERAGE(B20:C20)/AVERAGE(C51))*360,0),"bd.")</f>
        <v>bd.</v>
      </c>
      <c r="D120" s="72" t="str">
        <f>IFERROR(ROUND((AVERAGE(C20:D20)/AVERAGE(C51:D51))*360,0),"bd.")</f>
        <v>bd.</v>
      </c>
      <c r="E120" s="72" t="str">
        <f>IFERROR(ROUND((AVERAGE(D20:E20)/AVERAGE(D51:E51))*360,0),"bd.")</f>
        <v>bd.</v>
      </c>
      <c r="F120" s="72" t="str">
        <f>IFERROR(ROUND((AVERAGE(E20:F20)/AVERAGE(E51:F51))*(MONTH(F76)*30),0),"bd.")</f>
        <v>bd.</v>
      </c>
      <c r="G120" s="72" t="str">
        <f>IFERROR(ROUND((AVERAGE(E20:G20)/AVERAGE(E51:G51))*360,0),"bd.")</f>
        <v>bd.</v>
      </c>
      <c r="H120" s="72" t="str">
        <f t="shared" ref="H120:Y120" si="171">IFERROR(ROUND((AVERAGE(G20:H20)/AVERAGE(G51:H51))*360,0),"bd.")</f>
        <v>bd.</v>
      </c>
      <c r="I120" s="72" t="str">
        <f t="shared" si="171"/>
        <v>bd.</v>
      </c>
      <c r="J120" s="72" t="str">
        <f t="shared" si="171"/>
        <v>bd.</v>
      </c>
      <c r="K120" s="72" t="str">
        <f t="shared" si="171"/>
        <v>bd.</v>
      </c>
      <c r="L120" s="72" t="str">
        <f t="shared" si="171"/>
        <v>bd.</v>
      </c>
      <c r="M120" s="72" t="str">
        <f t="shared" si="171"/>
        <v>bd.</v>
      </c>
      <c r="N120" s="72" t="str">
        <f t="shared" si="171"/>
        <v>bd.</v>
      </c>
      <c r="O120" s="72" t="str">
        <f t="shared" si="171"/>
        <v>bd.</v>
      </c>
      <c r="P120" s="72" t="str">
        <f t="shared" si="171"/>
        <v>bd.</v>
      </c>
      <c r="Q120" s="72" t="str">
        <f t="shared" si="171"/>
        <v>bd.</v>
      </c>
      <c r="R120" s="72" t="str">
        <f t="shared" si="171"/>
        <v>bd.</v>
      </c>
      <c r="S120" s="72" t="str">
        <f t="shared" si="171"/>
        <v>bd.</v>
      </c>
      <c r="T120" s="72" t="str">
        <f t="shared" si="171"/>
        <v>bd.</v>
      </c>
      <c r="U120" s="72" t="str">
        <f t="shared" si="171"/>
        <v>bd.</v>
      </c>
      <c r="V120" s="72" t="str">
        <f t="shared" si="171"/>
        <v>bd.</v>
      </c>
      <c r="W120" s="72" t="str">
        <f t="shared" si="171"/>
        <v>bd.</v>
      </c>
      <c r="X120" s="72" t="str">
        <f t="shared" si="171"/>
        <v>bd.</v>
      </c>
      <c r="Y120" s="72" t="str">
        <f t="shared" si="171"/>
        <v>bd.</v>
      </c>
      <c r="Z120" s="72" t="str">
        <f t="shared" ref="Z120" si="172">IFERROR(ROUND((AVERAGE(Y20:Z20)/AVERAGE(Y51:Z51))*360,0),"bd.")</f>
        <v>bd.</v>
      </c>
      <c r="AA120" s="72" t="str">
        <f t="shared" ref="AA120" si="173">IFERROR(ROUND((AVERAGE(Z20:AA20)/AVERAGE(Z51:AA51))*360,0),"bd.")</f>
        <v>bd.</v>
      </c>
    </row>
    <row r="121" spans="2:27" x14ac:dyDescent="0.3">
      <c r="B121" s="61" t="s">
        <v>170</v>
      </c>
      <c r="C121" s="72" t="str">
        <f>IFERROR(ROUND((AVERAGE(C41)/(AVERAGE(C52)-AVERAGE(C53)))*360,0),"bd.")</f>
        <v>bd.</v>
      </c>
      <c r="D121" s="72" t="str">
        <f>IFERROR(ROUND((AVERAGE(C41:D41)/(AVERAGE(C52:D52)-AVERAGE(C53:D53)))*360,0),"bd.")</f>
        <v>bd.</v>
      </c>
      <c r="E121" s="72" t="str">
        <f>IFERROR(ROUND((AVERAGE(D41:E41)/(AVERAGE(D52:E52)-AVERAGE(D53:E53)))*360,0),"bd.")</f>
        <v>bd.</v>
      </c>
      <c r="F121" s="72" t="str">
        <f>IFERROR(ROUND((AVERAGE(E41:F41)/(AVERAGE(E52:F52)-AVERAGE(E53:F53)))*360,0),"bd.")</f>
        <v>bd.</v>
      </c>
      <c r="G121" s="72" t="str">
        <f>IFERROR(ROUND((AVERAGE(E41:G41)/(AVERAGE(E52:G52)-AVERAGE(E53:G53)))*360,0),"bd.")</f>
        <v>bd.</v>
      </c>
      <c r="H121" s="72" t="str">
        <f t="shared" ref="H121:Y121" si="174">IFERROR(ROUND((AVERAGE(G41:H41)/(AVERAGE(G52:H52)-AVERAGE(G53:H53)))*360,0),"bd.")</f>
        <v>bd.</v>
      </c>
      <c r="I121" s="72" t="str">
        <f t="shared" si="174"/>
        <v>bd.</v>
      </c>
      <c r="J121" s="72" t="str">
        <f t="shared" si="174"/>
        <v>bd.</v>
      </c>
      <c r="K121" s="72" t="str">
        <f t="shared" si="174"/>
        <v>bd.</v>
      </c>
      <c r="L121" s="72" t="str">
        <f t="shared" si="174"/>
        <v>bd.</v>
      </c>
      <c r="M121" s="72" t="str">
        <f t="shared" si="174"/>
        <v>bd.</v>
      </c>
      <c r="N121" s="72" t="str">
        <f t="shared" si="174"/>
        <v>bd.</v>
      </c>
      <c r="O121" s="72" t="str">
        <f t="shared" si="174"/>
        <v>bd.</v>
      </c>
      <c r="P121" s="72" t="str">
        <f t="shared" si="174"/>
        <v>bd.</v>
      </c>
      <c r="Q121" s="72" t="str">
        <f t="shared" si="174"/>
        <v>bd.</v>
      </c>
      <c r="R121" s="72" t="str">
        <f t="shared" si="174"/>
        <v>bd.</v>
      </c>
      <c r="S121" s="72" t="str">
        <f t="shared" si="174"/>
        <v>bd.</v>
      </c>
      <c r="T121" s="72" t="str">
        <f t="shared" si="174"/>
        <v>bd.</v>
      </c>
      <c r="U121" s="72" t="str">
        <f t="shared" si="174"/>
        <v>bd.</v>
      </c>
      <c r="V121" s="72" t="str">
        <f t="shared" si="174"/>
        <v>bd.</v>
      </c>
      <c r="W121" s="72" t="str">
        <f t="shared" si="174"/>
        <v>bd.</v>
      </c>
      <c r="X121" s="72" t="str">
        <f t="shared" si="174"/>
        <v>bd.</v>
      </c>
      <c r="Y121" s="72" t="str">
        <f t="shared" si="174"/>
        <v>bd.</v>
      </c>
      <c r="Z121" s="72" t="str">
        <f t="shared" ref="Z121" si="175">IFERROR(ROUND((AVERAGE(Y41:Z41)/(AVERAGE(Y52:Z52)-AVERAGE(Y53:Z53)))*360,0),"bd.")</f>
        <v>bd.</v>
      </c>
      <c r="AA121" s="72" t="str">
        <f t="shared" ref="AA121" si="176">IFERROR(ROUND((AVERAGE(Z41:AA41)/(AVERAGE(Z52:AA52)-AVERAGE(Z53:AA53)))*360,0),"bd.")</f>
        <v>bd.</v>
      </c>
    </row>
    <row r="122" spans="2:27" ht="4" customHeight="1" x14ac:dyDescent="0.3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spans="2:27" x14ac:dyDescent="0.3">
      <c r="B123" s="37" t="s">
        <v>171</v>
      </c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spans="2:27" x14ac:dyDescent="0.3">
      <c r="B124" s="61" t="s">
        <v>172</v>
      </c>
      <c r="C124" s="73" t="str">
        <f t="shared" ref="C124:Y124" si="177">IFERROR(C36/C31,"bd.")</f>
        <v>bd.</v>
      </c>
      <c r="D124" s="73" t="str">
        <f t="shared" si="177"/>
        <v>bd.</v>
      </c>
      <c r="E124" s="73" t="str">
        <f t="shared" si="177"/>
        <v>bd.</v>
      </c>
      <c r="F124" s="73" t="str">
        <f t="shared" si="177"/>
        <v>bd.</v>
      </c>
      <c r="G124" s="73" t="str">
        <f t="shared" si="177"/>
        <v>bd.</v>
      </c>
      <c r="H124" s="73" t="str">
        <f t="shared" si="177"/>
        <v>bd.</v>
      </c>
      <c r="I124" s="73" t="str">
        <f t="shared" si="177"/>
        <v>bd.</v>
      </c>
      <c r="J124" s="73" t="str">
        <f t="shared" si="177"/>
        <v>bd.</v>
      </c>
      <c r="K124" s="73" t="str">
        <f t="shared" si="177"/>
        <v>bd.</v>
      </c>
      <c r="L124" s="73" t="str">
        <f t="shared" si="177"/>
        <v>bd.</v>
      </c>
      <c r="M124" s="73" t="str">
        <f t="shared" si="177"/>
        <v>bd.</v>
      </c>
      <c r="N124" s="73" t="str">
        <f t="shared" si="177"/>
        <v>bd.</v>
      </c>
      <c r="O124" s="73" t="str">
        <f t="shared" si="177"/>
        <v>bd.</v>
      </c>
      <c r="P124" s="73" t="str">
        <f t="shared" si="177"/>
        <v>bd.</v>
      </c>
      <c r="Q124" s="73" t="str">
        <f t="shared" si="177"/>
        <v>bd.</v>
      </c>
      <c r="R124" s="73" t="str">
        <f t="shared" si="177"/>
        <v>bd.</v>
      </c>
      <c r="S124" s="73" t="str">
        <f t="shared" si="177"/>
        <v>bd.</v>
      </c>
      <c r="T124" s="73" t="str">
        <f t="shared" si="177"/>
        <v>bd.</v>
      </c>
      <c r="U124" s="73" t="str">
        <f t="shared" si="177"/>
        <v>bd.</v>
      </c>
      <c r="V124" s="73" t="str">
        <f t="shared" si="177"/>
        <v>bd.</v>
      </c>
      <c r="W124" s="73" t="str">
        <f t="shared" si="177"/>
        <v>bd.</v>
      </c>
      <c r="X124" s="73" t="str">
        <f t="shared" si="177"/>
        <v>bd.</v>
      </c>
      <c r="Y124" s="73" t="str">
        <f t="shared" si="177"/>
        <v>bd.</v>
      </c>
      <c r="Z124" s="73" t="str">
        <f t="shared" ref="Z124:AA124" si="178">IFERROR(Z36/Z31,"bd.")</f>
        <v>bd.</v>
      </c>
      <c r="AA124" s="73" t="str">
        <f t="shared" si="178"/>
        <v>bd.</v>
      </c>
    </row>
    <row r="125" spans="2:27" x14ac:dyDescent="0.3">
      <c r="B125" s="61" t="s">
        <v>173</v>
      </c>
      <c r="C125" s="73" t="str">
        <f>IFERROR((C66+C53)/#REF!,"bd.")</f>
        <v>bd.</v>
      </c>
      <c r="D125" s="73" t="str">
        <f>IFERROR((D66+D53)/#REF!,"bd.")</f>
        <v>bd.</v>
      </c>
      <c r="E125" s="73" t="str">
        <f>IFERROR((E66+E53)/#REF!,"bd.")</f>
        <v>bd.</v>
      </c>
      <c r="F125" s="73" t="str">
        <f>IFERROR((F66+F53)/#REF!,"bd.")</f>
        <v>bd.</v>
      </c>
      <c r="G125" s="73" t="str">
        <f>IFERROR((G66+G53)/#REF!,"bd.")</f>
        <v>bd.</v>
      </c>
      <c r="H125" s="73" t="str">
        <f>IFERROR((H66+H53)/#REF!,"bd.")</f>
        <v>bd.</v>
      </c>
      <c r="I125" s="73" t="str">
        <f>IFERROR((I66+I53)/#REF!,"bd.")</f>
        <v>bd.</v>
      </c>
      <c r="J125" s="73" t="str">
        <f>IFERROR((J66+J53)/#REF!,"bd.")</f>
        <v>bd.</v>
      </c>
      <c r="K125" s="73" t="str">
        <f>IFERROR((K66+K53)/#REF!,"bd.")</f>
        <v>bd.</v>
      </c>
      <c r="L125" s="73" t="str">
        <f>IFERROR((L66+L53)/#REF!,"bd.")</f>
        <v>bd.</v>
      </c>
      <c r="M125" s="73" t="str">
        <f>IFERROR((M66+M53)/#REF!,"bd.")</f>
        <v>bd.</v>
      </c>
      <c r="N125" s="73" t="str">
        <f>IFERROR((N66+N53)/#REF!,"bd.")</f>
        <v>bd.</v>
      </c>
      <c r="O125" s="73" t="str">
        <f>IFERROR((O66+O53)/#REF!,"bd.")</f>
        <v>bd.</v>
      </c>
      <c r="P125" s="73" t="str">
        <f>IFERROR((P66+P53)/#REF!,"bd.")</f>
        <v>bd.</v>
      </c>
      <c r="Q125" s="73" t="str">
        <f>IFERROR((Q66+Q53)/#REF!,"bd.")</f>
        <v>bd.</v>
      </c>
      <c r="R125" s="73" t="str">
        <f>IFERROR((R66+R53)/#REF!,"bd.")</f>
        <v>bd.</v>
      </c>
      <c r="S125" s="73" t="str">
        <f>IFERROR((S66+S53)/#REF!,"bd.")</f>
        <v>bd.</v>
      </c>
      <c r="T125" s="73" t="str">
        <f>IFERROR((T66+T53)/#REF!,"bd.")</f>
        <v>bd.</v>
      </c>
      <c r="U125" s="73" t="str">
        <f>IFERROR((U66+U53)/#REF!,"bd.")</f>
        <v>bd.</v>
      </c>
      <c r="V125" s="73" t="str">
        <f>IFERROR((V66+V53)/#REF!,"bd.")</f>
        <v>bd.</v>
      </c>
      <c r="W125" s="73" t="str">
        <f>IFERROR((W66+W53)/#REF!,"bd.")</f>
        <v>bd.</v>
      </c>
      <c r="X125" s="73" t="str">
        <f>IFERROR((X66+X53)/#REF!,"bd.")</f>
        <v>bd.</v>
      </c>
      <c r="Y125" s="73" t="str">
        <f>IFERROR((Y66+Y53)/#REF!,"bd.")</f>
        <v>bd.</v>
      </c>
      <c r="Z125" s="73" t="str">
        <f>IFERROR((Z66+Z53)/#REF!,"bd.")</f>
        <v>bd.</v>
      </c>
      <c r="AA125" s="73" t="str">
        <f>IFERROR((AA66+AA53)/#REF!,"bd.")</f>
        <v>bd.</v>
      </c>
    </row>
    <row r="126" spans="2:27" x14ac:dyDescent="0.3"/>
    <row r="127" spans="2:27" s="59" customFormat="1" ht="15" thickBot="1" x14ac:dyDescent="0.4">
      <c r="B127" s="81" t="s">
        <v>219</v>
      </c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</row>
    <row r="128" spans="2:27" s="59" customFormat="1" ht="4" customHeight="1" x14ac:dyDescent="0.35">
      <c r="B128" s="155"/>
    </row>
    <row r="129" spans="2:27" ht="409.5" customHeight="1" x14ac:dyDescent="0.3">
      <c r="B129" s="339"/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</row>
    <row r="130" spans="2:27" ht="409.5" customHeight="1" x14ac:dyDescent="0.3">
      <c r="B130" s="340"/>
      <c r="C130" s="340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0"/>
      <c r="AA130" s="340"/>
    </row>
    <row r="131" spans="2:27" x14ac:dyDescent="0.3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 hidden="1" x14ac:dyDescent="0.3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 hidden="1" x14ac:dyDescent="0.3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 hidden="1" x14ac:dyDescent="0.3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 hidden="1" x14ac:dyDescent="0.3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 hidden="1" x14ac:dyDescent="0.3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 hidden="1" x14ac:dyDescent="0.3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 hidden="1" x14ac:dyDescent="0.3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 hidden="1" x14ac:dyDescent="0.3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 hidden="1" x14ac:dyDescent="0.3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 hidden="1" x14ac:dyDescent="0.3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 hidden="1" x14ac:dyDescent="0.3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 hidden="1" x14ac:dyDescent="0.3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 hidden="1" x14ac:dyDescent="0.3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  <row r="145" spans="2:27" hidden="1" x14ac:dyDescent="0.3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</row>
    <row r="146" spans="2:27" hidden="1" x14ac:dyDescent="0.3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</row>
    <row r="147" spans="2:27" hidden="1" x14ac:dyDescent="0.3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</row>
    <row r="148" spans="2:27" hidden="1" x14ac:dyDescent="0.3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</row>
    <row r="149" spans="2:27" hidden="1" x14ac:dyDescent="0.3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</row>
    <row r="150" spans="2:27" hidden="1" x14ac:dyDescent="0.3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</row>
    <row r="151" spans="2:27" hidden="1" x14ac:dyDescent="0.3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</row>
    <row r="152" spans="2:27" hidden="1" x14ac:dyDescent="0.3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</row>
    <row r="153" spans="2:27" hidden="1" x14ac:dyDescent="0.3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</row>
    <row r="154" spans="2:27" hidden="1" x14ac:dyDescent="0.3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</row>
    <row r="155" spans="2:27" hidden="1" x14ac:dyDescent="0.3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</row>
    <row r="156" spans="2:27" hidden="1" x14ac:dyDescent="0.3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</row>
    <row r="157" spans="2:27" hidden="1" x14ac:dyDescent="0.3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</row>
    <row r="158" spans="2:27" hidden="1" x14ac:dyDescent="0.3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</row>
    <row r="159" spans="2:27" hidden="1" x14ac:dyDescent="0.3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</row>
    <row r="160" spans="2:27" hidden="1" x14ac:dyDescent="0.3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</row>
    <row r="161" spans="2:27" hidden="1" x14ac:dyDescent="0.3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</row>
    <row r="162" spans="2:27" hidden="1" x14ac:dyDescent="0.3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</row>
    <row r="163" spans="2:27" hidden="1" x14ac:dyDescent="0.3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</row>
    <row r="164" spans="2:27" hidden="1" x14ac:dyDescent="0.3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</row>
  </sheetData>
  <sheetProtection algorithmName="SHA-512" hashValue="zI3ZUIt2cqUnz1ztr4JgkwN88tHNi/sS+cj5oMdv9KMF2KZycS+RCFi7tyG8Gl45O921cHIDlhB5f+L7CI4d6Q==" saltValue="ch3BeuASk2U/j+a0Ee6CTg==" spinCount="100000" sheet="1" objects="1" scenarios="1"/>
  <mergeCells count="2">
    <mergeCell ref="B2:AA2"/>
    <mergeCell ref="B129:AA130"/>
  </mergeCells>
  <conditionalFormatting sqref="B2:AA2">
    <cfRule type="expression" dxfId="80" priority="9">
      <formula>Lider=1</formula>
    </cfRule>
  </conditionalFormatting>
  <conditionalFormatting sqref="C4:D4 C30:D30 C50:D50 C76:D76 C102:D102">
    <cfRule type="expression" dxfId="79" priority="14">
      <formula>Rodzaj_Podmiotu=3</formula>
    </cfRule>
  </conditionalFormatting>
  <conditionalFormatting sqref="C51:D74 F51:F74 C5:D28 F5:F28 E9:AA12 E14:AA17 E26:AA27 C31:D48 F31:F48 E33:AA34 E54:AA57 E59:AA59 E62:AA62 C77:D100 F77:F100 C103:D125 F103:F125">
    <cfRule type="expression" dxfId="78" priority="16">
      <formula>Rodzaj_Podmiotu=3</formula>
    </cfRule>
  </conditionalFormatting>
  <conditionalFormatting sqref="C4:AA4 C30:AA30 C50:AA50 C76:AA76 C102:AA102">
    <cfRule type="expression" dxfId="77" priority="2">
      <formula>AND(Rodzaj_Podmiotu=3,PlatnikVAT="nie")</formula>
    </cfRule>
  </conditionalFormatting>
  <conditionalFormatting sqref="C5:AA28 C31:AA48 C51:AA74 C77:AA100 C103:AA125">
    <cfRule type="expression" dxfId="76" priority="1">
      <formula>AND(Rodzaj_Podmiotu=3,PlatnikVAT="nie")</formula>
    </cfRule>
  </conditionalFormatting>
  <conditionalFormatting sqref="C9:AA12 C14:AA17 C26:AA27 C33:AA34 C54:AA57 C59:AA59 C62:AA62">
    <cfRule type="expression" dxfId="75" priority="21">
      <formula>Rodzaj_Sprawozdania=FALSE</formula>
    </cfRule>
  </conditionalFormatting>
  <conditionalFormatting sqref="C29:AA29 C49:AA49">
    <cfRule type="expression" dxfId="74" priority="47">
      <formula>AND(ISNUMBER(C29),C29&lt;&gt;0)</formula>
    </cfRule>
  </conditionalFormatting>
  <conditionalFormatting sqref="C74:AA74">
    <cfRule type="cellIs" dxfId="73" priority="7" operator="lessThan">
      <formula>0</formula>
    </cfRule>
  </conditionalFormatting>
  <conditionalFormatting sqref="C85:AA85 C89:AA89 C97:AA100">
    <cfRule type="cellIs" dxfId="72" priority="75" operator="lessThan">
      <formula>0</formula>
    </cfRule>
  </conditionalFormatting>
  <conditionalFormatting sqref="C101:AA101">
    <cfRule type="expression" dxfId="71" priority="12">
      <formula>NOT(C$101="OK")</formula>
    </cfRule>
  </conditionalFormatting>
  <conditionalFormatting sqref="C104:AA125">
    <cfRule type="containsText" dxfId="70" priority="48" operator="containsText" text="bd.">
      <formula>NOT(ISERROR(SEARCH("bd.",C104)))</formula>
    </cfRule>
  </conditionalFormatting>
  <conditionalFormatting sqref="F4:AA4 F30:AA30 F50:AA50 F76:AA76 F102:AA102">
    <cfRule type="expression" dxfId="69" priority="43">
      <formula>AND(Rodzaj_Podmiotu=3,OR(F$4&lt;Projekt_Start,F$4&gt;Projekt_Stop))</formula>
    </cfRule>
  </conditionalFormatting>
  <conditionalFormatting sqref="G51:K74 G5:K28 G31:K48 G77:K100 G103:K125">
    <cfRule type="expression" dxfId="68" priority="18">
      <formula>AND(Rodzaj_Podmiotu=3,G$4&lt;Projekt_Start)</formula>
    </cfRule>
  </conditionalFormatting>
  <conditionalFormatting sqref="G4:AA28 G30:AA48 G50:AA74 G76:AA100 G102:AA125">
    <cfRule type="expression" dxfId="67" priority="46">
      <formula>G$4&gt;Prognoza_Stop</formula>
    </cfRule>
  </conditionalFormatting>
  <conditionalFormatting sqref="G29:AA29 G49:AA49 G101:AA101">
    <cfRule type="expression" dxfId="66" priority="8">
      <formula>G$4&gt;Prognoza_Stop</formula>
    </cfRule>
  </conditionalFormatting>
  <conditionalFormatting sqref="G51:AA74 G5:AA28 G31:AA48 G77:AA100 G103:AA125">
    <cfRule type="expression" dxfId="65" priority="44">
      <formula>AND(Rodzaj_Podmiotu=3,G$4&gt;Projekt_Stop)</formula>
    </cfRule>
  </conditionalFormatting>
  <dataValidations count="2">
    <dataValidation allowBlank="1" showErrorMessage="1" errorTitle="Nieprawidłowa wartość" error="Proszę wpisywać wartości zaokrąglone, bez miejsc po przecinku" sqref="C1:AA1 B165:AA1048576 C71:AA71 C66:AA66 C52:AA52 C74:C128 C48:AA50 C45:AA45 C35:AA36 C23:AA23 C7:AA8 C18:AA18 D85:AA87 D89:AA94 B28:B129 C41:AA41 C20:AA20 C38:AA38 C60:AA61 C68:AA68 C27:AA31 D74:AA83 B1:B26 G72:AA72 A1:A1048576 AB1:XFD1048576 C3:AA5 D96:AA128" xr:uid="{E5BFC053-C296-4DCD-9C03-DE90F46F7CDC}"/>
    <dataValidation type="whole" allowBlank="1" showErrorMessage="1" errorTitle="Nieprawidłowa wartość" error="Proszę wpisywać wartości zaokrąglone, bez miejsc po przecinku" sqref="C69:AA70 C32:AA34 C21:AA22 C46:AA47 C51:AA51 C53:AA59 C42:AA44 C62:AA65 C73:AA73 D84:AA84 D88:AA88 C72:F72 D95:AA95 C6:AA6 C19:AA19 C37:AA37 C39:AA40 C67:AA67 C24:AA26 C9:AA17" xr:uid="{80D58480-8A15-4ECA-BEE5-7BEC7737527C}">
      <formula1>-999999999</formula1>
      <formula2>999999999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 &amp;"-,Pogrubiony"&amp;N_x000D_&amp;1#&amp;"Aptos"&amp;8&amp;K000000 K2 - Informacja wewnętrzna (Internal)&amp;R&amp;8Arkusz: &amp;"-,Pogrubiony"&amp;A</oddFooter>
  </headerFooter>
  <rowBreaks count="3" manualBreakCount="3">
    <brk id="49" min="1" max="18" man="1"/>
    <brk id="101" min="1" max="18" man="1"/>
    <brk id="126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30D3-A50E-422F-BA03-AA45EB566B42}">
  <sheetPr codeName="Arkusz3">
    <tabColor rgb="FFC00000"/>
    <pageSetUpPr fitToPage="1"/>
  </sheetPr>
  <dimension ref="A1:AE413"/>
  <sheetViews>
    <sheetView showGridLines="0" zoomScaleNormal="100" workbookViewId="0"/>
  </sheetViews>
  <sheetFormatPr defaultColWidth="0" defaultRowHeight="12" zeroHeight="1" x14ac:dyDescent="0.3"/>
  <cols>
    <col min="1" max="1" width="2.7265625" style="2" customWidth="1"/>
    <col min="2" max="2" width="30.26953125" style="2" customWidth="1"/>
    <col min="3" max="3" width="20" style="2" customWidth="1"/>
    <col min="4" max="4" width="21" style="2" customWidth="1"/>
    <col min="5" max="5" width="20.1796875" style="2" customWidth="1"/>
    <col min="6" max="6" width="22.1796875" style="2" customWidth="1"/>
    <col min="7" max="7" width="14.81640625" style="2" bestFit="1" customWidth="1"/>
    <col min="8" max="8" width="13.81640625" style="2" bestFit="1" customWidth="1"/>
    <col min="9" max="9" width="8.7265625" style="2" customWidth="1"/>
    <col min="10" max="10" width="13.26953125" style="2" customWidth="1"/>
    <col min="11" max="30" width="8.7265625" style="2" customWidth="1"/>
    <col min="31" max="31" width="2.7265625" style="2" customWidth="1"/>
    <col min="32" max="16384" width="9.1796875" style="2" hidden="1"/>
  </cols>
  <sheetData>
    <row r="1" spans="2:30" x14ac:dyDescent="0.3"/>
    <row r="2" spans="2:30" s="59" customFormat="1" ht="14.5" x14ac:dyDescent="0.35">
      <c r="B2" s="341" t="str">
        <f>Projekt_Info</f>
        <v xml:space="preserve"> [Wskaż wielkość podmiotu] Uzupełnij nazwę podmiotu | Uzupełnij tytuł projektu</v>
      </c>
      <c r="C2" s="341"/>
      <c r="D2" s="341"/>
      <c r="E2" s="341"/>
      <c r="F2" s="341"/>
      <c r="G2" s="341"/>
      <c r="H2" s="341"/>
      <c r="I2" s="341"/>
      <c r="K2" s="60">
        <f ca="1">Prognoza_Start</f>
        <v>2026</v>
      </c>
      <c r="L2" s="60">
        <f ca="1">K2+1</f>
        <v>2027</v>
      </c>
      <c r="M2" s="60">
        <f t="shared" ref="M2:P2" ca="1" si="0">L2+1</f>
        <v>2028</v>
      </c>
      <c r="N2" s="60">
        <f t="shared" ca="1" si="0"/>
        <v>2029</v>
      </c>
      <c r="O2" s="60">
        <f t="shared" ca="1" si="0"/>
        <v>2030</v>
      </c>
      <c r="P2" s="60">
        <f t="shared" ca="1" si="0"/>
        <v>2031</v>
      </c>
      <c r="Q2" s="60">
        <f t="shared" ref="Q2" ca="1" si="1">P2+1</f>
        <v>2032</v>
      </c>
      <c r="R2" s="60">
        <f t="shared" ref="R2" ca="1" si="2">Q2+1</f>
        <v>2033</v>
      </c>
      <c r="S2" s="60">
        <f t="shared" ref="S2" ca="1" si="3">R2+1</f>
        <v>2034</v>
      </c>
      <c r="T2" s="60">
        <f t="shared" ref="T2" ca="1" si="4">S2+1</f>
        <v>2035</v>
      </c>
      <c r="U2" s="60">
        <f t="shared" ref="U2" ca="1" si="5">T2+1</f>
        <v>2036</v>
      </c>
      <c r="V2" s="60">
        <f t="shared" ref="V2" ca="1" si="6">U2+1</f>
        <v>2037</v>
      </c>
      <c r="W2" s="60">
        <f t="shared" ref="W2" ca="1" si="7">V2+1</f>
        <v>2038</v>
      </c>
      <c r="X2" s="60">
        <f t="shared" ref="X2" ca="1" si="8">W2+1</f>
        <v>2039</v>
      </c>
      <c r="Y2" s="60">
        <f t="shared" ref="Y2" ca="1" si="9">X2+1</f>
        <v>2040</v>
      </c>
      <c r="Z2" s="60">
        <f t="shared" ref="Z2" ca="1" si="10">Y2+1</f>
        <v>2041</v>
      </c>
      <c r="AA2" s="60">
        <f t="shared" ref="AA2" ca="1" si="11">Z2+1</f>
        <v>2042</v>
      </c>
      <c r="AB2" s="60">
        <f t="shared" ref="AB2" ca="1" si="12">AA2+1</f>
        <v>2043</v>
      </c>
      <c r="AC2" s="60">
        <f t="shared" ref="AC2" ca="1" si="13">AB2+1</f>
        <v>2044</v>
      </c>
      <c r="AD2" s="60">
        <f t="shared" ref="AD2" ca="1" si="14">AC2+1</f>
        <v>2045</v>
      </c>
    </row>
    <row r="3" spans="2:30" x14ac:dyDescent="0.3"/>
    <row r="4" spans="2:30" s="86" customFormat="1" ht="20.149999999999999" customHeight="1" x14ac:dyDescent="0.35">
      <c r="B4" s="84" t="s">
        <v>125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</row>
    <row r="5" spans="2:30" ht="4" customHeight="1" x14ac:dyDescent="0.3"/>
    <row r="6" spans="2:30" x14ac:dyDescent="0.3">
      <c r="B6" s="3" t="s">
        <v>101</v>
      </c>
      <c r="C6" s="3" t="s">
        <v>177</v>
      </c>
      <c r="D6" s="3" t="s">
        <v>100</v>
      </c>
      <c r="E6" s="3" t="s">
        <v>94</v>
      </c>
      <c r="F6" s="3" t="s">
        <v>105</v>
      </c>
      <c r="G6" s="3" t="s">
        <v>102</v>
      </c>
      <c r="H6" s="3" t="s">
        <v>103</v>
      </c>
      <c r="I6" s="3" t="s">
        <v>126</v>
      </c>
      <c r="K6" s="4">
        <f ca="1">K$2</f>
        <v>2026</v>
      </c>
      <c r="L6" s="4">
        <f t="shared" ref="L6:AD6" ca="1" si="15">L$2</f>
        <v>2027</v>
      </c>
      <c r="M6" s="4">
        <f t="shared" ca="1" si="15"/>
        <v>2028</v>
      </c>
      <c r="N6" s="4">
        <f t="shared" ca="1" si="15"/>
        <v>2029</v>
      </c>
      <c r="O6" s="4">
        <f t="shared" ca="1" si="15"/>
        <v>2030</v>
      </c>
      <c r="P6" s="4">
        <f t="shared" ca="1" si="15"/>
        <v>2031</v>
      </c>
      <c r="Q6" s="4">
        <f t="shared" ca="1" si="15"/>
        <v>2032</v>
      </c>
      <c r="R6" s="4">
        <f t="shared" ca="1" si="15"/>
        <v>2033</v>
      </c>
      <c r="S6" s="4">
        <f t="shared" ca="1" si="15"/>
        <v>2034</v>
      </c>
      <c r="T6" s="4">
        <f t="shared" ca="1" si="15"/>
        <v>2035</v>
      </c>
      <c r="U6" s="4">
        <f t="shared" ca="1" si="15"/>
        <v>2036</v>
      </c>
      <c r="V6" s="4">
        <f t="shared" ca="1" si="15"/>
        <v>2037</v>
      </c>
      <c r="W6" s="4">
        <f t="shared" ca="1" si="15"/>
        <v>2038</v>
      </c>
      <c r="X6" s="4">
        <f t="shared" ca="1" si="15"/>
        <v>2039</v>
      </c>
      <c r="Y6" s="4">
        <f t="shared" ca="1" si="15"/>
        <v>2040</v>
      </c>
      <c r="Z6" s="4">
        <f t="shared" ca="1" si="15"/>
        <v>2041</v>
      </c>
      <c r="AA6" s="4">
        <f t="shared" ca="1" si="15"/>
        <v>2042</v>
      </c>
      <c r="AB6" s="4">
        <f t="shared" ca="1" si="15"/>
        <v>2043</v>
      </c>
      <c r="AC6" s="4">
        <f t="shared" ca="1" si="15"/>
        <v>2044</v>
      </c>
      <c r="AD6" s="4">
        <f t="shared" ca="1" si="15"/>
        <v>2045</v>
      </c>
    </row>
    <row r="7" spans="2:30" s="1" customFormat="1" ht="4" customHeight="1" x14ac:dyDescent="0.35"/>
    <row r="8" spans="2:30" x14ac:dyDescent="0.3">
      <c r="B8" s="345"/>
      <c r="C8" s="347"/>
      <c r="D8" s="347"/>
      <c r="E8" s="347"/>
      <c r="F8" s="347"/>
      <c r="G8" s="342"/>
      <c r="H8" s="344"/>
      <c r="I8" s="117">
        <f t="shared" ref="I8:I67" si="16">ROUND(SUM(K8:AD8),0)</f>
        <v>0</v>
      </c>
      <c r="J8" s="44" t="s">
        <v>112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2:30" x14ac:dyDescent="0.3">
      <c r="B9" s="346"/>
      <c r="C9" s="348"/>
      <c r="D9" s="348"/>
      <c r="E9" s="348"/>
      <c r="F9" s="348"/>
      <c r="G9" s="343"/>
      <c r="H9" s="343"/>
      <c r="I9" s="118">
        <f t="shared" ca="1" si="16"/>
        <v>0</v>
      </c>
      <c r="J9" s="45" t="s">
        <v>113</v>
      </c>
      <c r="K9" s="5" t="str">
        <f t="shared" ref="K9:P9" ca="1" si="17">IF(AND($G8="tak",$H8&gt;0,K$2&gt;=Projekt_Start,K$2&lt;=Projekt_Stop),ROUND(K8*$H8,0),"")</f>
        <v/>
      </c>
      <c r="L9" s="5" t="str">
        <f t="shared" ca="1" si="17"/>
        <v/>
      </c>
      <c r="M9" s="5" t="str">
        <f t="shared" ca="1" si="17"/>
        <v/>
      </c>
      <c r="N9" s="5" t="str">
        <f t="shared" ca="1" si="17"/>
        <v/>
      </c>
      <c r="O9" s="5" t="str">
        <f t="shared" ca="1" si="17"/>
        <v/>
      </c>
      <c r="P9" s="5" t="str">
        <f t="shared" ca="1" si="17"/>
        <v/>
      </c>
      <c r="Q9" s="5" t="str">
        <f t="shared" ref="Q9:AD9" ca="1" si="18">IF(AND($G8="tak",$H8&gt;0,Q$2&gt;=Projekt_Start,Q$2&lt;=Projekt_Stop),ROUND(Q8*$H8,0),"")</f>
        <v/>
      </c>
      <c r="R9" s="5" t="str">
        <f t="shared" ca="1" si="18"/>
        <v/>
      </c>
      <c r="S9" s="5" t="str">
        <f t="shared" ca="1" si="18"/>
        <v/>
      </c>
      <c r="T9" s="5" t="str">
        <f t="shared" ca="1" si="18"/>
        <v/>
      </c>
      <c r="U9" s="5" t="str">
        <f t="shared" ca="1" si="18"/>
        <v/>
      </c>
      <c r="V9" s="5" t="str">
        <f t="shared" ca="1" si="18"/>
        <v/>
      </c>
      <c r="W9" s="5" t="str">
        <f t="shared" ca="1" si="18"/>
        <v/>
      </c>
      <c r="X9" s="5" t="str">
        <f t="shared" ca="1" si="18"/>
        <v/>
      </c>
      <c r="Y9" s="5" t="str">
        <f t="shared" ca="1" si="18"/>
        <v/>
      </c>
      <c r="Z9" s="5" t="str">
        <f t="shared" ca="1" si="18"/>
        <v/>
      </c>
      <c r="AA9" s="5" t="str">
        <f t="shared" ca="1" si="18"/>
        <v/>
      </c>
      <c r="AB9" s="5" t="str">
        <f t="shared" ca="1" si="18"/>
        <v/>
      </c>
      <c r="AC9" s="5" t="str">
        <f t="shared" ca="1" si="18"/>
        <v/>
      </c>
      <c r="AD9" s="5" t="str">
        <f t="shared" ca="1" si="18"/>
        <v/>
      </c>
    </row>
    <row r="10" spans="2:30" x14ac:dyDescent="0.3">
      <c r="B10" s="345"/>
      <c r="C10" s="347"/>
      <c r="D10" s="347"/>
      <c r="E10" s="347"/>
      <c r="F10" s="347"/>
      <c r="G10" s="342"/>
      <c r="H10" s="344"/>
      <c r="I10" s="117">
        <f t="shared" si="16"/>
        <v>0</v>
      </c>
      <c r="J10" s="44" t="s">
        <v>112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2:30" x14ac:dyDescent="0.3">
      <c r="B11" s="346"/>
      <c r="C11" s="348"/>
      <c r="D11" s="348"/>
      <c r="E11" s="348"/>
      <c r="F11" s="348"/>
      <c r="G11" s="343"/>
      <c r="H11" s="343"/>
      <c r="I11" s="118">
        <f t="shared" ca="1" si="16"/>
        <v>0</v>
      </c>
      <c r="J11" s="45" t="s">
        <v>113</v>
      </c>
      <c r="K11" s="5" t="str">
        <f t="shared" ref="K11:P11" ca="1" si="19">IF(AND($G10="tak",$H10&gt;0,K$2&gt;=Projekt_Start,K$2&lt;=Projekt_Stop),ROUND(K10*$H10,0),"")</f>
        <v/>
      </c>
      <c r="L11" s="5" t="str">
        <f t="shared" ca="1" si="19"/>
        <v/>
      </c>
      <c r="M11" s="5" t="str">
        <f t="shared" ca="1" si="19"/>
        <v/>
      </c>
      <c r="N11" s="5" t="str">
        <f t="shared" ca="1" si="19"/>
        <v/>
      </c>
      <c r="O11" s="5" t="str">
        <f t="shared" ca="1" si="19"/>
        <v/>
      </c>
      <c r="P11" s="5" t="str">
        <f t="shared" ca="1" si="19"/>
        <v/>
      </c>
      <c r="Q11" s="5" t="str">
        <f t="shared" ref="Q11:AD11" ca="1" si="20">IF(AND($G10="tak",$H10&gt;0,Q$2&gt;=Projekt_Start,Q$2&lt;=Projekt_Stop),ROUND(Q10*$H10,0),"")</f>
        <v/>
      </c>
      <c r="R11" s="5" t="str">
        <f t="shared" ca="1" si="20"/>
        <v/>
      </c>
      <c r="S11" s="5" t="str">
        <f t="shared" ca="1" si="20"/>
        <v/>
      </c>
      <c r="T11" s="5" t="str">
        <f t="shared" ca="1" si="20"/>
        <v/>
      </c>
      <c r="U11" s="5" t="str">
        <f t="shared" ca="1" si="20"/>
        <v/>
      </c>
      <c r="V11" s="5" t="str">
        <f t="shared" ca="1" si="20"/>
        <v/>
      </c>
      <c r="W11" s="5" t="str">
        <f t="shared" ca="1" si="20"/>
        <v/>
      </c>
      <c r="X11" s="5" t="str">
        <f t="shared" ca="1" si="20"/>
        <v/>
      </c>
      <c r="Y11" s="5" t="str">
        <f t="shared" ca="1" si="20"/>
        <v/>
      </c>
      <c r="Z11" s="5" t="str">
        <f t="shared" ca="1" si="20"/>
        <v/>
      </c>
      <c r="AA11" s="5" t="str">
        <f t="shared" ca="1" si="20"/>
        <v/>
      </c>
      <c r="AB11" s="5" t="str">
        <f t="shared" ca="1" si="20"/>
        <v/>
      </c>
      <c r="AC11" s="5" t="str">
        <f t="shared" ca="1" si="20"/>
        <v/>
      </c>
      <c r="AD11" s="5" t="str">
        <f t="shared" ca="1" si="20"/>
        <v/>
      </c>
    </row>
    <row r="12" spans="2:30" x14ac:dyDescent="0.3">
      <c r="B12" s="345"/>
      <c r="C12" s="347"/>
      <c r="D12" s="347"/>
      <c r="E12" s="347"/>
      <c r="F12" s="347"/>
      <c r="G12" s="342"/>
      <c r="H12" s="344"/>
      <c r="I12" s="117">
        <f t="shared" si="16"/>
        <v>0</v>
      </c>
      <c r="J12" s="44" t="s">
        <v>112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30" x14ac:dyDescent="0.3">
      <c r="B13" s="346"/>
      <c r="C13" s="348"/>
      <c r="D13" s="348"/>
      <c r="E13" s="348"/>
      <c r="F13" s="348"/>
      <c r="G13" s="343"/>
      <c r="H13" s="343"/>
      <c r="I13" s="118">
        <f t="shared" ca="1" si="16"/>
        <v>0</v>
      </c>
      <c r="J13" s="45" t="s">
        <v>113</v>
      </c>
      <c r="K13" s="5" t="str">
        <f t="shared" ref="K13:P13" ca="1" si="21">IF(AND($G12="tak",$H12&gt;0,K$2&gt;=Projekt_Start,K$2&lt;=Projekt_Stop),ROUND(K12*$H12,0),"")</f>
        <v/>
      </c>
      <c r="L13" s="5" t="str">
        <f t="shared" ca="1" si="21"/>
        <v/>
      </c>
      <c r="M13" s="5" t="str">
        <f t="shared" ca="1" si="21"/>
        <v/>
      </c>
      <c r="N13" s="5" t="str">
        <f t="shared" ca="1" si="21"/>
        <v/>
      </c>
      <c r="O13" s="5" t="str">
        <f t="shared" ca="1" si="21"/>
        <v/>
      </c>
      <c r="P13" s="5" t="str">
        <f t="shared" ca="1" si="21"/>
        <v/>
      </c>
      <c r="Q13" s="5" t="str">
        <f t="shared" ref="Q13:AD13" ca="1" si="22">IF(AND($G12="tak",$H12&gt;0,Q$2&gt;=Projekt_Start,Q$2&lt;=Projekt_Stop),ROUND(Q12*$H12,0),"")</f>
        <v/>
      </c>
      <c r="R13" s="5" t="str">
        <f t="shared" ca="1" si="22"/>
        <v/>
      </c>
      <c r="S13" s="5" t="str">
        <f t="shared" ca="1" si="22"/>
        <v/>
      </c>
      <c r="T13" s="5" t="str">
        <f t="shared" ca="1" si="22"/>
        <v/>
      </c>
      <c r="U13" s="5" t="str">
        <f t="shared" ca="1" si="22"/>
        <v/>
      </c>
      <c r="V13" s="5" t="str">
        <f t="shared" ca="1" si="22"/>
        <v/>
      </c>
      <c r="W13" s="5" t="str">
        <f t="shared" ca="1" si="22"/>
        <v/>
      </c>
      <c r="X13" s="5" t="str">
        <f t="shared" ca="1" si="22"/>
        <v/>
      </c>
      <c r="Y13" s="5" t="str">
        <f t="shared" ca="1" si="22"/>
        <v/>
      </c>
      <c r="Z13" s="5" t="str">
        <f t="shared" ca="1" si="22"/>
        <v/>
      </c>
      <c r="AA13" s="5" t="str">
        <f t="shared" ca="1" si="22"/>
        <v/>
      </c>
      <c r="AB13" s="5" t="str">
        <f t="shared" ca="1" si="22"/>
        <v/>
      </c>
      <c r="AC13" s="5" t="str">
        <f t="shared" ca="1" si="22"/>
        <v/>
      </c>
      <c r="AD13" s="5" t="str">
        <f t="shared" ca="1" si="22"/>
        <v/>
      </c>
    </row>
    <row r="14" spans="2:30" x14ac:dyDescent="0.3">
      <c r="B14" s="345"/>
      <c r="C14" s="347"/>
      <c r="D14" s="347"/>
      <c r="E14" s="347"/>
      <c r="F14" s="347"/>
      <c r="G14" s="342"/>
      <c r="H14" s="344"/>
      <c r="I14" s="117">
        <f t="shared" si="16"/>
        <v>0</v>
      </c>
      <c r="J14" s="44" t="s">
        <v>112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30" x14ac:dyDescent="0.3">
      <c r="B15" s="346"/>
      <c r="C15" s="348"/>
      <c r="D15" s="348"/>
      <c r="E15" s="348"/>
      <c r="F15" s="348"/>
      <c r="G15" s="343"/>
      <c r="H15" s="343"/>
      <c r="I15" s="118">
        <f t="shared" ca="1" si="16"/>
        <v>0</v>
      </c>
      <c r="J15" s="45" t="s">
        <v>113</v>
      </c>
      <c r="K15" s="5" t="str">
        <f t="shared" ref="K15:P15" ca="1" si="23">IF(AND($G14="tak",$H14&gt;0,K$2&gt;=Projekt_Start,K$2&lt;=Projekt_Stop),ROUND(K14*$H14,0),"")</f>
        <v/>
      </c>
      <c r="L15" s="5" t="str">
        <f t="shared" ca="1" si="23"/>
        <v/>
      </c>
      <c r="M15" s="5" t="str">
        <f t="shared" ca="1" si="23"/>
        <v/>
      </c>
      <c r="N15" s="5" t="str">
        <f t="shared" ca="1" si="23"/>
        <v/>
      </c>
      <c r="O15" s="5" t="str">
        <f t="shared" ca="1" si="23"/>
        <v/>
      </c>
      <c r="P15" s="5" t="str">
        <f t="shared" ca="1" si="23"/>
        <v/>
      </c>
      <c r="Q15" s="5" t="str">
        <f t="shared" ref="Q15:AD15" ca="1" si="24">IF(AND($G14="tak",$H14&gt;0,Q$2&gt;=Projekt_Start,Q$2&lt;=Projekt_Stop),ROUND(Q14*$H14,0),"")</f>
        <v/>
      </c>
      <c r="R15" s="5" t="str">
        <f t="shared" ca="1" si="24"/>
        <v/>
      </c>
      <c r="S15" s="5" t="str">
        <f t="shared" ca="1" si="24"/>
        <v/>
      </c>
      <c r="T15" s="5" t="str">
        <f t="shared" ca="1" si="24"/>
        <v/>
      </c>
      <c r="U15" s="5" t="str">
        <f t="shared" ca="1" si="24"/>
        <v/>
      </c>
      <c r="V15" s="5" t="str">
        <f t="shared" ca="1" si="24"/>
        <v/>
      </c>
      <c r="W15" s="5" t="str">
        <f t="shared" ca="1" si="24"/>
        <v/>
      </c>
      <c r="X15" s="5" t="str">
        <f t="shared" ca="1" si="24"/>
        <v/>
      </c>
      <c r="Y15" s="5" t="str">
        <f t="shared" ca="1" si="24"/>
        <v/>
      </c>
      <c r="Z15" s="5" t="str">
        <f t="shared" ca="1" si="24"/>
        <v/>
      </c>
      <c r="AA15" s="5" t="str">
        <f t="shared" ca="1" si="24"/>
        <v/>
      </c>
      <c r="AB15" s="5" t="str">
        <f t="shared" ca="1" si="24"/>
        <v/>
      </c>
      <c r="AC15" s="5" t="str">
        <f t="shared" ca="1" si="24"/>
        <v/>
      </c>
      <c r="AD15" s="5" t="str">
        <f t="shared" ca="1" si="24"/>
        <v/>
      </c>
    </row>
    <row r="16" spans="2:30" ht="12" customHeight="1" x14ac:dyDescent="0.3">
      <c r="B16" s="345"/>
      <c r="C16" s="347"/>
      <c r="D16" s="347"/>
      <c r="E16" s="347"/>
      <c r="F16" s="347"/>
      <c r="G16" s="342"/>
      <c r="H16" s="344"/>
      <c r="I16" s="117">
        <f t="shared" si="16"/>
        <v>0</v>
      </c>
      <c r="J16" s="44" t="s">
        <v>112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 x14ac:dyDescent="0.3">
      <c r="B17" s="346"/>
      <c r="C17" s="348"/>
      <c r="D17" s="348"/>
      <c r="E17" s="348"/>
      <c r="F17" s="348"/>
      <c r="G17" s="343"/>
      <c r="H17" s="343"/>
      <c r="I17" s="118">
        <f t="shared" ca="1" si="16"/>
        <v>0</v>
      </c>
      <c r="J17" s="45" t="s">
        <v>113</v>
      </c>
      <c r="K17" s="5" t="str">
        <f t="shared" ref="K17:P17" ca="1" si="25">IF(AND($G16="tak",$H16&gt;0,K$2&gt;=Projekt_Start,K$2&lt;=Projekt_Stop),ROUND(K16*$H16,0),"")</f>
        <v/>
      </c>
      <c r="L17" s="5" t="str">
        <f t="shared" ca="1" si="25"/>
        <v/>
      </c>
      <c r="M17" s="5" t="str">
        <f t="shared" ca="1" si="25"/>
        <v/>
      </c>
      <c r="N17" s="5" t="str">
        <f t="shared" ca="1" si="25"/>
        <v/>
      </c>
      <c r="O17" s="5" t="str">
        <f t="shared" ca="1" si="25"/>
        <v/>
      </c>
      <c r="P17" s="5" t="str">
        <f t="shared" ca="1" si="25"/>
        <v/>
      </c>
      <c r="Q17" s="5" t="str">
        <f t="shared" ref="Q17:AD17" ca="1" si="26">IF(AND($G16="tak",$H16&gt;0,Q$2&gt;=Projekt_Start,Q$2&lt;=Projekt_Stop),ROUND(Q16*$H16,0),"")</f>
        <v/>
      </c>
      <c r="R17" s="5" t="str">
        <f t="shared" ca="1" si="26"/>
        <v/>
      </c>
      <c r="S17" s="5" t="str">
        <f t="shared" ca="1" si="26"/>
        <v/>
      </c>
      <c r="T17" s="5" t="str">
        <f t="shared" ca="1" si="26"/>
        <v/>
      </c>
      <c r="U17" s="5" t="str">
        <f t="shared" ca="1" si="26"/>
        <v/>
      </c>
      <c r="V17" s="5" t="str">
        <f t="shared" ca="1" si="26"/>
        <v/>
      </c>
      <c r="W17" s="5" t="str">
        <f t="shared" ca="1" si="26"/>
        <v/>
      </c>
      <c r="X17" s="5" t="str">
        <f t="shared" ca="1" si="26"/>
        <v/>
      </c>
      <c r="Y17" s="5" t="str">
        <f t="shared" ca="1" si="26"/>
        <v/>
      </c>
      <c r="Z17" s="5" t="str">
        <f t="shared" ca="1" si="26"/>
        <v/>
      </c>
      <c r="AA17" s="5" t="str">
        <f t="shared" ca="1" si="26"/>
        <v/>
      </c>
      <c r="AB17" s="5" t="str">
        <f t="shared" ca="1" si="26"/>
        <v/>
      </c>
      <c r="AC17" s="5" t="str">
        <f t="shared" ca="1" si="26"/>
        <v/>
      </c>
      <c r="AD17" s="5" t="str">
        <f t="shared" ca="1" si="26"/>
        <v/>
      </c>
    </row>
    <row r="18" spans="2:30" x14ac:dyDescent="0.3">
      <c r="B18" s="345"/>
      <c r="C18" s="347"/>
      <c r="D18" s="347"/>
      <c r="E18" s="347"/>
      <c r="F18" s="347"/>
      <c r="G18" s="342"/>
      <c r="H18" s="344"/>
      <c r="I18" s="117">
        <f t="shared" si="16"/>
        <v>0</v>
      </c>
      <c r="J18" s="44" t="s">
        <v>112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2:30" x14ac:dyDescent="0.3">
      <c r="B19" s="346"/>
      <c r="C19" s="348"/>
      <c r="D19" s="348"/>
      <c r="E19" s="348"/>
      <c r="F19" s="348"/>
      <c r="G19" s="343"/>
      <c r="H19" s="343"/>
      <c r="I19" s="118">
        <f t="shared" ca="1" si="16"/>
        <v>0</v>
      </c>
      <c r="J19" s="45" t="s">
        <v>113</v>
      </c>
      <c r="K19" s="5" t="str">
        <f t="shared" ref="K19:P19" ca="1" si="27">IF(AND($G18="tak",$H18&gt;0,K$2&gt;=Projekt_Start,K$2&lt;=Projekt_Stop),ROUND(K18*$H18,0),"")</f>
        <v/>
      </c>
      <c r="L19" s="5" t="str">
        <f t="shared" ca="1" si="27"/>
        <v/>
      </c>
      <c r="M19" s="5" t="str">
        <f t="shared" ca="1" si="27"/>
        <v/>
      </c>
      <c r="N19" s="5" t="str">
        <f t="shared" ca="1" si="27"/>
        <v/>
      </c>
      <c r="O19" s="5" t="str">
        <f t="shared" ca="1" si="27"/>
        <v/>
      </c>
      <c r="P19" s="5" t="str">
        <f t="shared" ca="1" si="27"/>
        <v/>
      </c>
      <c r="Q19" s="5" t="str">
        <f t="shared" ref="Q19:AD19" ca="1" si="28">IF(AND($G18="tak",$H18&gt;0,Q$2&gt;=Projekt_Start,Q$2&lt;=Projekt_Stop),ROUND(Q18*$H18,0),"")</f>
        <v/>
      </c>
      <c r="R19" s="5" t="str">
        <f t="shared" ca="1" si="28"/>
        <v/>
      </c>
      <c r="S19" s="5" t="str">
        <f t="shared" ca="1" si="28"/>
        <v/>
      </c>
      <c r="T19" s="5" t="str">
        <f t="shared" ca="1" si="28"/>
        <v/>
      </c>
      <c r="U19" s="5" t="str">
        <f t="shared" ca="1" si="28"/>
        <v/>
      </c>
      <c r="V19" s="5" t="str">
        <f t="shared" ca="1" si="28"/>
        <v/>
      </c>
      <c r="W19" s="5" t="str">
        <f t="shared" ca="1" si="28"/>
        <v/>
      </c>
      <c r="X19" s="5" t="str">
        <f t="shared" ca="1" si="28"/>
        <v/>
      </c>
      <c r="Y19" s="5" t="str">
        <f t="shared" ca="1" si="28"/>
        <v/>
      </c>
      <c r="Z19" s="5" t="str">
        <f t="shared" ca="1" si="28"/>
        <v/>
      </c>
      <c r="AA19" s="5" t="str">
        <f t="shared" ca="1" si="28"/>
        <v/>
      </c>
      <c r="AB19" s="5" t="str">
        <f t="shared" ca="1" si="28"/>
        <v/>
      </c>
      <c r="AC19" s="5" t="str">
        <f t="shared" ca="1" si="28"/>
        <v/>
      </c>
      <c r="AD19" s="5" t="str">
        <f t="shared" ca="1" si="28"/>
        <v/>
      </c>
    </row>
    <row r="20" spans="2:30" ht="12" customHeight="1" x14ac:dyDescent="0.3">
      <c r="B20" s="345"/>
      <c r="C20" s="347"/>
      <c r="D20" s="347"/>
      <c r="E20" s="347"/>
      <c r="F20" s="347"/>
      <c r="G20" s="342"/>
      <c r="H20" s="344"/>
      <c r="I20" s="117">
        <f t="shared" si="16"/>
        <v>0</v>
      </c>
      <c r="J20" s="44" t="s">
        <v>112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2:30" x14ac:dyDescent="0.3">
      <c r="B21" s="346"/>
      <c r="C21" s="348"/>
      <c r="D21" s="348"/>
      <c r="E21" s="348"/>
      <c r="F21" s="348"/>
      <c r="G21" s="343"/>
      <c r="H21" s="343"/>
      <c r="I21" s="118">
        <f t="shared" ca="1" si="16"/>
        <v>0</v>
      </c>
      <c r="J21" s="45" t="s">
        <v>113</v>
      </c>
      <c r="K21" s="5" t="str">
        <f t="shared" ref="K21:P21" ca="1" si="29">IF(AND($G20="tak",$H20&gt;0,K$2&gt;=Projekt_Start,K$2&lt;=Projekt_Stop),ROUND(K20*$H20,0),"")</f>
        <v/>
      </c>
      <c r="L21" s="5" t="str">
        <f t="shared" ca="1" si="29"/>
        <v/>
      </c>
      <c r="M21" s="5" t="str">
        <f t="shared" ca="1" si="29"/>
        <v/>
      </c>
      <c r="N21" s="5" t="str">
        <f t="shared" ca="1" si="29"/>
        <v/>
      </c>
      <c r="O21" s="5" t="str">
        <f t="shared" ca="1" si="29"/>
        <v/>
      </c>
      <c r="P21" s="5" t="str">
        <f t="shared" ca="1" si="29"/>
        <v/>
      </c>
      <c r="Q21" s="5" t="str">
        <f t="shared" ref="Q21:AD21" ca="1" si="30">IF(AND($G20="tak",$H20&gt;0,Q$2&gt;=Projekt_Start,Q$2&lt;=Projekt_Stop),ROUND(Q20*$H20,0),"")</f>
        <v/>
      </c>
      <c r="R21" s="5" t="str">
        <f t="shared" ca="1" si="30"/>
        <v/>
      </c>
      <c r="S21" s="5" t="str">
        <f t="shared" ca="1" si="30"/>
        <v/>
      </c>
      <c r="T21" s="5" t="str">
        <f t="shared" ca="1" si="30"/>
        <v/>
      </c>
      <c r="U21" s="5" t="str">
        <f t="shared" ca="1" si="30"/>
        <v/>
      </c>
      <c r="V21" s="5" t="str">
        <f t="shared" ca="1" si="30"/>
        <v/>
      </c>
      <c r="W21" s="5" t="str">
        <f t="shared" ca="1" si="30"/>
        <v/>
      </c>
      <c r="X21" s="5" t="str">
        <f t="shared" ca="1" si="30"/>
        <v/>
      </c>
      <c r="Y21" s="5" t="str">
        <f t="shared" ca="1" si="30"/>
        <v/>
      </c>
      <c r="Z21" s="5" t="str">
        <f t="shared" ca="1" si="30"/>
        <v/>
      </c>
      <c r="AA21" s="5" t="str">
        <f t="shared" ca="1" si="30"/>
        <v/>
      </c>
      <c r="AB21" s="5" t="str">
        <f t="shared" ca="1" si="30"/>
        <v/>
      </c>
      <c r="AC21" s="5" t="str">
        <f t="shared" ca="1" si="30"/>
        <v/>
      </c>
      <c r="AD21" s="5" t="str">
        <f t="shared" ca="1" si="30"/>
        <v/>
      </c>
    </row>
    <row r="22" spans="2:30" x14ac:dyDescent="0.3">
      <c r="B22" s="345"/>
      <c r="C22" s="347"/>
      <c r="D22" s="347"/>
      <c r="E22" s="347"/>
      <c r="F22" s="347"/>
      <c r="G22" s="342"/>
      <c r="H22" s="344"/>
      <c r="I22" s="117">
        <f t="shared" si="16"/>
        <v>0</v>
      </c>
      <c r="J22" s="44" t="s">
        <v>112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 x14ac:dyDescent="0.3">
      <c r="B23" s="346"/>
      <c r="C23" s="348"/>
      <c r="D23" s="348"/>
      <c r="E23" s="348"/>
      <c r="F23" s="348"/>
      <c r="G23" s="343"/>
      <c r="H23" s="343"/>
      <c r="I23" s="118">
        <f t="shared" ca="1" si="16"/>
        <v>0</v>
      </c>
      <c r="J23" s="45" t="s">
        <v>113</v>
      </c>
      <c r="K23" s="5" t="str">
        <f t="shared" ref="K23:P23" ca="1" si="31">IF(AND($G22="tak",$H22&gt;0,K$2&gt;=Projekt_Start,K$2&lt;=Projekt_Stop),ROUND(K22*$H22,0),"")</f>
        <v/>
      </c>
      <c r="L23" s="5" t="str">
        <f t="shared" ca="1" si="31"/>
        <v/>
      </c>
      <c r="M23" s="5" t="str">
        <f t="shared" ca="1" si="31"/>
        <v/>
      </c>
      <c r="N23" s="5" t="str">
        <f t="shared" ca="1" si="31"/>
        <v/>
      </c>
      <c r="O23" s="5" t="str">
        <f t="shared" ca="1" si="31"/>
        <v/>
      </c>
      <c r="P23" s="5" t="str">
        <f t="shared" ca="1" si="31"/>
        <v/>
      </c>
      <c r="Q23" s="5" t="str">
        <f t="shared" ref="Q23:AD23" ca="1" si="32">IF(AND($G22="tak",$H22&gt;0,Q$2&gt;=Projekt_Start,Q$2&lt;=Projekt_Stop),ROUND(Q22*$H22,0),"")</f>
        <v/>
      </c>
      <c r="R23" s="5" t="str">
        <f t="shared" ca="1" si="32"/>
        <v/>
      </c>
      <c r="S23" s="5" t="str">
        <f t="shared" ca="1" si="32"/>
        <v/>
      </c>
      <c r="T23" s="5" t="str">
        <f t="shared" ca="1" si="32"/>
        <v/>
      </c>
      <c r="U23" s="5" t="str">
        <f t="shared" ca="1" si="32"/>
        <v/>
      </c>
      <c r="V23" s="5" t="str">
        <f t="shared" ca="1" si="32"/>
        <v/>
      </c>
      <c r="W23" s="5" t="str">
        <f t="shared" ca="1" si="32"/>
        <v/>
      </c>
      <c r="X23" s="5" t="str">
        <f t="shared" ca="1" si="32"/>
        <v/>
      </c>
      <c r="Y23" s="5" t="str">
        <f t="shared" ca="1" si="32"/>
        <v/>
      </c>
      <c r="Z23" s="5" t="str">
        <f t="shared" ca="1" si="32"/>
        <v/>
      </c>
      <c r="AA23" s="5" t="str">
        <f t="shared" ca="1" si="32"/>
        <v/>
      </c>
      <c r="AB23" s="5" t="str">
        <f t="shared" ca="1" si="32"/>
        <v/>
      </c>
      <c r="AC23" s="5" t="str">
        <f t="shared" ca="1" si="32"/>
        <v/>
      </c>
      <c r="AD23" s="5" t="str">
        <f t="shared" ca="1" si="32"/>
        <v/>
      </c>
    </row>
    <row r="24" spans="2:30" x14ac:dyDescent="0.3">
      <c r="B24" s="345"/>
      <c r="C24" s="347"/>
      <c r="D24" s="347"/>
      <c r="E24" s="347"/>
      <c r="F24" s="347"/>
      <c r="G24" s="342"/>
      <c r="H24" s="344"/>
      <c r="I24" s="117">
        <f t="shared" si="16"/>
        <v>0</v>
      </c>
      <c r="J24" s="44" t="s">
        <v>112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2:30" x14ac:dyDescent="0.3">
      <c r="B25" s="346"/>
      <c r="C25" s="348"/>
      <c r="D25" s="348"/>
      <c r="E25" s="348"/>
      <c r="F25" s="348"/>
      <c r="G25" s="343"/>
      <c r="H25" s="343"/>
      <c r="I25" s="118">
        <f t="shared" ca="1" si="16"/>
        <v>0</v>
      </c>
      <c r="J25" s="45" t="s">
        <v>113</v>
      </c>
      <c r="K25" s="5" t="str">
        <f t="shared" ref="K25:P25" ca="1" si="33">IF(AND($G24="tak",$H24&gt;0,K$2&gt;=Projekt_Start,K$2&lt;=Projekt_Stop),ROUND(K24*$H24,0),"")</f>
        <v/>
      </c>
      <c r="L25" s="5" t="str">
        <f t="shared" ca="1" si="33"/>
        <v/>
      </c>
      <c r="M25" s="5" t="str">
        <f t="shared" ca="1" si="33"/>
        <v/>
      </c>
      <c r="N25" s="5" t="str">
        <f t="shared" ca="1" si="33"/>
        <v/>
      </c>
      <c r="O25" s="5" t="str">
        <f t="shared" ca="1" si="33"/>
        <v/>
      </c>
      <c r="P25" s="5" t="str">
        <f t="shared" ca="1" si="33"/>
        <v/>
      </c>
      <c r="Q25" s="5" t="str">
        <f t="shared" ref="Q25:AD25" ca="1" si="34">IF(AND($G24="tak",$H24&gt;0,Q$2&gt;=Projekt_Start,Q$2&lt;=Projekt_Stop),ROUND(Q24*$H24,0),"")</f>
        <v/>
      </c>
      <c r="R25" s="5" t="str">
        <f t="shared" ca="1" si="34"/>
        <v/>
      </c>
      <c r="S25" s="5" t="str">
        <f t="shared" ca="1" si="34"/>
        <v/>
      </c>
      <c r="T25" s="5" t="str">
        <f t="shared" ca="1" si="34"/>
        <v/>
      </c>
      <c r="U25" s="5" t="str">
        <f t="shared" ca="1" si="34"/>
        <v/>
      </c>
      <c r="V25" s="5" t="str">
        <f t="shared" ca="1" si="34"/>
        <v/>
      </c>
      <c r="W25" s="5" t="str">
        <f t="shared" ca="1" si="34"/>
        <v/>
      </c>
      <c r="X25" s="5" t="str">
        <f t="shared" ca="1" si="34"/>
        <v/>
      </c>
      <c r="Y25" s="5" t="str">
        <f t="shared" ca="1" si="34"/>
        <v/>
      </c>
      <c r="Z25" s="5" t="str">
        <f t="shared" ca="1" si="34"/>
        <v/>
      </c>
      <c r="AA25" s="5" t="str">
        <f t="shared" ca="1" si="34"/>
        <v/>
      </c>
      <c r="AB25" s="5" t="str">
        <f t="shared" ca="1" si="34"/>
        <v/>
      </c>
      <c r="AC25" s="5" t="str">
        <f t="shared" ca="1" si="34"/>
        <v/>
      </c>
      <c r="AD25" s="5" t="str">
        <f t="shared" ca="1" si="34"/>
        <v/>
      </c>
    </row>
    <row r="26" spans="2:30" x14ac:dyDescent="0.3">
      <c r="B26" s="345"/>
      <c r="C26" s="347"/>
      <c r="D26" s="347"/>
      <c r="E26" s="347"/>
      <c r="F26" s="347"/>
      <c r="G26" s="342"/>
      <c r="H26" s="344"/>
      <c r="I26" s="117">
        <f t="shared" si="16"/>
        <v>0</v>
      </c>
      <c r="J26" s="44" t="s">
        <v>112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 x14ac:dyDescent="0.3">
      <c r="B27" s="346"/>
      <c r="C27" s="348"/>
      <c r="D27" s="348"/>
      <c r="E27" s="348"/>
      <c r="F27" s="348"/>
      <c r="G27" s="343"/>
      <c r="H27" s="343"/>
      <c r="I27" s="118">
        <f t="shared" ca="1" si="16"/>
        <v>0</v>
      </c>
      <c r="J27" s="45" t="s">
        <v>113</v>
      </c>
      <c r="K27" s="5" t="str">
        <f t="shared" ref="K27:P27" ca="1" si="35">IF(AND($G26="tak",$H26&gt;0,K$2&gt;=Projekt_Start,K$2&lt;=Projekt_Stop),ROUND(K26*$H26,0),"")</f>
        <v/>
      </c>
      <c r="L27" s="5" t="str">
        <f t="shared" ca="1" si="35"/>
        <v/>
      </c>
      <c r="M27" s="5" t="str">
        <f t="shared" ca="1" si="35"/>
        <v/>
      </c>
      <c r="N27" s="5" t="str">
        <f t="shared" ca="1" si="35"/>
        <v/>
      </c>
      <c r="O27" s="5" t="str">
        <f t="shared" ca="1" si="35"/>
        <v/>
      </c>
      <c r="P27" s="5" t="str">
        <f t="shared" ca="1" si="35"/>
        <v/>
      </c>
      <c r="Q27" s="5" t="str">
        <f t="shared" ref="Q27:AD27" ca="1" si="36">IF(AND($G26="tak",$H26&gt;0,Q$2&gt;=Projekt_Start,Q$2&lt;=Projekt_Stop),ROUND(Q26*$H26,0),"")</f>
        <v/>
      </c>
      <c r="R27" s="5" t="str">
        <f t="shared" ca="1" si="36"/>
        <v/>
      </c>
      <c r="S27" s="5" t="str">
        <f t="shared" ca="1" si="36"/>
        <v/>
      </c>
      <c r="T27" s="5" t="str">
        <f t="shared" ca="1" si="36"/>
        <v/>
      </c>
      <c r="U27" s="5" t="str">
        <f t="shared" ca="1" si="36"/>
        <v/>
      </c>
      <c r="V27" s="5" t="str">
        <f t="shared" ca="1" si="36"/>
        <v/>
      </c>
      <c r="W27" s="5" t="str">
        <f t="shared" ca="1" si="36"/>
        <v/>
      </c>
      <c r="X27" s="5" t="str">
        <f t="shared" ca="1" si="36"/>
        <v/>
      </c>
      <c r="Y27" s="5" t="str">
        <f t="shared" ca="1" si="36"/>
        <v/>
      </c>
      <c r="Z27" s="5" t="str">
        <f t="shared" ca="1" si="36"/>
        <v/>
      </c>
      <c r="AA27" s="5" t="str">
        <f t="shared" ca="1" si="36"/>
        <v/>
      </c>
      <c r="AB27" s="5" t="str">
        <f t="shared" ca="1" si="36"/>
        <v/>
      </c>
      <c r="AC27" s="5" t="str">
        <f t="shared" ca="1" si="36"/>
        <v/>
      </c>
      <c r="AD27" s="5" t="str">
        <f t="shared" ca="1" si="36"/>
        <v/>
      </c>
    </row>
    <row r="28" spans="2:30" x14ac:dyDescent="0.3">
      <c r="B28" s="345"/>
      <c r="C28" s="347"/>
      <c r="D28" s="347"/>
      <c r="E28" s="347"/>
      <c r="F28" s="347"/>
      <c r="G28" s="342"/>
      <c r="H28" s="344"/>
      <c r="I28" s="117">
        <f t="shared" si="16"/>
        <v>0</v>
      </c>
      <c r="J28" s="44" t="s">
        <v>112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2:30" x14ac:dyDescent="0.3">
      <c r="B29" s="346"/>
      <c r="C29" s="348"/>
      <c r="D29" s="348"/>
      <c r="E29" s="348"/>
      <c r="F29" s="348"/>
      <c r="G29" s="343"/>
      <c r="H29" s="343"/>
      <c r="I29" s="118">
        <f t="shared" ca="1" si="16"/>
        <v>0</v>
      </c>
      <c r="J29" s="45" t="s">
        <v>113</v>
      </c>
      <c r="K29" s="5" t="str">
        <f t="shared" ref="K29:P29" ca="1" si="37">IF(AND($G28="tak",$H28&gt;0,K$2&gt;=Projekt_Start,K$2&lt;=Projekt_Stop),ROUND(K28*$H28,0),"")</f>
        <v/>
      </c>
      <c r="L29" s="5" t="str">
        <f t="shared" ca="1" si="37"/>
        <v/>
      </c>
      <c r="M29" s="5" t="str">
        <f t="shared" ca="1" si="37"/>
        <v/>
      </c>
      <c r="N29" s="5" t="str">
        <f t="shared" ca="1" si="37"/>
        <v/>
      </c>
      <c r="O29" s="5" t="str">
        <f t="shared" ca="1" si="37"/>
        <v/>
      </c>
      <c r="P29" s="5" t="str">
        <f t="shared" ca="1" si="37"/>
        <v/>
      </c>
      <c r="Q29" s="5" t="str">
        <f t="shared" ref="Q29:AD29" ca="1" si="38">IF(AND($G28="tak",$H28&gt;0,Q$2&gt;=Projekt_Start,Q$2&lt;=Projekt_Stop),ROUND(Q28*$H28,0),"")</f>
        <v/>
      </c>
      <c r="R29" s="5" t="str">
        <f t="shared" ca="1" si="38"/>
        <v/>
      </c>
      <c r="S29" s="5" t="str">
        <f t="shared" ca="1" si="38"/>
        <v/>
      </c>
      <c r="T29" s="5" t="str">
        <f t="shared" ca="1" si="38"/>
        <v/>
      </c>
      <c r="U29" s="5" t="str">
        <f t="shared" ca="1" si="38"/>
        <v/>
      </c>
      <c r="V29" s="5" t="str">
        <f t="shared" ca="1" si="38"/>
        <v/>
      </c>
      <c r="W29" s="5" t="str">
        <f t="shared" ca="1" si="38"/>
        <v/>
      </c>
      <c r="X29" s="5" t="str">
        <f t="shared" ca="1" si="38"/>
        <v/>
      </c>
      <c r="Y29" s="5" t="str">
        <f t="shared" ca="1" si="38"/>
        <v/>
      </c>
      <c r="Z29" s="5" t="str">
        <f t="shared" ca="1" si="38"/>
        <v/>
      </c>
      <c r="AA29" s="5" t="str">
        <f t="shared" ca="1" si="38"/>
        <v/>
      </c>
      <c r="AB29" s="5" t="str">
        <f t="shared" ca="1" si="38"/>
        <v/>
      </c>
      <c r="AC29" s="5" t="str">
        <f t="shared" ca="1" si="38"/>
        <v/>
      </c>
      <c r="AD29" s="5" t="str">
        <f t="shared" ca="1" si="38"/>
        <v/>
      </c>
    </row>
    <row r="30" spans="2:30" x14ac:dyDescent="0.3">
      <c r="B30" s="345"/>
      <c r="C30" s="347"/>
      <c r="D30" s="347"/>
      <c r="E30" s="347"/>
      <c r="F30" s="347"/>
      <c r="G30" s="342"/>
      <c r="H30" s="344"/>
      <c r="I30" s="117">
        <f t="shared" si="16"/>
        <v>0</v>
      </c>
      <c r="J30" s="44" t="s">
        <v>112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2:30" x14ac:dyDescent="0.3">
      <c r="B31" s="346"/>
      <c r="C31" s="348"/>
      <c r="D31" s="348"/>
      <c r="E31" s="348"/>
      <c r="F31" s="348"/>
      <c r="G31" s="343"/>
      <c r="H31" s="343"/>
      <c r="I31" s="118">
        <f t="shared" ca="1" si="16"/>
        <v>0</v>
      </c>
      <c r="J31" s="45" t="s">
        <v>113</v>
      </c>
      <c r="K31" s="5" t="str">
        <f t="shared" ref="K31:P31" ca="1" si="39">IF(AND($G30="tak",$H30&gt;0,K$2&gt;=Projekt_Start,K$2&lt;=Projekt_Stop),ROUND(K30*$H30,0),"")</f>
        <v/>
      </c>
      <c r="L31" s="5" t="str">
        <f t="shared" ca="1" si="39"/>
        <v/>
      </c>
      <c r="M31" s="5" t="str">
        <f t="shared" ca="1" si="39"/>
        <v/>
      </c>
      <c r="N31" s="5" t="str">
        <f t="shared" ca="1" si="39"/>
        <v/>
      </c>
      <c r="O31" s="5" t="str">
        <f t="shared" ca="1" si="39"/>
        <v/>
      </c>
      <c r="P31" s="5" t="str">
        <f t="shared" ca="1" si="39"/>
        <v/>
      </c>
      <c r="Q31" s="5" t="str">
        <f t="shared" ref="Q31:AD31" ca="1" si="40">IF(AND($G30="tak",$H30&gt;0,Q$2&gt;=Projekt_Start,Q$2&lt;=Projekt_Stop),ROUND(Q30*$H30,0),"")</f>
        <v/>
      </c>
      <c r="R31" s="5" t="str">
        <f t="shared" ca="1" si="40"/>
        <v/>
      </c>
      <c r="S31" s="5" t="str">
        <f t="shared" ca="1" si="40"/>
        <v/>
      </c>
      <c r="T31" s="5" t="str">
        <f t="shared" ca="1" si="40"/>
        <v/>
      </c>
      <c r="U31" s="5" t="str">
        <f t="shared" ca="1" si="40"/>
        <v/>
      </c>
      <c r="V31" s="5" t="str">
        <f t="shared" ca="1" si="40"/>
        <v/>
      </c>
      <c r="W31" s="5" t="str">
        <f t="shared" ca="1" si="40"/>
        <v/>
      </c>
      <c r="X31" s="5" t="str">
        <f t="shared" ca="1" si="40"/>
        <v/>
      </c>
      <c r="Y31" s="5" t="str">
        <f t="shared" ca="1" si="40"/>
        <v/>
      </c>
      <c r="Z31" s="5" t="str">
        <f t="shared" ca="1" si="40"/>
        <v/>
      </c>
      <c r="AA31" s="5" t="str">
        <f t="shared" ca="1" si="40"/>
        <v/>
      </c>
      <c r="AB31" s="5" t="str">
        <f t="shared" ca="1" si="40"/>
        <v/>
      </c>
      <c r="AC31" s="5" t="str">
        <f t="shared" ca="1" si="40"/>
        <v/>
      </c>
      <c r="AD31" s="5" t="str">
        <f t="shared" ca="1" si="40"/>
        <v/>
      </c>
    </row>
    <row r="32" spans="2:30" ht="12" customHeight="1" x14ac:dyDescent="0.3">
      <c r="B32" s="345"/>
      <c r="C32" s="347"/>
      <c r="D32" s="347"/>
      <c r="E32" s="347"/>
      <c r="F32" s="347"/>
      <c r="G32" s="342"/>
      <c r="H32" s="344"/>
      <c r="I32" s="117">
        <f t="shared" si="16"/>
        <v>0</v>
      </c>
      <c r="J32" s="44" t="s">
        <v>112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x14ac:dyDescent="0.3">
      <c r="B33" s="346"/>
      <c r="C33" s="348"/>
      <c r="D33" s="348"/>
      <c r="E33" s="348"/>
      <c r="F33" s="348"/>
      <c r="G33" s="343"/>
      <c r="H33" s="343"/>
      <c r="I33" s="118">
        <f t="shared" ca="1" si="16"/>
        <v>0</v>
      </c>
      <c r="J33" s="45" t="s">
        <v>113</v>
      </c>
      <c r="K33" s="5" t="str">
        <f t="shared" ref="K33:P33" ca="1" si="41">IF(AND($G32="tak",$H32&gt;0,K$2&gt;=Projekt_Start,K$2&lt;=Projekt_Stop),ROUND(K32*$H32,0),"")</f>
        <v/>
      </c>
      <c r="L33" s="5" t="str">
        <f t="shared" ca="1" si="41"/>
        <v/>
      </c>
      <c r="M33" s="5" t="str">
        <f t="shared" ca="1" si="41"/>
        <v/>
      </c>
      <c r="N33" s="5" t="str">
        <f t="shared" ca="1" si="41"/>
        <v/>
      </c>
      <c r="O33" s="5" t="str">
        <f t="shared" ca="1" si="41"/>
        <v/>
      </c>
      <c r="P33" s="5" t="str">
        <f t="shared" ca="1" si="41"/>
        <v/>
      </c>
      <c r="Q33" s="5" t="str">
        <f t="shared" ref="Q33:AD33" ca="1" si="42">IF(AND($G32="tak",$H32&gt;0,Q$2&gt;=Projekt_Start,Q$2&lt;=Projekt_Stop),ROUND(Q32*$H32,0),"")</f>
        <v/>
      </c>
      <c r="R33" s="5" t="str">
        <f t="shared" ca="1" si="42"/>
        <v/>
      </c>
      <c r="S33" s="5" t="str">
        <f t="shared" ca="1" si="42"/>
        <v/>
      </c>
      <c r="T33" s="5" t="str">
        <f t="shared" ca="1" si="42"/>
        <v/>
      </c>
      <c r="U33" s="5" t="str">
        <f t="shared" ca="1" si="42"/>
        <v/>
      </c>
      <c r="V33" s="5" t="str">
        <f t="shared" ca="1" si="42"/>
        <v/>
      </c>
      <c r="W33" s="5" t="str">
        <f t="shared" ca="1" si="42"/>
        <v/>
      </c>
      <c r="X33" s="5" t="str">
        <f t="shared" ca="1" si="42"/>
        <v/>
      </c>
      <c r="Y33" s="5" t="str">
        <f t="shared" ca="1" si="42"/>
        <v/>
      </c>
      <c r="Z33" s="5" t="str">
        <f t="shared" ca="1" si="42"/>
        <v/>
      </c>
      <c r="AA33" s="5" t="str">
        <f t="shared" ca="1" si="42"/>
        <v/>
      </c>
      <c r="AB33" s="5" t="str">
        <f t="shared" ca="1" si="42"/>
        <v/>
      </c>
      <c r="AC33" s="5" t="str">
        <f t="shared" ca="1" si="42"/>
        <v/>
      </c>
      <c r="AD33" s="5" t="str">
        <f t="shared" ca="1" si="42"/>
        <v/>
      </c>
    </row>
    <row r="34" spans="2:30" x14ac:dyDescent="0.3">
      <c r="B34" s="345"/>
      <c r="C34" s="347"/>
      <c r="D34" s="347"/>
      <c r="E34" s="347"/>
      <c r="F34" s="347"/>
      <c r="G34" s="342"/>
      <c r="H34" s="344"/>
      <c r="I34" s="117">
        <f t="shared" si="16"/>
        <v>0</v>
      </c>
      <c r="J34" s="44" t="s">
        <v>112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2:30" x14ac:dyDescent="0.3">
      <c r="B35" s="346"/>
      <c r="C35" s="348"/>
      <c r="D35" s="348"/>
      <c r="E35" s="348"/>
      <c r="F35" s="348"/>
      <c r="G35" s="343"/>
      <c r="H35" s="343"/>
      <c r="I35" s="118">
        <f t="shared" ca="1" si="16"/>
        <v>0</v>
      </c>
      <c r="J35" s="45" t="s">
        <v>113</v>
      </c>
      <c r="K35" s="5" t="str">
        <f t="shared" ref="K35:P35" ca="1" si="43">IF(AND($G34="tak",$H34&gt;0,K$2&gt;=Projekt_Start,K$2&lt;=Projekt_Stop),ROUND(K34*$H34,0),"")</f>
        <v/>
      </c>
      <c r="L35" s="5" t="str">
        <f t="shared" ca="1" si="43"/>
        <v/>
      </c>
      <c r="M35" s="5" t="str">
        <f t="shared" ca="1" si="43"/>
        <v/>
      </c>
      <c r="N35" s="5" t="str">
        <f t="shared" ca="1" si="43"/>
        <v/>
      </c>
      <c r="O35" s="5" t="str">
        <f t="shared" ca="1" si="43"/>
        <v/>
      </c>
      <c r="P35" s="5" t="str">
        <f t="shared" ca="1" si="43"/>
        <v/>
      </c>
      <c r="Q35" s="5" t="str">
        <f t="shared" ref="Q35:AD35" ca="1" si="44">IF(AND($G34="tak",$H34&gt;0,Q$2&gt;=Projekt_Start,Q$2&lt;=Projekt_Stop),ROUND(Q34*$H34,0),"")</f>
        <v/>
      </c>
      <c r="R35" s="5" t="str">
        <f t="shared" ca="1" si="44"/>
        <v/>
      </c>
      <c r="S35" s="5" t="str">
        <f t="shared" ca="1" si="44"/>
        <v/>
      </c>
      <c r="T35" s="5" t="str">
        <f t="shared" ca="1" si="44"/>
        <v/>
      </c>
      <c r="U35" s="5" t="str">
        <f t="shared" ca="1" si="44"/>
        <v/>
      </c>
      <c r="V35" s="5" t="str">
        <f t="shared" ca="1" si="44"/>
        <v/>
      </c>
      <c r="W35" s="5" t="str">
        <f t="shared" ca="1" si="44"/>
        <v/>
      </c>
      <c r="X35" s="5" t="str">
        <f t="shared" ca="1" si="44"/>
        <v/>
      </c>
      <c r="Y35" s="5" t="str">
        <f t="shared" ca="1" si="44"/>
        <v/>
      </c>
      <c r="Z35" s="5" t="str">
        <f t="shared" ca="1" si="44"/>
        <v/>
      </c>
      <c r="AA35" s="5" t="str">
        <f t="shared" ca="1" si="44"/>
        <v/>
      </c>
      <c r="AB35" s="5" t="str">
        <f t="shared" ca="1" si="44"/>
        <v/>
      </c>
      <c r="AC35" s="5" t="str">
        <f t="shared" ca="1" si="44"/>
        <v/>
      </c>
      <c r="AD35" s="5" t="str">
        <f t="shared" ca="1" si="44"/>
        <v/>
      </c>
    </row>
    <row r="36" spans="2:30" x14ac:dyDescent="0.3">
      <c r="B36" s="345"/>
      <c r="C36" s="347"/>
      <c r="D36" s="347"/>
      <c r="E36" s="347"/>
      <c r="F36" s="347"/>
      <c r="G36" s="342"/>
      <c r="H36" s="344"/>
      <c r="I36" s="117">
        <f t="shared" si="16"/>
        <v>0</v>
      </c>
      <c r="J36" s="44" t="s">
        <v>112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2:30" x14ac:dyDescent="0.3">
      <c r="B37" s="346"/>
      <c r="C37" s="348"/>
      <c r="D37" s="348"/>
      <c r="E37" s="348"/>
      <c r="F37" s="348"/>
      <c r="G37" s="343"/>
      <c r="H37" s="343"/>
      <c r="I37" s="118">
        <f t="shared" ca="1" si="16"/>
        <v>0</v>
      </c>
      <c r="J37" s="45" t="s">
        <v>113</v>
      </c>
      <c r="K37" s="5" t="str">
        <f t="shared" ref="K37:P37" ca="1" si="45">IF(AND($G36="tak",$H36&gt;0,K$2&gt;=Projekt_Start,K$2&lt;=Projekt_Stop),ROUND(K36*$H36,0),"")</f>
        <v/>
      </c>
      <c r="L37" s="5" t="str">
        <f t="shared" ca="1" si="45"/>
        <v/>
      </c>
      <c r="M37" s="5" t="str">
        <f t="shared" ca="1" si="45"/>
        <v/>
      </c>
      <c r="N37" s="5" t="str">
        <f t="shared" ca="1" si="45"/>
        <v/>
      </c>
      <c r="O37" s="5" t="str">
        <f t="shared" ca="1" si="45"/>
        <v/>
      </c>
      <c r="P37" s="5" t="str">
        <f t="shared" ca="1" si="45"/>
        <v/>
      </c>
      <c r="Q37" s="5" t="str">
        <f t="shared" ref="Q37:AD37" ca="1" si="46">IF(AND($G36="tak",$H36&gt;0,Q$2&gt;=Projekt_Start,Q$2&lt;=Projekt_Stop),ROUND(Q36*$H36,0),"")</f>
        <v/>
      </c>
      <c r="R37" s="5" t="str">
        <f t="shared" ca="1" si="46"/>
        <v/>
      </c>
      <c r="S37" s="5" t="str">
        <f t="shared" ca="1" si="46"/>
        <v/>
      </c>
      <c r="T37" s="5" t="str">
        <f t="shared" ca="1" si="46"/>
        <v/>
      </c>
      <c r="U37" s="5" t="str">
        <f t="shared" ca="1" si="46"/>
        <v/>
      </c>
      <c r="V37" s="5" t="str">
        <f t="shared" ca="1" si="46"/>
        <v/>
      </c>
      <c r="W37" s="5" t="str">
        <f t="shared" ca="1" si="46"/>
        <v/>
      </c>
      <c r="X37" s="5" t="str">
        <f t="shared" ca="1" si="46"/>
        <v/>
      </c>
      <c r="Y37" s="5" t="str">
        <f t="shared" ca="1" si="46"/>
        <v/>
      </c>
      <c r="Z37" s="5" t="str">
        <f t="shared" ca="1" si="46"/>
        <v/>
      </c>
      <c r="AA37" s="5" t="str">
        <f t="shared" ca="1" si="46"/>
        <v/>
      </c>
      <c r="AB37" s="5" t="str">
        <f t="shared" ca="1" si="46"/>
        <v/>
      </c>
      <c r="AC37" s="5" t="str">
        <f t="shared" ca="1" si="46"/>
        <v/>
      </c>
      <c r="AD37" s="5" t="str">
        <f t="shared" ca="1" si="46"/>
        <v/>
      </c>
    </row>
    <row r="38" spans="2:30" x14ac:dyDescent="0.3">
      <c r="B38" s="345"/>
      <c r="C38" s="347"/>
      <c r="D38" s="347"/>
      <c r="E38" s="347"/>
      <c r="F38" s="347"/>
      <c r="G38" s="342"/>
      <c r="H38" s="344"/>
      <c r="I38" s="117">
        <f t="shared" si="16"/>
        <v>0</v>
      </c>
      <c r="J38" s="44" t="s">
        <v>112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2:30" x14ac:dyDescent="0.3">
      <c r="B39" s="346"/>
      <c r="C39" s="348"/>
      <c r="D39" s="348"/>
      <c r="E39" s="348"/>
      <c r="F39" s="348"/>
      <c r="G39" s="343"/>
      <c r="H39" s="343"/>
      <c r="I39" s="118">
        <f t="shared" ca="1" si="16"/>
        <v>0</v>
      </c>
      <c r="J39" s="45" t="s">
        <v>113</v>
      </c>
      <c r="K39" s="5" t="str">
        <f t="shared" ref="K39:P39" ca="1" si="47">IF(AND($G38="tak",$H38&gt;0,K$2&gt;=Projekt_Start,K$2&lt;=Projekt_Stop),ROUND(K38*$H38,0),"")</f>
        <v/>
      </c>
      <c r="L39" s="5" t="str">
        <f t="shared" ca="1" si="47"/>
        <v/>
      </c>
      <c r="M39" s="5" t="str">
        <f t="shared" ca="1" si="47"/>
        <v/>
      </c>
      <c r="N39" s="5" t="str">
        <f t="shared" ca="1" si="47"/>
        <v/>
      </c>
      <c r="O39" s="5" t="str">
        <f t="shared" ca="1" si="47"/>
        <v/>
      </c>
      <c r="P39" s="5" t="str">
        <f t="shared" ca="1" si="47"/>
        <v/>
      </c>
      <c r="Q39" s="5" t="str">
        <f t="shared" ref="Q39:AD39" ca="1" si="48">IF(AND($G38="tak",$H38&gt;0,Q$2&gt;=Projekt_Start,Q$2&lt;=Projekt_Stop),ROUND(Q38*$H38,0),"")</f>
        <v/>
      </c>
      <c r="R39" s="5" t="str">
        <f t="shared" ca="1" si="48"/>
        <v/>
      </c>
      <c r="S39" s="5" t="str">
        <f t="shared" ca="1" si="48"/>
        <v/>
      </c>
      <c r="T39" s="5" t="str">
        <f t="shared" ca="1" si="48"/>
        <v/>
      </c>
      <c r="U39" s="5" t="str">
        <f t="shared" ca="1" si="48"/>
        <v/>
      </c>
      <c r="V39" s="5" t="str">
        <f t="shared" ca="1" si="48"/>
        <v/>
      </c>
      <c r="W39" s="5" t="str">
        <f t="shared" ca="1" si="48"/>
        <v/>
      </c>
      <c r="X39" s="5" t="str">
        <f t="shared" ca="1" si="48"/>
        <v/>
      </c>
      <c r="Y39" s="5" t="str">
        <f t="shared" ca="1" si="48"/>
        <v/>
      </c>
      <c r="Z39" s="5" t="str">
        <f t="shared" ca="1" si="48"/>
        <v/>
      </c>
      <c r="AA39" s="5" t="str">
        <f t="shared" ca="1" si="48"/>
        <v/>
      </c>
      <c r="AB39" s="5" t="str">
        <f t="shared" ca="1" si="48"/>
        <v/>
      </c>
      <c r="AC39" s="5" t="str">
        <f t="shared" ca="1" si="48"/>
        <v/>
      </c>
      <c r="AD39" s="5" t="str">
        <f t="shared" ca="1" si="48"/>
        <v/>
      </c>
    </row>
    <row r="40" spans="2:30" ht="12" customHeight="1" x14ac:dyDescent="0.3">
      <c r="B40" s="345"/>
      <c r="C40" s="347"/>
      <c r="D40" s="347"/>
      <c r="E40" s="347"/>
      <c r="F40" s="347"/>
      <c r="G40" s="342"/>
      <c r="H40" s="344"/>
      <c r="I40" s="117">
        <f t="shared" si="16"/>
        <v>0</v>
      </c>
      <c r="J40" s="44" t="s">
        <v>112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2:30" x14ac:dyDescent="0.3">
      <c r="B41" s="346"/>
      <c r="C41" s="348"/>
      <c r="D41" s="348"/>
      <c r="E41" s="348"/>
      <c r="F41" s="348"/>
      <c r="G41" s="343"/>
      <c r="H41" s="343"/>
      <c r="I41" s="118">
        <f t="shared" ca="1" si="16"/>
        <v>0</v>
      </c>
      <c r="J41" s="45" t="s">
        <v>113</v>
      </c>
      <c r="K41" s="5" t="str">
        <f t="shared" ref="K41:P41" ca="1" si="49">IF(AND($G40="tak",$H40&gt;0,K$2&gt;=Projekt_Start,K$2&lt;=Projekt_Stop),ROUND(K40*$H40,0),"")</f>
        <v/>
      </c>
      <c r="L41" s="5" t="str">
        <f t="shared" ca="1" si="49"/>
        <v/>
      </c>
      <c r="M41" s="5" t="str">
        <f t="shared" ca="1" si="49"/>
        <v/>
      </c>
      <c r="N41" s="5" t="str">
        <f t="shared" ca="1" si="49"/>
        <v/>
      </c>
      <c r="O41" s="5" t="str">
        <f t="shared" ca="1" si="49"/>
        <v/>
      </c>
      <c r="P41" s="5" t="str">
        <f t="shared" ca="1" si="49"/>
        <v/>
      </c>
      <c r="Q41" s="5" t="str">
        <f t="shared" ref="Q41:AD41" ca="1" si="50">IF(AND($G40="tak",$H40&gt;0,Q$2&gt;=Projekt_Start,Q$2&lt;=Projekt_Stop),ROUND(Q40*$H40,0),"")</f>
        <v/>
      </c>
      <c r="R41" s="5" t="str">
        <f t="shared" ca="1" si="50"/>
        <v/>
      </c>
      <c r="S41" s="5" t="str">
        <f t="shared" ca="1" si="50"/>
        <v/>
      </c>
      <c r="T41" s="5" t="str">
        <f t="shared" ca="1" si="50"/>
        <v/>
      </c>
      <c r="U41" s="5" t="str">
        <f t="shared" ca="1" si="50"/>
        <v/>
      </c>
      <c r="V41" s="5" t="str">
        <f t="shared" ca="1" si="50"/>
        <v/>
      </c>
      <c r="W41" s="5" t="str">
        <f t="shared" ca="1" si="50"/>
        <v/>
      </c>
      <c r="X41" s="5" t="str">
        <f t="shared" ca="1" si="50"/>
        <v/>
      </c>
      <c r="Y41" s="5" t="str">
        <f t="shared" ca="1" si="50"/>
        <v/>
      </c>
      <c r="Z41" s="5" t="str">
        <f t="shared" ca="1" si="50"/>
        <v/>
      </c>
      <c r="AA41" s="5" t="str">
        <f t="shared" ca="1" si="50"/>
        <v/>
      </c>
      <c r="AB41" s="5" t="str">
        <f t="shared" ca="1" si="50"/>
        <v/>
      </c>
      <c r="AC41" s="5" t="str">
        <f t="shared" ca="1" si="50"/>
        <v/>
      </c>
      <c r="AD41" s="5" t="str">
        <f t="shared" ca="1" si="50"/>
        <v/>
      </c>
    </row>
    <row r="42" spans="2:30" ht="12" customHeight="1" x14ac:dyDescent="0.3">
      <c r="B42" s="345"/>
      <c r="C42" s="347"/>
      <c r="D42" s="347"/>
      <c r="E42" s="347"/>
      <c r="F42" s="347"/>
      <c r="G42" s="342"/>
      <c r="H42" s="344"/>
      <c r="I42" s="117">
        <f t="shared" si="16"/>
        <v>0</v>
      </c>
      <c r="J42" s="44" t="s">
        <v>112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2:30" x14ac:dyDescent="0.3">
      <c r="B43" s="346"/>
      <c r="C43" s="348"/>
      <c r="D43" s="348"/>
      <c r="E43" s="348"/>
      <c r="F43" s="348"/>
      <c r="G43" s="343"/>
      <c r="H43" s="343"/>
      <c r="I43" s="118">
        <f t="shared" ca="1" si="16"/>
        <v>0</v>
      </c>
      <c r="J43" s="45" t="s">
        <v>113</v>
      </c>
      <c r="K43" s="5" t="str">
        <f t="shared" ref="K43:P43" ca="1" si="51">IF(AND($G42="tak",$H42&gt;0,K$2&gt;=Projekt_Start,K$2&lt;=Projekt_Stop),ROUND(K42*$H42,0),"")</f>
        <v/>
      </c>
      <c r="L43" s="5" t="str">
        <f t="shared" ca="1" si="51"/>
        <v/>
      </c>
      <c r="M43" s="5" t="str">
        <f t="shared" ca="1" si="51"/>
        <v/>
      </c>
      <c r="N43" s="5" t="str">
        <f t="shared" ca="1" si="51"/>
        <v/>
      </c>
      <c r="O43" s="5" t="str">
        <f t="shared" ca="1" si="51"/>
        <v/>
      </c>
      <c r="P43" s="5" t="str">
        <f t="shared" ca="1" si="51"/>
        <v/>
      </c>
      <c r="Q43" s="5" t="str">
        <f t="shared" ref="Q43:AD43" ca="1" si="52">IF(AND($G42="tak",$H42&gt;0,Q$2&gt;=Projekt_Start,Q$2&lt;=Projekt_Stop),ROUND(Q42*$H42,0),"")</f>
        <v/>
      </c>
      <c r="R43" s="5" t="str">
        <f t="shared" ca="1" si="52"/>
        <v/>
      </c>
      <c r="S43" s="5" t="str">
        <f t="shared" ca="1" si="52"/>
        <v/>
      </c>
      <c r="T43" s="5" t="str">
        <f t="shared" ca="1" si="52"/>
        <v/>
      </c>
      <c r="U43" s="5" t="str">
        <f t="shared" ca="1" si="52"/>
        <v/>
      </c>
      <c r="V43" s="5" t="str">
        <f t="shared" ca="1" si="52"/>
        <v/>
      </c>
      <c r="W43" s="5" t="str">
        <f t="shared" ca="1" si="52"/>
        <v/>
      </c>
      <c r="X43" s="5" t="str">
        <f t="shared" ca="1" si="52"/>
        <v/>
      </c>
      <c r="Y43" s="5" t="str">
        <f t="shared" ca="1" si="52"/>
        <v/>
      </c>
      <c r="Z43" s="5" t="str">
        <f t="shared" ca="1" si="52"/>
        <v/>
      </c>
      <c r="AA43" s="5" t="str">
        <f t="shared" ca="1" si="52"/>
        <v/>
      </c>
      <c r="AB43" s="5" t="str">
        <f t="shared" ca="1" si="52"/>
        <v/>
      </c>
      <c r="AC43" s="5" t="str">
        <f t="shared" ca="1" si="52"/>
        <v/>
      </c>
      <c r="AD43" s="5" t="str">
        <f t="shared" ca="1" si="52"/>
        <v/>
      </c>
    </row>
    <row r="44" spans="2:30" x14ac:dyDescent="0.3">
      <c r="B44" s="345"/>
      <c r="C44" s="347"/>
      <c r="D44" s="347"/>
      <c r="E44" s="347"/>
      <c r="F44" s="347"/>
      <c r="G44" s="342"/>
      <c r="H44" s="344"/>
      <c r="I44" s="117">
        <f t="shared" si="16"/>
        <v>0</v>
      </c>
      <c r="J44" s="44" t="s">
        <v>112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2:30" x14ac:dyDescent="0.3">
      <c r="B45" s="346"/>
      <c r="C45" s="348"/>
      <c r="D45" s="348"/>
      <c r="E45" s="348"/>
      <c r="F45" s="348"/>
      <c r="G45" s="343"/>
      <c r="H45" s="343"/>
      <c r="I45" s="118">
        <f t="shared" ca="1" si="16"/>
        <v>0</v>
      </c>
      <c r="J45" s="45" t="s">
        <v>113</v>
      </c>
      <c r="K45" s="5" t="str">
        <f t="shared" ref="K45:P45" ca="1" si="53">IF(AND($G44="tak",$H44&gt;0,K$2&gt;=Projekt_Start,K$2&lt;=Projekt_Stop),ROUND(K44*$H44,0),"")</f>
        <v/>
      </c>
      <c r="L45" s="5" t="str">
        <f t="shared" ca="1" si="53"/>
        <v/>
      </c>
      <c r="M45" s="5" t="str">
        <f t="shared" ca="1" si="53"/>
        <v/>
      </c>
      <c r="N45" s="5" t="str">
        <f t="shared" ca="1" si="53"/>
        <v/>
      </c>
      <c r="O45" s="5" t="str">
        <f t="shared" ca="1" si="53"/>
        <v/>
      </c>
      <c r="P45" s="5" t="str">
        <f t="shared" ca="1" si="53"/>
        <v/>
      </c>
      <c r="Q45" s="5" t="str">
        <f t="shared" ref="Q45:AD45" ca="1" si="54">IF(AND($G44="tak",$H44&gt;0,Q$2&gt;=Projekt_Start,Q$2&lt;=Projekt_Stop),ROUND(Q44*$H44,0),"")</f>
        <v/>
      </c>
      <c r="R45" s="5" t="str">
        <f t="shared" ca="1" si="54"/>
        <v/>
      </c>
      <c r="S45" s="5" t="str">
        <f t="shared" ca="1" si="54"/>
        <v/>
      </c>
      <c r="T45" s="5" t="str">
        <f t="shared" ca="1" si="54"/>
        <v/>
      </c>
      <c r="U45" s="5" t="str">
        <f t="shared" ca="1" si="54"/>
        <v/>
      </c>
      <c r="V45" s="5" t="str">
        <f t="shared" ca="1" si="54"/>
        <v/>
      </c>
      <c r="W45" s="5" t="str">
        <f t="shared" ca="1" si="54"/>
        <v/>
      </c>
      <c r="X45" s="5" t="str">
        <f t="shared" ca="1" si="54"/>
        <v/>
      </c>
      <c r="Y45" s="5" t="str">
        <f t="shared" ca="1" si="54"/>
        <v/>
      </c>
      <c r="Z45" s="5" t="str">
        <f t="shared" ca="1" si="54"/>
        <v/>
      </c>
      <c r="AA45" s="5" t="str">
        <f t="shared" ca="1" si="54"/>
        <v/>
      </c>
      <c r="AB45" s="5" t="str">
        <f t="shared" ca="1" si="54"/>
        <v/>
      </c>
      <c r="AC45" s="5" t="str">
        <f t="shared" ca="1" si="54"/>
        <v/>
      </c>
      <c r="AD45" s="5" t="str">
        <f t="shared" ca="1" si="54"/>
        <v/>
      </c>
    </row>
    <row r="46" spans="2:30" x14ac:dyDescent="0.3">
      <c r="B46" s="345"/>
      <c r="C46" s="347"/>
      <c r="D46" s="347"/>
      <c r="E46" s="347"/>
      <c r="F46" s="347"/>
      <c r="G46" s="342"/>
      <c r="H46" s="344"/>
      <c r="I46" s="117">
        <f t="shared" si="16"/>
        <v>0</v>
      </c>
      <c r="J46" s="44" t="s">
        <v>112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2:30" x14ac:dyDescent="0.3">
      <c r="B47" s="346"/>
      <c r="C47" s="348"/>
      <c r="D47" s="348"/>
      <c r="E47" s="348"/>
      <c r="F47" s="348"/>
      <c r="G47" s="343"/>
      <c r="H47" s="343"/>
      <c r="I47" s="118">
        <f t="shared" ca="1" si="16"/>
        <v>0</v>
      </c>
      <c r="J47" s="45" t="s">
        <v>113</v>
      </c>
      <c r="K47" s="5" t="str">
        <f t="shared" ref="K47:P47" ca="1" si="55">IF(AND($G46="tak",$H46&gt;0,K$2&gt;=Projekt_Start,K$2&lt;=Projekt_Stop),ROUND(K46*$H46,0),"")</f>
        <v/>
      </c>
      <c r="L47" s="5" t="str">
        <f t="shared" ca="1" si="55"/>
        <v/>
      </c>
      <c r="M47" s="5" t="str">
        <f t="shared" ca="1" si="55"/>
        <v/>
      </c>
      <c r="N47" s="5" t="str">
        <f t="shared" ca="1" si="55"/>
        <v/>
      </c>
      <c r="O47" s="5" t="str">
        <f t="shared" ca="1" si="55"/>
        <v/>
      </c>
      <c r="P47" s="5" t="str">
        <f t="shared" ca="1" si="55"/>
        <v/>
      </c>
      <c r="Q47" s="5" t="str">
        <f t="shared" ref="Q47:AD47" ca="1" si="56">IF(AND($G46="tak",$H46&gt;0,Q$2&gt;=Projekt_Start,Q$2&lt;=Projekt_Stop),ROUND(Q46*$H46,0),"")</f>
        <v/>
      </c>
      <c r="R47" s="5" t="str">
        <f t="shared" ca="1" si="56"/>
        <v/>
      </c>
      <c r="S47" s="5" t="str">
        <f t="shared" ca="1" si="56"/>
        <v/>
      </c>
      <c r="T47" s="5" t="str">
        <f t="shared" ca="1" si="56"/>
        <v/>
      </c>
      <c r="U47" s="5" t="str">
        <f t="shared" ca="1" si="56"/>
        <v/>
      </c>
      <c r="V47" s="5" t="str">
        <f t="shared" ca="1" si="56"/>
        <v/>
      </c>
      <c r="W47" s="5" t="str">
        <f t="shared" ca="1" si="56"/>
        <v/>
      </c>
      <c r="X47" s="5" t="str">
        <f t="shared" ca="1" si="56"/>
        <v/>
      </c>
      <c r="Y47" s="5" t="str">
        <f t="shared" ca="1" si="56"/>
        <v/>
      </c>
      <c r="Z47" s="5" t="str">
        <f t="shared" ca="1" si="56"/>
        <v/>
      </c>
      <c r="AA47" s="5" t="str">
        <f t="shared" ca="1" si="56"/>
        <v/>
      </c>
      <c r="AB47" s="5" t="str">
        <f t="shared" ca="1" si="56"/>
        <v/>
      </c>
      <c r="AC47" s="5" t="str">
        <f t="shared" ca="1" si="56"/>
        <v/>
      </c>
      <c r="AD47" s="5" t="str">
        <f t="shared" ca="1" si="56"/>
        <v/>
      </c>
    </row>
    <row r="48" spans="2:30" x14ac:dyDescent="0.3">
      <c r="B48" s="345"/>
      <c r="C48" s="347"/>
      <c r="D48" s="347"/>
      <c r="E48" s="347"/>
      <c r="F48" s="347"/>
      <c r="G48" s="342"/>
      <c r="H48" s="344"/>
      <c r="I48" s="117">
        <f t="shared" si="16"/>
        <v>0</v>
      </c>
      <c r="J48" s="44" t="s">
        <v>112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0" x14ac:dyDescent="0.3">
      <c r="B49" s="346"/>
      <c r="C49" s="348"/>
      <c r="D49" s="348"/>
      <c r="E49" s="348"/>
      <c r="F49" s="348"/>
      <c r="G49" s="343"/>
      <c r="H49" s="343"/>
      <c r="I49" s="118">
        <f t="shared" ca="1" si="16"/>
        <v>0</v>
      </c>
      <c r="J49" s="45" t="s">
        <v>113</v>
      </c>
      <c r="K49" s="5" t="str">
        <f t="shared" ref="K49:P49" ca="1" si="57">IF(AND($G48="tak",$H48&gt;0,K$2&gt;=Projekt_Start,K$2&lt;=Projekt_Stop),ROUND(K48*$H48,0),"")</f>
        <v/>
      </c>
      <c r="L49" s="5" t="str">
        <f t="shared" ca="1" si="57"/>
        <v/>
      </c>
      <c r="M49" s="5" t="str">
        <f t="shared" ca="1" si="57"/>
        <v/>
      </c>
      <c r="N49" s="5" t="str">
        <f t="shared" ca="1" si="57"/>
        <v/>
      </c>
      <c r="O49" s="5" t="str">
        <f t="shared" ca="1" si="57"/>
        <v/>
      </c>
      <c r="P49" s="5" t="str">
        <f t="shared" ca="1" si="57"/>
        <v/>
      </c>
      <c r="Q49" s="5" t="str">
        <f t="shared" ref="Q49:AD49" ca="1" si="58">IF(AND($G48="tak",$H48&gt;0,Q$2&gt;=Projekt_Start,Q$2&lt;=Projekt_Stop),ROUND(Q48*$H48,0),"")</f>
        <v/>
      </c>
      <c r="R49" s="5" t="str">
        <f t="shared" ca="1" si="58"/>
        <v/>
      </c>
      <c r="S49" s="5" t="str">
        <f t="shared" ca="1" si="58"/>
        <v/>
      </c>
      <c r="T49" s="5" t="str">
        <f t="shared" ca="1" si="58"/>
        <v/>
      </c>
      <c r="U49" s="5" t="str">
        <f t="shared" ca="1" si="58"/>
        <v/>
      </c>
      <c r="V49" s="5" t="str">
        <f t="shared" ca="1" si="58"/>
        <v/>
      </c>
      <c r="W49" s="5" t="str">
        <f t="shared" ca="1" si="58"/>
        <v/>
      </c>
      <c r="X49" s="5" t="str">
        <f t="shared" ca="1" si="58"/>
        <v/>
      </c>
      <c r="Y49" s="5" t="str">
        <f t="shared" ca="1" si="58"/>
        <v/>
      </c>
      <c r="Z49" s="5" t="str">
        <f t="shared" ca="1" si="58"/>
        <v/>
      </c>
      <c r="AA49" s="5" t="str">
        <f t="shared" ca="1" si="58"/>
        <v/>
      </c>
      <c r="AB49" s="5" t="str">
        <f t="shared" ca="1" si="58"/>
        <v/>
      </c>
      <c r="AC49" s="5" t="str">
        <f t="shared" ca="1" si="58"/>
        <v/>
      </c>
      <c r="AD49" s="5" t="str">
        <f t="shared" ca="1" si="58"/>
        <v/>
      </c>
    </row>
    <row r="50" spans="2:30" x14ac:dyDescent="0.3">
      <c r="B50" s="345"/>
      <c r="C50" s="347"/>
      <c r="D50" s="347"/>
      <c r="E50" s="347"/>
      <c r="F50" s="347"/>
      <c r="G50" s="342"/>
      <c r="H50" s="344"/>
      <c r="I50" s="117">
        <f t="shared" si="16"/>
        <v>0</v>
      </c>
      <c r="J50" s="44" t="s">
        <v>112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2:30" x14ac:dyDescent="0.3">
      <c r="B51" s="346"/>
      <c r="C51" s="348"/>
      <c r="D51" s="348"/>
      <c r="E51" s="348"/>
      <c r="F51" s="348"/>
      <c r="G51" s="343"/>
      <c r="H51" s="343"/>
      <c r="I51" s="118">
        <f t="shared" ca="1" si="16"/>
        <v>0</v>
      </c>
      <c r="J51" s="45" t="s">
        <v>113</v>
      </c>
      <c r="K51" s="5" t="str">
        <f t="shared" ref="K51:P51" ca="1" si="59">IF(AND($G50="tak",$H50&gt;0,K$2&gt;=Projekt_Start,K$2&lt;=Projekt_Stop),ROUND(K50*$H50,0),"")</f>
        <v/>
      </c>
      <c r="L51" s="5" t="str">
        <f t="shared" ca="1" si="59"/>
        <v/>
      </c>
      <c r="M51" s="5" t="str">
        <f t="shared" ca="1" si="59"/>
        <v/>
      </c>
      <c r="N51" s="5" t="str">
        <f t="shared" ca="1" si="59"/>
        <v/>
      </c>
      <c r="O51" s="5" t="str">
        <f t="shared" ca="1" si="59"/>
        <v/>
      </c>
      <c r="P51" s="5" t="str">
        <f t="shared" ca="1" si="59"/>
        <v/>
      </c>
      <c r="Q51" s="5" t="str">
        <f t="shared" ref="Q51:AD51" ca="1" si="60">IF(AND($G50="tak",$H50&gt;0,Q$2&gt;=Projekt_Start,Q$2&lt;=Projekt_Stop),ROUND(Q50*$H50,0),"")</f>
        <v/>
      </c>
      <c r="R51" s="5" t="str">
        <f t="shared" ca="1" si="60"/>
        <v/>
      </c>
      <c r="S51" s="5" t="str">
        <f t="shared" ca="1" si="60"/>
        <v/>
      </c>
      <c r="T51" s="5" t="str">
        <f t="shared" ca="1" si="60"/>
        <v/>
      </c>
      <c r="U51" s="5" t="str">
        <f t="shared" ca="1" si="60"/>
        <v/>
      </c>
      <c r="V51" s="5" t="str">
        <f t="shared" ca="1" si="60"/>
        <v/>
      </c>
      <c r="W51" s="5" t="str">
        <f t="shared" ca="1" si="60"/>
        <v/>
      </c>
      <c r="X51" s="5" t="str">
        <f t="shared" ca="1" si="60"/>
        <v/>
      </c>
      <c r="Y51" s="5" t="str">
        <f t="shared" ca="1" si="60"/>
        <v/>
      </c>
      <c r="Z51" s="5" t="str">
        <f t="shared" ca="1" si="60"/>
        <v/>
      </c>
      <c r="AA51" s="5" t="str">
        <f t="shared" ca="1" si="60"/>
        <v/>
      </c>
      <c r="AB51" s="5" t="str">
        <f t="shared" ca="1" si="60"/>
        <v/>
      </c>
      <c r="AC51" s="5" t="str">
        <f t="shared" ca="1" si="60"/>
        <v/>
      </c>
      <c r="AD51" s="5" t="str">
        <f t="shared" ca="1" si="60"/>
        <v/>
      </c>
    </row>
    <row r="52" spans="2:30" x14ac:dyDescent="0.3">
      <c r="B52" s="345"/>
      <c r="C52" s="347"/>
      <c r="D52" s="347"/>
      <c r="E52" s="347"/>
      <c r="F52" s="347"/>
      <c r="G52" s="342"/>
      <c r="H52" s="344"/>
      <c r="I52" s="117">
        <f t="shared" si="16"/>
        <v>0</v>
      </c>
      <c r="J52" s="44" t="s">
        <v>112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2:30" x14ac:dyDescent="0.3">
      <c r="B53" s="346"/>
      <c r="C53" s="348"/>
      <c r="D53" s="348"/>
      <c r="E53" s="348"/>
      <c r="F53" s="348"/>
      <c r="G53" s="343"/>
      <c r="H53" s="343"/>
      <c r="I53" s="118">
        <f t="shared" ca="1" si="16"/>
        <v>0</v>
      </c>
      <c r="J53" s="45" t="s">
        <v>113</v>
      </c>
      <c r="K53" s="5" t="str">
        <f t="shared" ref="K53:P53" ca="1" si="61">IF(AND($G52="tak",$H52&gt;0,K$2&gt;=Projekt_Start,K$2&lt;=Projekt_Stop),ROUND(K52*$H52,0),"")</f>
        <v/>
      </c>
      <c r="L53" s="5" t="str">
        <f t="shared" ca="1" si="61"/>
        <v/>
      </c>
      <c r="M53" s="5" t="str">
        <f t="shared" ca="1" si="61"/>
        <v/>
      </c>
      <c r="N53" s="5" t="str">
        <f t="shared" ca="1" si="61"/>
        <v/>
      </c>
      <c r="O53" s="5" t="str">
        <f t="shared" ca="1" si="61"/>
        <v/>
      </c>
      <c r="P53" s="5" t="str">
        <f t="shared" ca="1" si="61"/>
        <v/>
      </c>
      <c r="Q53" s="5" t="str">
        <f t="shared" ref="Q53:AD53" ca="1" si="62">IF(AND($G52="tak",$H52&gt;0,Q$2&gt;=Projekt_Start,Q$2&lt;=Projekt_Stop),ROUND(Q52*$H52,0),"")</f>
        <v/>
      </c>
      <c r="R53" s="5" t="str">
        <f t="shared" ca="1" si="62"/>
        <v/>
      </c>
      <c r="S53" s="5" t="str">
        <f t="shared" ca="1" si="62"/>
        <v/>
      </c>
      <c r="T53" s="5" t="str">
        <f t="shared" ca="1" si="62"/>
        <v/>
      </c>
      <c r="U53" s="5" t="str">
        <f t="shared" ca="1" si="62"/>
        <v/>
      </c>
      <c r="V53" s="5" t="str">
        <f t="shared" ca="1" si="62"/>
        <v/>
      </c>
      <c r="W53" s="5" t="str">
        <f t="shared" ca="1" si="62"/>
        <v/>
      </c>
      <c r="X53" s="5" t="str">
        <f t="shared" ca="1" si="62"/>
        <v/>
      </c>
      <c r="Y53" s="5" t="str">
        <f t="shared" ca="1" si="62"/>
        <v/>
      </c>
      <c r="Z53" s="5" t="str">
        <f t="shared" ca="1" si="62"/>
        <v/>
      </c>
      <c r="AA53" s="5" t="str">
        <f t="shared" ca="1" si="62"/>
        <v/>
      </c>
      <c r="AB53" s="5" t="str">
        <f t="shared" ca="1" si="62"/>
        <v/>
      </c>
      <c r="AC53" s="5" t="str">
        <f t="shared" ca="1" si="62"/>
        <v/>
      </c>
      <c r="AD53" s="5" t="str">
        <f t="shared" ca="1" si="62"/>
        <v/>
      </c>
    </row>
    <row r="54" spans="2:30" x14ac:dyDescent="0.3">
      <c r="B54" s="345"/>
      <c r="C54" s="347"/>
      <c r="D54" s="347"/>
      <c r="E54" s="347"/>
      <c r="F54" s="347"/>
      <c r="G54" s="342"/>
      <c r="H54" s="344"/>
      <c r="I54" s="117">
        <f t="shared" si="16"/>
        <v>0</v>
      </c>
      <c r="J54" s="44" t="s">
        <v>112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0" x14ac:dyDescent="0.3">
      <c r="B55" s="346"/>
      <c r="C55" s="348"/>
      <c r="D55" s="348"/>
      <c r="E55" s="348"/>
      <c r="F55" s="348"/>
      <c r="G55" s="343"/>
      <c r="H55" s="343"/>
      <c r="I55" s="118">
        <f t="shared" ca="1" si="16"/>
        <v>0</v>
      </c>
      <c r="J55" s="45" t="s">
        <v>113</v>
      </c>
      <c r="K55" s="5" t="str">
        <f t="shared" ref="K55:P55" ca="1" si="63">IF(AND($G54="tak",$H54&gt;0,K$2&gt;=Projekt_Start,K$2&lt;=Projekt_Stop),ROUND(K54*$H54,0),"")</f>
        <v/>
      </c>
      <c r="L55" s="5" t="str">
        <f t="shared" ca="1" si="63"/>
        <v/>
      </c>
      <c r="M55" s="5" t="str">
        <f t="shared" ca="1" si="63"/>
        <v/>
      </c>
      <c r="N55" s="5" t="str">
        <f t="shared" ca="1" si="63"/>
        <v/>
      </c>
      <c r="O55" s="5" t="str">
        <f t="shared" ca="1" si="63"/>
        <v/>
      </c>
      <c r="P55" s="5" t="str">
        <f t="shared" ca="1" si="63"/>
        <v/>
      </c>
      <c r="Q55" s="5" t="str">
        <f t="shared" ref="Q55:AD55" ca="1" si="64">IF(AND($G54="tak",$H54&gt;0,Q$2&gt;=Projekt_Start,Q$2&lt;=Projekt_Stop),ROUND(Q54*$H54,0),"")</f>
        <v/>
      </c>
      <c r="R55" s="5" t="str">
        <f t="shared" ca="1" si="64"/>
        <v/>
      </c>
      <c r="S55" s="5" t="str">
        <f t="shared" ca="1" si="64"/>
        <v/>
      </c>
      <c r="T55" s="5" t="str">
        <f t="shared" ca="1" si="64"/>
        <v/>
      </c>
      <c r="U55" s="5" t="str">
        <f t="shared" ca="1" si="64"/>
        <v/>
      </c>
      <c r="V55" s="5" t="str">
        <f t="shared" ca="1" si="64"/>
        <v/>
      </c>
      <c r="W55" s="5" t="str">
        <f t="shared" ca="1" si="64"/>
        <v/>
      </c>
      <c r="X55" s="5" t="str">
        <f t="shared" ca="1" si="64"/>
        <v/>
      </c>
      <c r="Y55" s="5" t="str">
        <f t="shared" ca="1" si="64"/>
        <v/>
      </c>
      <c r="Z55" s="5" t="str">
        <f t="shared" ca="1" si="64"/>
        <v/>
      </c>
      <c r="AA55" s="5" t="str">
        <f t="shared" ca="1" si="64"/>
        <v/>
      </c>
      <c r="AB55" s="5" t="str">
        <f t="shared" ca="1" si="64"/>
        <v/>
      </c>
      <c r="AC55" s="5" t="str">
        <f t="shared" ca="1" si="64"/>
        <v/>
      </c>
      <c r="AD55" s="5" t="str">
        <f t="shared" ca="1" si="64"/>
        <v/>
      </c>
    </row>
    <row r="56" spans="2:30" x14ac:dyDescent="0.3">
      <c r="B56" s="345"/>
      <c r="C56" s="347"/>
      <c r="D56" s="347"/>
      <c r="E56" s="347"/>
      <c r="F56" s="347"/>
      <c r="G56" s="342"/>
      <c r="H56" s="344"/>
      <c r="I56" s="117">
        <f t="shared" si="16"/>
        <v>0</v>
      </c>
      <c r="J56" s="44" t="s">
        <v>112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0" x14ac:dyDescent="0.3">
      <c r="B57" s="346"/>
      <c r="C57" s="348"/>
      <c r="D57" s="348"/>
      <c r="E57" s="348"/>
      <c r="F57" s="348"/>
      <c r="G57" s="343"/>
      <c r="H57" s="343"/>
      <c r="I57" s="118">
        <f t="shared" ca="1" si="16"/>
        <v>0</v>
      </c>
      <c r="J57" s="45" t="s">
        <v>113</v>
      </c>
      <c r="K57" s="5" t="str">
        <f t="shared" ref="K57:P57" ca="1" si="65">IF(AND($G56="tak",$H56&gt;0,K$2&gt;=Projekt_Start,K$2&lt;=Projekt_Stop),ROUND(K56*$H56,0),"")</f>
        <v/>
      </c>
      <c r="L57" s="5" t="str">
        <f t="shared" ca="1" si="65"/>
        <v/>
      </c>
      <c r="M57" s="5" t="str">
        <f t="shared" ca="1" si="65"/>
        <v/>
      </c>
      <c r="N57" s="5" t="str">
        <f t="shared" ca="1" si="65"/>
        <v/>
      </c>
      <c r="O57" s="5" t="str">
        <f t="shared" ca="1" si="65"/>
        <v/>
      </c>
      <c r="P57" s="5" t="str">
        <f t="shared" ca="1" si="65"/>
        <v/>
      </c>
      <c r="Q57" s="5" t="str">
        <f t="shared" ref="Q57:AD57" ca="1" si="66">IF(AND($G56="tak",$H56&gt;0,Q$2&gt;=Projekt_Start,Q$2&lt;=Projekt_Stop),ROUND(Q56*$H56,0),"")</f>
        <v/>
      </c>
      <c r="R57" s="5" t="str">
        <f t="shared" ca="1" si="66"/>
        <v/>
      </c>
      <c r="S57" s="5" t="str">
        <f t="shared" ca="1" si="66"/>
        <v/>
      </c>
      <c r="T57" s="5" t="str">
        <f t="shared" ca="1" si="66"/>
        <v/>
      </c>
      <c r="U57" s="5" t="str">
        <f t="shared" ca="1" si="66"/>
        <v/>
      </c>
      <c r="V57" s="5" t="str">
        <f t="shared" ca="1" si="66"/>
        <v/>
      </c>
      <c r="W57" s="5" t="str">
        <f t="shared" ca="1" si="66"/>
        <v/>
      </c>
      <c r="X57" s="5" t="str">
        <f t="shared" ca="1" si="66"/>
        <v/>
      </c>
      <c r="Y57" s="5" t="str">
        <f t="shared" ca="1" si="66"/>
        <v/>
      </c>
      <c r="Z57" s="5" t="str">
        <f t="shared" ca="1" si="66"/>
        <v/>
      </c>
      <c r="AA57" s="5" t="str">
        <f t="shared" ca="1" si="66"/>
        <v/>
      </c>
      <c r="AB57" s="5" t="str">
        <f t="shared" ca="1" si="66"/>
        <v/>
      </c>
      <c r="AC57" s="5" t="str">
        <f t="shared" ca="1" si="66"/>
        <v/>
      </c>
      <c r="AD57" s="5" t="str">
        <f t="shared" ca="1" si="66"/>
        <v/>
      </c>
    </row>
    <row r="58" spans="2:30" x14ac:dyDescent="0.3">
      <c r="B58" s="345"/>
      <c r="C58" s="347"/>
      <c r="D58" s="347"/>
      <c r="E58" s="347"/>
      <c r="F58" s="347"/>
      <c r="G58" s="342"/>
      <c r="H58" s="344"/>
      <c r="I58" s="117">
        <f t="shared" si="16"/>
        <v>0</v>
      </c>
      <c r="J58" s="44" t="s">
        <v>112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0" x14ac:dyDescent="0.3">
      <c r="B59" s="346"/>
      <c r="C59" s="348"/>
      <c r="D59" s="348"/>
      <c r="E59" s="348"/>
      <c r="F59" s="348"/>
      <c r="G59" s="343"/>
      <c r="H59" s="343"/>
      <c r="I59" s="118">
        <f t="shared" ca="1" si="16"/>
        <v>0</v>
      </c>
      <c r="J59" s="45" t="s">
        <v>113</v>
      </c>
      <c r="K59" s="5" t="str">
        <f t="shared" ref="K59:P59" ca="1" si="67">IF(AND($G58="tak",$H58&gt;0,K$2&gt;=Projekt_Start,K$2&lt;=Projekt_Stop),ROUND(K58*$H58,0),"")</f>
        <v/>
      </c>
      <c r="L59" s="5" t="str">
        <f t="shared" ca="1" si="67"/>
        <v/>
      </c>
      <c r="M59" s="5" t="str">
        <f t="shared" ca="1" si="67"/>
        <v/>
      </c>
      <c r="N59" s="5" t="str">
        <f t="shared" ca="1" si="67"/>
        <v/>
      </c>
      <c r="O59" s="5" t="str">
        <f t="shared" ca="1" si="67"/>
        <v/>
      </c>
      <c r="P59" s="5" t="str">
        <f t="shared" ca="1" si="67"/>
        <v/>
      </c>
      <c r="Q59" s="5" t="str">
        <f t="shared" ref="Q59:AD59" ca="1" si="68">IF(AND($G58="tak",$H58&gt;0,Q$2&gt;=Projekt_Start,Q$2&lt;=Projekt_Stop),ROUND(Q58*$H58,0),"")</f>
        <v/>
      </c>
      <c r="R59" s="5" t="str">
        <f t="shared" ca="1" si="68"/>
        <v/>
      </c>
      <c r="S59" s="5" t="str">
        <f t="shared" ca="1" si="68"/>
        <v/>
      </c>
      <c r="T59" s="5" t="str">
        <f t="shared" ca="1" si="68"/>
        <v/>
      </c>
      <c r="U59" s="5" t="str">
        <f t="shared" ca="1" si="68"/>
        <v/>
      </c>
      <c r="V59" s="5" t="str">
        <f t="shared" ca="1" si="68"/>
        <v/>
      </c>
      <c r="W59" s="5" t="str">
        <f t="shared" ca="1" si="68"/>
        <v/>
      </c>
      <c r="X59" s="5" t="str">
        <f t="shared" ca="1" si="68"/>
        <v/>
      </c>
      <c r="Y59" s="5" t="str">
        <f t="shared" ca="1" si="68"/>
        <v/>
      </c>
      <c r="Z59" s="5" t="str">
        <f t="shared" ca="1" si="68"/>
        <v/>
      </c>
      <c r="AA59" s="5" t="str">
        <f t="shared" ca="1" si="68"/>
        <v/>
      </c>
      <c r="AB59" s="5" t="str">
        <f t="shared" ca="1" si="68"/>
        <v/>
      </c>
      <c r="AC59" s="5" t="str">
        <f t="shared" ca="1" si="68"/>
        <v/>
      </c>
      <c r="AD59" s="5" t="str">
        <f t="shared" ca="1" si="68"/>
        <v/>
      </c>
    </row>
    <row r="60" spans="2:30" x14ac:dyDescent="0.3">
      <c r="B60" s="345"/>
      <c r="C60" s="347"/>
      <c r="D60" s="347"/>
      <c r="E60" s="347"/>
      <c r="F60" s="347"/>
      <c r="G60" s="342"/>
      <c r="H60" s="344"/>
      <c r="I60" s="117">
        <f t="shared" si="16"/>
        <v>0</v>
      </c>
      <c r="J60" s="44" t="s">
        <v>112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2:30" x14ac:dyDescent="0.3">
      <c r="B61" s="346"/>
      <c r="C61" s="348"/>
      <c r="D61" s="348"/>
      <c r="E61" s="348"/>
      <c r="F61" s="348"/>
      <c r="G61" s="343"/>
      <c r="H61" s="343"/>
      <c r="I61" s="118">
        <f t="shared" ca="1" si="16"/>
        <v>0</v>
      </c>
      <c r="J61" s="45" t="s">
        <v>113</v>
      </c>
      <c r="K61" s="5" t="str">
        <f t="shared" ref="K61:P61" ca="1" si="69">IF(AND($G60="tak",$H60&gt;0,K$2&gt;=Projekt_Start,K$2&lt;=Projekt_Stop),ROUND(K60*$H60,0),"")</f>
        <v/>
      </c>
      <c r="L61" s="5" t="str">
        <f t="shared" ca="1" si="69"/>
        <v/>
      </c>
      <c r="M61" s="5" t="str">
        <f t="shared" ca="1" si="69"/>
        <v/>
      </c>
      <c r="N61" s="5" t="str">
        <f t="shared" ca="1" si="69"/>
        <v/>
      </c>
      <c r="O61" s="5" t="str">
        <f t="shared" ca="1" si="69"/>
        <v/>
      </c>
      <c r="P61" s="5" t="str">
        <f t="shared" ca="1" si="69"/>
        <v/>
      </c>
      <c r="Q61" s="5" t="str">
        <f t="shared" ref="Q61:AD61" ca="1" si="70">IF(AND($G60="tak",$H60&gt;0,Q$2&gt;=Projekt_Start,Q$2&lt;=Projekt_Stop),ROUND(Q60*$H60,0),"")</f>
        <v/>
      </c>
      <c r="R61" s="5" t="str">
        <f t="shared" ca="1" si="70"/>
        <v/>
      </c>
      <c r="S61" s="5" t="str">
        <f t="shared" ca="1" si="70"/>
        <v/>
      </c>
      <c r="T61" s="5" t="str">
        <f t="shared" ca="1" si="70"/>
        <v/>
      </c>
      <c r="U61" s="5" t="str">
        <f t="shared" ca="1" si="70"/>
        <v/>
      </c>
      <c r="V61" s="5" t="str">
        <f t="shared" ca="1" si="70"/>
        <v/>
      </c>
      <c r="W61" s="5" t="str">
        <f t="shared" ca="1" si="70"/>
        <v/>
      </c>
      <c r="X61" s="5" t="str">
        <f t="shared" ca="1" si="70"/>
        <v/>
      </c>
      <c r="Y61" s="5" t="str">
        <f t="shared" ca="1" si="70"/>
        <v/>
      </c>
      <c r="Z61" s="5" t="str">
        <f t="shared" ca="1" si="70"/>
        <v/>
      </c>
      <c r="AA61" s="5" t="str">
        <f t="shared" ca="1" si="70"/>
        <v/>
      </c>
      <c r="AB61" s="5" t="str">
        <f t="shared" ca="1" si="70"/>
        <v/>
      </c>
      <c r="AC61" s="5" t="str">
        <f t="shared" ca="1" si="70"/>
        <v/>
      </c>
      <c r="AD61" s="5" t="str">
        <f t="shared" ca="1" si="70"/>
        <v/>
      </c>
    </row>
    <row r="62" spans="2:30" x14ac:dyDescent="0.3">
      <c r="B62" s="345"/>
      <c r="C62" s="347"/>
      <c r="D62" s="347"/>
      <c r="E62" s="347"/>
      <c r="F62" s="347"/>
      <c r="G62" s="342"/>
      <c r="H62" s="344"/>
      <c r="I62" s="117">
        <f t="shared" si="16"/>
        <v>0</v>
      </c>
      <c r="J62" s="44" t="s">
        <v>112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2:30" x14ac:dyDescent="0.3">
      <c r="B63" s="346"/>
      <c r="C63" s="348"/>
      <c r="D63" s="348"/>
      <c r="E63" s="348"/>
      <c r="F63" s="348"/>
      <c r="G63" s="343"/>
      <c r="H63" s="343"/>
      <c r="I63" s="118">
        <f t="shared" ca="1" si="16"/>
        <v>0</v>
      </c>
      <c r="J63" s="45" t="s">
        <v>113</v>
      </c>
      <c r="K63" s="5" t="str">
        <f t="shared" ref="K63:P63" ca="1" si="71">IF(AND($G62="tak",$H62&gt;0,K$2&gt;=Projekt_Start,K$2&lt;=Projekt_Stop),ROUND(K62*$H62,0),"")</f>
        <v/>
      </c>
      <c r="L63" s="5" t="str">
        <f t="shared" ca="1" si="71"/>
        <v/>
      </c>
      <c r="M63" s="5" t="str">
        <f t="shared" ca="1" si="71"/>
        <v/>
      </c>
      <c r="N63" s="5" t="str">
        <f t="shared" ca="1" si="71"/>
        <v/>
      </c>
      <c r="O63" s="5" t="str">
        <f t="shared" ca="1" si="71"/>
        <v/>
      </c>
      <c r="P63" s="5" t="str">
        <f t="shared" ca="1" si="71"/>
        <v/>
      </c>
      <c r="Q63" s="5" t="str">
        <f t="shared" ref="Q63:AD63" ca="1" si="72">IF(AND($G62="tak",$H62&gt;0,Q$2&gt;=Projekt_Start,Q$2&lt;=Projekt_Stop),ROUND(Q62*$H62,0),"")</f>
        <v/>
      </c>
      <c r="R63" s="5" t="str">
        <f t="shared" ca="1" si="72"/>
        <v/>
      </c>
      <c r="S63" s="5" t="str">
        <f t="shared" ca="1" si="72"/>
        <v/>
      </c>
      <c r="T63" s="5" t="str">
        <f t="shared" ca="1" si="72"/>
        <v/>
      </c>
      <c r="U63" s="5" t="str">
        <f t="shared" ca="1" si="72"/>
        <v/>
      </c>
      <c r="V63" s="5" t="str">
        <f t="shared" ca="1" si="72"/>
        <v/>
      </c>
      <c r="W63" s="5" t="str">
        <f t="shared" ca="1" si="72"/>
        <v/>
      </c>
      <c r="X63" s="5" t="str">
        <f t="shared" ca="1" si="72"/>
        <v/>
      </c>
      <c r="Y63" s="5" t="str">
        <f t="shared" ca="1" si="72"/>
        <v/>
      </c>
      <c r="Z63" s="5" t="str">
        <f t="shared" ca="1" si="72"/>
        <v/>
      </c>
      <c r="AA63" s="5" t="str">
        <f t="shared" ca="1" si="72"/>
        <v/>
      </c>
      <c r="AB63" s="5" t="str">
        <f t="shared" ca="1" si="72"/>
        <v/>
      </c>
      <c r="AC63" s="5" t="str">
        <f t="shared" ca="1" si="72"/>
        <v/>
      </c>
      <c r="AD63" s="5" t="str">
        <f t="shared" ca="1" si="72"/>
        <v/>
      </c>
    </row>
    <row r="64" spans="2:30" x14ac:dyDescent="0.3">
      <c r="B64" s="345"/>
      <c r="C64" s="347"/>
      <c r="D64" s="347"/>
      <c r="E64" s="347"/>
      <c r="F64" s="347"/>
      <c r="G64" s="342"/>
      <c r="H64" s="344"/>
      <c r="I64" s="117">
        <f t="shared" si="16"/>
        <v>0</v>
      </c>
      <c r="J64" s="44" t="s">
        <v>112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30" x14ac:dyDescent="0.3">
      <c r="B65" s="346"/>
      <c r="C65" s="348"/>
      <c r="D65" s="348"/>
      <c r="E65" s="348"/>
      <c r="F65" s="348"/>
      <c r="G65" s="343"/>
      <c r="H65" s="343"/>
      <c r="I65" s="118">
        <f t="shared" ca="1" si="16"/>
        <v>0</v>
      </c>
      <c r="J65" s="45" t="s">
        <v>113</v>
      </c>
      <c r="K65" s="5" t="str">
        <f t="shared" ref="K65:P65" ca="1" si="73">IF(AND($G64="tak",$H64&gt;0,K$2&gt;=Projekt_Start,K$2&lt;=Projekt_Stop),ROUND(K64*$H64,0),"")</f>
        <v/>
      </c>
      <c r="L65" s="5" t="str">
        <f t="shared" ca="1" si="73"/>
        <v/>
      </c>
      <c r="M65" s="5" t="str">
        <f t="shared" ca="1" si="73"/>
        <v/>
      </c>
      <c r="N65" s="5" t="str">
        <f t="shared" ca="1" si="73"/>
        <v/>
      </c>
      <c r="O65" s="5" t="str">
        <f t="shared" ca="1" si="73"/>
        <v/>
      </c>
      <c r="P65" s="5" t="str">
        <f t="shared" ca="1" si="73"/>
        <v/>
      </c>
      <c r="Q65" s="5" t="str">
        <f t="shared" ref="Q65:AD65" ca="1" si="74">IF(AND($G64="tak",$H64&gt;0,Q$2&gt;=Projekt_Start,Q$2&lt;=Projekt_Stop),ROUND(Q64*$H64,0),"")</f>
        <v/>
      </c>
      <c r="R65" s="5" t="str">
        <f t="shared" ca="1" si="74"/>
        <v/>
      </c>
      <c r="S65" s="5" t="str">
        <f t="shared" ca="1" si="74"/>
        <v/>
      </c>
      <c r="T65" s="5" t="str">
        <f t="shared" ca="1" si="74"/>
        <v/>
      </c>
      <c r="U65" s="5" t="str">
        <f t="shared" ca="1" si="74"/>
        <v/>
      </c>
      <c r="V65" s="5" t="str">
        <f t="shared" ca="1" si="74"/>
        <v/>
      </c>
      <c r="W65" s="5" t="str">
        <f t="shared" ca="1" si="74"/>
        <v/>
      </c>
      <c r="X65" s="5" t="str">
        <f t="shared" ca="1" si="74"/>
        <v/>
      </c>
      <c r="Y65" s="5" t="str">
        <f t="shared" ca="1" si="74"/>
        <v/>
      </c>
      <c r="Z65" s="5" t="str">
        <f t="shared" ca="1" si="74"/>
        <v/>
      </c>
      <c r="AA65" s="5" t="str">
        <f t="shared" ca="1" si="74"/>
        <v/>
      </c>
      <c r="AB65" s="5" t="str">
        <f t="shared" ca="1" si="74"/>
        <v/>
      </c>
      <c r="AC65" s="5" t="str">
        <f t="shared" ca="1" si="74"/>
        <v/>
      </c>
      <c r="AD65" s="5" t="str">
        <f t="shared" ca="1" si="74"/>
        <v/>
      </c>
    </row>
    <row r="66" spans="2:30" x14ac:dyDescent="0.3">
      <c r="B66" s="345"/>
      <c r="C66" s="347"/>
      <c r="D66" s="347"/>
      <c r="E66" s="347"/>
      <c r="F66" s="347"/>
      <c r="G66" s="342"/>
      <c r="H66" s="344"/>
      <c r="I66" s="117">
        <f t="shared" si="16"/>
        <v>0</v>
      </c>
      <c r="J66" s="44" t="s">
        <v>112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2:30" x14ac:dyDescent="0.3">
      <c r="B67" s="346"/>
      <c r="C67" s="348"/>
      <c r="D67" s="348"/>
      <c r="E67" s="348"/>
      <c r="F67" s="348"/>
      <c r="G67" s="343"/>
      <c r="H67" s="343"/>
      <c r="I67" s="118">
        <f t="shared" ca="1" si="16"/>
        <v>0</v>
      </c>
      <c r="J67" s="45" t="s">
        <v>113</v>
      </c>
      <c r="K67" s="5" t="str">
        <f t="shared" ref="K67:P67" ca="1" si="75">IF(AND($G66="tak",$H66&gt;0,K$2&gt;=Projekt_Start,K$2&lt;=Projekt_Stop),ROUND(K66*$H66,0),"")</f>
        <v/>
      </c>
      <c r="L67" s="5" t="str">
        <f t="shared" ca="1" si="75"/>
        <v/>
      </c>
      <c r="M67" s="5" t="str">
        <f t="shared" ca="1" si="75"/>
        <v/>
      </c>
      <c r="N67" s="5" t="str">
        <f t="shared" ca="1" si="75"/>
        <v/>
      </c>
      <c r="O67" s="5" t="str">
        <f t="shared" ca="1" si="75"/>
        <v/>
      </c>
      <c r="P67" s="5" t="str">
        <f t="shared" ca="1" si="75"/>
        <v/>
      </c>
      <c r="Q67" s="5" t="str">
        <f t="shared" ref="Q67:AD67" ca="1" si="76">IF(AND($G66="tak",$H66&gt;0,Q$2&gt;=Projekt_Start,Q$2&lt;=Projekt_Stop),ROUND(Q66*$H66,0),"")</f>
        <v/>
      </c>
      <c r="R67" s="5" t="str">
        <f t="shared" ca="1" si="76"/>
        <v/>
      </c>
      <c r="S67" s="5" t="str">
        <f t="shared" ca="1" si="76"/>
        <v/>
      </c>
      <c r="T67" s="5" t="str">
        <f t="shared" ca="1" si="76"/>
        <v/>
      </c>
      <c r="U67" s="5" t="str">
        <f t="shared" ca="1" si="76"/>
        <v/>
      </c>
      <c r="V67" s="5" t="str">
        <f t="shared" ca="1" si="76"/>
        <v/>
      </c>
      <c r="W67" s="5" t="str">
        <f t="shared" ca="1" si="76"/>
        <v/>
      </c>
      <c r="X67" s="5" t="str">
        <f t="shared" ca="1" si="76"/>
        <v/>
      </c>
      <c r="Y67" s="5" t="str">
        <f t="shared" ca="1" si="76"/>
        <v/>
      </c>
      <c r="Z67" s="5" t="str">
        <f t="shared" ca="1" si="76"/>
        <v/>
      </c>
      <c r="AA67" s="5" t="str">
        <f t="shared" ca="1" si="76"/>
        <v/>
      </c>
      <c r="AB67" s="5" t="str">
        <f t="shared" ca="1" si="76"/>
        <v/>
      </c>
      <c r="AC67" s="5" t="str">
        <f t="shared" ca="1" si="76"/>
        <v/>
      </c>
      <c r="AD67" s="5" t="str">
        <f t="shared" ca="1" si="76"/>
        <v/>
      </c>
    </row>
    <row r="68" spans="2:30" x14ac:dyDescent="0.3">
      <c r="B68" s="345"/>
      <c r="C68" s="347"/>
      <c r="D68" s="347"/>
      <c r="E68" s="347"/>
      <c r="F68" s="347"/>
      <c r="G68" s="342"/>
      <c r="H68" s="344"/>
      <c r="I68" s="117">
        <f>ROUND(SUM(K68:AD68),0)</f>
        <v>0</v>
      </c>
      <c r="J68" s="44" t="s">
        <v>112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2:30" x14ac:dyDescent="0.3">
      <c r="B69" s="346"/>
      <c r="C69" s="348"/>
      <c r="D69" s="348"/>
      <c r="E69" s="348"/>
      <c r="F69" s="348"/>
      <c r="G69" s="343"/>
      <c r="H69" s="343"/>
      <c r="I69" s="118">
        <f t="shared" ref="I69:I111" ca="1" si="77">ROUND(SUM(K69:AD69),0)</f>
        <v>0</v>
      </c>
      <c r="J69" s="45" t="s">
        <v>113</v>
      </c>
      <c r="K69" s="5" t="str">
        <f t="shared" ref="K69:P69" ca="1" si="78">IF(AND($G68="tak",$H68&gt;0,K$2&gt;=Projekt_Start,K$2&lt;=Projekt_Stop),ROUND(K68*$H68,0),"")</f>
        <v/>
      </c>
      <c r="L69" s="5" t="str">
        <f t="shared" ca="1" si="78"/>
        <v/>
      </c>
      <c r="M69" s="5" t="str">
        <f t="shared" ca="1" si="78"/>
        <v/>
      </c>
      <c r="N69" s="5" t="str">
        <f t="shared" ca="1" si="78"/>
        <v/>
      </c>
      <c r="O69" s="5" t="str">
        <f t="shared" ca="1" si="78"/>
        <v/>
      </c>
      <c r="P69" s="5" t="str">
        <f t="shared" ca="1" si="78"/>
        <v/>
      </c>
      <c r="Q69" s="5" t="str">
        <f t="shared" ref="Q69:AD69" ca="1" si="79">IF(AND($G68="tak",$H68&gt;0,Q$2&gt;=Projekt_Start,Q$2&lt;=Projekt_Stop),ROUND(Q68*$H68,0),"")</f>
        <v/>
      </c>
      <c r="R69" s="5" t="str">
        <f t="shared" ca="1" si="79"/>
        <v/>
      </c>
      <c r="S69" s="5" t="str">
        <f t="shared" ca="1" si="79"/>
        <v/>
      </c>
      <c r="T69" s="5" t="str">
        <f t="shared" ca="1" si="79"/>
        <v/>
      </c>
      <c r="U69" s="5" t="str">
        <f t="shared" ca="1" si="79"/>
        <v/>
      </c>
      <c r="V69" s="5" t="str">
        <f t="shared" ca="1" si="79"/>
        <v/>
      </c>
      <c r="W69" s="5" t="str">
        <f t="shared" ca="1" si="79"/>
        <v/>
      </c>
      <c r="X69" s="5" t="str">
        <f t="shared" ca="1" si="79"/>
        <v/>
      </c>
      <c r="Y69" s="5" t="str">
        <f t="shared" ca="1" si="79"/>
        <v/>
      </c>
      <c r="Z69" s="5" t="str">
        <f t="shared" ca="1" si="79"/>
        <v/>
      </c>
      <c r="AA69" s="5" t="str">
        <f t="shared" ca="1" si="79"/>
        <v/>
      </c>
      <c r="AB69" s="5" t="str">
        <f t="shared" ca="1" si="79"/>
        <v/>
      </c>
      <c r="AC69" s="5" t="str">
        <f t="shared" ca="1" si="79"/>
        <v/>
      </c>
      <c r="AD69" s="5" t="str">
        <f t="shared" ca="1" si="79"/>
        <v/>
      </c>
    </row>
    <row r="70" spans="2:30" x14ac:dyDescent="0.3">
      <c r="B70" s="345"/>
      <c r="C70" s="347"/>
      <c r="D70" s="347"/>
      <c r="E70" s="347"/>
      <c r="F70" s="347"/>
      <c r="G70" s="342"/>
      <c r="H70" s="344"/>
      <c r="I70" s="117">
        <f t="shared" si="77"/>
        <v>0</v>
      </c>
      <c r="J70" s="44" t="s">
        <v>112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2:30" x14ac:dyDescent="0.3">
      <c r="B71" s="346"/>
      <c r="C71" s="348"/>
      <c r="D71" s="348"/>
      <c r="E71" s="348"/>
      <c r="F71" s="348"/>
      <c r="G71" s="343"/>
      <c r="H71" s="343"/>
      <c r="I71" s="118">
        <f t="shared" ca="1" si="77"/>
        <v>0</v>
      </c>
      <c r="J71" s="45" t="s">
        <v>113</v>
      </c>
      <c r="K71" s="5" t="str">
        <f t="shared" ref="K71:P71" ca="1" si="80">IF(AND($G70="tak",$H70&gt;0,K$2&gt;=Projekt_Start,K$2&lt;=Projekt_Stop),ROUND(K70*$H70,0),"")</f>
        <v/>
      </c>
      <c r="L71" s="5" t="str">
        <f t="shared" ca="1" si="80"/>
        <v/>
      </c>
      <c r="M71" s="5" t="str">
        <f t="shared" ca="1" si="80"/>
        <v/>
      </c>
      <c r="N71" s="5" t="str">
        <f t="shared" ca="1" si="80"/>
        <v/>
      </c>
      <c r="O71" s="5" t="str">
        <f t="shared" ca="1" si="80"/>
        <v/>
      </c>
      <c r="P71" s="5" t="str">
        <f t="shared" ca="1" si="80"/>
        <v/>
      </c>
      <c r="Q71" s="5" t="str">
        <f t="shared" ref="Q71:AD71" ca="1" si="81">IF(AND($G70="tak",$H70&gt;0,Q$2&gt;=Projekt_Start,Q$2&lt;=Projekt_Stop),ROUND(Q70*$H70,0),"")</f>
        <v/>
      </c>
      <c r="R71" s="5" t="str">
        <f t="shared" ca="1" si="81"/>
        <v/>
      </c>
      <c r="S71" s="5" t="str">
        <f t="shared" ca="1" si="81"/>
        <v/>
      </c>
      <c r="T71" s="5" t="str">
        <f t="shared" ca="1" si="81"/>
        <v/>
      </c>
      <c r="U71" s="5" t="str">
        <f t="shared" ca="1" si="81"/>
        <v/>
      </c>
      <c r="V71" s="5" t="str">
        <f t="shared" ca="1" si="81"/>
        <v/>
      </c>
      <c r="W71" s="5" t="str">
        <f t="shared" ca="1" si="81"/>
        <v/>
      </c>
      <c r="X71" s="5" t="str">
        <f t="shared" ca="1" si="81"/>
        <v/>
      </c>
      <c r="Y71" s="5" t="str">
        <f t="shared" ca="1" si="81"/>
        <v/>
      </c>
      <c r="Z71" s="5" t="str">
        <f t="shared" ca="1" si="81"/>
        <v/>
      </c>
      <c r="AA71" s="5" t="str">
        <f t="shared" ca="1" si="81"/>
        <v/>
      </c>
      <c r="AB71" s="5" t="str">
        <f t="shared" ca="1" si="81"/>
        <v/>
      </c>
      <c r="AC71" s="5" t="str">
        <f t="shared" ca="1" si="81"/>
        <v/>
      </c>
      <c r="AD71" s="5" t="str">
        <f t="shared" ca="1" si="81"/>
        <v/>
      </c>
    </row>
    <row r="72" spans="2:30" x14ac:dyDescent="0.3">
      <c r="B72" s="345"/>
      <c r="C72" s="347"/>
      <c r="D72" s="347"/>
      <c r="E72" s="347"/>
      <c r="F72" s="347"/>
      <c r="G72" s="342"/>
      <c r="H72" s="344"/>
      <c r="I72" s="117">
        <f t="shared" si="77"/>
        <v>0</v>
      </c>
      <c r="J72" s="44" t="s">
        <v>112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2:30" x14ac:dyDescent="0.3">
      <c r="B73" s="346"/>
      <c r="C73" s="348"/>
      <c r="D73" s="348"/>
      <c r="E73" s="348"/>
      <c r="F73" s="348"/>
      <c r="G73" s="343"/>
      <c r="H73" s="343"/>
      <c r="I73" s="118">
        <f t="shared" ca="1" si="77"/>
        <v>0</v>
      </c>
      <c r="J73" s="45" t="s">
        <v>113</v>
      </c>
      <c r="K73" s="5" t="str">
        <f t="shared" ref="K73:P73" ca="1" si="82">IF(AND($G72="tak",$H72&gt;0,K$2&gt;=Projekt_Start,K$2&lt;=Projekt_Stop),ROUND(K72*$H72,0),"")</f>
        <v/>
      </c>
      <c r="L73" s="5" t="str">
        <f t="shared" ca="1" si="82"/>
        <v/>
      </c>
      <c r="M73" s="5" t="str">
        <f t="shared" ca="1" si="82"/>
        <v/>
      </c>
      <c r="N73" s="5" t="str">
        <f t="shared" ca="1" si="82"/>
        <v/>
      </c>
      <c r="O73" s="5" t="str">
        <f t="shared" ca="1" si="82"/>
        <v/>
      </c>
      <c r="P73" s="5" t="str">
        <f t="shared" ca="1" si="82"/>
        <v/>
      </c>
      <c r="Q73" s="5" t="str">
        <f t="shared" ref="Q73:AD73" ca="1" si="83">IF(AND($G72="tak",$H72&gt;0,Q$2&gt;=Projekt_Start,Q$2&lt;=Projekt_Stop),ROUND(Q72*$H72,0),"")</f>
        <v/>
      </c>
      <c r="R73" s="5" t="str">
        <f t="shared" ca="1" si="83"/>
        <v/>
      </c>
      <c r="S73" s="5" t="str">
        <f t="shared" ca="1" si="83"/>
        <v/>
      </c>
      <c r="T73" s="5" t="str">
        <f t="shared" ca="1" si="83"/>
        <v/>
      </c>
      <c r="U73" s="5" t="str">
        <f t="shared" ca="1" si="83"/>
        <v/>
      </c>
      <c r="V73" s="5" t="str">
        <f t="shared" ca="1" si="83"/>
        <v/>
      </c>
      <c r="W73" s="5" t="str">
        <f t="shared" ca="1" si="83"/>
        <v/>
      </c>
      <c r="X73" s="5" t="str">
        <f t="shared" ca="1" si="83"/>
        <v/>
      </c>
      <c r="Y73" s="5" t="str">
        <f t="shared" ca="1" si="83"/>
        <v/>
      </c>
      <c r="Z73" s="5" t="str">
        <f t="shared" ca="1" si="83"/>
        <v/>
      </c>
      <c r="AA73" s="5" t="str">
        <f t="shared" ca="1" si="83"/>
        <v/>
      </c>
      <c r="AB73" s="5" t="str">
        <f t="shared" ca="1" si="83"/>
        <v/>
      </c>
      <c r="AC73" s="5" t="str">
        <f t="shared" ca="1" si="83"/>
        <v/>
      </c>
      <c r="AD73" s="5" t="str">
        <f t="shared" ca="1" si="83"/>
        <v/>
      </c>
    </row>
    <row r="74" spans="2:30" x14ac:dyDescent="0.3">
      <c r="B74" s="345"/>
      <c r="C74" s="347"/>
      <c r="D74" s="347"/>
      <c r="E74" s="347"/>
      <c r="F74" s="347"/>
      <c r="G74" s="342"/>
      <c r="H74" s="344"/>
      <c r="I74" s="117">
        <f t="shared" si="77"/>
        <v>0</v>
      </c>
      <c r="J74" s="44" t="s">
        <v>112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2:30" x14ac:dyDescent="0.3">
      <c r="B75" s="346"/>
      <c r="C75" s="348"/>
      <c r="D75" s="348"/>
      <c r="E75" s="348"/>
      <c r="F75" s="348"/>
      <c r="G75" s="343"/>
      <c r="H75" s="343"/>
      <c r="I75" s="118">
        <f t="shared" ca="1" si="77"/>
        <v>0</v>
      </c>
      <c r="J75" s="45" t="s">
        <v>113</v>
      </c>
      <c r="K75" s="5" t="str">
        <f t="shared" ref="K75:P75" ca="1" si="84">IF(AND($G74="tak",$H74&gt;0,K$2&gt;=Projekt_Start,K$2&lt;=Projekt_Stop),ROUND(K74*$H74,0),"")</f>
        <v/>
      </c>
      <c r="L75" s="5" t="str">
        <f t="shared" ca="1" si="84"/>
        <v/>
      </c>
      <c r="M75" s="5" t="str">
        <f t="shared" ca="1" si="84"/>
        <v/>
      </c>
      <c r="N75" s="5" t="str">
        <f t="shared" ca="1" si="84"/>
        <v/>
      </c>
      <c r="O75" s="5" t="str">
        <f t="shared" ca="1" si="84"/>
        <v/>
      </c>
      <c r="P75" s="5" t="str">
        <f t="shared" ca="1" si="84"/>
        <v/>
      </c>
      <c r="Q75" s="5" t="str">
        <f t="shared" ref="Q75:AD75" ca="1" si="85">IF(AND($G74="tak",$H74&gt;0,Q$2&gt;=Projekt_Start,Q$2&lt;=Projekt_Stop),ROUND(Q74*$H74,0),"")</f>
        <v/>
      </c>
      <c r="R75" s="5" t="str">
        <f t="shared" ca="1" si="85"/>
        <v/>
      </c>
      <c r="S75" s="5" t="str">
        <f t="shared" ca="1" si="85"/>
        <v/>
      </c>
      <c r="T75" s="5" t="str">
        <f t="shared" ca="1" si="85"/>
        <v/>
      </c>
      <c r="U75" s="5" t="str">
        <f t="shared" ca="1" si="85"/>
        <v/>
      </c>
      <c r="V75" s="5" t="str">
        <f t="shared" ca="1" si="85"/>
        <v/>
      </c>
      <c r="W75" s="5" t="str">
        <f t="shared" ca="1" si="85"/>
        <v/>
      </c>
      <c r="X75" s="5" t="str">
        <f t="shared" ca="1" si="85"/>
        <v/>
      </c>
      <c r="Y75" s="5" t="str">
        <f t="shared" ca="1" si="85"/>
        <v/>
      </c>
      <c r="Z75" s="5" t="str">
        <f t="shared" ca="1" si="85"/>
        <v/>
      </c>
      <c r="AA75" s="5" t="str">
        <f t="shared" ca="1" si="85"/>
        <v/>
      </c>
      <c r="AB75" s="5" t="str">
        <f t="shared" ca="1" si="85"/>
        <v/>
      </c>
      <c r="AC75" s="5" t="str">
        <f t="shared" ca="1" si="85"/>
        <v/>
      </c>
      <c r="AD75" s="5" t="str">
        <f t="shared" ca="1" si="85"/>
        <v/>
      </c>
    </row>
    <row r="76" spans="2:30" x14ac:dyDescent="0.3">
      <c r="B76" s="345"/>
      <c r="C76" s="347"/>
      <c r="D76" s="347"/>
      <c r="E76" s="347"/>
      <c r="F76" s="347"/>
      <c r="G76" s="342"/>
      <c r="H76" s="344"/>
      <c r="I76" s="117">
        <f t="shared" si="77"/>
        <v>0</v>
      </c>
      <c r="J76" s="44" t="s">
        <v>112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2:30" x14ac:dyDescent="0.3">
      <c r="B77" s="346"/>
      <c r="C77" s="348"/>
      <c r="D77" s="348"/>
      <c r="E77" s="348"/>
      <c r="F77" s="348"/>
      <c r="G77" s="343"/>
      <c r="H77" s="343"/>
      <c r="I77" s="118">
        <f t="shared" ca="1" si="77"/>
        <v>0</v>
      </c>
      <c r="J77" s="45" t="s">
        <v>113</v>
      </c>
      <c r="K77" s="5" t="str">
        <f t="shared" ref="K77:P77" ca="1" si="86">IF(AND($G76="tak",$H76&gt;0,K$2&gt;=Projekt_Start,K$2&lt;=Projekt_Stop),ROUND(K76*$H76,0),"")</f>
        <v/>
      </c>
      <c r="L77" s="5" t="str">
        <f t="shared" ca="1" si="86"/>
        <v/>
      </c>
      <c r="M77" s="5" t="str">
        <f t="shared" ca="1" si="86"/>
        <v/>
      </c>
      <c r="N77" s="5" t="str">
        <f t="shared" ca="1" si="86"/>
        <v/>
      </c>
      <c r="O77" s="5" t="str">
        <f t="shared" ca="1" si="86"/>
        <v/>
      </c>
      <c r="P77" s="5" t="str">
        <f t="shared" ca="1" si="86"/>
        <v/>
      </c>
      <c r="Q77" s="5" t="str">
        <f t="shared" ref="Q77:AD77" ca="1" si="87">IF(AND($G76="tak",$H76&gt;0,Q$2&gt;=Projekt_Start,Q$2&lt;=Projekt_Stop),ROUND(Q76*$H76,0),"")</f>
        <v/>
      </c>
      <c r="R77" s="5" t="str">
        <f t="shared" ca="1" si="87"/>
        <v/>
      </c>
      <c r="S77" s="5" t="str">
        <f t="shared" ca="1" si="87"/>
        <v/>
      </c>
      <c r="T77" s="5" t="str">
        <f t="shared" ca="1" si="87"/>
        <v/>
      </c>
      <c r="U77" s="5" t="str">
        <f t="shared" ca="1" si="87"/>
        <v/>
      </c>
      <c r="V77" s="5" t="str">
        <f t="shared" ca="1" si="87"/>
        <v/>
      </c>
      <c r="W77" s="5" t="str">
        <f t="shared" ca="1" si="87"/>
        <v/>
      </c>
      <c r="X77" s="5" t="str">
        <f t="shared" ca="1" si="87"/>
        <v/>
      </c>
      <c r="Y77" s="5" t="str">
        <f t="shared" ca="1" si="87"/>
        <v/>
      </c>
      <c r="Z77" s="5" t="str">
        <f t="shared" ca="1" si="87"/>
        <v/>
      </c>
      <c r="AA77" s="5" t="str">
        <f t="shared" ca="1" si="87"/>
        <v/>
      </c>
      <c r="AB77" s="5" t="str">
        <f t="shared" ca="1" si="87"/>
        <v/>
      </c>
      <c r="AC77" s="5" t="str">
        <f t="shared" ca="1" si="87"/>
        <v/>
      </c>
      <c r="AD77" s="5" t="str">
        <f t="shared" ca="1" si="87"/>
        <v/>
      </c>
    </row>
    <row r="78" spans="2:30" x14ac:dyDescent="0.3">
      <c r="B78" s="345"/>
      <c r="C78" s="347"/>
      <c r="D78" s="347"/>
      <c r="E78" s="347"/>
      <c r="F78" s="347"/>
      <c r="G78" s="342"/>
      <c r="H78" s="344"/>
      <c r="I78" s="117">
        <f t="shared" si="77"/>
        <v>0</v>
      </c>
      <c r="J78" s="44" t="s">
        <v>112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2:30" x14ac:dyDescent="0.3">
      <c r="B79" s="346"/>
      <c r="C79" s="348"/>
      <c r="D79" s="348"/>
      <c r="E79" s="348"/>
      <c r="F79" s="348"/>
      <c r="G79" s="343"/>
      <c r="H79" s="343"/>
      <c r="I79" s="118">
        <f t="shared" ca="1" si="77"/>
        <v>0</v>
      </c>
      <c r="J79" s="45" t="s">
        <v>113</v>
      </c>
      <c r="K79" s="5" t="str">
        <f t="shared" ref="K79:P79" ca="1" si="88">IF(AND($G78="tak",$H78&gt;0,K$2&gt;=Projekt_Start,K$2&lt;=Projekt_Stop),ROUND(K78*$H78,0),"")</f>
        <v/>
      </c>
      <c r="L79" s="5" t="str">
        <f t="shared" ca="1" si="88"/>
        <v/>
      </c>
      <c r="M79" s="5" t="str">
        <f t="shared" ca="1" si="88"/>
        <v/>
      </c>
      <c r="N79" s="5" t="str">
        <f t="shared" ca="1" si="88"/>
        <v/>
      </c>
      <c r="O79" s="5" t="str">
        <f t="shared" ca="1" si="88"/>
        <v/>
      </c>
      <c r="P79" s="5" t="str">
        <f t="shared" ca="1" si="88"/>
        <v/>
      </c>
      <c r="Q79" s="5" t="str">
        <f t="shared" ref="Q79:AD79" ca="1" si="89">IF(AND($G78="tak",$H78&gt;0,Q$2&gt;=Projekt_Start,Q$2&lt;=Projekt_Stop),ROUND(Q78*$H78,0),"")</f>
        <v/>
      </c>
      <c r="R79" s="5" t="str">
        <f t="shared" ca="1" si="89"/>
        <v/>
      </c>
      <c r="S79" s="5" t="str">
        <f t="shared" ca="1" si="89"/>
        <v/>
      </c>
      <c r="T79" s="5" t="str">
        <f t="shared" ca="1" si="89"/>
        <v/>
      </c>
      <c r="U79" s="5" t="str">
        <f t="shared" ca="1" si="89"/>
        <v/>
      </c>
      <c r="V79" s="5" t="str">
        <f t="shared" ca="1" si="89"/>
        <v/>
      </c>
      <c r="W79" s="5" t="str">
        <f t="shared" ca="1" si="89"/>
        <v/>
      </c>
      <c r="X79" s="5" t="str">
        <f t="shared" ca="1" si="89"/>
        <v/>
      </c>
      <c r="Y79" s="5" t="str">
        <f t="shared" ca="1" si="89"/>
        <v/>
      </c>
      <c r="Z79" s="5" t="str">
        <f t="shared" ca="1" si="89"/>
        <v/>
      </c>
      <c r="AA79" s="5" t="str">
        <f t="shared" ca="1" si="89"/>
        <v/>
      </c>
      <c r="AB79" s="5" t="str">
        <f t="shared" ca="1" si="89"/>
        <v/>
      </c>
      <c r="AC79" s="5" t="str">
        <f t="shared" ca="1" si="89"/>
        <v/>
      </c>
      <c r="AD79" s="5" t="str">
        <f t="shared" ca="1" si="89"/>
        <v/>
      </c>
    </row>
    <row r="80" spans="2:30" x14ac:dyDescent="0.3">
      <c r="B80" s="345"/>
      <c r="C80" s="347"/>
      <c r="D80" s="347"/>
      <c r="E80" s="347"/>
      <c r="F80" s="347"/>
      <c r="G80" s="342"/>
      <c r="H80" s="344"/>
      <c r="I80" s="117">
        <f t="shared" si="77"/>
        <v>0</v>
      </c>
      <c r="J80" s="44" t="s">
        <v>112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2:30" x14ac:dyDescent="0.3">
      <c r="B81" s="346"/>
      <c r="C81" s="348"/>
      <c r="D81" s="348"/>
      <c r="E81" s="348"/>
      <c r="F81" s="348"/>
      <c r="G81" s="343"/>
      <c r="H81" s="343"/>
      <c r="I81" s="118">
        <f t="shared" ca="1" si="77"/>
        <v>0</v>
      </c>
      <c r="J81" s="45" t="s">
        <v>113</v>
      </c>
      <c r="K81" s="5" t="str">
        <f t="shared" ref="K81:P81" ca="1" si="90">IF(AND($G80="tak",$H80&gt;0,K$2&gt;=Projekt_Start,K$2&lt;=Projekt_Stop),ROUND(K80*$H80,0),"")</f>
        <v/>
      </c>
      <c r="L81" s="5" t="str">
        <f t="shared" ca="1" si="90"/>
        <v/>
      </c>
      <c r="M81" s="5" t="str">
        <f t="shared" ca="1" si="90"/>
        <v/>
      </c>
      <c r="N81" s="5" t="str">
        <f t="shared" ca="1" si="90"/>
        <v/>
      </c>
      <c r="O81" s="5" t="str">
        <f t="shared" ca="1" si="90"/>
        <v/>
      </c>
      <c r="P81" s="5" t="str">
        <f t="shared" ca="1" si="90"/>
        <v/>
      </c>
      <c r="Q81" s="5" t="str">
        <f t="shared" ref="Q81:AD81" ca="1" si="91">IF(AND($G80="tak",$H80&gt;0,Q$2&gt;=Projekt_Start,Q$2&lt;=Projekt_Stop),ROUND(Q80*$H80,0),"")</f>
        <v/>
      </c>
      <c r="R81" s="5" t="str">
        <f t="shared" ca="1" si="91"/>
        <v/>
      </c>
      <c r="S81" s="5" t="str">
        <f t="shared" ca="1" si="91"/>
        <v/>
      </c>
      <c r="T81" s="5" t="str">
        <f t="shared" ca="1" si="91"/>
        <v/>
      </c>
      <c r="U81" s="5" t="str">
        <f t="shared" ca="1" si="91"/>
        <v/>
      </c>
      <c r="V81" s="5" t="str">
        <f t="shared" ca="1" si="91"/>
        <v/>
      </c>
      <c r="W81" s="5" t="str">
        <f t="shared" ca="1" si="91"/>
        <v/>
      </c>
      <c r="X81" s="5" t="str">
        <f t="shared" ca="1" si="91"/>
        <v/>
      </c>
      <c r="Y81" s="5" t="str">
        <f t="shared" ca="1" si="91"/>
        <v/>
      </c>
      <c r="Z81" s="5" t="str">
        <f t="shared" ca="1" si="91"/>
        <v/>
      </c>
      <c r="AA81" s="5" t="str">
        <f t="shared" ca="1" si="91"/>
        <v/>
      </c>
      <c r="AB81" s="5" t="str">
        <f t="shared" ca="1" si="91"/>
        <v/>
      </c>
      <c r="AC81" s="5" t="str">
        <f t="shared" ca="1" si="91"/>
        <v/>
      </c>
      <c r="AD81" s="5" t="str">
        <f t="shared" ca="1" si="91"/>
        <v/>
      </c>
    </row>
    <row r="82" spans="2:30" x14ac:dyDescent="0.3">
      <c r="B82" s="345"/>
      <c r="C82" s="347"/>
      <c r="D82" s="347"/>
      <c r="E82" s="347"/>
      <c r="F82" s="347"/>
      <c r="G82" s="342"/>
      <c r="H82" s="344"/>
      <c r="I82" s="117">
        <f t="shared" si="77"/>
        <v>0</v>
      </c>
      <c r="J82" s="44" t="s">
        <v>112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2:30" x14ac:dyDescent="0.3">
      <c r="B83" s="346"/>
      <c r="C83" s="348"/>
      <c r="D83" s="348"/>
      <c r="E83" s="348"/>
      <c r="F83" s="348"/>
      <c r="G83" s="343"/>
      <c r="H83" s="343"/>
      <c r="I83" s="118">
        <f t="shared" ca="1" si="77"/>
        <v>0</v>
      </c>
      <c r="J83" s="45" t="s">
        <v>113</v>
      </c>
      <c r="K83" s="5" t="str">
        <f t="shared" ref="K83:P83" ca="1" si="92">IF(AND($G82="tak",$H82&gt;0,K$2&gt;=Projekt_Start,K$2&lt;=Projekt_Stop),ROUND(K82*$H82,0),"")</f>
        <v/>
      </c>
      <c r="L83" s="5" t="str">
        <f t="shared" ca="1" si="92"/>
        <v/>
      </c>
      <c r="M83" s="5" t="str">
        <f t="shared" ca="1" si="92"/>
        <v/>
      </c>
      <c r="N83" s="5" t="str">
        <f t="shared" ca="1" si="92"/>
        <v/>
      </c>
      <c r="O83" s="5" t="str">
        <f t="shared" ca="1" si="92"/>
        <v/>
      </c>
      <c r="P83" s="5" t="str">
        <f t="shared" ca="1" si="92"/>
        <v/>
      </c>
      <c r="Q83" s="5" t="str">
        <f t="shared" ref="Q83:AD83" ca="1" si="93">IF(AND($G82="tak",$H82&gt;0,Q$2&gt;=Projekt_Start,Q$2&lt;=Projekt_Stop),ROUND(Q82*$H82,0),"")</f>
        <v/>
      </c>
      <c r="R83" s="5" t="str">
        <f t="shared" ca="1" si="93"/>
        <v/>
      </c>
      <c r="S83" s="5" t="str">
        <f t="shared" ca="1" si="93"/>
        <v/>
      </c>
      <c r="T83" s="5" t="str">
        <f t="shared" ca="1" si="93"/>
        <v/>
      </c>
      <c r="U83" s="5" t="str">
        <f t="shared" ca="1" si="93"/>
        <v/>
      </c>
      <c r="V83" s="5" t="str">
        <f t="shared" ca="1" si="93"/>
        <v/>
      </c>
      <c r="W83" s="5" t="str">
        <f t="shared" ca="1" si="93"/>
        <v/>
      </c>
      <c r="X83" s="5" t="str">
        <f t="shared" ca="1" si="93"/>
        <v/>
      </c>
      <c r="Y83" s="5" t="str">
        <f t="shared" ca="1" si="93"/>
        <v/>
      </c>
      <c r="Z83" s="5" t="str">
        <f t="shared" ca="1" si="93"/>
        <v/>
      </c>
      <c r="AA83" s="5" t="str">
        <f t="shared" ca="1" si="93"/>
        <v/>
      </c>
      <c r="AB83" s="5" t="str">
        <f t="shared" ca="1" si="93"/>
        <v/>
      </c>
      <c r="AC83" s="5" t="str">
        <f t="shared" ca="1" si="93"/>
        <v/>
      </c>
      <c r="AD83" s="5" t="str">
        <f t="shared" ca="1" si="93"/>
        <v/>
      </c>
    </row>
    <row r="84" spans="2:30" x14ac:dyDescent="0.3">
      <c r="B84" s="345"/>
      <c r="C84" s="347"/>
      <c r="D84" s="347"/>
      <c r="E84" s="347"/>
      <c r="F84" s="347"/>
      <c r="G84" s="342"/>
      <c r="H84" s="344"/>
      <c r="I84" s="117">
        <f t="shared" si="77"/>
        <v>0</v>
      </c>
      <c r="J84" s="44" t="s">
        <v>112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2:30" x14ac:dyDescent="0.3">
      <c r="B85" s="346"/>
      <c r="C85" s="348"/>
      <c r="D85" s="348"/>
      <c r="E85" s="348"/>
      <c r="F85" s="348"/>
      <c r="G85" s="343"/>
      <c r="H85" s="343"/>
      <c r="I85" s="118">
        <f t="shared" ca="1" si="77"/>
        <v>0</v>
      </c>
      <c r="J85" s="45" t="s">
        <v>113</v>
      </c>
      <c r="K85" s="5" t="str">
        <f t="shared" ref="K85:P85" ca="1" si="94">IF(AND($G84="tak",$H84&gt;0,K$2&gt;=Projekt_Start,K$2&lt;=Projekt_Stop),ROUND(K84*$H84,0),"")</f>
        <v/>
      </c>
      <c r="L85" s="5" t="str">
        <f t="shared" ca="1" si="94"/>
        <v/>
      </c>
      <c r="M85" s="5" t="str">
        <f t="shared" ca="1" si="94"/>
        <v/>
      </c>
      <c r="N85" s="5" t="str">
        <f t="shared" ca="1" si="94"/>
        <v/>
      </c>
      <c r="O85" s="5" t="str">
        <f t="shared" ca="1" si="94"/>
        <v/>
      </c>
      <c r="P85" s="5" t="str">
        <f t="shared" ca="1" si="94"/>
        <v/>
      </c>
      <c r="Q85" s="5" t="str">
        <f t="shared" ref="Q85:AD85" ca="1" si="95">IF(AND($G84="tak",$H84&gt;0,Q$2&gt;=Projekt_Start,Q$2&lt;=Projekt_Stop),ROUND(Q84*$H84,0),"")</f>
        <v/>
      </c>
      <c r="R85" s="5" t="str">
        <f t="shared" ca="1" si="95"/>
        <v/>
      </c>
      <c r="S85" s="5" t="str">
        <f t="shared" ca="1" si="95"/>
        <v/>
      </c>
      <c r="T85" s="5" t="str">
        <f t="shared" ca="1" si="95"/>
        <v/>
      </c>
      <c r="U85" s="5" t="str">
        <f t="shared" ca="1" si="95"/>
        <v/>
      </c>
      <c r="V85" s="5" t="str">
        <f t="shared" ca="1" si="95"/>
        <v/>
      </c>
      <c r="W85" s="5" t="str">
        <f t="shared" ca="1" si="95"/>
        <v/>
      </c>
      <c r="X85" s="5" t="str">
        <f t="shared" ca="1" si="95"/>
        <v/>
      </c>
      <c r="Y85" s="5" t="str">
        <f t="shared" ca="1" si="95"/>
        <v/>
      </c>
      <c r="Z85" s="5" t="str">
        <f t="shared" ca="1" si="95"/>
        <v/>
      </c>
      <c r="AA85" s="5" t="str">
        <f t="shared" ca="1" si="95"/>
        <v/>
      </c>
      <c r="AB85" s="5" t="str">
        <f t="shared" ca="1" si="95"/>
        <v/>
      </c>
      <c r="AC85" s="5" t="str">
        <f t="shared" ca="1" si="95"/>
        <v/>
      </c>
      <c r="AD85" s="5" t="str">
        <f t="shared" ca="1" si="95"/>
        <v/>
      </c>
    </row>
    <row r="86" spans="2:30" x14ac:dyDescent="0.3">
      <c r="B86" s="345"/>
      <c r="C86" s="347"/>
      <c r="D86" s="347"/>
      <c r="E86" s="347"/>
      <c r="F86" s="347"/>
      <c r="G86" s="342"/>
      <c r="H86" s="344"/>
      <c r="I86" s="117">
        <f t="shared" si="77"/>
        <v>0</v>
      </c>
      <c r="J86" s="44" t="s">
        <v>112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2:30" x14ac:dyDescent="0.3">
      <c r="B87" s="346"/>
      <c r="C87" s="348"/>
      <c r="D87" s="348"/>
      <c r="E87" s="348"/>
      <c r="F87" s="348"/>
      <c r="G87" s="343"/>
      <c r="H87" s="343"/>
      <c r="I87" s="118">
        <f t="shared" ca="1" si="77"/>
        <v>0</v>
      </c>
      <c r="J87" s="45" t="s">
        <v>113</v>
      </c>
      <c r="K87" s="5" t="str">
        <f t="shared" ref="K87:P87" ca="1" si="96">IF(AND($G86="tak",$H86&gt;0,K$2&gt;=Projekt_Start,K$2&lt;=Projekt_Stop),ROUND(K86*$H86,0),"")</f>
        <v/>
      </c>
      <c r="L87" s="5" t="str">
        <f t="shared" ca="1" si="96"/>
        <v/>
      </c>
      <c r="M87" s="5" t="str">
        <f t="shared" ca="1" si="96"/>
        <v/>
      </c>
      <c r="N87" s="5" t="str">
        <f t="shared" ca="1" si="96"/>
        <v/>
      </c>
      <c r="O87" s="5" t="str">
        <f t="shared" ca="1" si="96"/>
        <v/>
      </c>
      <c r="P87" s="5" t="str">
        <f t="shared" ca="1" si="96"/>
        <v/>
      </c>
      <c r="Q87" s="5" t="str">
        <f t="shared" ref="Q87:AD87" ca="1" si="97">IF(AND($G86="tak",$H86&gt;0,Q$2&gt;=Projekt_Start,Q$2&lt;=Projekt_Stop),ROUND(Q86*$H86,0),"")</f>
        <v/>
      </c>
      <c r="R87" s="5" t="str">
        <f t="shared" ca="1" si="97"/>
        <v/>
      </c>
      <c r="S87" s="5" t="str">
        <f t="shared" ca="1" si="97"/>
        <v/>
      </c>
      <c r="T87" s="5" t="str">
        <f t="shared" ca="1" si="97"/>
        <v/>
      </c>
      <c r="U87" s="5" t="str">
        <f t="shared" ca="1" si="97"/>
        <v/>
      </c>
      <c r="V87" s="5" t="str">
        <f t="shared" ca="1" si="97"/>
        <v/>
      </c>
      <c r="W87" s="5" t="str">
        <f t="shared" ca="1" si="97"/>
        <v/>
      </c>
      <c r="X87" s="5" t="str">
        <f t="shared" ca="1" si="97"/>
        <v/>
      </c>
      <c r="Y87" s="5" t="str">
        <f t="shared" ca="1" si="97"/>
        <v/>
      </c>
      <c r="Z87" s="5" t="str">
        <f t="shared" ca="1" si="97"/>
        <v/>
      </c>
      <c r="AA87" s="5" t="str">
        <f t="shared" ca="1" si="97"/>
        <v/>
      </c>
      <c r="AB87" s="5" t="str">
        <f t="shared" ca="1" si="97"/>
        <v/>
      </c>
      <c r="AC87" s="5" t="str">
        <f t="shared" ca="1" si="97"/>
        <v/>
      </c>
      <c r="AD87" s="5" t="str">
        <f t="shared" ca="1" si="97"/>
        <v/>
      </c>
    </row>
    <row r="88" spans="2:30" x14ac:dyDescent="0.3">
      <c r="B88" s="345"/>
      <c r="C88" s="347"/>
      <c r="D88" s="347"/>
      <c r="E88" s="347"/>
      <c r="F88" s="347"/>
      <c r="G88" s="342"/>
      <c r="H88" s="344"/>
      <c r="I88" s="117">
        <f t="shared" si="77"/>
        <v>0</v>
      </c>
      <c r="J88" s="44" t="s">
        <v>112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2:30" x14ac:dyDescent="0.3">
      <c r="B89" s="346"/>
      <c r="C89" s="348"/>
      <c r="D89" s="348"/>
      <c r="E89" s="348"/>
      <c r="F89" s="348"/>
      <c r="G89" s="343"/>
      <c r="H89" s="343"/>
      <c r="I89" s="118">
        <f t="shared" ca="1" si="77"/>
        <v>0</v>
      </c>
      <c r="J89" s="45" t="s">
        <v>113</v>
      </c>
      <c r="K89" s="5" t="str">
        <f t="shared" ref="K89:P89" ca="1" si="98">IF(AND($G88="tak",$H88&gt;0,K$2&gt;=Projekt_Start,K$2&lt;=Projekt_Stop),ROUND(K88*$H88,0),"")</f>
        <v/>
      </c>
      <c r="L89" s="5" t="str">
        <f t="shared" ca="1" si="98"/>
        <v/>
      </c>
      <c r="M89" s="5" t="str">
        <f t="shared" ca="1" si="98"/>
        <v/>
      </c>
      <c r="N89" s="5" t="str">
        <f t="shared" ca="1" si="98"/>
        <v/>
      </c>
      <c r="O89" s="5" t="str">
        <f t="shared" ca="1" si="98"/>
        <v/>
      </c>
      <c r="P89" s="5" t="str">
        <f t="shared" ca="1" si="98"/>
        <v/>
      </c>
      <c r="Q89" s="5" t="str">
        <f t="shared" ref="Q89:AD89" ca="1" si="99">IF(AND($G88="tak",$H88&gt;0,Q$2&gt;=Projekt_Start,Q$2&lt;=Projekt_Stop),ROUND(Q88*$H88,0),"")</f>
        <v/>
      </c>
      <c r="R89" s="5" t="str">
        <f t="shared" ca="1" si="99"/>
        <v/>
      </c>
      <c r="S89" s="5" t="str">
        <f t="shared" ca="1" si="99"/>
        <v/>
      </c>
      <c r="T89" s="5" t="str">
        <f t="shared" ca="1" si="99"/>
        <v/>
      </c>
      <c r="U89" s="5" t="str">
        <f t="shared" ca="1" si="99"/>
        <v/>
      </c>
      <c r="V89" s="5" t="str">
        <f t="shared" ca="1" si="99"/>
        <v/>
      </c>
      <c r="W89" s="5" t="str">
        <f t="shared" ca="1" si="99"/>
        <v/>
      </c>
      <c r="X89" s="5" t="str">
        <f t="shared" ca="1" si="99"/>
        <v/>
      </c>
      <c r="Y89" s="5" t="str">
        <f t="shared" ca="1" si="99"/>
        <v/>
      </c>
      <c r="Z89" s="5" t="str">
        <f t="shared" ca="1" si="99"/>
        <v/>
      </c>
      <c r="AA89" s="5" t="str">
        <f t="shared" ca="1" si="99"/>
        <v/>
      </c>
      <c r="AB89" s="5" t="str">
        <f t="shared" ca="1" si="99"/>
        <v/>
      </c>
      <c r="AC89" s="5" t="str">
        <f t="shared" ca="1" si="99"/>
        <v/>
      </c>
      <c r="AD89" s="5" t="str">
        <f t="shared" ca="1" si="99"/>
        <v/>
      </c>
    </row>
    <row r="90" spans="2:30" x14ac:dyDescent="0.3">
      <c r="B90" s="345"/>
      <c r="C90" s="347"/>
      <c r="D90" s="347"/>
      <c r="E90" s="347"/>
      <c r="F90" s="347"/>
      <c r="G90" s="342"/>
      <c r="H90" s="344"/>
      <c r="I90" s="117">
        <f t="shared" si="77"/>
        <v>0</v>
      </c>
      <c r="J90" s="44" t="s">
        <v>112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2:30" x14ac:dyDescent="0.3">
      <c r="B91" s="346"/>
      <c r="C91" s="348"/>
      <c r="D91" s="348"/>
      <c r="E91" s="348"/>
      <c r="F91" s="348"/>
      <c r="G91" s="343"/>
      <c r="H91" s="343"/>
      <c r="I91" s="118">
        <f t="shared" ca="1" si="77"/>
        <v>0</v>
      </c>
      <c r="J91" s="45" t="s">
        <v>113</v>
      </c>
      <c r="K91" s="5" t="str">
        <f t="shared" ref="K91:P91" ca="1" si="100">IF(AND($G90="tak",$H90&gt;0,K$2&gt;=Projekt_Start,K$2&lt;=Projekt_Stop),ROUND(K90*$H90,0),"")</f>
        <v/>
      </c>
      <c r="L91" s="5" t="str">
        <f t="shared" ca="1" si="100"/>
        <v/>
      </c>
      <c r="M91" s="5" t="str">
        <f t="shared" ca="1" si="100"/>
        <v/>
      </c>
      <c r="N91" s="5" t="str">
        <f t="shared" ca="1" si="100"/>
        <v/>
      </c>
      <c r="O91" s="5" t="str">
        <f t="shared" ca="1" si="100"/>
        <v/>
      </c>
      <c r="P91" s="5" t="str">
        <f t="shared" ca="1" si="100"/>
        <v/>
      </c>
      <c r="Q91" s="5" t="str">
        <f t="shared" ref="Q91:AD91" ca="1" si="101">IF(AND($G90="tak",$H90&gt;0,Q$2&gt;=Projekt_Start,Q$2&lt;=Projekt_Stop),ROUND(Q90*$H90,0),"")</f>
        <v/>
      </c>
      <c r="R91" s="5" t="str">
        <f t="shared" ca="1" si="101"/>
        <v/>
      </c>
      <c r="S91" s="5" t="str">
        <f t="shared" ca="1" si="101"/>
        <v/>
      </c>
      <c r="T91" s="5" t="str">
        <f t="shared" ca="1" si="101"/>
        <v/>
      </c>
      <c r="U91" s="5" t="str">
        <f t="shared" ca="1" si="101"/>
        <v/>
      </c>
      <c r="V91" s="5" t="str">
        <f t="shared" ca="1" si="101"/>
        <v/>
      </c>
      <c r="W91" s="5" t="str">
        <f t="shared" ca="1" si="101"/>
        <v/>
      </c>
      <c r="X91" s="5" t="str">
        <f t="shared" ca="1" si="101"/>
        <v/>
      </c>
      <c r="Y91" s="5" t="str">
        <f t="shared" ca="1" si="101"/>
        <v/>
      </c>
      <c r="Z91" s="5" t="str">
        <f t="shared" ca="1" si="101"/>
        <v/>
      </c>
      <c r="AA91" s="5" t="str">
        <f t="shared" ca="1" si="101"/>
        <v/>
      </c>
      <c r="AB91" s="5" t="str">
        <f t="shared" ca="1" si="101"/>
        <v/>
      </c>
      <c r="AC91" s="5" t="str">
        <f t="shared" ca="1" si="101"/>
        <v/>
      </c>
      <c r="AD91" s="5" t="str">
        <f t="shared" ca="1" si="101"/>
        <v/>
      </c>
    </row>
    <row r="92" spans="2:30" x14ac:dyDescent="0.3">
      <c r="B92" s="345"/>
      <c r="C92" s="347"/>
      <c r="D92" s="347"/>
      <c r="E92" s="347"/>
      <c r="F92" s="347"/>
      <c r="G92" s="342"/>
      <c r="H92" s="344"/>
      <c r="I92" s="117">
        <f t="shared" si="77"/>
        <v>0</v>
      </c>
      <c r="J92" s="44" t="s">
        <v>112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2:30" x14ac:dyDescent="0.3">
      <c r="B93" s="346"/>
      <c r="C93" s="348"/>
      <c r="D93" s="348"/>
      <c r="E93" s="348"/>
      <c r="F93" s="348"/>
      <c r="G93" s="343"/>
      <c r="H93" s="343"/>
      <c r="I93" s="118">
        <f t="shared" ca="1" si="77"/>
        <v>0</v>
      </c>
      <c r="J93" s="45" t="s">
        <v>113</v>
      </c>
      <c r="K93" s="5" t="str">
        <f t="shared" ref="K93:P93" ca="1" si="102">IF(AND($G92="tak",$H92&gt;0,K$2&gt;=Projekt_Start,K$2&lt;=Projekt_Stop),ROUND(K92*$H92,0),"")</f>
        <v/>
      </c>
      <c r="L93" s="5" t="str">
        <f t="shared" ca="1" si="102"/>
        <v/>
      </c>
      <c r="M93" s="5" t="str">
        <f t="shared" ca="1" si="102"/>
        <v/>
      </c>
      <c r="N93" s="5" t="str">
        <f t="shared" ca="1" si="102"/>
        <v/>
      </c>
      <c r="O93" s="5" t="str">
        <f t="shared" ca="1" si="102"/>
        <v/>
      </c>
      <c r="P93" s="5" t="str">
        <f t="shared" ca="1" si="102"/>
        <v/>
      </c>
      <c r="Q93" s="5" t="str">
        <f t="shared" ref="Q93:AD93" ca="1" si="103">IF(AND($G92="tak",$H92&gt;0,Q$2&gt;=Projekt_Start,Q$2&lt;=Projekt_Stop),ROUND(Q92*$H92,0),"")</f>
        <v/>
      </c>
      <c r="R93" s="5" t="str">
        <f t="shared" ca="1" si="103"/>
        <v/>
      </c>
      <c r="S93" s="5" t="str">
        <f t="shared" ca="1" si="103"/>
        <v/>
      </c>
      <c r="T93" s="5" t="str">
        <f t="shared" ca="1" si="103"/>
        <v/>
      </c>
      <c r="U93" s="5" t="str">
        <f t="shared" ca="1" si="103"/>
        <v/>
      </c>
      <c r="V93" s="5" t="str">
        <f t="shared" ca="1" si="103"/>
        <v/>
      </c>
      <c r="W93" s="5" t="str">
        <f t="shared" ca="1" si="103"/>
        <v/>
      </c>
      <c r="X93" s="5" t="str">
        <f t="shared" ca="1" si="103"/>
        <v/>
      </c>
      <c r="Y93" s="5" t="str">
        <f t="shared" ca="1" si="103"/>
        <v/>
      </c>
      <c r="Z93" s="5" t="str">
        <f t="shared" ca="1" si="103"/>
        <v/>
      </c>
      <c r="AA93" s="5" t="str">
        <f t="shared" ca="1" si="103"/>
        <v/>
      </c>
      <c r="AB93" s="5" t="str">
        <f t="shared" ca="1" si="103"/>
        <v/>
      </c>
      <c r="AC93" s="5" t="str">
        <f t="shared" ca="1" si="103"/>
        <v/>
      </c>
      <c r="AD93" s="5" t="str">
        <f t="shared" ca="1" si="103"/>
        <v/>
      </c>
    </row>
    <row r="94" spans="2:30" x14ac:dyDescent="0.3">
      <c r="B94" s="345"/>
      <c r="C94" s="347"/>
      <c r="D94" s="347"/>
      <c r="E94" s="347"/>
      <c r="F94" s="347"/>
      <c r="G94" s="342"/>
      <c r="H94" s="344"/>
      <c r="I94" s="117">
        <f t="shared" si="77"/>
        <v>0</v>
      </c>
      <c r="J94" s="44" t="s">
        <v>112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2:30" x14ac:dyDescent="0.3">
      <c r="B95" s="346"/>
      <c r="C95" s="348"/>
      <c r="D95" s="348"/>
      <c r="E95" s="348"/>
      <c r="F95" s="348"/>
      <c r="G95" s="343"/>
      <c r="H95" s="343"/>
      <c r="I95" s="118">
        <f t="shared" ca="1" si="77"/>
        <v>0</v>
      </c>
      <c r="J95" s="45" t="s">
        <v>113</v>
      </c>
      <c r="K95" s="5" t="str">
        <f t="shared" ref="K95:P95" ca="1" si="104">IF(AND($G94="tak",$H94&gt;0,K$2&gt;=Projekt_Start,K$2&lt;=Projekt_Stop),ROUND(K94*$H94,0),"")</f>
        <v/>
      </c>
      <c r="L95" s="5" t="str">
        <f t="shared" ca="1" si="104"/>
        <v/>
      </c>
      <c r="M95" s="5" t="str">
        <f t="shared" ca="1" si="104"/>
        <v/>
      </c>
      <c r="N95" s="5" t="str">
        <f t="shared" ca="1" si="104"/>
        <v/>
      </c>
      <c r="O95" s="5" t="str">
        <f t="shared" ca="1" si="104"/>
        <v/>
      </c>
      <c r="P95" s="5" t="str">
        <f t="shared" ca="1" si="104"/>
        <v/>
      </c>
      <c r="Q95" s="5" t="str">
        <f t="shared" ref="Q95:AD95" ca="1" si="105">IF(AND($G94="tak",$H94&gt;0,Q$2&gt;=Projekt_Start,Q$2&lt;=Projekt_Stop),ROUND(Q94*$H94,0),"")</f>
        <v/>
      </c>
      <c r="R95" s="5" t="str">
        <f t="shared" ca="1" si="105"/>
        <v/>
      </c>
      <c r="S95" s="5" t="str">
        <f t="shared" ca="1" si="105"/>
        <v/>
      </c>
      <c r="T95" s="5" t="str">
        <f t="shared" ca="1" si="105"/>
        <v/>
      </c>
      <c r="U95" s="5" t="str">
        <f t="shared" ca="1" si="105"/>
        <v/>
      </c>
      <c r="V95" s="5" t="str">
        <f t="shared" ca="1" si="105"/>
        <v/>
      </c>
      <c r="W95" s="5" t="str">
        <f t="shared" ca="1" si="105"/>
        <v/>
      </c>
      <c r="X95" s="5" t="str">
        <f t="shared" ca="1" si="105"/>
        <v/>
      </c>
      <c r="Y95" s="5" t="str">
        <f t="shared" ca="1" si="105"/>
        <v/>
      </c>
      <c r="Z95" s="5" t="str">
        <f t="shared" ca="1" si="105"/>
        <v/>
      </c>
      <c r="AA95" s="5" t="str">
        <f t="shared" ca="1" si="105"/>
        <v/>
      </c>
      <c r="AB95" s="5" t="str">
        <f t="shared" ca="1" si="105"/>
        <v/>
      </c>
      <c r="AC95" s="5" t="str">
        <f t="shared" ca="1" si="105"/>
        <v/>
      </c>
      <c r="AD95" s="5" t="str">
        <f t="shared" ca="1" si="105"/>
        <v/>
      </c>
    </row>
    <row r="96" spans="2:30" x14ac:dyDescent="0.3">
      <c r="B96" s="345"/>
      <c r="C96" s="347"/>
      <c r="D96" s="347"/>
      <c r="E96" s="347"/>
      <c r="F96" s="347"/>
      <c r="G96" s="342"/>
      <c r="H96" s="344"/>
      <c r="I96" s="117">
        <f t="shared" si="77"/>
        <v>0</v>
      </c>
      <c r="J96" s="44" t="s">
        <v>112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2:30" x14ac:dyDescent="0.3">
      <c r="B97" s="346"/>
      <c r="C97" s="348"/>
      <c r="D97" s="348"/>
      <c r="E97" s="348"/>
      <c r="F97" s="348"/>
      <c r="G97" s="343"/>
      <c r="H97" s="343"/>
      <c r="I97" s="118">
        <f t="shared" ca="1" si="77"/>
        <v>0</v>
      </c>
      <c r="J97" s="45" t="s">
        <v>113</v>
      </c>
      <c r="K97" s="5" t="str">
        <f t="shared" ref="K97:P97" ca="1" si="106">IF(AND($G96="tak",$H96&gt;0,K$2&gt;=Projekt_Start,K$2&lt;=Projekt_Stop),ROUND(K96*$H96,0),"")</f>
        <v/>
      </c>
      <c r="L97" s="5" t="str">
        <f t="shared" ca="1" si="106"/>
        <v/>
      </c>
      <c r="M97" s="5" t="str">
        <f t="shared" ca="1" si="106"/>
        <v/>
      </c>
      <c r="N97" s="5" t="str">
        <f t="shared" ca="1" si="106"/>
        <v/>
      </c>
      <c r="O97" s="5" t="str">
        <f t="shared" ca="1" si="106"/>
        <v/>
      </c>
      <c r="P97" s="5" t="str">
        <f t="shared" ca="1" si="106"/>
        <v/>
      </c>
      <c r="Q97" s="5" t="str">
        <f t="shared" ref="Q97:AD97" ca="1" si="107">IF(AND($G96="tak",$H96&gt;0,Q$2&gt;=Projekt_Start,Q$2&lt;=Projekt_Stop),ROUND(Q96*$H96,0),"")</f>
        <v/>
      </c>
      <c r="R97" s="5" t="str">
        <f t="shared" ca="1" si="107"/>
        <v/>
      </c>
      <c r="S97" s="5" t="str">
        <f t="shared" ca="1" si="107"/>
        <v/>
      </c>
      <c r="T97" s="5" t="str">
        <f t="shared" ca="1" si="107"/>
        <v/>
      </c>
      <c r="U97" s="5" t="str">
        <f t="shared" ca="1" si="107"/>
        <v/>
      </c>
      <c r="V97" s="5" t="str">
        <f t="shared" ca="1" si="107"/>
        <v/>
      </c>
      <c r="W97" s="5" t="str">
        <f t="shared" ca="1" si="107"/>
        <v/>
      </c>
      <c r="X97" s="5" t="str">
        <f t="shared" ca="1" si="107"/>
        <v/>
      </c>
      <c r="Y97" s="5" t="str">
        <f t="shared" ca="1" si="107"/>
        <v/>
      </c>
      <c r="Z97" s="5" t="str">
        <f t="shared" ca="1" si="107"/>
        <v/>
      </c>
      <c r="AA97" s="5" t="str">
        <f t="shared" ca="1" si="107"/>
        <v/>
      </c>
      <c r="AB97" s="5" t="str">
        <f t="shared" ca="1" si="107"/>
        <v/>
      </c>
      <c r="AC97" s="5" t="str">
        <f t="shared" ca="1" si="107"/>
        <v/>
      </c>
      <c r="AD97" s="5" t="str">
        <f t="shared" ca="1" si="107"/>
        <v/>
      </c>
    </row>
    <row r="98" spans="2:30" x14ac:dyDescent="0.3">
      <c r="B98" s="345"/>
      <c r="C98" s="347"/>
      <c r="D98" s="347"/>
      <c r="E98" s="347"/>
      <c r="F98" s="347"/>
      <c r="G98" s="342"/>
      <c r="H98" s="344"/>
      <c r="I98" s="117">
        <f t="shared" si="77"/>
        <v>0</v>
      </c>
      <c r="J98" s="44" t="s">
        <v>112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2:30" x14ac:dyDescent="0.3">
      <c r="B99" s="346"/>
      <c r="C99" s="348"/>
      <c r="D99" s="348"/>
      <c r="E99" s="348"/>
      <c r="F99" s="348"/>
      <c r="G99" s="343"/>
      <c r="H99" s="343"/>
      <c r="I99" s="118">
        <f t="shared" ca="1" si="77"/>
        <v>0</v>
      </c>
      <c r="J99" s="45" t="s">
        <v>113</v>
      </c>
      <c r="K99" s="5" t="str">
        <f t="shared" ref="K99:P99" ca="1" si="108">IF(AND($G98="tak",$H98&gt;0,K$2&gt;=Projekt_Start,K$2&lt;=Projekt_Stop),ROUND(K98*$H98,0),"")</f>
        <v/>
      </c>
      <c r="L99" s="5" t="str">
        <f t="shared" ca="1" si="108"/>
        <v/>
      </c>
      <c r="M99" s="5" t="str">
        <f t="shared" ca="1" si="108"/>
        <v/>
      </c>
      <c r="N99" s="5" t="str">
        <f t="shared" ca="1" si="108"/>
        <v/>
      </c>
      <c r="O99" s="5" t="str">
        <f t="shared" ca="1" si="108"/>
        <v/>
      </c>
      <c r="P99" s="5" t="str">
        <f t="shared" ca="1" si="108"/>
        <v/>
      </c>
      <c r="Q99" s="5" t="str">
        <f t="shared" ref="Q99:AD99" ca="1" si="109">IF(AND($G98="tak",$H98&gt;0,Q$2&gt;=Projekt_Start,Q$2&lt;=Projekt_Stop),ROUND(Q98*$H98,0),"")</f>
        <v/>
      </c>
      <c r="R99" s="5" t="str">
        <f t="shared" ca="1" si="109"/>
        <v/>
      </c>
      <c r="S99" s="5" t="str">
        <f t="shared" ca="1" si="109"/>
        <v/>
      </c>
      <c r="T99" s="5" t="str">
        <f t="shared" ca="1" si="109"/>
        <v/>
      </c>
      <c r="U99" s="5" t="str">
        <f t="shared" ca="1" si="109"/>
        <v/>
      </c>
      <c r="V99" s="5" t="str">
        <f t="shared" ca="1" si="109"/>
        <v/>
      </c>
      <c r="W99" s="5" t="str">
        <f t="shared" ca="1" si="109"/>
        <v/>
      </c>
      <c r="X99" s="5" t="str">
        <f t="shared" ca="1" si="109"/>
        <v/>
      </c>
      <c r="Y99" s="5" t="str">
        <f t="shared" ca="1" si="109"/>
        <v/>
      </c>
      <c r="Z99" s="5" t="str">
        <f t="shared" ca="1" si="109"/>
        <v/>
      </c>
      <c r="AA99" s="5" t="str">
        <f t="shared" ca="1" si="109"/>
        <v/>
      </c>
      <c r="AB99" s="5" t="str">
        <f t="shared" ca="1" si="109"/>
        <v/>
      </c>
      <c r="AC99" s="5" t="str">
        <f t="shared" ca="1" si="109"/>
        <v/>
      </c>
      <c r="AD99" s="5" t="str">
        <f t="shared" ca="1" si="109"/>
        <v/>
      </c>
    </row>
    <row r="100" spans="2:30" x14ac:dyDescent="0.3">
      <c r="B100" s="345"/>
      <c r="C100" s="347"/>
      <c r="D100" s="347"/>
      <c r="E100" s="347"/>
      <c r="F100" s="347"/>
      <c r="G100" s="342"/>
      <c r="H100" s="344"/>
      <c r="I100" s="117">
        <f t="shared" si="77"/>
        <v>0</v>
      </c>
      <c r="J100" s="44" t="s">
        <v>112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2:30" x14ac:dyDescent="0.3">
      <c r="B101" s="346"/>
      <c r="C101" s="348"/>
      <c r="D101" s="348"/>
      <c r="E101" s="348"/>
      <c r="F101" s="348"/>
      <c r="G101" s="343"/>
      <c r="H101" s="343"/>
      <c r="I101" s="118">
        <f t="shared" ca="1" si="77"/>
        <v>0</v>
      </c>
      <c r="J101" s="45" t="s">
        <v>113</v>
      </c>
      <c r="K101" s="5" t="str">
        <f t="shared" ref="K101:P101" ca="1" si="110">IF(AND($G100="tak",$H100&gt;0,K$2&gt;=Projekt_Start,K$2&lt;=Projekt_Stop),ROUND(K100*$H100,0),"")</f>
        <v/>
      </c>
      <c r="L101" s="5" t="str">
        <f t="shared" ca="1" si="110"/>
        <v/>
      </c>
      <c r="M101" s="5" t="str">
        <f t="shared" ca="1" si="110"/>
        <v/>
      </c>
      <c r="N101" s="5" t="str">
        <f t="shared" ca="1" si="110"/>
        <v/>
      </c>
      <c r="O101" s="5" t="str">
        <f t="shared" ca="1" si="110"/>
        <v/>
      </c>
      <c r="P101" s="5" t="str">
        <f t="shared" ca="1" si="110"/>
        <v/>
      </c>
      <c r="Q101" s="5" t="str">
        <f t="shared" ref="Q101:AD101" ca="1" si="111">IF(AND($G100="tak",$H100&gt;0,Q$2&gt;=Projekt_Start,Q$2&lt;=Projekt_Stop),ROUND(Q100*$H100,0),"")</f>
        <v/>
      </c>
      <c r="R101" s="5" t="str">
        <f t="shared" ca="1" si="111"/>
        <v/>
      </c>
      <c r="S101" s="5" t="str">
        <f t="shared" ca="1" si="111"/>
        <v/>
      </c>
      <c r="T101" s="5" t="str">
        <f t="shared" ca="1" si="111"/>
        <v/>
      </c>
      <c r="U101" s="5" t="str">
        <f t="shared" ca="1" si="111"/>
        <v/>
      </c>
      <c r="V101" s="5" t="str">
        <f t="shared" ca="1" si="111"/>
        <v/>
      </c>
      <c r="W101" s="5" t="str">
        <f t="shared" ca="1" si="111"/>
        <v/>
      </c>
      <c r="X101" s="5" t="str">
        <f t="shared" ca="1" si="111"/>
        <v/>
      </c>
      <c r="Y101" s="5" t="str">
        <f t="shared" ca="1" si="111"/>
        <v/>
      </c>
      <c r="Z101" s="5" t="str">
        <f t="shared" ca="1" si="111"/>
        <v/>
      </c>
      <c r="AA101" s="5" t="str">
        <f t="shared" ca="1" si="111"/>
        <v/>
      </c>
      <c r="AB101" s="5" t="str">
        <f t="shared" ca="1" si="111"/>
        <v/>
      </c>
      <c r="AC101" s="5" t="str">
        <f t="shared" ca="1" si="111"/>
        <v/>
      </c>
      <c r="AD101" s="5" t="str">
        <f t="shared" ca="1" si="111"/>
        <v/>
      </c>
    </row>
    <row r="102" spans="2:30" x14ac:dyDescent="0.3">
      <c r="B102" s="345"/>
      <c r="C102" s="347"/>
      <c r="D102" s="347"/>
      <c r="E102" s="347"/>
      <c r="F102" s="347"/>
      <c r="G102" s="342"/>
      <c r="H102" s="344"/>
      <c r="I102" s="117">
        <f t="shared" si="77"/>
        <v>0</v>
      </c>
      <c r="J102" s="44" t="s">
        <v>112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2:30" x14ac:dyDescent="0.3">
      <c r="B103" s="346"/>
      <c r="C103" s="348"/>
      <c r="D103" s="348"/>
      <c r="E103" s="348"/>
      <c r="F103" s="348"/>
      <c r="G103" s="343"/>
      <c r="H103" s="343"/>
      <c r="I103" s="118">
        <f t="shared" ca="1" si="77"/>
        <v>0</v>
      </c>
      <c r="J103" s="45" t="s">
        <v>113</v>
      </c>
      <c r="K103" s="5" t="str">
        <f t="shared" ref="K103:P103" ca="1" si="112">IF(AND($G102="tak",$H102&gt;0,K$2&gt;=Projekt_Start,K$2&lt;=Projekt_Stop),ROUND(K102*$H102,0),"")</f>
        <v/>
      </c>
      <c r="L103" s="5" t="str">
        <f t="shared" ca="1" si="112"/>
        <v/>
      </c>
      <c r="M103" s="5" t="str">
        <f t="shared" ca="1" si="112"/>
        <v/>
      </c>
      <c r="N103" s="5" t="str">
        <f t="shared" ca="1" si="112"/>
        <v/>
      </c>
      <c r="O103" s="5" t="str">
        <f t="shared" ca="1" si="112"/>
        <v/>
      </c>
      <c r="P103" s="5" t="str">
        <f t="shared" ca="1" si="112"/>
        <v/>
      </c>
      <c r="Q103" s="5" t="str">
        <f t="shared" ref="Q103:AD103" ca="1" si="113">IF(AND($G102="tak",$H102&gt;0,Q$2&gt;=Projekt_Start,Q$2&lt;=Projekt_Stop),ROUND(Q102*$H102,0),"")</f>
        <v/>
      </c>
      <c r="R103" s="5" t="str">
        <f t="shared" ca="1" si="113"/>
        <v/>
      </c>
      <c r="S103" s="5" t="str">
        <f t="shared" ca="1" si="113"/>
        <v/>
      </c>
      <c r="T103" s="5" t="str">
        <f t="shared" ca="1" si="113"/>
        <v/>
      </c>
      <c r="U103" s="5" t="str">
        <f t="shared" ca="1" si="113"/>
        <v/>
      </c>
      <c r="V103" s="5" t="str">
        <f t="shared" ca="1" si="113"/>
        <v/>
      </c>
      <c r="W103" s="5" t="str">
        <f t="shared" ca="1" si="113"/>
        <v/>
      </c>
      <c r="X103" s="5" t="str">
        <f t="shared" ca="1" si="113"/>
        <v/>
      </c>
      <c r="Y103" s="5" t="str">
        <f t="shared" ca="1" si="113"/>
        <v/>
      </c>
      <c r="Z103" s="5" t="str">
        <f t="shared" ca="1" si="113"/>
        <v/>
      </c>
      <c r="AA103" s="5" t="str">
        <f t="shared" ca="1" si="113"/>
        <v/>
      </c>
      <c r="AB103" s="5" t="str">
        <f t="shared" ca="1" si="113"/>
        <v/>
      </c>
      <c r="AC103" s="5" t="str">
        <f t="shared" ca="1" si="113"/>
        <v/>
      </c>
      <c r="AD103" s="5" t="str">
        <f t="shared" ca="1" si="113"/>
        <v/>
      </c>
    </row>
    <row r="104" spans="2:30" x14ac:dyDescent="0.3">
      <c r="B104" s="345"/>
      <c r="C104" s="347"/>
      <c r="D104" s="347"/>
      <c r="E104" s="347"/>
      <c r="F104" s="347"/>
      <c r="G104" s="342"/>
      <c r="H104" s="344"/>
      <c r="I104" s="117">
        <f t="shared" si="77"/>
        <v>0</v>
      </c>
      <c r="J104" s="44" t="s">
        <v>112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2:30" x14ac:dyDescent="0.3">
      <c r="B105" s="346"/>
      <c r="C105" s="348"/>
      <c r="D105" s="348"/>
      <c r="E105" s="348"/>
      <c r="F105" s="348"/>
      <c r="G105" s="343"/>
      <c r="H105" s="343"/>
      <c r="I105" s="118">
        <f t="shared" ca="1" si="77"/>
        <v>0</v>
      </c>
      <c r="J105" s="45" t="s">
        <v>113</v>
      </c>
      <c r="K105" s="5" t="str">
        <f t="shared" ref="K105:P105" ca="1" si="114">IF(AND($G104="tak",$H104&gt;0,K$2&gt;=Projekt_Start,K$2&lt;=Projekt_Stop),ROUND(K104*$H104,0),"")</f>
        <v/>
      </c>
      <c r="L105" s="5" t="str">
        <f t="shared" ca="1" si="114"/>
        <v/>
      </c>
      <c r="M105" s="5" t="str">
        <f t="shared" ca="1" si="114"/>
        <v/>
      </c>
      <c r="N105" s="5" t="str">
        <f t="shared" ca="1" si="114"/>
        <v/>
      </c>
      <c r="O105" s="5" t="str">
        <f t="shared" ca="1" si="114"/>
        <v/>
      </c>
      <c r="P105" s="5" t="str">
        <f t="shared" ca="1" si="114"/>
        <v/>
      </c>
      <c r="Q105" s="5" t="str">
        <f t="shared" ref="Q105:AD105" ca="1" si="115">IF(AND($G104="tak",$H104&gt;0,Q$2&gt;=Projekt_Start,Q$2&lt;=Projekt_Stop),ROUND(Q104*$H104,0),"")</f>
        <v/>
      </c>
      <c r="R105" s="5" t="str">
        <f t="shared" ca="1" si="115"/>
        <v/>
      </c>
      <c r="S105" s="5" t="str">
        <f t="shared" ca="1" si="115"/>
        <v/>
      </c>
      <c r="T105" s="5" t="str">
        <f t="shared" ca="1" si="115"/>
        <v/>
      </c>
      <c r="U105" s="5" t="str">
        <f t="shared" ca="1" si="115"/>
        <v/>
      </c>
      <c r="V105" s="5" t="str">
        <f t="shared" ca="1" si="115"/>
        <v/>
      </c>
      <c r="W105" s="5" t="str">
        <f t="shared" ca="1" si="115"/>
        <v/>
      </c>
      <c r="X105" s="5" t="str">
        <f t="shared" ca="1" si="115"/>
        <v/>
      </c>
      <c r="Y105" s="5" t="str">
        <f t="shared" ca="1" si="115"/>
        <v/>
      </c>
      <c r="Z105" s="5" t="str">
        <f t="shared" ca="1" si="115"/>
        <v/>
      </c>
      <c r="AA105" s="5" t="str">
        <f t="shared" ca="1" si="115"/>
        <v/>
      </c>
      <c r="AB105" s="5" t="str">
        <f t="shared" ca="1" si="115"/>
        <v/>
      </c>
      <c r="AC105" s="5" t="str">
        <f t="shared" ca="1" si="115"/>
        <v/>
      </c>
      <c r="AD105" s="5" t="str">
        <f t="shared" ca="1" si="115"/>
        <v/>
      </c>
    </row>
    <row r="106" spans="2:30" x14ac:dyDescent="0.3">
      <c r="B106" s="345"/>
      <c r="C106" s="347"/>
      <c r="D106" s="347"/>
      <c r="E106" s="347"/>
      <c r="F106" s="347"/>
      <c r="G106" s="342"/>
      <c r="H106" s="344"/>
      <c r="I106" s="117">
        <f t="shared" si="77"/>
        <v>0</v>
      </c>
      <c r="J106" s="44" t="s">
        <v>112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2:30" x14ac:dyDescent="0.3">
      <c r="B107" s="346"/>
      <c r="C107" s="349"/>
      <c r="D107" s="349"/>
      <c r="E107" s="349"/>
      <c r="F107" s="349"/>
      <c r="G107" s="343"/>
      <c r="H107" s="343"/>
      <c r="I107" s="118">
        <f t="shared" ca="1" si="77"/>
        <v>0</v>
      </c>
      <c r="J107" s="45" t="s">
        <v>113</v>
      </c>
      <c r="K107" s="5" t="str">
        <f t="shared" ref="K107:P107" ca="1" si="116">IF(AND($G106="tak",$H106&gt;0,K$2&gt;=Projekt_Start,K$2&lt;=Projekt_Stop),ROUND(K106*$H106,0),"")</f>
        <v/>
      </c>
      <c r="L107" s="5" t="str">
        <f t="shared" ca="1" si="116"/>
        <v/>
      </c>
      <c r="M107" s="5" t="str">
        <f t="shared" ca="1" si="116"/>
        <v/>
      </c>
      <c r="N107" s="5" t="str">
        <f t="shared" ca="1" si="116"/>
        <v/>
      </c>
      <c r="O107" s="5" t="str">
        <f t="shared" ca="1" si="116"/>
        <v/>
      </c>
      <c r="P107" s="5" t="str">
        <f t="shared" ca="1" si="116"/>
        <v/>
      </c>
      <c r="Q107" s="5" t="str">
        <f t="shared" ref="Q107:AD107" ca="1" si="117">IF(AND($G106="tak",$H106&gt;0,Q$2&gt;=Projekt_Start,Q$2&lt;=Projekt_Stop),ROUND(Q106*$H106,0),"")</f>
        <v/>
      </c>
      <c r="R107" s="5" t="str">
        <f t="shared" ca="1" si="117"/>
        <v/>
      </c>
      <c r="S107" s="5" t="str">
        <f t="shared" ca="1" si="117"/>
        <v/>
      </c>
      <c r="T107" s="5" t="str">
        <f t="shared" ca="1" si="117"/>
        <v/>
      </c>
      <c r="U107" s="5" t="str">
        <f t="shared" ca="1" si="117"/>
        <v/>
      </c>
      <c r="V107" s="5" t="str">
        <f t="shared" ca="1" si="117"/>
        <v/>
      </c>
      <c r="W107" s="5" t="str">
        <f t="shared" ca="1" si="117"/>
        <v/>
      </c>
      <c r="X107" s="5" t="str">
        <f t="shared" ca="1" si="117"/>
        <v/>
      </c>
      <c r="Y107" s="5" t="str">
        <f t="shared" ca="1" si="117"/>
        <v/>
      </c>
      <c r="Z107" s="5" t="str">
        <f t="shared" ca="1" si="117"/>
        <v/>
      </c>
      <c r="AA107" s="5" t="str">
        <f t="shared" ca="1" si="117"/>
        <v/>
      </c>
      <c r="AB107" s="5" t="str">
        <f t="shared" ca="1" si="117"/>
        <v/>
      </c>
      <c r="AC107" s="5" t="str">
        <f t="shared" ca="1" si="117"/>
        <v/>
      </c>
      <c r="AD107" s="5" t="str">
        <f t="shared" ca="1" si="117"/>
        <v/>
      </c>
    </row>
    <row r="108" spans="2:30" x14ac:dyDescent="0.3">
      <c r="I108" s="83">
        <f t="shared" si="77"/>
        <v>0</v>
      </c>
      <c r="J108" s="8" t="s">
        <v>112</v>
      </c>
      <c r="K108" s="6">
        <f t="shared" ref="K108:AD108" si="118">ROUND(SUMIFS(K$8:K$107,$J$8:$J$107,$J108),0)</f>
        <v>0</v>
      </c>
      <c r="L108" s="6">
        <f t="shared" si="118"/>
        <v>0</v>
      </c>
      <c r="M108" s="6">
        <f t="shared" si="118"/>
        <v>0</v>
      </c>
      <c r="N108" s="6">
        <f t="shared" si="118"/>
        <v>0</v>
      </c>
      <c r="O108" s="6">
        <f t="shared" si="118"/>
        <v>0</v>
      </c>
      <c r="P108" s="6">
        <f t="shared" si="118"/>
        <v>0</v>
      </c>
      <c r="Q108" s="6">
        <f t="shared" si="118"/>
        <v>0</v>
      </c>
      <c r="R108" s="6">
        <f t="shared" si="118"/>
        <v>0</v>
      </c>
      <c r="S108" s="6">
        <f t="shared" si="118"/>
        <v>0</v>
      </c>
      <c r="T108" s="6">
        <f t="shared" si="118"/>
        <v>0</v>
      </c>
      <c r="U108" s="6">
        <f t="shared" si="118"/>
        <v>0</v>
      </c>
      <c r="V108" s="6">
        <f t="shared" si="118"/>
        <v>0</v>
      </c>
      <c r="W108" s="6">
        <f t="shared" si="118"/>
        <v>0</v>
      </c>
      <c r="X108" s="6">
        <f t="shared" si="118"/>
        <v>0</v>
      </c>
      <c r="Y108" s="6">
        <f t="shared" si="118"/>
        <v>0</v>
      </c>
      <c r="Z108" s="6">
        <f t="shared" si="118"/>
        <v>0</v>
      </c>
      <c r="AA108" s="6">
        <f t="shared" si="118"/>
        <v>0</v>
      </c>
      <c r="AB108" s="6">
        <f t="shared" si="118"/>
        <v>0</v>
      </c>
      <c r="AC108" s="6">
        <f t="shared" si="118"/>
        <v>0</v>
      </c>
      <c r="AD108" s="6">
        <f t="shared" si="118"/>
        <v>0</v>
      </c>
    </row>
    <row r="109" spans="2:30" x14ac:dyDescent="0.3">
      <c r="I109" s="83">
        <f t="shared" si="77"/>
        <v>0</v>
      </c>
      <c r="J109" s="8" t="s">
        <v>114</v>
      </c>
      <c r="K109" s="6">
        <f t="shared" ref="K109:P109" si="119">ROUND(SUMIFS(K$8:K$107,$J$8:$J$107,$J108,$G$8:$G$107,"tak"),0)</f>
        <v>0</v>
      </c>
      <c r="L109" s="6">
        <f t="shared" si="119"/>
        <v>0</v>
      </c>
      <c r="M109" s="6">
        <f t="shared" si="119"/>
        <v>0</v>
      </c>
      <c r="N109" s="6">
        <f t="shared" si="119"/>
        <v>0</v>
      </c>
      <c r="O109" s="6">
        <f t="shared" si="119"/>
        <v>0</v>
      </c>
      <c r="P109" s="6">
        <f t="shared" si="119"/>
        <v>0</v>
      </c>
      <c r="Q109" s="6">
        <f t="shared" ref="Q109:AD109" si="120">ROUND(SUMIFS(Q$8:Q$107,$J$8:$J$107,$J108,$G$8:$G$107,"tak"),0)</f>
        <v>0</v>
      </c>
      <c r="R109" s="6">
        <f t="shared" si="120"/>
        <v>0</v>
      </c>
      <c r="S109" s="6">
        <f t="shared" si="120"/>
        <v>0</v>
      </c>
      <c r="T109" s="6">
        <f t="shared" si="120"/>
        <v>0</v>
      </c>
      <c r="U109" s="6">
        <f t="shared" si="120"/>
        <v>0</v>
      </c>
      <c r="V109" s="6">
        <f t="shared" si="120"/>
        <v>0</v>
      </c>
      <c r="W109" s="6">
        <f t="shared" si="120"/>
        <v>0</v>
      </c>
      <c r="X109" s="6">
        <f t="shared" si="120"/>
        <v>0</v>
      </c>
      <c r="Y109" s="6">
        <f t="shared" si="120"/>
        <v>0</v>
      </c>
      <c r="Z109" s="6">
        <f t="shared" si="120"/>
        <v>0</v>
      </c>
      <c r="AA109" s="6">
        <f t="shared" si="120"/>
        <v>0</v>
      </c>
      <c r="AB109" s="6">
        <f t="shared" si="120"/>
        <v>0</v>
      </c>
      <c r="AC109" s="6">
        <f t="shared" si="120"/>
        <v>0</v>
      </c>
      <c r="AD109" s="6">
        <f t="shared" si="120"/>
        <v>0</v>
      </c>
    </row>
    <row r="110" spans="2:30" x14ac:dyDescent="0.3">
      <c r="I110" s="83">
        <f t="shared" si="77"/>
        <v>0</v>
      </c>
      <c r="J110" s="8" t="s">
        <v>115</v>
      </c>
      <c r="K110" s="6">
        <f t="shared" ref="K110:P110" si="121">ROUND(SUMIFS(K$8:K$107,$J$8:$J$107,$J108,$G$8:$G$107,"nie"),0)</f>
        <v>0</v>
      </c>
      <c r="L110" s="6">
        <f t="shared" si="121"/>
        <v>0</v>
      </c>
      <c r="M110" s="6">
        <f t="shared" si="121"/>
        <v>0</v>
      </c>
      <c r="N110" s="6">
        <f t="shared" si="121"/>
        <v>0</v>
      </c>
      <c r="O110" s="6">
        <f t="shared" si="121"/>
        <v>0</v>
      </c>
      <c r="P110" s="6">
        <f t="shared" si="121"/>
        <v>0</v>
      </c>
      <c r="Q110" s="6">
        <f t="shared" ref="Q110:AD110" si="122">ROUND(SUMIFS(Q$8:Q$107,$J$8:$J$107,$J108,$G$8:$G$107,"nie"),0)</f>
        <v>0</v>
      </c>
      <c r="R110" s="6">
        <f t="shared" si="122"/>
        <v>0</v>
      </c>
      <c r="S110" s="6">
        <f t="shared" si="122"/>
        <v>0</v>
      </c>
      <c r="T110" s="6">
        <f t="shared" si="122"/>
        <v>0</v>
      </c>
      <c r="U110" s="6">
        <f t="shared" si="122"/>
        <v>0</v>
      </c>
      <c r="V110" s="6">
        <f t="shared" si="122"/>
        <v>0</v>
      </c>
      <c r="W110" s="6">
        <f t="shared" si="122"/>
        <v>0</v>
      </c>
      <c r="X110" s="6">
        <f t="shared" si="122"/>
        <v>0</v>
      </c>
      <c r="Y110" s="6">
        <f t="shared" si="122"/>
        <v>0</v>
      </c>
      <c r="Z110" s="6">
        <f t="shared" si="122"/>
        <v>0</v>
      </c>
      <c r="AA110" s="6">
        <f t="shared" si="122"/>
        <v>0</v>
      </c>
      <c r="AB110" s="6">
        <f t="shared" si="122"/>
        <v>0</v>
      </c>
      <c r="AC110" s="6">
        <f t="shared" si="122"/>
        <v>0</v>
      </c>
      <c r="AD110" s="6">
        <f t="shared" si="122"/>
        <v>0</v>
      </c>
    </row>
    <row r="111" spans="2:30" x14ac:dyDescent="0.3">
      <c r="I111" s="83">
        <f t="shared" ca="1" si="77"/>
        <v>0</v>
      </c>
      <c r="J111" s="8" t="s">
        <v>113</v>
      </c>
      <c r="K111" s="6">
        <f t="shared" ref="K111:AD111" ca="1" si="123">ROUND(SUMIFS(K$8:K$107,$J$8:$J$107,$J111),0)</f>
        <v>0</v>
      </c>
      <c r="L111" s="6">
        <f t="shared" ca="1" si="123"/>
        <v>0</v>
      </c>
      <c r="M111" s="6">
        <f t="shared" ca="1" si="123"/>
        <v>0</v>
      </c>
      <c r="N111" s="6">
        <f t="shared" ca="1" si="123"/>
        <v>0</v>
      </c>
      <c r="O111" s="6">
        <f t="shared" ca="1" si="123"/>
        <v>0</v>
      </c>
      <c r="P111" s="6">
        <f t="shared" ca="1" si="123"/>
        <v>0</v>
      </c>
      <c r="Q111" s="6">
        <f t="shared" ca="1" si="123"/>
        <v>0</v>
      </c>
      <c r="R111" s="6">
        <f t="shared" ca="1" si="123"/>
        <v>0</v>
      </c>
      <c r="S111" s="6">
        <f t="shared" ca="1" si="123"/>
        <v>0</v>
      </c>
      <c r="T111" s="6">
        <f t="shared" ca="1" si="123"/>
        <v>0</v>
      </c>
      <c r="U111" s="6">
        <f t="shared" ca="1" si="123"/>
        <v>0</v>
      </c>
      <c r="V111" s="6">
        <f t="shared" ca="1" si="123"/>
        <v>0</v>
      </c>
      <c r="W111" s="6">
        <f t="shared" ca="1" si="123"/>
        <v>0</v>
      </c>
      <c r="X111" s="6">
        <f t="shared" ca="1" si="123"/>
        <v>0</v>
      </c>
      <c r="Y111" s="6">
        <f t="shared" ca="1" si="123"/>
        <v>0</v>
      </c>
      <c r="Z111" s="6">
        <f t="shared" ca="1" si="123"/>
        <v>0</v>
      </c>
      <c r="AA111" s="6">
        <f t="shared" ca="1" si="123"/>
        <v>0</v>
      </c>
      <c r="AB111" s="6">
        <f t="shared" ca="1" si="123"/>
        <v>0</v>
      </c>
      <c r="AC111" s="6">
        <f t="shared" ca="1" si="123"/>
        <v>0</v>
      </c>
      <c r="AD111" s="6">
        <f t="shared" ca="1" si="123"/>
        <v>0</v>
      </c>
    </row>
    <row r="112" spans="2:30" x14ac:dyDescent="0.3"/>
    <row r="113" spans="2:30" x14ac:dyDescent="0.3"/>
    <row r="114" spans="2:30" s="86" customFormat="1" ht="20.149999999999999" customHeight="1" x14ac:dyDescent="0.35">
      <c r="B114" s="84" t="s">
        <v>341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</row>
    <row r="115" spans="2:30" ht="4" customHeight="1" x14ac:dyDescent="0.3"/>
    <row r="116" spans="2:30" x14ac:dyDescent="0.3">
      <c r="B116" s="3" t="s">
        <v>101</v>
      </c>
      <c r="C116" s="3" t="s">
        <v>177</v>
      </c>
      <c r="D116" s="3" t="s">
        <v>100</v>
      </c>
      <c r="E116" s="3" t="s">
        <v>94</v>
      </c>
      <c r="F116" s="3" t="s">
        <v>343</v>
      </c>
      <c r="G116" s="3" t="s">
        <v>102</v>
      </c>
      <c r="H116" s="3" t="s">
        <v>103</v>
      </c>
      <c r="I116" s="3" t="s">
        <v>126</v>
      </c>
      <c r="K116" s="4">
        <f ca="1">K$2</f>
        <v>2026</v>
      </c>
      <c r="L116" s="4">
        <f t="shared" ref="L116:AD116" ca="1" si="124">L$2</f>
        <v>2027</v>
      </c>
      <c r="M116" s="4">
        <f t="shared" ca="1" si="124"/>
        <v>2028</v>
      </c>
      <c r="N116" s="4">
        <f t="shared" ca="1" si="124"/>
        <v>2029</v>
      </c>
      <c r="O116" s="4">
        <f t="shared" ca="1" si="124"/>
        <v>2030</v>
      </c>
      <c r="P116" s="4">
        <f t="shared" ca="1" si="124"/>
        <v>2031</v>
      </c>
      <c r="Q116" s="4">
        <f t="shared" ca="1" si="124"/>
        <v>2032</v>
      </c>
      <c r="R116" s="4">
        <f t="shared" ca="1" si="124"/>
        <v>2033</v>
      </c>
      <c r="S116" s="4">
        <f t="shared" ca="1" si="124"/>
        <v>2034</v>
      </c>
      <c r="T116" s="4">
        <f t="shared" ca="1" si="124"/>
        <v>2035</v>
      </c>
      <c r="U116" s="4">
        <f t="shared" ca="1" si="124"/>
        <v>2036</v>
      </c>
      <c r="V116" s="4">
        <f t="shared" ca="1" si="124"/>
        <v>2037</v>
      </c>
      <c r="W116" s="4">
        <f t="shared" ca="1" si="124"/>
        <v>2038</v>
      </c>
      <c r="X116" s="4">
        <f t="shared" ca="1" si="124"/>
        <v>2039</v>
      </c>
      <c r="Y116" s="4">
        <f t="shared" ca="1" si="124"/>
        <v>2040</v>
      </c>
      <c r="Z116" s="4">
        <f t="shared" ca="1" si="124"/>
        <v>2041</v>
      </c>
      <c r="AA116" s="4">
        <f t="shared" ca="1" si="124"/>
        <v>2042</v>
      </c>
      <c r="AB116" s="4">
        <f t="shared" ca="1" si="124"/>
        <v>2043</v>
      </c>
      <c r="AC116" s="4">
        <f t="shared" ca="1" si="124"/>
        <v>2044</v>
      </c>
      <c r="AD116" s="4">
        <f t="shared" ca="1" si="124"/>
        <v>2045</v>
      </c>
    </row>
    <row r="117" spans="2:30" ht="4" customHeight="1" x14ac:dyDescent="0.3"/>
    <row r="118" spans="2:30" x14ac:dyDescent="0.3">
      <c r="B118" s="345"/>
      <c r="C118" s="347"/>
      <c r="D118" s="347"/>
      <c r="E118" s="347"/>
      <c r="F118" s="347"/>
      <c r="G118" s="342"/>
      <c r="H118" s="344"/>
      <c r="I118" s="117">
        <f t="shared" ref="I118:I149" si="125">ROUND(SUM(K118:V118),0)</f>
        <v>0</v>
      </c>
      <c r="J118" s="44" t="s">
        <v>112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 x14ac:dyDescent="0.3">
      <c r="B119" s="346"/>
      <c r="C119" s="348"/>
      <c r="D119" s="348"/>
      <c r="E119" s="348"/>
      <c r="F119" s="348"/>
      <c r="G119" s="343"/>
      <c r="H119" s="343"/>
      <c r="I119" s="118">
        <f t="shared" ca="1" si="125"/>
        <v>0</v>
      </c>
      <c r="J119" s="45" t="s">
        <v>113</v>
      </c>
      <c r="K119" s="5" t="str">
        <f t="shared" ref="K119:W119" ca="1" si="126">IF(AND($G118="tak",$H118&gt;0,K$2&gt;=Projekt_Start,K$2&lt;=Projekt_Stop),ROUND(K118*$H118,0),"")</f>
        <v/>
      </c>
      <c r="L119" s="5" t="str">
        <f t="shared" ca="1" si="126"/>
        <v/>
      </c>
      <c r="M119" s="5" t="str">
        <f t="shared" ca="1" si="126"/>
        <v/>
      </c>
      <c r="N119" s="5" t="str">
        <f t="shared" ca="1" si="126"/>
        <v/>
      </c>
      <c r="O119" s="5" t="str">
        <f t="shared" ca="1" si="126"/>
        <v/>
      </c>
      <c r="P119" s="5" t="str">
        <f t="shared" ca="1" si="126"/>
        <v/>
      </c>
      <c r="Q119" s="5" t="str">
        <f t="shared" ca="1" si="126"/>
        <v/>
      </c>
      <c r="R119" s="5" t="str">
        <f t="shared" ca="1" si="126"/>
        <v/>
      </c>
      <c r="S119" s="5" t="str">
        <f t="shared" ca="1" si="126"/>
        <v/>
      </c>
      <c r="T119" s="5" t="str">
        <f t="shared" ca="1" si="126"/>
        <v/>
      </c>
      <c r="U119" s="5" t="str">
        <f t="shared" ca="1" si="126"/>
        <v/>
      </c>
      <c r="V119" s="5" t="str">
        <f t="shared" ca="1" si="126"/>
        <v/>
      </c>
      <c r="W119" s="5" t="str">
        <f t="shared" ca="1" si="126"/>
        <v/>
      </c>
      <c r="X119" s="5" t="str">
        <f t="shared" ref="X119:AD119" ca="1" si="127">IF(AND($G118="tak",$H118&gt;0,X$2&gt;=Projekt_Start,X$2&lt;=Projekt_Stop),ROUND(X118*$H118,0),"")</f>
        <v/>
      </c>
      <c r="Y119" s="5" t="str">
        <f t="shared" ca="1" si="127"/>
        <v/>
      </c>
      <c r="Z119" s="5" t="str">
        <f t="shared" ca="1" si="127"/>
        <v/>
      </c>
      <c r="AA119" s="5" t="str">
        <f t="shared" ca="1" si="127"/>
        <v/>
      </c>
      <c r="AB119" s="5" t="str">
        <f t="shared" ca="1" si="127"/>
        <v/>
      </c>
      <c r="AC119" s="5" t="str">
        <f t="shared" ca="1" si="127"/>
        <v/>
      </c>
      <c r="AD119" s="5" t="str">
        <f t="shared" ca="1" si="127"/>
        <v/>
      </c>
    </row>
    <row r="120" spans="2:30" x14ac:dyDescent="0.3">
      <c r="B120" s="345"/>
      <c r="C120" s="347"/>
      <c r="D120" s="347"/>
      <c r="E120" s="347"/>
      <c r="F120" s="347"/>
      <c r="G120" s="342"/>
      <c r="H120" s="344"/>
      <c r="I120" s="117">
        <f t="shared" si="125"/>
        <v>0</v>
      </c>
      <c r="J120" s="44" t="s">
        <v>112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 x14ac:dyDescent="0.3">
      <c r="B121" s="346"/>
      <c r="C121" s="348"/>
      <c r="D121" s="348"/>
      <c r="E121" s="348"/>
      <c r="F121" s="348"/>
      <c r="G121" s="343"/>
      <c r="H121" s="343"/>
      <c r="I121" s="118">
        <f t="shared" ca="1" si="125"/>
        <v>0</v>
      </c>
      <c r="J121" s="45" t="s">
        <v>113</v>
      </c>
      <c r="K121" s="5" t="str">
        <f t="shared" ref="K121:W121" ca="1" si="128">IF(AND($G120="tak",$H120&gt;0,K$2&gt;=Projekt_Start,K$2&lt;=Projekt_Stop),ROUND(K120*$H120,0),"")</f>
        <v/>
      </c>
      <c r="L121" s="5" t="str">
        <f t="shared" ca="1" si="128"/>
        <v/>
      </c>
      <c r="M121" s="5" t="str">
        <f t="shared" ca="1" si="128"/>
        <v/>
      </c>
      <c r="N121" s="5" t="str">
        <f t="shared" ca="1" si="128"/>
        <v/>
      </c>
      <c r="O121" s="5" t="str">
        <f t="shared" ca="1" si="128"/>
        <v/>
      </c>
      <c r="P121" s="5" t="str">
        <f t="shared" ca="1" si="128"/>
        <v/>
      </c>
      <c r="Q121" s="5" t="str">
        <f t="shared" ca="1" si="128"/>
        <v/>
      </c>
      <c r="R121" s="5" t="str">
        <f t="shared" ca="1" si="128"/>
        <v/>
      </c>
      <c r="S121" s="5" t="str">
        <f t="shared" ca="1" si="128"/>
        <v/>
      </c>
      <c r="T121" s="5" t="str">
        <f t="shared" ca="1" si="128"/>
        <v/>
      </c>
      <c r="U121" s="5" t="str">
        <f t="shared" ca="1" si="128"/>
        <v/>
      </c>
      <c r="V121" s="5" t="str">
        <f t="shared" ca="1" si="128"/>
        <v/>
      </c>
      <c r="W121" s="5" t="str">
        <f t="shared" ca="1" si="128"/>
        <v/>
      </c>
      <c r="X121" s="5" t="str">
        <f t="shared" ref="X121:AD121" ca="1" si="129">IF(AND($G120="tak",$H120&gt;0,X$2&gt;=Projekt_Start,X$2&lt;=Projekt_Stop),ROUND(X120*$H120,0),"")</f>
        <v/>
      </c>
      <c r="Y121" s="5" t="str">
        <f t="shared" ca="1" si="129"/>
        <v/>
      </c>
      <c r="Z121" s="5" t="str">
        <f t="shared" ca="1" si="129"/>
        <v/>
      </c>
      <c r="AA121" s="5" t="str">
        <f t="shared" ca="1" si="129"/>
        <v/>
      </c>
      <c r="AB121" s="5" t="str">
        <f t="shared" ca="1" si="129"/>
        <v/>
      </c>
      <c r="AC121" s="5" t="str">
        <f t="shared" ca="1" si="129"/>
        <v/>
      </c>
      <c r="AD121" s="5" t="str">
        <f t="shared" ca="1" si="129"/>
        <v/>
      </c>
    </row>
    <row r="122" spans="2:30" x14ac:dyDescent="0.3">
      <c r="B122" s="345"/>
      <c r="C122" s="347"/>
      <c r="D122" s="347"/>
      <c r="E122" s="347"/>
      <c r="F122" s="347"/>
      <c r="G122" s="342"/>
      <c r="H122" s="344"/>
      <c r="I122" s="117">
        <f t="shared" si="125"/>
        <v>0</v>
      </c>
      <c r="J122" s="44" t="s">
        <v>112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 x14ac:dyDescent="0.3">
      <c r="B123" s="346"/>
      <c r="C123" s="348"/>
      <c r="D123" s="348"/>
      <c r="E123" s="348"/>
      <c r="F123" s="348"/>
      <c r="G123" s="343"/>
      <c r="H123" s="343"/>
      <c r="I123" s="118">
        <f t="shared" ca="1" si="125"/>
        <v>0</v>
      </c>
      <c r="J123" s="45" t="s">
        <v>113</v>
      </c>
      <c r="K123" s="5" t="str">
        <f t="shared" ref="K123:W123" ca="1" si="130">IF(AND($G122="tak",$H122&gt;0,K$2&gt;=Projekt_Start,K$2&lt;=Projekt_Stop),ROUND(K122*$H122,0),"")</f>
        <v/>
      </c>
      <c r="L123" s="5" t="str">
        <f t="shared" ca="1" si="130"/>
        <v/>
      </c>
      <c r="M123" s="5" t="str">
        <f t="shared" ca="1" si="130"/>
        <v/>
      </c>
      <c r="N123" s="5" t="str">
        <f t="shared" ca="1" si="130"/>
        <v/>
      </c>
      <c r="O123" s="5" t="str">
        <f t="shared" ca="1" si="130"/>
        <v/>
      </c>
      <c r="P123" s="5" t="str">
        <f t="shared" ca="1" si="130"/>
        <v/>
      </c>
      <c r="Q123" s="5" t="str">
        <f t="shared" ca="1" si="130"/>
        <v/>
      </c>
      <c r="R123" s="5" t="str">
        <f t="shared" ca="1" si="130"/>
        <v/>
      </c>
      <c r="S123" s="5" t="str">
        <f t="shared" ca="1" si="130"/>
        <v/>
      </c>
      <c r="T123" s="5" t="str">
        <f t="shared" ca="1" si="130"/>
        <v/>
      </c>
      <c r="U123" s="5" t="str">
        <f t="shared" ca="1" si="130"/>
        <v/>
      </c>
      <c r="V123" s="5" t="str">
        <f t="shared" ca="1" si="130"/>
        <v/>
      </c>
      <c r="W123" s="5" t="str">
        <f t="shared" ca="1" si="130"/>
        <v/>
      </c>
      <c r="X123" s="5" t="str">
        <f t="shared" ref="X123:AD123" ca="1" si="131">IF(AND($G122="tak",$H122&gt;0,X$2&gt;=Projekt_Start,X$2&lt;=Projekt_Stop),ROUND(X122*$H122,0),"")</f>
        <v/>
      </c>
      <c r="Y123" s="5" t="str">
        <f t="shared" ca="1" si="131"/>
        <v/>
      </c>
      <c r="Z123" s="5" t="str">
        <f t="shared" ca="1" si="131"/>
        <v/>
      </c>
      <c r="AA123" s="5" t="str">
        <f t="shared" ca="1" si="131"/>
        <v/>
      </c>
      <c r="AB123" s="5" t="str">
        <f t="shared" ca="1" si="131"/>
        <v/>
      </c>
      <c r="AC123" s="5" t="str">
        <f t="shared" ca="1" si="131"/>
        <v/>
      </c>
      <c r="AD123" s="5" t="str">
        <f t="shared" ca="1" si="131"/>
        <v/>
      </c>
    </row>
    <row r="124" spans="2:30" ht="12" customHeight="1" x14ac:dyDescent="0.3">
      <c r="B124" s="345"/>
      <c r="C124" s="347"/>
      <c r="D124" s="347"/>
      <c r="E124" s="347"/>
      <c r="F124" s="347"/>
      <c r="G124" s="342"/>
      <c r="H124" s="344"/>
      <c r="I124" s="117">
        <f t="shared" si="125"/>
        <v>0</v>
      </c>
      <c r="J124" s="44" t="s">
        <v>112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 x14ac:dyDescent="0.3">
      <c r="B125" s="346"/>
      <c r="C125" s="348"/>
      <c r="D125" s="348"/>
      <c r="E125" s="348"/>
      <c r="F125" s="348"/>
      <c r="G125" s="343"/>
      <c r="H125" s="343"/>
      <c r="I125" s="118">
        <f t="shared" ca="1" si="125"/>
        <v>0</v>
      </c>
      <c r="J125" s="45" t="s">
        <v>113</v>
      </c>
      <c r="K125" s="5" t="str">
        <f t="shared" ref="K125:W125" ca="1" si="132">IF(AND($G124="tak",$H124&gt;0,K$2&gt;=Projekt_Start,K$2&lt;=Projekt_Stop),ROUND(K124*$H124,0),"")</f>
        <v/>
      </c>
      <c r="L125" s="5" t="str">
        <f t="shared" ca="1" si="132"/>
        <v/>
      </c>
      <c r="M125" s="5" t="str">
        <f t="shared" ca="1" si="132"/>
        <v/>
      </c>
      <c r="N125" s="5" t="str">
        <f t="shared" ca="1" si="132"/>
        <v/>
      </c>
      <c r="O125" s="5" t="str">
        <f t="shared" ca="1" si="132"/>
        <v/>
      </c>
      <c r="P125" s="5" t="str">
        <f t="shared" ca="1" si="132"/>
        <v/>
      </c>
      <c r="Q125" s="5" t="str">
        <f t="shared" ca="1" si="132"/>
        <v/>
      </c>
      <c r="R125" s="5" t="str">
        <f t="shared" ca="1" si="132"/>
        <v/>
      </c>
      <c r="S125" s="5" t="str">
        <f t="shared" ca="1" si="132"/>
        <v/>
      </c>
      <c r="T125" s="5" t="str">
        <f t="shared" ca="1" si="132"/>
        <v/>
      </c>
      <c r="U125" s="5" t="str">
        <f t="shared" ca="1" si="132"/>
        <v/>
      </c>
      <c r="V125" s="5" t="str">
        <f t="shared" ca="1" si="132"/>
        <v/>
      </c>
      <c r="W125" s="5" t="str">
        <f t="shared" ca="1" si="132"/>
        <v/>
      </c>
      <c r="X125" s="5" t="str">
        <f t="shared" ref="X125:AD125" ca="1" si="133">IF(AND($G124="tak",$H124&gt;0,X$2&gt;=Projekt_Start,X$2&lt;=Projekt_Stop),ROUND(X124*$H124,0),"")</f>
        <v/>
      </c>
      <c r="Y125" s="5" t="str">
        <f t="shared" ca="1" si="133"/>
        <v/>
      </c>
      <c r="Z125" s="5" t="str">
        <f t="shared" ca="1" si="133"/>
        <v/>
      </c>
      <c r="AA125" s="5" t="str">
        <f t="shared" ca="1" si="133"/>
        <v/>
      </c>
      <c r="AB125" s="5" t="str">
        <f t="shared" ca="1" si="133"/>
        <v/>
      </c>
      <c r="AC125" s="5" t="str">
        <f t="shared" ca="1" si="133"/>
        <v/>
      </c>
      <c r="AD125" s="5" t="str">
        <f t="shared" ca="1" si="133"/>
        <v/>
      </c>
    </row>
    <row r="126" spans="2:30" ht="12" customHeight="1" x14ac:dyDescent="0.3">
      <c r="B126" s="345"/>
      <c r="C126" s="347"/>
      <c r="D126" s="347"/>
      <c r="E126" s="347"/>
      <c r="F126" s="347"/>
      <c r="G126" s="342"/>
      <c r="H126" s="344"/>
      <c r="I126" s="117">
        <f t="shared" si="125"/>
        <v>0</v>
      </c>
      <c r="J126" s="44" t="s">
        <v>112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 x14ac:dyDescent="0.3">
      <c r="B127" s="346"/>
      <c r="C127" s="348"/>
      <c r="D127" s="348"/>
      <c r="E127" s="348"/>
      <c r="F127" s="348"/>
      <c r="G127" s="343"/>
      <c r="H127" s="343"/>
      <c r="I127" s="118">
        <f t="shared" ca="1" si="125"/>
        <v>0</v>
      </c>
      <c r="J127" s="45" t="s">
        <v>113</v>
      </c>
      <c r="K127" s="5" t="str">
        <f t="shared" ref="K127:W127" ca="1" si="134">IF(AND($G126="tak",$H126&gt;0,K$2&gt;=Projekt_Start,K$2&lt;=Projekt_Stop),ROUND(K126*$H126,0),"")</f>
        <v/>
      </c>
      <c r="L127" s="5" t="str">
        <f t="shared" ca="1" si="134"/>
        <v/>
      </c>
      <c r="M127" s="5" t="str">
        <f t="shared" ca="1" si="134"/>
        <v/>
      </c>
      <c r="N127" s="5" t="str">
        <f t="shared" ca="1" si="134"/>
        <v/>
      </c>
      <c r="O127" s="5" t="str">
        <f t="shared" ca="1" si="134"/>
        <v/>
      </c>
      <c r="P127" s="5" t="str">
        <f t="shared" ca="1" si="134"/>
        <v/>
      </c>
      <c r="Q127" s="5" t="str">
        <f t="shared" ca="1" si="134"/>
        <v/>
      </c>
      <c r="R127" s="5" t="str">
        <f t="shared" ca="1" si="134"/>
        <v/>
      </c>
      <c r="S127" s="5" t="str">
        <f t="shared" ca="1" si="134"/>
        <v/>
      </c>
      <c r="T127" s="5" t="str">
        <f t="shared" ca="1" si="134"/>
        <v/>
      </c>
      <c r="U127" s="5" t="str">
        <f t="shared" ca="1" si="134"/>
        <v/>
      </c>
      <c r="V127" s="5" t="str">
        <f t="shared" ca="1" si="134"/>
        <v/>
      </c>
      <c r="W127" s="5" t="str">
        <f t="shared" ca="1" si="134"/>
        <v/>
      </c>
      <c r="X127" s="5" t="str">
        <f t="shared" ref="X127:AD127" ca="1" si="135">IF(AND($G126="tak",$H126&gt;0,X$2&gt;=Projekt_Start,X$2&lt;=Projekt_Stop),ROUND(X126*$H126,0),"")</f>
        <v/>
      </c>
      <c r="Y127" s="5" t="str">
        <f t="shared" ca="1" si="135"/>
        <v/>
      </c>
      <c r="Z127" s="5" t="str">
        <f t="shared" ca="1" si="135"/>
        <v/>
      </c>
      <c r="AA127" s="5" t="str">
        <f t="shared" ca="1" si="135"/>
        <v/>
      </c>
      <c r="AB127" s="5" t="str">
        <f t="shared" ca="1" si="135"/>
        <v/>
      </c>
      <c r="AC127" s="5" t="str">
        <f t="shared" ca="1" si="135"/>
        <v/>
      </c>
      <c r="AD127" s="5" t="str">
        <f t="shared" ca="1" si="135"/>
        <v/>
      </c>
    </row>
    <row r="128" spans="2:30" ht="12" customHeight="1" x14ac:dyDescent="0.3">
      <c r="B128" s="345"/>
      <c r="C128" s="347"/>
      <c r="D128" s="347"/>
      <c r="E128" s="347"/>
      <c r="F128" s="347"/>
      <c r="G128" s="342"/>
      <c r="H128" s="344"/>
      <c r="I128" s="117">
        <f t="shared" si="125"/>
        <v>0</v>
      </c>
      <c r="J128" s="44" t="s">
        <v>112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 x14ac:dyDescent="0.3">
      <c r="B129" s="346"/>
      <c r="C129" s="348"/>
      <c r="D129" s="348"/>
      <c r="E129" s="348"/>
      <c r="F129" s="348"/>
      <c r="G129" s="343"/>
      <c r="H129" s="343"/>
      <c r="I129" s="118">
        <f t="shared" ca="1" si="125"/>
        <v>0</v>
      </c>
      <c r="J129" s="45" t="s">
        <v>113</v>
      </c>
      <c r="K129" s="5" t="str">
        <f t="shared" ref="K129:W129" ca="1" si="136">IF(AND($G128="tak",$H128&gt;0,K$2&gt;=Projekt_Start,K$2&lt;=Projekt_Stop),ROUND(K128*$H128,0),"")</f>
        <v/>
      </c>
      <c r="L129" s="5" t="str">
        <f t="shared" ca="1" si="136"/>
        <v/>
      </c>
      <c r="M129" s="5" t="str">
        <f t="shared" ca="1" si="136"/>
        <v/>
      </c>
      <c r="N129" s="5" t="str">
        <f t="shared" ca="1" si="136"/>
        <v/>
      </c>
      <c r="O129" s="5" t="str">
        <f t="shared" ca="1" si="136"/>
        <v/>
      </c>
      <c r="P129" s="5" t="str">
        <f t="shared" ca="1" si="136"/>
        <v/>
      </c>
      <c r="Q129" s="5" t="str">
        <f t="shared" ca="1" si="136"/>
        <v/>
      </c>
      <c r="R129" s="5" t="str">
        <f t="shared" ca="1" si="136"/>
        <v/>
      </c>
      <c r="S129" s="5" t="str">
        <f t="shared" ca="1" si="136"/>
        <v/>
      </c>
      <c r="T129" s="5" t="str">
        <f t="shared" ca="1" si="136"/>
        <v/>
      </c>
      <c r="U129" s="5" t="str">
        <f t="shared" ca="1" si="136"/>
        <v/>
      </c>
      <c r="V129" s="5" t="str">
        <f t="shared" ca="1" si="136"/>
        <v/>
      </c>
      <c r="W129" s="5" t="str">
        <f t="shared" ca="1" si="136"/>
        <v/>
      </c>
      <c r="X129" s="5" t="str">
        <f t="shared" ref="X129:AD129" ca="1" si="137">IF(AND($G128="tak",$H128&gt;0,X$2&gt;=Projekt_Start,X$2&lt;=Projekt_Stop),ROUND(X128*$H128,0),"")</f>
        <v/>
      </c>
      <c r="Y129" s="5" t="str">
        <f t="shared" ca="1" si="137"/>
        <v/>
      </c>
      <c r="Z129" s="5" t="str">
        <f t="shared" ca="1" si="137"/>
        <v/>
      </c>
      <c r="AA129" s="5" t="str">
        <f t="shared" ca="1" si="137"/>
        <v/>
      </c>
      <c r="AB129" s="5" t="str">
        <f t="shared" ca="1" si="137"/>
        <v/>
      </c>
      <c r="AC129" s="5" t="str">
        <f t="shared" ca="1" si="137"/>
        <v/>
      </c>
      <c r="AD129" s="5" t="str">
        <f t="shared" ca="1" si="137"/>
        <v/>
      </c>
    </row>
    <row r="130" spans="2:30" x14ac:dyDescent="0.3">
      <c r="B130" s="345"/>
      <c r="C130" s="347"/>
      <c r="D130" s="347"/>
      <c r="E130" s="347"/>
      <c r="F130" s="347"/>
      <c r="G130" s="342"/>
      <c r="H130" s="344"/>
      <c r="I130" s="117">
        <f t="shared" si="125"/>
        <v>0</v>
      </c>
      <c r="J130" s="44" t="s">
        <v>112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 x14ac:dyDescent="0.3">
      <c r="B131" s="346"/>
      <c r="C131" s="348"/>
      <c r="D131" s="348"/>
      <c r="E131" s="348"/>
      <c r="F131" s="348"/>
      <c r="G131" s="343"/>
      <c r="H131" s="343"/>
      <c r="I131" s="118">
        <f t="shared" ca="1" si="125"/>
        <v>0</v>
      </c>
      <c r="J131" s="45" t="s">
        <v>113</v>
      </c>
      <c r="K131" s="5" t="str">
        <f t="shared" ref="K131:W131" ca="1" si="138">IF(AND($G130="tak",$H130&gt;0,K$2&gt;=Projekt_Start,K$2&lt;=Projekt_Stop),ROUND(K130*$H130,0),"")</f>
        <v/>
      </c>
      <c r="L131" s="5" t="str">
        <f t="shared" ca="1" si="138"/>
        <v/>
      </c>
      <c r="M131" s="5" t="str">
        <f t="shared" ca="1" si="138"/>
        <v/>
      </c>
      <c r="N131" s="5" t="str">
        <f t="shared" ca="1" si="138"/>
        <v/>
      </c>
      <c r="O131" s="5" t="str">
        <f t="shared" ca="1" si="138"/>
        <v/>
      </c>
      <c r="P131" s="5" t="str">
        <f t="shared" ca="1" si="138"/>
        <v/>
      </c>
      <c r="Q131" s="5" t="str">
        <f t="shared" ca="1" si="138"/>
        <v/>
      </c>
      <c r="R131" s="5" t="str">
        <f t="shared" ca="1" si="138"/>
        <v/>
      </c>
      <c r="S131" s="5" t="str">
        <f t="shared" ca="1" si="138"/>
        <v/>
      </c>
      <c r="T131" s="5" t="str">
        <f t="shared" ca="1" si="138"/>
        <v/>
      </c>
      <c r="U131" s="5" t="str">
        <f t="shared" ca="1" si="138"/>
        <v/>
      </c>
      <c r="V131" s="5" t="str">
        <f t="shared" ca="1" si="138"/>
        <v/>
      </c>
      <c r="W131" s="5" t="str">
        <f t="shared" ca="1" si="138"/>
        <v/>
      </c>
      <c r="X131" s="5" t="str">
        <f t="shared" ref="X131:AD131" ca="1" si="139">IF(AND($G130="tak",$H130&gt;0,X$2&gt;=Projekt_Start,X$2&lt;=Projekt_Stop),ROUND(X130*$H130,0),"")</f>
        <v/>
      </c>
      <c r="Y131" s="5" t="str">
        <f t="shared" ca="1" si="139"/>
        <v/>
      </c>
      <c r="Z131" s="5" t="str">
        <f t="shared" ca="1" si="139"/>
        <v/>
      </c>
      <c r="AA131" s="5" t="str">
        <f t="shared" ca="1" si="139"/>
        <v/>
      </c>
      <c r="AB131" s="5" t="str">
        <f t="shared" ca="1" si="139"/>
        <v/>
      </c>
      <c r="AC131" s="5" t="str">
        <f t="shared" ca="1" si="139"/>
        <v/>
      </c>
      <c r="AD131" s="5" t="str">
        <f t="shared" ca="1" si="139"/>
        <v/>
      </c>
    </row>
    <row r="132" spans="2:30" x14ac:dyDescent="0.3">
      <c r="B132" s="345"/>
      <c r="C132" s="347"/>
      <c r="D132" s="347"/>
      <c r="E132" s="347"/>
      <c r="F132" s="347"/>
      <c r="G132" s="342"/>
      <c r="H132" s="344"/>
      <c r="I132" s="117">
        <f t="shared" si="125"/>
        <v>0</v>
      </c>
      <c r="J132" s="44" t="s">
        <v>112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2:30" x14ac:dyDescent="0.3">
      <c r="B133" s="346"/>
      <c r="C133" s="348"/>
      <c r="D133" s="348"/>
      <c r="E133" s="348"/>
      <c r="F133" s="348"/>
      <c r="G133" s="343"/>
      <c r="H133" s="343"/>
      <c r="I133" s="118">
        <f t="shared" ca="1" si="125"/>
        <v>0</v>
      </c>
      <c r="J133" s="45" t="s">
        <v>113</v>
      </c>
      <c r="K133" s="5" t="str">
        <f t="shared" ref="K133:W133" ca="1" si="140">IF(AND($G132="tak",$H132&gt;0,K$2&gt;=Projekt_Start,K$2&lt;=Projekt_Stop),ROUND(K132*$H132,0),"")</f>
        <v/>
      </c>
      <c r="L133" s="5" t="str">
        <f t="shared" ca="1" si="140"/>
        <v/>
      </c>
      <c r="M133" s="5" t="str">
        <f t="shared" ca="1" si="140"/>
        <v/>
      </c>
      <c r="N133" s="5" t="str">
        <f t="shared" ca="1" si="140"/>
        <v/>
      </c>
      <c r="O133" s="5" t="str">
        <f t="shared" ca="1" si="140"/>
        <v/>
      </c>
      <c r="P133" s="5" t="str">
        <f t="shared" ca="1" si="140"/>
        <v/>
      </c>
      <c r="Q133" s="5" t="str">
        <f t="shared" ca="1" si="140"/>
        <v/>
      </c>
      <c r="R133" s="5" t="str">
        <f t="shared" ca="1" si="140"/>
        <v/>
      </c>
      <c r="S133" s="5" t="str">
        <f t="shared" ca="1" si="140"/>
        <v/>
      </c>
      <c r="T133" s="5" t="str">
        <f t="shared" ca="1" si="140"/>
        <v/>
      </c>
      <c r="U133" s="5" t="str">
        <f t="shared" ca="1" si="140"/>
        <v/>
      </c>
      <c r="V133" s="5" t="str">
        <f t="shared" ca="1" si="140"/>
        <v/>
      </c>
      <c r="W133" s="5" t="str">
        <f t="shared" ca="1" si="140"/>
        <v/>
      </c>
      <c r="X133" s="5" t="str">
        <f t="shared" ref="X133:AD133" ca="1" si="141">IF(AND($G132="tak",$H132&gt;0,X$2&gt;=Projekt_Start,X$2&lt;=Projekt_Stop),ROUND(X132*$H132,0),"")</f>
        <v/>
      </c>
      <c r="Y133" s="5" t="str">
        <f t="shared" ca="1" si="141"/>
        <v/>
      </c>
      <c r="Z133" s="5" t="str">
        <f t="shared" ca="1" si="141"/>
        <v/>
      </c>
      <c r="AA133" s="5" t="str">
        <f t="shared" ca="1" si="141"/>
        <v/>
      </c>
      <c r="AB133" s="5" t="str">
        <f t="shared" ca="1" si="141"/>
        <v/>
      </c>
      <c r="AC133" s="5" t="str">
        <f t="shared" ca="1" si="141"/>
        <v/>
      </c>
      <c r="AD133" s="5" t="str">
        <f t="shared" ca="1" si="141"/>
        <v/>
      </c>
    </row>
    <row r="134" spans="2:30" x14ac:dyDescent="0.3">
      <c r="B134" s="345"/>
      <c r="C134" s="347"/>
      <c r="D134" s="347"/>
      <c r="E134" s="347"/>
      <c r="F134" s="347"/>
      <c r="G134" s="342"/>
      <c r="H134" s="344"/>
      <c r="I134" s="117">
        <f t="shared" si="125"/>
        <v>0</v>
      </c>
      <c r="J134" s="44" t="s">
        <v>112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2:30" x14ac:dyDescent="0.3">
      <c r="B135" s="346"/>
      <c r="C135" s="348"/>
      <c r="D135" s="348"/>
      <c r="E135" s="348"/>
      <c r="F135" s="348"/>
      <c r="G135" s="343"/>
      <c r="H135" s="343"/>
      <c r="I135" s="118">
        <f t="shared" ca="1" si="125"/>
        <v>0</v>
      </c>
      <c r="J135" s="45" t="s">
        <v>113</v>
      </c>
      <c r="K135" s="5" t="str">
        <f t="shared" ref="K135:W135" ca="1" si="142">IF(AND($G134="tak",$H134&gt;0,K$2&gt;=Projekt_Start,K$2&lt;=Projekt_Stop),ROUND(K134*$H134,0),"")</f>
        <v/>
      </c>
      <c r="L135" s="5" t="str">
        <f t="shared" ca="1" si="142"/>
        <v/>
      </c>
      <c r="M135" s="5" t="str">
        <f t="shared" ca="1" si="142"/>
        <v/>
      </c>
      <c r="N135" s="5" t="str">
        <f t="shared" ca="1" si="142"/>
        <v/>
      </c>
      <c r="O135" s="5" t="str">
        <f t="shared" ca="1" si="142"/>
        <v/>
      </c>
      <c r="P135" s="5" t="str">
        <f t="shared" ca="1" si="142"/>
        <v/>
      </c>
      <c r="Q135" s="5" t="str">
        <f t="shared" ca="1" si="142"/>
        <v/>
      </c>
      <c r="R135" s="5" t="str">
        <f t="shared" ca="1" si="142"/>
        <v/>
      </c>
      <c r="S135" s="5" t="str">
        <f t="shared" ca="1" si="142"/>
        <v/>
      </c>
      <c r="T135" s="5" t="str">
        <f t="shared" ca="1" si="142"/>
        <v/>
      </c>
      <c r="U135" s="5" t="str">
        <f t="shared" ca="1" si="142"/>
        <v/>
      </c>
      <c r="V135" s="5" t="str">
        <f t="shared" ca="1" si="142"/>
        <v/>
      </c>
      <c r="W135" s="5" t="str">
        <f t="shared" ca="1" si="142"/>
        <v/>
      </c>
      <c r="X135" s="5" t="str">
        <f t="shared" ref="X135:AD135" ca="1" si="143">IF(AND($G134="tak",$H134&gt;0,X$2&gt;=Projekt_Start,X$2&lt;=Projekt_Stop),ROUND(X134*$H134,0),"")</f>
        <v/>
      </c>
      <c r="Y135" s="5" t="str">
        <f t="shared" ca="1" si="143"/>
        <v/>
      </c>
      <c r="Z135" s="5" t="str">
        <f t="shared" ca="1" si="143"/>
        <v/>
      </c>
      <c r="AA135" s="5" t="str">
        <f t="shared" ca="1" si="143"/>
        <v/>
      </c>
      <c r="AB135" s="5" t="str">
        <f t="shared" ca="1" si="143"/>
        <v/>
      </c>
      <c r="AC135" s="5" t="str">
        <f t="shared" ca="1" si="143"/>
        <v/>
      </c>
      <c r="AD135" s="5" t="str">
        <f t="shared" ca="1" si="143"/>
        <v/>
      </c>
    </row>
    <row r="136" spans="2:30" x14ac:dyDescent="0.3">
      <c r="B136" s="345"/>
      <c r="C136" s="347"/>
      <c r="D136" s="347"/>
      <c r="E136" s="347"/>
      <c r="F136" s="347"/>
      <c r="G136" s="342"/>
      <c r="H136" s="344"/>
      <c r="I136" s="117">
        <f t="shared" si="125"/>
        <v>0</v>
      </c>
      <c r="J136" s="44" t="s">
        <v>112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2:30" x14ac:dyDescent="0.3">
      <c r="B137" s="346"/>
      <c r="C137" s="348"/>
      <c r="D137" s="348"/>
      <c r="E137" s="348"/>
      <c r="F137" s="348"/>
      <c r="G137" s="343"/>
      <c r="H137" s="343"/>
      <c r="I137" s="118">
        <f t="shared" ca="1" si="125"/>
        <v>0</v>
      </c>
      <c r="J137" s="45" t="s">
        <v>113</v>
      </c>
      <c r="K137" s="5" t="str">
        <f t="shared" ref="K137:W137" ca="1" si="144">IF(AND($G136="tak",$H136&gt;0,K$2&gt;=Projekt_Start,K$2&lt;=Projekt_Stop),ROUND(K136*$H136,0),"")</f>
        <v/>
      </c>
      <c r="L137" s="5" t="str">
        <f t="shared" ca="1" si="144"/>
        <v/>
      </c>
      <c r="M137" s="5" t="str">
        <f t="shared" ca="1" si="144"/>
        <v/>
      </c>
      <c r="N137" s="5" t="str">
        <f t="shared" ca="1" si="144"/>
        <v/>
      </c>
      <c r="O137" s="5" t="str">
        <f t="shared" ca="1" si="144"/>
        <v/>
      </c>
      <c r="P137" s="5" t="str">
        <f t="shared" ca="1" si="144"/>
        <v/>
      </c>
      <c r="Q137" s="5" t="str">
        <f t="shared" ca="1" si="144"/>
        <v/>
      </c>
      <c r="R137" s="5" t="str">
        <f t="shared" ca="1" si="144"/>
        <v/>
      </c>
      <c r="S137" s="5" t="str">
        <f t="shared" ca="1" si="144"/>
        <v/>
      </c>
      <c r="T137" s="5" t="str">
        <f t="shared" ca="1" si="144"/>
        <v/>
      </c>
      <c r="U137" s="5" t="str">
        <f t="shared" ca="1" si="144"/>
        <v/>
      </c>
      <c r="V137" s="5" t="str">
        <f t="shared" ca="1" si="144"/>
        <v/>
      </c>
      <c r="W137" s="5" t="str">
        <f t="shared" ca="1" si="144"/>
        <v/>
      </c>
      <c r="X137" s="5" t="str">
        <f t="shared" ref="X137:AD137" ca="1" si="145">IF(AND($G136="tak",$H136&gt;0,X$2&gt;=Projekt_Start,X$2&lt;=Projekt_Stop),ROUND(X136*$H136,0),"")</f>
        <v/>
      </c>
      <c r="Y137" s="5" t="str">
        <f t="shared" ca="1" si="145"/>
        <v/>
      </c>
      <c r="Z137" s="5" t="str">
        <f t="shared" ca="1" si="145"/>
        <v/>
      </c>
      <c r="AA137" s="5" t="str">
        <f t="shared" ca="1" si="145"/>
        <v/>
      </c>
      <c r="AB137" s="5" t="str">
        <f t="shared" ca="1" si="145"/>
        <v/>
      </c>
      <c r="AC137" s="5" t="str">
        <f t="shared" ca="1" si="145"/>
        <v/>
      </c>
      <c r="AD137" s="5" t="str">
        <f t="shared" ca="1" si="145"/>
        <v/>
      </c>
    </row>
    <row r="138" spans="2:30" x14ac:dyDescent="0.3">
      <c r="B138" s="345"/>
      <c r="C138" s="347"/>
      <c r="D138" s="347"/>
      <c r="E138" s="347"/>
      <c r="F138" s="347"/>
      <c r="G138" s="342"/>
      <c r="H138" s="344"/>
      <c r="I138" s="117">
        <f t="shared" si="125"/>
        <v>0</v>
      </c>
      <c r="J138" s="44" t="s">
        <v>112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2:30" x14ac:dyDescent="0.3">
      <c r="B139" s="346"/>
      <c r="C139" s="348"/>
      <c r="D139" s="348"/>
      <c r="E139" s="348"/>
      <c r="F139" s="348"/>
      <c r="G139" s="343"/>
      <c r="H139" s="343"/>
      <c r="I139" s="118">
        <f t="shared" ca="1" si="125"/>
        <v>0</v>
      </c>
      <c r="J139" s="45" t="s">
        <v>113</v>
      </c>
      <c r="K139" s="5" t="str">
        <f t="shared" ref="K139:W139" ca="1" si="146">IF(AND($G138="tak",$H138&gt;0,K$2&gt;=Projekt_Start,K$2&lt;=Projekt_Stop),ROUND(K138*$H138,0),"")</f>
        <v/>
      </c>
      <c r="L139" s="5" t="str">
        <f t="shared" ca="1" si="146"/>
        <v/>
      </c>
      <c r="M139" s="5" t="str">
        <f t="shared" ca="1" si="146"/>
        <v/>
      </c>
      <c r="N139" s="5" t="str">
        <f t="shared" ca="1" si="146"/>
        <v/>
      </c>
      <c r="O139" s="5" t="str">
        <f t="shared" ca="1" si="146"/>
        <v/>
      </c>
      <c r="P139" s="5" t="str">
        <f t="shared" ca="1" si="146"/>
        <v/>
      </c>
      <c r="Q139" s="5" t="str">
        <f t="shared" ca="1" si="146"/>
        <v/>
      </c>
      <c r="R139" s="5" t="str">
        <f t="shared" ca="1" si="146"/>
        <v/>
      </c>
      <c r="S139" s="5" t="str">
        <f t="shared" ca="1" si="146"/>
        <v/>
      </c>
      <c r="T139" s="5" t="str">
        <f t="shared" ca="1" si="146"/>
        <v/>
      </c>
      <c r="U139" s="5" t="str">
        <f t="shared" ca="1" si="146"/>
        <v/>
      </c>
      <c r="V139" s="5" t="str">
        <f t="shared" ca="1" si="146"/>
        <v/>
      </c>
      <c r="W139" s="5" t="str">
        <f t="shared" ca="1" si="146"/>
        <v/>
      </c>
      <c r="X139" s="5" t="str">
        <f t="shared" ref="X139:AD139" ca="1" si="147">IF(AND($G138="tak",$H138&gt;0,X$2&gt;=Projekt_Start,X$2&lt;=Projekt_Stop),ROUND(X138*$H138,0),"")</f>
        <v/>
      </c>
      <c r="Y139" s="5" t="str">
        <f t="shared" ca="1" si="147"/>
        <v/>
      </c>
      <c r="Z139" s="5" t="str">
        <f t="shared" ca="1" si="147"/>
        <v/>
      </c>
      <c r="AA139" s="5" t="str">
        <f t="shared" ca="1" si="147"/>
        <v/>
      </c>
      <c r="AB139" s="5" t="str">
        <f t="shared" ca="1" si="147"/>
        <v/>
      </c>
      <c r="AC139" s="5" t="str">
        <f t="shared" ca="1" si="147"/>
        <v/>
      </c>
      <c r="AD139" s="5" t="str">
        <f t="shared" ca="1" si="147"/>
        <v/>
      </c>
    </row>
    <row r="140" spans="2:30" x14ac:dyDescent="0.3">
      <c r="B140" s="345"/>
      <c r="C140" s="347"/>
      <c r="D140" s="347"/>
      <c r="E140" s="347"/>
      <c r="F140" s="347"/>
      <c r="G140" s="342"/>
      <c r="H140" s="344"/>
      <c r="I140" s="117">
        <f t="shared" si="125"/>
        <v>0</v>
      </c>
      <c r="J140" s="44" t="s">
        <v>112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 x14ac:dyDescent="0.3">
      <c r="B141" s="346"/>
      <c r="C141" s="348"/>
      <c r="D141" s="348"/>
      <c r="E141" s="348"/>
      <c r="F141" s="348"/>
      <c r="G141" s="343"/>
      <c r="H141" s="343"/>
      <c r="I141" s="118">
        <f t="shared" ca="1" si="125"/>
        <v>0</v>
      </c>
      <c r="J141" s="45" t="s">
        <v>113</v>
      </c>
      <c r="K141" s="5" t="str">
        <f t="shared" ref="K141:W141" ca="1" si="148">IF(AND($G140="tak",$H140&gt;0,K$2&gt;=Projekt_Start,K$2&lt;=Projekt_Stop),ROUND(K140*$H140,0),"")</f>
        <v/>
      </c>
      <c r="L141" s="5" t="str">
        <f t="shared" ca="1" si="148"/>
        <v/>
      </c>
      <c r="M141" s="5" t="str">
        <f t="shared" ca="1" si="148"/>
        <v/>
      </c>
      <c r="N141" s="5" t="str">
        <f t="shared" ca="1" si="148"/>
        <v/>
      </c>
      <c r="O141" s="5" t="str">
        <f t="shared" ca="1" si="148"/>
        <v/>
      </c>
      <c r="P141" s="5" t="str">
        <f t="shared" ca="1" si="148"/>
        <v/>
      </c>
      <c r="Q141" s="5" t="str">
        <f t="shared" ca="1" si="148"/>
        <v/>
      </c>
      <c r="R141" s="5" t="str">
        <f t="shared" ca="1" si="148"/>
        <v/>
      </c>
      <c r="S141" s="5" t="str">
        <f t="shared" ca="1" si="148"/>
        <v/>
      </c>
      <c r="T141" s="5" t="str">
        <f t="shared" ca="1" si="148"/>
        <v/>
      </c>
      <c r="U141" s="5" t="str">
        <f t="shared" ca="1" si="148"/>
        <v/>
      </c>
      <c r="V141" s="5" t="str">
        <f t="shared" ca="1" si="148"/>
        <v/>
      </c>
      <c r="W141" s="5" t="str">
        <f t="shared" ca="1" si="148"/>
        <v/>
      </c>
      <c r="X141" s="5" t="str">
        <f t="shared" ref="X141:AD141" ca="1" si="149">IF(AND($G140="tak",$H140&gt;0,X$2&gt;=Projekt_Start,X$2&lt;=Projekt_Stop),ROUND(X140*$H140,0),"")</f>
        <v/>
      </c>
      <c r="Y141" s="5" t="str">
        <f t="shared" ca="1" si="149"/>
        <v/>
      </c>
      <c r="Z141" s="5" t="str">
        <f t="shared" ca="1" si="149"/>
        <v/>
      </c>
      <c r="AA141" s="5" t="str">
        <f t="shared" ca="1" si="149"/>
        <v/>
      </c>
      <c r="AB141" s="5" t="str">
        <f t="shared" ca="1" si="149"/>
        <v/>
      </c>
      <c r="AC141" s="5" t="str">
        <f t="shared" ca="1" si="149"/>
        <v/>
      </c>
      <c r="AD141" s="5" t="str">
        <f t="shared" ca="1" si="149"/>
        <v/>
      </c>
    </row>
    <row r="142" spans="2:30" x14ac:dyDescent="0.3">
      <c r="B142" s="345"/>
      <c r="C142" s="347"/>
      <c r="D142" s="347"/>
      <c r="E142" s="347"/>
      <c r="F142" s="347"/>
      <c r="G142" s="342"/>
      <c r="H142" s="344"/>
      <c r="I142" s="117">
        <f t="shared" si="125"/>
        <v>0</v>
      </c>
      <c r="J142" s="44" t="s">
        <v>112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 x14ac:dyDescent="0.3">
      <c r="B143" s="346"/>
      <c r="C143" s="348"/>
      <c r="D143" s="348"/>
      <c r="E143" s="348"/>
      <c r="F143" s="348"/>
      <c r="G143" s="343"/>
      <c r="H143" s="343"/>
      <c r="I143" s="118">
        <f t="shared" ca="1" si="125"/>
        <v>0</v>
      </c>
      <c r="J143" s="45" t="s">
        <v>113</v>
      </c>
      <c r="K143" s="5" t="str">
        <f t="shared" ref="K143:W143" ca="1" si="150">IF(AND($G142="tak",$H142&gt;0,K$2&gt;=Projekt_Start,K$2&lt;=Projekt_Stop),ROUND(K142*$H142,0),"")</f>
        <v/>
      </c>
      <c r="L143" s="5" t="str">
        <f t="shared" ca="1" si="150"/>
        <v/>
      </c>
      <c r="M143" s="5" t="str">
        <f t="shared" ca="1" si="150"/>
        <v/>
      </c>
      <c r="N143" s="5" t="str">
        <f t="shared" ca="1" si="150"/>
        <v/>
      </c>
      <c r="O143" s="5" t="str">
        <f t="shared" ca="1" si="150"/>
        <v/>
      </c>
      <c r="P143" s="5" t="str">
        <f t="shared" ca="1" si="150"/>
        <v/>
      </c>
      <c r="Q143" s="5" t="str">
        <f t="shared" ca="1" si="150"/>
        <v/>
      </c>
      <c r="R143" s="5" t="str">
        <f t="shared" ca="1" si="150"/>
        <v/>
      </c>
      <c r="S143" s="5" t="str">
        <f t="shared" ca="1" si="150"/>
        <v/>
      </c>
      <c r="T143" s="5" t="str">
        <f t="shared" ca="1" si="150"/>
        <v/>
      </c>
      <c r="U143" s="5" t="str">
        <f t="shared" ca="1" si="150"/>
        <v/>
      </c>
      <c r="V143" s="5" t="str">
        <f t="shared" ca="1" si="150"/>
        <v/>
      </c>
      <c r="W143" s="5" t="str">
        <f t="shared" ca="1" si="150"/>
        <v/>
      </c>
      <c r="X143" s="5" t="str">
        <f t="shared" ref="X143:AD143" ca="1" si="151">IF(AND($G142="tak",$H142&gt;0,X$2&gt;=Projekt_Start,X$2&lt;=Projekt_Stop),ROUND(X142*$H142,0),"")</f>
        <v/>
      </c>
      <c r="Y143" s="5" t="str">
        <f t="shared" ca="1" si="151"/>
        <v/>
      </c>
      <c r="Z143" s="5" t="str">
        <f t="shared" ca="1" si="151"/>
        <v/>
      </c>
      <c r="AA143" s="5" t="str">
        <f t="shared" ca="1" si="151"/>
        <v/>
      </c>
      <c r="AB143" s="5" t="str">
        <f t="shared" ca="1" si="151"/>
        <v/>
      </c>
      <c r="AC143" s="5" t="str">
        <f t="shared" ca="1" si="151"/>
        <v/>
      </c>
      <c r="AD143" s="5" t="str">
        <f t="shared" ca="1" si="151"/>
        <v/>
      </c>
    </row>
    <row r="144" spans="2:30" x14ac:dyDescent="0.3">
      <c r="B144" s="345"/>
      <c r="C144" s="347"/>
      <c r="D144" s="347"/>
      <c r="E144" s="347"/>
      <c r="F144" s="347"/>
      <c r="G144" s="342"/>
      <c r="H144" s="344"/>
      <c r="I144" s="117">
        <f t="shared" si="125"/>
        <v>0</v>
      </c>
      <c r="J144" s="44" t="s">
        <v>112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2:30" x14ac:dyDescent="0.3">
      <c r="B145" s="346"/>
      <c r="C145" s="348"/>
      <c r="D145" s="348"/>
      <c r="E145" s="348"/>
      <c r="F145" s="348"/>
      <c r="G145" s="343"/>
      <c r="H145" s="343"/>
      <c r="I145" s="118">
        <f t="shared" ca="1" si="125"/>
        <v>0</v>
      </c>
      <c r="J145" s="45" t="s">
        <v>113</v>
      </c>
      <c r="K145" s="5" t="str">
        <f t="shared" ref="K145:W145" ca="1" si="152">IF(AND($G144="tak",$H144&gt;0,K$2&gt;=Projekt_Start,K$2&lt;=Projekt_Stop),ROUND(K144*$H144,0),"")</f>
        <v/>
      </c>
      <c r="L145" s="5" t="str">
        <f t="shared" ca="1" si="152"/>
        <v/>
      </c>
      <c r="M145" s="5" t="str">
        <f t="shared" ca="1" si="152"/>
        <v/>
      </c>
      <c r="N145" s="5" t="str">
        <f t="shared" ca="1" si="152"/>
        <v/>
      </c>
      <c r="O145" s="5" t="str">
        <f t="shared" ca="1" si="152"/>
        <v/>
      </c>
      <c r="P145" s="5" t="str">
        <f t="shared" ca="1" si="152"/>
        <v/>
      </c>
      <c r="Q145" s="5" t="str">
        <f t="shared" ca="1" si="152"/>
        <v/>
      </c>
      <c r="R145" s="5" t="str">
        <f t="shared" ca="1" si="152"/>
        <v/>
      </c>
      <c r="S145" s="5" t="str">
        <f t="shared" ca="1" si="152"/>
        <v/>
      </c>
      <c r="T145" s="5" t="str">
        <f t="shared" ca="1" si="152"/>
        <v/>
      </c>
      <c r="U145" s="5" t="str">
        <f t="shared" ca="1" si="152"/>
        <v/>
      </c>
      <c r="V145" s="5" t="str">
        <f t="shared" ca="1" si="152"/>
        <v/>
      </c>
      <c r="W145" s="5" t="str">
        <f t="shared" ca="1" si="152"/>
        <v/>
      </c>
      <c r="X145" s="5" t="str">
        <f t="shared" ref="X145:AD145" ca="1" si="153">IF(AND($G144="tak",$H144&gt;0,X$2&gt;=Projekt_Start,X$2&lt;=Projekt_Stop),ROUND(X144*$H144,0),"")</f>
        <v/>
      </c>
      <c r="Y145" s="5" t="str">
        <f t="shared" ca="1" si="153"/>
        <v/>
      </c>
      <c r="Z145" s="5" t="str">
        <f t="shared" ca="1" si="153"/>
        <v/>
      </c>
      <c r="AA145" s="5" t="str">
        <f t="shared" ca="1" si="153"/>
        <v/>
      </c>
      <c r="AB145" s="5" t="str">
        <f t="shared" ca="1" si="153"/>
        <v/>
      </c>
      <c r="AC145" s="5" t="str">
        <f t="shared" ca="1" si="153"/>
        <v/>
      </c>
      <c r="AD145" s="5" t="str">
        <f t="shared" ca="1" si="153"/>
        <v/>
      </c>
    </row>
    <row r="146" spans="2:30" x14ac:dyDescent="0.3">
      <c r="B146" s="345"/>
      <c r="C146" s="347"/>
      <c r="D146" s="347"/>
      <c r="E146" s="347"/>
      <c r="F146" s="347"/>
      <c r="G146" s="342"/>
      <c r="H146" s="344"/>
      <c r="I146" s="117">
        <f t="shared" si="125"/>
        <v>0</v>
      </c>
      <c r="J146" s="44" t="s">
        <v>112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2:30" x14ac:dyDescent="0.3">
      <c r="B147" s="346"/>
      <c r="C147" s="348"/>
      <c r="D147" s="348"/>
      <c r="E147" s="348"/>
      <c r="F147" s="348"/>
      <c r="G147" s="343"/>
      <c r="H147" s="343"/>
      <c r="I147" s="118">
        <f t="shared" ca="1" si="125"/>
        <v>0</v>
      </c>
      <c r="J147" s="45" t="s">
        <v>113</v>
      </c>
      <c r="K147" s="5" t="str">
        <f t="shared" ref="K147:W147" ca="1" si="154">IF(AND($G146="tak",$H146&gt;0,K$2&gt;=Projekt_Start,K$2&lt;=Projekt_Stop),ROUND(K146*$H146,0),"")</f>
        <v/>
      </c>
      <c r="L147" s="5" t="str">
        <f t="shared" ca="1" si="154"/>
        <v/>
      </c>
      <c r="M147" s="5" t="str">
        <f t="shared" ca="1" si="154"/>
        <v/>
      </c>
      <c r="N147" s="5" t="str">
        <f t="shared" ca="1" si="154"/>
        <v/>
      </c>
      <c r="O147" s="5" t="str">
        <f t="shared" ca="1" si="154"/>
        <v/>
      </c>
      <c r="P147" s="5" t="str">
        <f t="shared" ca="1" si="154"/>
        <v/>
      </c>
      <c r="Q147" s="5" t="str">
        <f t="shared" ca="1" si="154"/>
        <v/>
      </c>
      <c r="R147" s="5" t="str">
        <f t="shared" ca="1" si="154"/>
        <v/>
      </c>
      <c r="S147" s="5" t="str">
        <f t="shared" ca="1" si="154"/>
        <v/>
      </c>
      <c r="T147" s="5" t="str">
        <f t="shared" ca="1" si="154"/>
        <v/>
      </c>
      <c r="U147" s="5" t="str">
        <f t="shared" ca="1" si="154"/>
        <v/>
      </c>
      <c r="V147" s="5" t="str">
        <f t="shared" ca="1" si="154"/>
        <v/>
      </c>
      <c r="W147" s="5" t="str">
        <f t="shared" ca="1" si="154"/>
        <v/>
      </c>
      <c r="X147" s="5" t="str">
        <f t="shared" ref="X147:AD147" ca="1" si="155">IF(AND($G146="tak",$H146&gt;0,X$2&gt;=Projekt_Start,X$2&lt;=Projekt_Stop),ROUND(X146*$H146,0),"")</f>
        <v/>
      </c>
      <c r="Y147" s="5" t="str">
        <f t="shared" ca="1" si="155"/>
        <v/>
      </c>
      <c r="Z147" s="5" t="str">
        <f t="shared" ca="1" si="155"/>
        <v/>
      </c>
      <c r="AA147" s="5" t="str">
        <f t="shared" ca="1" si="155"/>
        <v/>
      </c>
      <c r="AB147" s="5" t="str">
        <f t="shared" ca="1" si="155"/>
        <v/>
      </c>
      <c r="AC147" s="5" t="str">
        <f t="shared" ca="1" si="155"/>
        <v/>
      </c>
      <c r="AD147" s="5" t="str">
        <f t="shared" ca="1" si="155"/>
        <v/>
      </c>
    </row>
    <row r="148" spans="2:30" x14ac:dyDescent="0.3">
      <c r="B148" s="345"/>
      <c r="C148" s="347"/>
      <c r="D148" s="347"/>
      <c r="E148" s="347"/>
      <c r="F148" s="347"/>
      <c r="G148" s="342"/>
      <c r="H148" s="344"/>
      <c r="I148" s="117">
        <f t="shared" si="125"/>
        <v>0</v>
      </c>
      <c r="J148" s="44" t="s">
        <v>112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2:30" x14ac:dyDescent="0.3">
      <c r="B149" s="346"/>
      <c r="C149" s="348"/>
      <c r="D149" s="348"/>
      <c r="E149" s="348"/>
      <c r="F149" s="348"/>
      <c r="G149" s="343"/>
      <c r="H149" s="343"/>
      <c r="I149" s="118">
        <f t="shared" ca="1" si="125"/>
        <v>0</v>
      </c>
      <c r="J149" s="45" t="s">
        <v>113</v>
      </c>
      <c r="K149" s="5" t="str">
        <f t="shared" ref="K149:W149" ca="1" si="156">IF(AND($G148="tak",$H148&gt;0,K$2&gt;=Projekt_Start,K$2&lt;=Projekt_Stop),ROUND(K148*$H148,0),"")</f>
        <v/>
      </c>
      <c r="L149" s="5" t="str">
        <f t="shared" ca="1" si="156"/>
        <v/>
      </c>
      <c r="M149" s="5" t="str">
        <f t="shared" ca="1" si="156"/>
        <v/>
      </c>
      <c r="N149" s="5" t="str">
        <f t="shared" ca="1" si="156"/>
        <v/>
      </c>
      <c r="O149" s="5" t="str">
        <f t="shared" ca="1" si="156"/>
        <v/>
      </c>
      <c r="P149" s="5" t="str">
        <f t="shared" ca="1" si="156"/>
        <v/>
      </c>
      <c r="Q149" s="5" t="str">
        <f t="shared" ca="1" si="156"/>
        <v/>
      </c>
      <c r="R149" s="5" t="str">
        <f t="shared" ca="1" si="156"/>
        <v/>
      </c>
      <c r="S149" s="5" t="str">
        <f t="shared" ca="1" si="156"/>
        <v/>
      </c>
      <c r="T149" s="5" t="str">
        <f t="shared" ca="1" si="156"/>
        <v/>
      </c>
      <c r="U149" s="5" t="str">
        <f t="shared" ca="1" si="156"/>
        <v/>
      </c>
      <c r="V149" s="5" t="str">
        <f t="shared" ca="1" si="156"/>
        <v/>
      </c>
      <c r="W149" s="5" t="str">
        <f t="shared" ca="1" si="156"/>
        <v/>
      </c>
      <c r="X149" s="5" t="str">
        <f t="shared" ref="X149:AD149" ca="1" si="157">IF(AND($G148="tak",$H148&gt;0,X$2&gt;=Projekt_Start,X$2&lt;=Projekt_Stop),ROUND(X148*$H148,0),"")</f>
        <v/>
      </c>
      <c r="Y149" s="5" t="str">
        <f t="shared" ca="1" si="157"/>
        <v/>
      </c>
      <c r="Z149" s="5" t="str">
        <f t="shared" ca="1" si="157"/>
        <v/>
      </c>
      <c r="AA149" s="5" t="str">
        <f t="shared" ca="1" si="157"/>
        <v/>
      </c>
      <c r="AB149" s="5" t="str">
        <f t="shared" ca="1" si="157"/>
        <v/>
      </c>
      <c r="AC149" s="5" t="str">
        <f t="shared" ca="1" si="157"/>
        <v/>
      </c>
      <c r="AD149" s="5" t="str">
        <f t="shared" ca="1" si="157"/>
        <v/>
      </c>
    </row>
    <row r="150" spans="2:30" x14ac:dyDescent="0.3">
      <c r="B150" s="345"/>
      <c r="C150" s="347"/>
      <c r="D150" s="347"/>
      <c r="E150" s="347"/>
      <c r="F150" s="347"/>
      <c r="G150" s="342"/>
      <c r="H150" s="344"/>
      <c r="I150" s="117">
        <f t="shared" ref="I150:I177" si="158">ROUND(SUM(K150:V150),0)</f>
        <v>0</v>
      </c>
      <c r="J150" s="44" t="s">
        <v>112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2:30" x14ac:dyDescent="0.3">
      <c r="B151" s="346"/>
      <c r="C151" s="348"/>
      <c r="D151" s="348"/>
      <c r="E151" s="348"/>
      <c r="F151" s="348"/>
      <c r="G151" s="343"/>
      <c r="H151" s="343"/>
      <c r="I151" s="118">
        <f t="shared" ca="1" si="158"/>
        <v>0</v>
      </c>
      <c r="J151" s="45" t="s">
        <v>113</v>
      </c>
      <c r="K151" s="5" t="str">
        <f t="shared" ref="K151:W151" ca="1" si="159">IF(AND($G150="tak",$H150&gt;0,K$2&gt;=Projekt_Start,K$2&lt;=Projekt_Stop),ROUND(K150*$H150,0),"")</f>
        <v/>
      </c>
      <c r="L151" s="5" t="str">
        <f t="shared" ca="1" si="159"/>
        <v/>
      </c>
      <c r="M151" s="5" t="str">
        <f t="shared" ca="1" si="159"/>
        <v/>
      </c>
      <c r="N151" s="5" t="str">
        <f t="shared" ca="1" si="159"/>
        <v/>
      </c>
      <c r="O151" s="5" t="str">
        <f t="shared" ca="1" si="159"/>
        <v/>
      </c>
      <c r="P151" s="5" t="str">
        <f t="shared" ca="1" si="159"/>
        <v/>
      </c>
      <c r="Q151" s="5" t="str">
        <f t="shared" ca="1" si="159"/>
        <v/>
      </c>
      <c r="R151" s="5" t="str">
        <f t="shared" ca="1" si="159"/>
        <v/>
      </c>
      <c r="S151" s="5" t="str">
        <f t="shared" ca="1" si="159"/>
        <v/>
      </c>
      <c r="T151" s="5" t="str">
        <f t="shared" ca="1" si="159"/>
        <v/>
      </c>
      <c r="U151" s="5" t="str">
        <f t="shared" ca="1" si="159"/>
        <v/>
      </c>
      <c r="V151" s="5" t="str">
        <f t="shared" ca="1" si="159"/>
        <v/>
      </c>
      <c r="W151" s="5" t="str">
        <f t="shared" ca="1" si="159"/>
        <v/>
      </c>
      <c r="X151" s="5" t="str">
        <f t="shared" ref="X151:AD151" ca="1" si="160">IF(AND($G150="tak",$H150&gt;0,X$2&gt;=Projekt_Start,X$2&lt;=Projekt_Stop),ROUND(X150*$H150,0),"")</f>
        <v/>
      </c>
      <c r="Y151" s="5" t="str">
        <f t="shared" ca="1" si="160"/>
        <v/>
      </c>
      <c r="Z151" s="5" t="str">
        <f t="shared" ca="1" si="160"/>
        <v/>
      </c>
      <c r="AA151" s="5" t="str">
        <f t="shared" ca="1" si="160"/>
        <v/>
      </c>
      <c r="AB151" s="5" t="str">
        <f t="shared" ca="1" si="160"/>
        <v/>
      </c>
      <c r="AC151" s="5" t="str">
        <f t="shared" ca="1" si="160"/>
        <v/>
      </c>
      <c r="AD151" s="5" t="str">
        <f t="shared" ca="1" si="160"/>
        <v/>
      </c>
    </row>
    <row r="152" spans="2:30" x14ac:dyDescent="0.3">
      <c r="B152" s="345"/>
      <c r="C152" s="347"/>
      <c r="D152" s="347"/>
      <c r="E152" s="347"/>
      <c r="F152" s="347"/>
      <c r="G152" s="342"/>
      <c r="H152" s="344"/>
      <c r="I152" s="117">
        <f t="shared" si="158"/>
        <v>0</v>
      </c>
      <c r="J152" s="44" t="s">
        <v>112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2:30" x14ac:dyDescent="0.3">
      <c r="B153" s="346"/>
      <c r="C153" s="348"/>
      <c r="D153" s="348"/>
      <c r="E153" s="348"/>
      <c r="F153" s="348"/>
      <c r="G153" s="343"/>
      <c r="H153" s="343"/>
      <c r="I153" s="118">
        <f t="shared" ca="1" si="158"/>
        <v>0</v>
      </c>
      <c r="J153" s="45" t="s">
        <v>113</v>
      </c>
      <c r="K153" s="5" t="str">
        <f t="shared" ref="K153:W153" ca="1" si="161">IF(AND($G152="tak",$H152&gt;0,K$2&gt;=Projekt_Start,K$2&lt;=Projekt_Stop),ROUND(K152*$H152,0),"")</f>
        <v/>
      </c>
      <c r="L153" s="5" t="str">
        <f t="shared" ca="1" si="161"/>
        <v/>
      </c>
      <c r="M153" s="5" t="str">
        <f t="shared" ca="1" si="161"/>
        <v/>
      </c>
      <c r="N153" s="5" t="str">
        <f t="shared" ca="1" si="161"/>
        <v/>
      </c>
      <c r="O153" s="5" t="str">
        <f t="shared" ca="1" si="161"/>
        <v/>
      </c>
      <c r="P153" s="5" t="str">
        <f t="shared" ca="1" si="161"/>
        <v/>
      </c>
      <c r="Q153" s="5" t="str">
        <f t="shared" ca="1" si="161"/>
        <v/>
      </c>
      <c r="R153" s="5" t="str">
        <f t="shared" ca="1" si="161"/>
        <v/>
      </c>
      <c r="S153" s="5" t="str">
        <f t="shared" ca="1" si="161"/>
        <v/>
      </c>
      <c r="T153" s="5" t="str">
        <f t="shared" ca="1" si="161"/>
        <v/>
      </c>
      <c r="U153" s="5" t="str">
        <f t="shared" ca="1" si="161"/>
        <v/>
      </c>
      <c r="V153" s="5" t="str">
        <f t="shared" ca="1" si="161"/>
        <v/>
      </c>
      <c r="W153" s="5" t="str">
        <f t="shared" ca="1" si="161"/>
        <v/>
      </c>
      <c r="X153" s="5" t="str">
        <f t="shared" ref="X153:AD153" ca="1" si="162">IF(AND($G152="tak",$H152&gt;0,X$2&gt;=Projekt_Start,X$2&lt;=Projekt_Stop),ROUND(X152*$H152,0),"")</f>
        <v/>
      </c>
      <c r="Y153" s="5" t="str">
        <f t="shared" ca="1" si="162"/>
        <v/>
      </c>
      <c r="Z153" s="5" t="str">
        <f t="shared" ca="1" si="162"/>
        <v/>
      </c>
      <c r="AA153" s="5" t="str">
        <f t="shared" ca="1" si="162"/>
        <v/>
      </c>
      <c r="AB153" s="5" t="str">
        <f t="shared" ca="1" si="162"/>
        <v/>
      </c>
      <c r="AC153" s="5" t="str">
        <f t="shared" ca="1" si="162"/>
        <v/>
      </c>
      <c r="AD153" s="5" t="str">
        <f t="shared" ca="1" si="162"/>
        <v/>
      </c>
    </row>
    <row r="154" spans="2:30" x14ac:dyDescent="0.3">
      <c r="B154" s="345"/>
      <c r="C154" s="347"/>
      <c r="D154" s="347"/>
      <c r="E154" s="347"/>
      <c r="F154" s="347"/>
      <c r="G154" s="342"/>
      <c r="H154" s="344"/>
      <c r="I154" s="117">
        <f t="shared" si="158"/>
        <v>0</v>
      </c>
      <c r="J154" s="44" t="s">
        <v>112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2:30" x14ac:dyDescent="0.3">
      <c r="B155" s="346"/>
      <c r="C155" s="348"/>
      <c r="D155" s="348"/>
      <c r="E155" s="348"/>
      <c r="F155" s="348"/>
      <c r="G155" s="343"/>
      <c r="H155" s="343"/>
      <c r="I155" s="118">
        <f t="shared" ca="1" si="158"/>
        <v>0</v>
      </c>
      <c r="J155" s="45" t="s">
        <v>113</v>
      </c>
      <c r="K155" s="5" t="str">
        <f t="shared" ref="K155:W155" ca="1" si="163">IF(AND($G154="tak",$H154&gt;0,K$2&gt;=Projekt_Start,K$2&lt;=Projekt_Stop),ROUND(K154*$H154,0),"")</f>
        <v/>
      </c>
      <c r="L155" s="5" t="str">
        <f t="shared" ca="1" si="163"/>
        <v/>
      </c>
      <c r="M155" s="5" t="str">
        <f t="shared" ca="1" si="163"/>
        <v/>
      </c>
      <c r="N155" s="5" t="str">
        <f t="shared" ca="1" si="163"/>
        <v/>
      </c>
      <c r="O155" s="5" t="str">
        <f t="shared" ca="1" si="163"/>
        <v/>
      </c>
      <c r="P155" s="5" t="str">
        <f t="shared" ca="1" si="163"/>
        <v/>
      </c>
      <c r="Q155" s="5" t="str">
        <f t="shared" ca="1" si="163"/>
        <v/>
      </c>
      <c r="R155" s="5" t="str">
        <f t="shared" ca="1" si="163"/>
        <v/>
      </c>
      <c r="S155" s="5" t="str">
        <f t="shared" ca="1" si="163"/>
        <v/>
      </c>
      <c r="T155" s="5" t="str">
        <f t="shared" ca="1" si="163"/>
        <v/>
      </c>
      <c r="U155" s="5" t="str">
        <f t="shared" ca="1" si="163"/>
        <v/>
      </c>
      <c r="V155" s="5" t="str">
        <f t="shared" ca="1" si="163"/>
        <v/>
      </c>
      <c r="W155" s="5" t="str">
        <f t="shared" ca="1" si="163"/>
        <v/>
      </c>
      <c r="X155" s="5" t="str">
        <f t="shared" ref="X155:AD155" ca="1" si="164">IF(AND($G154="tak",$H154&gt;0,X$2&gt;=Projekt_Start,X$2&lt;=Projekt_Stop),ROUND(X154*$H154,0),"")</f>
        <v/>
      </c>
      <c r="Y155" s="5" t="str">
        <f t="shared" ca="1" si="164"/>
        <v/>
      </c>
      <c r="Z155" s="5" t="str">
        <f t="shared" ca="1" si="164"/>
        <v/>
      </c>
      <c r="AA155" s="5" t="str">
        <f t="shared" ca="1" si="164"/>
        <v/>
      </c>
      <c r="AB155" s="5" t="str">
        <f t="shared" ca="1" si="164"/>
        <v/>
      </c>
      <c r="AC155" s="5" t="str">
        <f t="shared" ca="1" si="164"/>
        <v/>
      </c>
      <c r="AD155" s="5" t="str">
        <f t="shared" ca="1" si="164"/>
        <v/>
      </c>
    </row>
    <row r="156" spans="2:30" x14ac:dyDescent="0.3">
      <c r="B156" s="345"/>
      <c r="C156" s="347"/>
      <c r="D156" s="347"/>
      <c r="E156" s="347"/>
      <c r="F156" s="347"/>
      <c r="G156" s="342"/>
      <c r="H156" s="344"/>
      <c r="I156" s="117">
        <f t="shared" si="158"/>
        <v>0</v>
      </c>
      <c r="J156" s="44" t="s">
        <v>112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2:30" x14ac:dyDescent="0.3">
      <c r="B157" s="346"/>
      <c r="C157" s="348"/>
      <c r="D157" s="348"/>
      <c r="E157" s="348"/>
      <c r="F157" s="348"/>
      <c r="G157" s="343"/>
      <c r="H157" s="343"/>
      <c r="I157" s="118">
        <f t="shared" ca="1" si="158"/>
        <v>0</v>
      </c>
      <c r="J157" s="45" t="s">
        <v>113</v>
      </c>
      <c r="K157" s="5" t="str">
        <f t="shared" ref="K157:W157" ca="1" si="165">IF(AND($G156="tak",$H156&gt;0,K$2&gt;=Projekt_Start,K$2&lt;=Projekt_Stop),ROUND(K156*$H156,0),"")</f>
        <v/>
      </c>
      <c r="L157" s="5" t="str">
        <f t="shared" ca="1" si="165"/>
        <v/>
      </c>
      <c r="M157" s="5" t="str">
        <f t="shared" ca="1" si="165"/>
        <v/>
      </c>
      <c r="N157" s="5" t="str">
        <f t="shared" ca="1" si="165"/>
        <v/>
      </c>
      <c r="O157" s="5" t="str">
        <f t="shared" ca="1" si="165"/>
        <v/>
      </c>
      <c r="P157" s="5" t="str">
        <f t="shared" ca="1" si="165"/>
        <v/>
      </c>
      <c r="Q157" s="5" t="str">
        <f t="shared" ca="1" si="165"/>
        <v/>
      </c>
      <c r="R157" s="5" t="str">
        <f t="shared" ca="1" si="165"/>
        <v/>
      </c>
      <c r="S157" s="5" t="str">
        <f t="shared" ca="1" si="165"/>
        <v/>
      </c>
      <c r="T157" s="5" t="str">
        <f t="shared" ca="1" si="165"/>
        <v/>
      </c>
      <c r="U157" s="5" t="str">
        <f t="shared" ca="1" si="165"/>
        <v/>
      </c>
      <c r="V157" s="5" t="str">
        <f t="shared" ca="1" si="165"/>
        <v/>
      </c>
      <c r="W157" s="5" t="str">
        <f t="shared" ca="1" si="165"/>
        <v/>
      </c>
      <c r="X157" s="5" t="str">
        <f t="shared" ref="X157:AD157" ca="1" si="166">IF(AND($G156="tak",$H156&gt;0,X$2&gt;=Projekt_Start,X$2&lt;=Projekt_Stop),ROUND(X156*$H156,0),"")</f>
        <v/>
      </c>
      <c r="Y157" s="5" t="str">
        <f t="shared" ca="1" si="166"/>
        <v/>
      </c>
      <c r="Z157" s="5" t="str">
        <f t="shared" ca="1" si="166"/>
        <v/>
      </c>
      <c r="AA157" s="5" t="str">
        <f t="shared" ca="1" si="166"/>
        <v/>
      </c>
      <c r="AB157" s="5" t="str">
        <f t="shared" ca="1" si="166"/>
        <v/>
      </c>
      <c r="AC157" s="5" t="str">
        <f t="shared" ca="1" si="166"/>
        <v/>
      </c>
      <c r="AD157" s="5" t="str">
        <f t="shared" ca="1" si="166"/>
        <v/>
      </c>
    </row>
    <row r="158" spans="2:30" x14ac:dyDescent="0.3">
      <c r="B158" s="345"/>
      <c r="C158" s="347"/>
      <c r="D158" s="347"/>
      <c r="E158" s="347"/>
      <c r="F158" s="347"/>
      <c r="G158" s="342"/>
      <c r="H158" s="344"/>
      <c r="I158" s="117">
        <f t="shared" si="158"/>
        <v>0</v>
      </c>
      <c r="J158" s="44" t="s">
        <v>112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2:30" x14ac:dyDescent="0.3">
      <c r="B159" s="346"/>
      <c r="C159" s="348"/>
      <c r="D159" s="348"/>
      <c r="E159" s="348"/>
      <c r="F159" s="348"/>
      <c r="G159" s="343"/>
      <c r="H159" s="343"/>
      <c r="I159" s="118">
        <f t="shared" ca="1" si="158"/>
        <v>0</v>
      </c>
      <c r="J159" s="45" t="s">
        <v>113</v>
      </c>
      <c r="K159" s="5" t="str">
        <f t="shared" ref="K159:W159" ca="1" si="167">IF(AND($G158="tak",$H158&gt;0,K$2&gt;=Projekt_Start,K$2&lt;=Projekt_Stop),ROUND(K158*$H158,0),"")</f>
        <v/>
      </c>
      <c r="L159" s="5" t="str">
        <f t="shared" ca="1" si="167"/>
        <v/>
      </c>
      <c r="M159" s="5" t="str">
        <f t="shared" ca="1" si="167"/>
        <v/>
      </c>
      <c r="N159" s="5" t="str">
        <f t="shared" ca="1" si="167"/>
        <v/>
      </c>
      <c r="O159" s="5" t="str">
        <f t="shared" ca="1" si="167"/>
        <v/>
      </c>
      <c r="P159" s="5" t="str">
        <f t="shared" ca="1" si="167"/>
        <v/>
      </c>
      <c r="Q159" s="5" t="str">
        <f t="shared" ca="1" si="167"/>
        <v/>
      </c>
      <c r="R159" s="5" t="str">
        <f t="shared" ca="1" si="167"/>
        <v/>
      </c>
      <c r="S159" s="5" t="str">
        <f t="shared" ca="1" si="167"/>
        <v/>
      </c>
      <c r="T159" s="5" t="str">
        <f t="shared" ca="1" si="167"/>
        <v/>
      </c>
      <c r="U159" s="5" t="str">
        <f t="shared" ca="1" si="167"/>
        <v/>
      </c>
      <c r="V159" s="5" t="str">
        <f t="shared" ca="1" si="167"/>
        <v/>
      </c>
      <c r="W159" s="5" t="str">
        <f t="shared" ca="1" si="167"/>
        <v/>
      </c>
      <c r="X159" s="5" t="str">
        <f t="shared" ref="X159:AD159" ca="1" si="168">IF(AND($G158="tak",$H158&gt;0,X$2&gt;=Projekt_Start,X$2&lt;=Projekt_Stop),ROUND(X158*$H158,0),"")</f>
        <v/>
      </c>
      <c r="Y159" s="5" t="str">
        <f t="shared" ca="1" si="168"/>
        <v/>
      </c>
      <c r="Z159" s="5" t="str">
        <f t="shared" ca="1" si="168"/>
        <v/>
      </c>
      <c r="AA159" s="5" t="str">
        <f t="shared" ca="1" si="168"/>
        <v/>
      </c>
      <c r="AB159" s="5" t="str">
        <f t="shared" ca="1" si="168"/>
        <v/>
      </c>
      <c r="AC159" s="5" t="str">
        <f t="shared" ca="1" si="168"/>
        <v/>
      </c>
      <c r="AD159" s="5" t="str">
        <f t="shared" ca="1" si="168"/>
        <v/>
      </c>
    </row>
    <row r="160" spans="2:30" x14ac:dyDescent="0.3">
      <c r="B160" s="345"/>
      <c r="C160" s="347"/>
      <c r="D160" s="347"/>
      <c r="E160" s="347"/>
      <c r="F160" s="347"/>
      <c r="G160" s="342"/>
      <c r="H160" s="344"/>
      <c r="I160" s="117">
        <f t="shared" si="158"/>
        <v>0</v>
      </c>
      <c r="J160" s="44" t="s">
        <v>112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2:30" x14ac:dyDescent="0.3">
      <c r="B161" s="346"/>
      <c r="C161" s="348"/>
      <c r="D161" s="348"/>
      <c r="E161" s="348"/>
      <c r="F161" s="348"/>
      <c r="G161" s="343"/>
      <c r="H161" s="343"/>
      <c r="I161" s="118">
        <f t="shared" ca="1" si="158"/>
        <v>0</v>
      </c>
      <c r="J161" s="45" t="s">
        <v>113</v>
      </c>
      <c r="K161" s="5" t="str">
        <f t="shared" ref="K161:W161" ca="1" si="169">IF(AND($G160="tak",$H160&gt;0,K$2&gt;=Projekt_Start,K$2&lt;=Projekt_Stop),ROUND(K160*$H160,0),"")</f>
        <v/>
      </c>
      <c r="L161" s="5" t="str">
        <f t="shared" ca="1" si="169"/>
        <v/>
      </c>
      <c r="M161" s="5" t="str">
        <f t="shared" ca="1" si="169"/>
        <v/>
      </c>
      <c r="N161" s="5" t="str">
        <f t="shared" ca="1" si="169"/>
        <v/>
      </c>
      <c r="O161" s="5" t="str">
        <f t="shared" ca="1" si="169"/>
        <v/>
      </c>
      <c r="P161" s="5" t="str">
        <f t="shared" ca="1" si="169"/>
        <v/>
      </c>
      <c r="Q161" s="5" t="str">
        <f t="shared" ca="1" si="169"/>
        <v/>
      </c>
      <c r="R161" s="5" t="str">
        <f t="shared" ca="1" si="169"/>
        <v/>
      </c>
      <c r="S161" s="5" t="str">
        <f t="shared" ca="1" si="169"/>
        <v/>
      </c>
      <c r="T161" s="5" t="str">
        <f t="shared" ca="1" si="169"/>
        <v/>
      </c>
      <c r="U161" s="5" t="str">
        <f t="shared" ca="1" si="169"/>
        <v/>
      </c>
      <c r="V161" s="5" t="str">
        <f t="shared" ca="1" si="169"/>
        <v/>
      </c>
      <c r="W161" s="5" t="str">
        <f t="shared" ca="1" si="169"/>
        <v/>
      </c>
      <c r="X161" s="5" t="str">
        <f t="shared" ref="X161:AD161" ca="1" si="170">IF(AND($G160="tak",$H160&gt;0,X$2&gt;=Projekt_Start,X$2&lt;=Projekt_Stop),ROUND(X160*$H160,0),"")</f>
        <v/>
      </c>
      <c r="Y161" s="5" t="str">
        <f t="shared" ca="1" si="170"/>
        <v/>
      </c>
      <c r="Z161" s="5" t="str">
        <f t="shared" ca="1" si="170"/>
        <v/>
      </c>
      <c r="AA161" s="5" t="str">
        <f t="shared" ca="1" si="170"/>
        <v/>
      </c>
      <c r="AB161" s="5" t="str">
        <f t="shared" ca="1" si="170"/>
        <v/>
      </c>
      <c r="AC161" s="5" t="str">
        <f t="shared" ca="1" si="170"/>
        <v/>
      </c>
      <c r="AD161" s="5" t="str">
        <f t="shared" ca="1" si="170"/>
        <v/>
      </c>
    </row>
    <row r="162" spans="2:30" x14ac:dyDescent="0.3">
      <c r="B162" s="345"/>
      <c r="C162" s="347"/>
      <c r="D162" s="347"/>
      <c r="E162" s="347"/>
      <c r="F162" s="347"/>
      <c r="G162" s="342"/>
      <c r="H162" s="344"/>
      <c r="I162" s="117">
        <f t="shared" si="158"/>
        <v>0</v>
      </c>
      <c r="J162" s="44" t="s">
        <v>112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2:30" x14ac:dyDescent="0.3">
      <c r="B163" s="346"/>
      <c r="C163" s="348"/>
      <c r="D163" s="348"/>
      <c r="E163" s="348"/>
      <c r="F163" s="348"/>
      <c r="G163" s="343"/>
      <c r="H163" s="343"/>
      <c r="I163" s="118">
        <f t="shared" ca="1" si="158"/>
        <v>0</v>
      </c>
      <c r="J163" s="45" t="s">
        <v>113</v>
      </c>
      <c r="K163" s="5" t="str">
        <f t="shared" ref="K163:W163" ca="1" si="171">IF(AND($G162="tak",$H162&gt;0,K$2&gt;=Projekt_Start,K$2&lt;=Projekt_Stop),ROUND(K162*$H162,0),"")</f>
        <v/>
      </c>
      <c r="L163" s="5" t="str">
        <f t="shared" ca="1" si="171"/>
        <v/>
      </c>
      <c r="M163" s="5" t="str">
        <f t="shared" ca="1" si="171"/>
        <v/>
      </c>
      <c r="N163" s="5" t="str">
        <f t="shared" ca="1" si="171"/>
        <v/>
      </c>
      <c r="O163" s="5" t="str">
        <f t="shared" ca="1" si="171"/>
        <v/>
      </c>
      <c r="P163" s="5" t="str">
        <f t="shared" ca="1" si="171"/>
        <v/>
      </c>
      <c r="Q163" s="5" t="str">
        <f t="shared" ca="1" si="171"/>
        <v/>
      </c>
      <c r="R163" s="5" t="str">
        <f t="shared" ca="1" si="171"/>
        <v/>
      </c>
      <c r="S163" s="5" t="str">
        <f t="shared" ca="1" si="171"/>
        <v/>
      </c>
      <c r="T163" s="5" t="str">
        <f t="shared" ca="1" si="171"/>
        <v/>
      </c>
      <c r="U163" s="5" t="str">
        <f t="shared" ca="1" si="171"/>
        <v/>
      </c>
      <c r="V163" s="5" t="str">
        <f t="shared" ca="1" si="171"/>
        <v/>
      </c>
      <c r="W163" s="5" t="str">
        <f t="shared" ca="1" si="171"/>
        <v/>
      </c>
      <c r="X163" s="5" t="str">
        <f t="shared" ref="X163:AD163" ca="1" si="172">IF(AND($G162="tak",$H162&gt;0,X$2&gt;=Projekt_Start,X$2&lt;=Projekt_Stop),ROUND(X162*$H162,0),"")</f>
        <v/>
      </c>
      <c r="Y163" s="5" t="str">
        <f t="shared" ca="1" si="172"/>
        <v/>
      </c>
      <c r="Z163" s="5" t="str">
        <f t="shared" ca="1" si="172"/>
        <v/>
      </c>
      <c r="AA163" s="5" t="str">
        <f t="shared" ca="1" si="172"/>
        <v/>
      </c>
      <c r="AB163" s="5" t="str">
        <f t="shared" ca="1" si="172"/>
        <v/>
      </c>
      <c r="AC163" s="5" t="str">
        <f t="shared" ca="1" si="172"/>
        <v/>
      </c>
      <c r="AD163" s="5" t="str">
        <f t="shared" ca="1" si="172"/>
        <v/>
      </c>
    </row>
    <row r="164" spans="2:30" x14ac:dyDescent="0.3">
      <c r="B164" s="345"/>
      <c r="C164" s="347"/>
      <c r="D164" s="347"/>
      <c r="E164" s="347"/>
      <c r="F164" s="347"/>
      <c r="G164" s="342"/>
      <c r="H164" s="344"/>
      <c r="I164" s="117">
        <f t="shared" si="158"/>
        <v>0</v>
      </c>
      <c r="J164" s="44" t="s">
        <v>112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2:30" x14ac:dyDescent="0.3">
      <c r="B165" s="346"/>
      <c r="C165" s="348"/>
      <c r="D165" s="348"/>
      <c r="E165" s="348"/>
      <c r="F165" s="348"/>
      <c r="G165" s="343"/>
      <c r="H165" s="343"/>
      <c r="I165" s="118">
        <f t="shared" ca="1" si="158"/>
        <v>0</v>
      </c>
      <c r="J165" s="45" t="s">
        <v>113</v>
      </c>
      <c r="K165" s="5" t="str">
        <f t="shared" ref="K165:W165" ca="1" si="173">IF(AND($G164="tak",$H164&gt;0,K$2&gt;=Projekt_Start,K$2&lt;=Projekt_Stop),ROUND(K164*$H164,0),"")</f>
        <v/>
      </c>
      <c r="L165" s="5" t="str">
        <f t="shared" ca="1" si="173"/>
        <v/>
      </c>
      <c r="M165" s="5" t="str">
        <f t="shared" ca="1" si="173"/>
        <v/>
      </c>
      <c r="N165" s="5" t="str">
        <f t="shared" ca="1" si="173"/>
        <v/>
      </c>
      <c r="O165" s="5" t="str">
        <f t="shared" ca="1" si="173"/>
        <v/>
      </c>
      <c r="P165" s="5" t="str">
        <f t="shared" ca="1" si="173"/>
        <v/>
      </c>
      <c r="Q165" s="5" t="str">
        <f t="shared" ca="1" si="173"/>
        <v/>
      </c>
      <c r="R165" s="5" t="str">
        <f t="shared" ca="1" si="173"/>
        <v/>
      </c>
      <c r="S165" s="5" t="str">
        <f t="shared" ca="1" si="173"/>
        <v/>
      </c>
      <c r="T165" s="5" t="str">
        <f t="shared" ca="1" si="173"/>
        <v/>
      </c>
      <c r="U165" s="5" t="str">
        <f t="shared" ca="1" si="173"/>
        <v/>
      </c>
      <c r="V165" s="5" t="str">
        <f t="shared" ca="1" si="173"/>
        <v/>
      </c>
      <c r="W165" s="5" t="str">
        <f t="shared" ca="1" si="173"/>
        <v/>
      </c>
      <c r="X165" s="5" t="str">
        <f t="shared" ref="X165:AD165" ca="1" si="174">IF(AND($G164="tak",$H164&gt;0,X$2&gt;=Projekt_Start,X$2&lt;=Projekt_Stop),ROUND(X164*$H164,0),"")</f>
        <v/>
      </c>
      <c r="Y165" s="5" t="str">
        <f t="shared" ca="1" si="174"/>
        <v/>
      </c>
      <c r="Z165" s="5" t="str">
        <f t="shared" ca="1" si="174"/>
        <v/>
      </c>
      <c r="AA165" s="5" t="str">
        <f t="shared" ca="1" si="174"/>
        <v/>
      </c>
      <c r="AB165" s="5" t="str">
        <f t="shared" ca="1" si="174"/>
        <v/>
      </c>
      <c r="AC165" s="5" t="str">
        <f t="shared" ca="1" si="174"/>
        <v/>
      </c>
      <c r="AD165" s="5" t="str">
        <f t="shared" ca="1" si="174"/>
        <v/>
      </c>
    </row>
    <row r="166" spans="2:30" x14ac:dyDescent="0.3">
      <c r="B166" s="345"/>
      <c r="C166" s="347"/>
      <c r="D166" s="347"/>
      <c r="E166" s="347"/>
      <c r="F166" s="347"/>
      <c r="G166" s="342"/>
      <c r="H166" s="344"/>
      <c r="I166" s="117">
        <f t="shared" si="158"/>
        <v>0</v>
      </c>
      <c r="J166" s="44" t="s">
        <v>112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2:30" x14ac:dyDescent="0.3">
      <c r="B167" s="346"/>
      <c r="C167" s="348"/>
      <c r="D167" s="348"/>
      <c r="E167" s="348"/>
      <c r="F167" s="348"/>
      <c r="G167" s="343"/>
      <c r="H167" s="343"/>
      <c r="I167" s="118">
        <f t="shared" ca="1" si="158"/>
        <v>0</v>
      </c>
      <c r="J167" s="45" t="s">
        <v>113</v>
      </c>
      <c r="K167" s="5" t="str">
        <f t="shared" ref="K167:W167" ca="1" si="175">IF(AND($G166="tak",$H166&gt;0,K$2&gt;=Projekt_Start,K$2&lt;=Projekt_Stop),ROUND(K166*$H166,0),"")</f>
        <v/>
      </c>
      <c r="L167" s="5" t="str">
        <f t="shared" ca="1" si="175"/>
        <v/>
      </c>
      <c r="M167" s="5" t="str">
        <f t="shared" ca="1" si="175"/>
        <v/>
      </c>
      <c r="N167" s="5" t="str">
        <f t="shared" ca="1" si="175"/>
        <v/>
      </c>
      <c r="O167" s="5" t="str">
        <f t="shared" ca="1" si="175"/>
        <v/>
      </c>
      <c r="P167" s="5" t="str">
        <f t="shared" ca="1" si="175"/>
        <v/>
      </c>
      <c r="Q167" s="5" t="str">
        <f t="shared" ca="1" si="175"/>
        <v/>
      </c>
      <c r="R167" s="5" t="str">
        <f t="shared" ca="1" si="175"/>
        <v/>
      </c>
      <c r="S167" s="5" t="str">
        <f t="shared" ca="1" si="175"/>
        <v/>
      </c>
      <c r="T167" s="5" t="str">
        <f t="shared" ca="1" si="175"/>
        <v/>
      </c>
      <c r="U167" s="5" t="str">
        <f t="shared" ca="1" si="175"/>
        <v/>
      </c>
      <c r="V167" s="5" t="str">
        <f t="shared" ca="1" si="175"/>
        <v/>
      </c>
      <c r="W167" s="5" t="str">
        <f t="shared" ca="1" si="175"/>
        <v/>
      </c>
      <c r="X167" s="5" t="str">
        <f t="shared" ref="X167:AD167" ca="1" si="176">IF(AND($G166="tak",$H166&gt;0,X$2&gt;=Projekt_Start,X$2&lt;=Projekt_Stop),ROUND(X166*$H166,0),"")</f>
        <v/>
      </c>
      <c r="Y167" s="5" t="str">
        <f t="shared" ca="1" si="176"/>
        <v/>
      </c>
      <c r="Z167" s="5" t="str">
        <f t="shared" ca="1" si="176"/>
        <v/>
      </c>
      <c r="AA167" s="5" t="str">
        <f t="shared" ca="1" si="176"/>
        <v/>
      </c>
      <c r="AB167" s="5" t="str">
        <f t="shared" ca="1" si="176"/>
        <v/>
      </c>
      <c r="AC167" s="5" t="str">
        <f t="shared" ca="1" si="176"/>
        <v/>
      </c>
      <c r="AD167" s="5" t="str">
        <f t="shared" ca="1" si="176"/>
        <v/>
      </c>
    </row>
    <row r="168" spans="2:30" x14ac:dyDescent="0.3">
      <c r="B168" s="345"/>
      <c r="C168" s="347"/>
      <c r="D168" s="347"/>
      <c r="E168" s="347"/>
      <c r="F168" s="347"/>
      <c r="G168" s="342"/>
      <c r="H168" s="344"/>
      <c r="I168" s="117">
        <f t="shared" si="158"/>
        <v>0</v>
      </c>
      <c r="J168" s="44" t="s">
        <v>112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2:30" x14ac:dyDescent="0.3">
      <c r="B169" s="346"/>
      <c r="C169" s="348"/>
      <c r="D169" s="348"/>
      <c r="E169" s="348"/>
      <c r="F169" s="348"/>
      <c r="G169" s="343"/>
      <c r="H169" s="343"/>
      <c r="I169" s="118">
        <f t="shared" ca="1" si="158"/>
        <v>0</v>
      </c>
      <c r="J169" s="45" t="s">
        <v>113</v>
      </c>
      <c r="K169" s="5" t="str">
        <f t="shared" ref="K169:W169" ca="1" si="177">IF(AND($G168="tak",$H168&gt;0,K$2&gt;=Projekt_Start,K$2&lt;=Projekt_Stop),ROUND(K168*$H168,0),"")</f>
        <v/>
      </c>
      <c r="L169" s="5" t="str">
        <f t="shared" ca="1" si="177"/>
        <v/>
      </c>
      <c r="M169" s="5" t="str">
        <f t="shared" ca="1" si="177"/>
        <v/>
      </c>
      <c r="N169" s="5" t="str">
        <f t="shared" ca="1" si="177"/>
        <v/>
      </c>
      <c r="O169" s="5" t="str">
        <f t="shared" ca="1" si="177"/>
        <v/>
      </c>
      <c r="P169" s="5" t="str">
        <f t="shared" ca="1" si="177"/>
        <v/>
      </c>
      <c r="Q169" s="5" t="str">
        <f t="shared" ca="1" si="177"/>
        <v/>
      </c>
      <c r="R169" s="5" t="str">
        <f t="shared" ca="1" si="177"/>
        <v/>
      </c>
      <c r="S169" s="5" t="str">
        <f t="shared" ca="1" si="177"/>
        <v/>
      </c>
      <c r="T169" s="5" t="str">
        <f t="shared" ca="1" si="177"/>
        <v/>
      </c>
      <c r="U169" s="5" t="str">
        <f t="shared" ca="1" si="177"/>
        <v/>
      </c>
      <c r="V169" s="5" t="str">
        <f t="shared" ca="1" si="177"/>
        <v/>
      </c>
      <c r="W169" s="5" t="str">
        <f t="shared" ca="1" si="177"/>
        <v/>
      </c>
      <c r="X169" s="5" t="str">
        <f t="shared" ref="X169:AD169" ca="1" si="178">IF(AND($G168="tak",$H168&gt;0,X$2&gt;=Projekt_Start,X$2&lt;=Projekt_Stop),ROUND(X168*$H168,0),"")</f>
        <v/>
      </c>
      <c r="Y169" s="5" t="str">
        <f t="shared" ca="1" si="178"/>
        <v/>
      </c>
      <c r="Z169" s="5" t="str">
        <f t="shared" ca="1" si="178"/>
        <v/>
      </c>
      <c r="AA169" s="5" t="str">
        <f t="shared" ca="1" si="178"/>
        <v/>
      </c>
      <c r="AB169" s="5" t="str">
        <f t="shared" ca="1" si="178"/>
        <v/>
      </c>
      <c r="AC169" s="5" t="str">
        <f t="shared" ca="1" si="178"/>
        <v/>
      </c>
      <c r="AD169" s="5" t="str">
        <f t="shared" ca="1" si="178"/>
        <v/>
      </c>
    </row>
    <row r="170" spans="2:30" x14ac:dyDescent="0.3">
      <c r="B170" s="345"/>
      <c r="C170" s="347"/>
      <c r="D170" s="347"/>
      <c r="E170" s="347"/>
      <c r="F170" s="347"/>
      <c r="G170" s="342"/>
      <c r="H170" s="344"/>
      <c r="I170" s="117">
        <f t="shared" si="158"/>
        <v>0</v>
      </c>
      <c r="J170" s="44" t="s">
        <v>112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2:30" x14ac:dyDescent="0.3">
      <c r="B171" s="346"/>
      <c r="C171" s="348"/>
      <c r="D171" s="348"/>
      <c r="E171" s="348"/>
      <c r="F171" s="348"/>
      <c r="G171" s="343"/>
      <c r="H171" s="343"/>
      <c r="I171" s="118">
        <f t="shared" ca="1" si="158"/>
        <v>0</v>
      </c>
      <c r="J171" s="45" t="s">
        <v>113</v>
      </c>
      <c r="K171" s="5" t="str">
        <f t="shared" ref="K171:W171" ca="1" si="179">IF(AND($G170="tak",$H170&gt;0,K$2&gt;=Projekt_Start,K$2&lt;=Projekt_Stop),ROUND(K170*$H170,0),"")</f>
        <v/>
      </c>
      <c r="L171" s="5" t="str">
        <f t="shared" ca="1" si="179"/>
        <v/>
      </c>
      <c r="M171" s="5" t="str">
        <f t="shared" ca="1" si="179"/>
        <v/>
      </c>
      <c r="N171" s="5" t="str">
        <f t="shared" ca="1" si="179"/>
        <v/>
      </c>
      <c r="O171" s="5" t="str">
        <f t="shared" ca="1" si="179"/>
        <v/>
      </c>
      <c r="P171" s="5" t="str">
        <f t="shared" ca="1" si="179"/>
        <v/>
      </c>
      <c r="Q171" s="5" t="str">
        <f t="shared" ca="1" si="179"/>
        <v/>
      </c>
      <c r="R171" s="5" t="str">
        <f t="shared" ca="1" si="179"/>
        <v/>
      </c>
      <c r="S171" s="5" t="str">
        <f t="shared" ca="1" si="179"/>
        <v/>
      </c>
      <c r="T171" s="5" t="str">
        <f t="shared" ca="1" si="179"/>
        <v/>
      </c>
      <c r="U171" s="5" t="str">
        <f t="shared" ca="1" si="179"/>
        <v/>
      </c>
      <c r="V171" s="5" t="str">
        <f t="shared" ca="1" si="179"/>
        <v/>
      </c>
      <c r="W171" s="5" t="str">
        <f t="shared" ca="1" si="179"/>
        <v/>
      </c>
      <c r="X171" s="5" t="str">
        <f t="shared" ref="X171:AD171" ca="1" si="180">IF(AND($G170="tak",$H170&gt;0,X$2&gt;=Projekt_Start,X$2&lt;=Projekt_Stop),ROUND(X170*$H170,0),"")</f>
        <v/>
      </c>
      <c r="Y171" s="5" t="str">
        <f t="shared" ca="1" si="180"/>
        <v/>
      </c>
      <c r="Z171" s="5" t="str">
        <f t="shared" ca="1" si="180"/>
        <v/>
      </c>
      <c r="AA171" s="5" t="str">
        <f t="shared" ca="1" si="180"/>
        <v/>
      </c>
      <c r="AB171" s="5" t="str">
        <f t="shared" ca="1" si="180"/>
        <v/>
      </c>
      <c r="AC171" s="5" t="str">
        <f t="shared" ca="1" si="180"/>
        <v/>
      </c>
      <c r="AD171" s="5" t="str">
        <f t="shared" ca="1" si="180"/>
        <v/>
      </c>
    </row>
    <row r="172" spans="2:30" x14ac:dyDescent="0.3">
      <c r="B172" s="345"/>
      <c r="C172" s="347"/>
      <c r="D172" s="347"/>
      <c r="E172" s="347"/>
      <c r="F172" s="347"/>
      <c r="G172" s="342"/>
      <c r="H172" s="344"/>
      <c r="I172" s="117">
        <f t="shared" si="158"/>
        <v>0</v>
      </c>
      <c r="J172" s="44" t="s">
        <v>112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2:30" x14ac:dyDescent="0.3">
      <c r="B173" s="346"/>
      <c r="C173" s="348"/>
      <c r="D173" s="348"/>
      <c r="E173" s="348"/>
      <c r="F173" s="348"/>
      <c r="G173" s="343"/>
      <c r="H173" s="343"/>
      <c r="I173" s="118">
        <f t="shared" ca="1" si="158"/>
        <v>0</v>
      </c>
      <c r="J173" s="45" t="s">
        <v>113</v>
      </c>
      <c r="K173" s="5" t="str">
        <f t="shared" ref="K173:W173" ca="1" si="181">IF(AND($G172="tak",$H172&gt;0,K$2&gt;=Projekt_Start,K$2&lt;=Projekt_Stop),ROUND(K172*$H172,0),"")</f>
        <v/>
      </c>
      <c r="L173" s="5" t="str">
        <f t="shared" ca="1" si="181"/>
        <v/>
      </c>
      <c r="M173" s="5" t="str">
        <f t="shared" ca="1" si="181"/>
        <v/>
      </c>
      <c r="N173" s="5" t="str">
        <f t="shared" ca="1" si="181"/>
        <v/>
      </c>
      <c r="O173" s="5" t="str">
        <f t="shared" ca="1" si="181"/>
        <v/>
      </c>
      <c r="P173" s="5" t="str">
        <f t="shared" ca="1" si="181"/>
        <v/>
      </c>
      <c r="Q173" s="5" t="str">
        <f t="shared" ca="1" si="181"/>
        <v/>
      </c>
      <c r="R173" s="5" t="str">
        <f t="shared" ca="1" si="181"/>
        <v/>
      </c>
      <c r="S173" s="5" t="str">
        <f t="shared" ca="1" si="181"/>
        <v/>
      </c>
      <c r="T173" s="5" t="str">
        <f t="shared" ca="1" si="181"/>
        <v/>
      </c>
      <c r="U173" s="5" t="str">
        <f t="shared" ca="1" si="181"/>
        <v/>
      </c>
      <c r="V173" s="5" t="str">
        <f t="shared" ca="1" si="181"/>
        <v/>
      </c>
      <c r="W173" s="5" t="str">
        <f t="shared" ca="1" si="181"/>
        <v/>
      </c>
      <c r="X173" s="5" t="str">
        <f t="shared" ref="X173:AD173" ca="1" si="182">IF(AND($G172="tak",$H172&gt;0,X$2&gt;=Projekt_Start,X$2&lt;=Projekt_Stop),ROUND(X172*$H172,0),"")</f>
        <v/>
      </c>
      <c r="Y173" s="5" t="str">
        <f t="shared" ca="1" si="182"/>
        <v/>
      </c>
      <c r="Z173" s="5" t="str">
        <f t="shared" ca="1" si="182"/>
        <v/>
      </c>
      <c r="AA173" s="5" t="str">
        <f t="shared" ca="1" si="182"/>
        <v/>
      </c>
      <c r="AB173" s="5" t="str">
        <f t="shared" ca="1" si="182"/>
        <v/>
      </c>
      <c r="AC173" s="5" t="str">
        <f t="shared" ca="1" si="182"/>
        <v/>
      </c>
      <c r="AD173" s="5" t="str">
        <f t="shared" ca="1" si="182"/>
        <v/>
      </c>
    </row>
    <row r="174" spans="2:30" x14ac:dyDescent="0.3">
      <c r="B174" s="345"/>
      <c r="C174" s="347"/>
      <c r="D174" s="347"/>
      <c r="E174" s="347"/>
      <c r="F174" s="347"/>
      <c r="G174" s="342"/>
      <c r="H174" s="344"/>
      <c r="I174" s="117">
        <f t="shared" si="158"/>
        <v>0</v>
      </c>
      <c r="J174" s="44" t="s">
        <v>112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2:30" x14ac:dyDescent="0.3">
      <c r="B175" s="346"/>
      <c r="C175" s="348"/>
      <c r="D175" s="348"/>
      <c r="E175" s="348"/>
      <c r="F175" s="348"/>
      <c r="G175" s="343"/>
      <c r="H175" s="343"/>
      <c r="I175" s="118">
        <f t="shared" ca="1" si="158"/>
        <v>0</v>
      </c>
      <c r="J175" s="45" t="s">
        <v>113</v>
      </c>
      <c r="K175" s="5" t="str">
        <f t="shared" ref="K175:W175" ca="1" si="183">IF(AND($G174="tak",$H174&gt;0,K$2&gt;=Projekt_Start,K$2&lt;=Projekt_Stop),ROUND(K174*$H174,0),"")</f>
        <v/>
      </c>
      <c r="L175" s="5" t="str">
        <f t="shared" ca="1" si="183"/>
        <v/>
      </c>
      <c r="M175" s="5" t="str">
        <f t="shared" ca="1" si="183"/>
        <v/>
      </c>
      <c r="N175" s="5" t="str">
        <f t="shared" ca="1" si="183"/>
        <v/>
      </c>
      <c r="O175" s="5" t="str">
        <f t="shared" ca="1" si="183"/>
        <v/>
      </c>
      <c r="P175" s="5" t="str">
        <f t="shared" ca="1" si="183"/>
        <v/>
      </c>
      <c r="Q175" s="5" t="str">
        <f t="shared" ca="1" si="183"/>
        <v/>
      </c>
      <c r="R175" s="5" t="str">
        <f t="shared" ca="1" si="183"/>
        <v/>
      </c>
      <c r="S175" s="5" t="str">
        <f t="shared" ca="1" si="183"/>
        <v/>
      </c>
      <c r="T175" s="5" t="str">
        <f t="shared" ca="1" si="183"/>
        <v/>
      </c>
      <c r="U175" s="5" t="str">
        <f t="shared" ca="1" si="183"/>
        <v/>
      </c>
      <c r="V175" s="5" t="str">
        <f t="shared" ca="1" si="183"/>
        <v/>
      </c>
      <c r="W175" s="5" t="str">
        <f t="shared" ca="1" si="183"/>
        <v/>
      </c>
      <c r="X175" s="5" t="str">
        <f t="shared" ref="X175:AD175" ca="1" si="184">IF(AND($G174="tak",$H174&gt;0,X$2&gt;=Projekt_Start,X$2&lt;=Projekt_Stop),ROUND(X174*$H174,0),"")</f>
        <v/>
      </c>
      <c r="Y175" s="5" t="str">
        <f t="shared" ca="1" si="184"/>
        <v/>
      </c>
      <c r="Z175" s="5" t="str">
        <f t="shared" ca="1" si="184"/>
        <v/>
      </c>
      <c r="AA175" s="5" t="str">
        <f t="shared" ca="1" si="184"/>
        <v/>
      </c>
      <c r="AB175" s="5" t="str">
        <f t="shared" ca="1" si="184"/>
        <v/>
      </c>
      <c r="AC175" s="5" t="str">
        <f t="shared" ca="1" si="184"/>
        <v/>
      </c>
      <c r="AD175" s="5" t="str">
        <f t="shared" ca="1" si="184"/>
        <v/>
      </c>
    </row>
    <row r="176" spans="2:30" x14ac:dyDescent="0.3">
      <c r="B176" s="345"/>
      <c r="C176" s="347"/>
      <c r="D176" s="347"/>
      <c r="E176" s="347"/>
      <c r="F176" s="347"/>
      <c r="G176" s="342"/>
      <c r="H176" s="344"/>
      <c r="I176" s="117">
        <f t="shared" si="158"/>
        <v>0</v>
      </c>
      <c r="J176" s="44" t="s">
        <v>112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30" x14ac:dyDescent="0.3">
      <c r="B177" s="346"/>
      <c r="C177" s="348"/>
      <c r="D177" s="348"/>
      <c r="E177" s="348"/>
      <c r="F177" s="348"/>
      <c r="G177" s="343"/>
      <c r="H177" s="343"/>
      <c r="I177" s="118">
        <f t="shared" ca="1" si="158"/>
        <v>0</v>
      </c>
      <c r="J177" s="45" t="s">
        <v>113</v>
      </c>
      <c r="K177" s="5" t="str">
        <f t="shared" ref="K177:W177" ca="1" si="185">IF(AND($G176="tak",$H176&gt;0,K$2&gt;=Projekt_Start,K$2&lt;=Projekt_Stop),ROUND(K176*$H176,0),"")</f>
        <v/>
      </c>
      <c r="L177" s="5" t="str">
        <f t="shared" ca="1" si="185"/>
        <v/>
      </c>
      <c r="M177" s="5" t="str">
        <f t="shared" ca="1" si="185"/>
        <v/>
      </c>
      <c r="N177" s="5" t="str">
        <f t="shared" ca="1" si="185"/>
        <v/>
      </c>
      <c r="O177" s="5" t="str">
        <f t="shared" ca="1" si="185"/>
        <v/>
      </c>
      <c r="P177" s="5" t="str">
        <f t="shared" ca="1" si="185"/>
        <v/>
      </c>
      <c r="Q177" s="5" t="str">
        <f t="shared" ca="1" si="185"/>
        <v/>
      </c>
      <c r="R177" s="5" t="str">
        <f t="shared" ca="1" si="185"/>
        <v/>
      </c>
      <c r="S177" s="5" t="str">
        <f t="shared" ca="1" si="185"/>
        <v/>
      </c>
      <c r="T177" s="5" t="str">
        <f t="shared" ca="1" si="185"/>
        <v/>
      </c>
      <c r="U177" s="5" t="str">
        <f t="shared" ca="1" si="185"/>
        <v/>
      </c>
      <c r="V177" s="5" t="str">
        <f t="shared" ca="1" si="185"/>
        <v/>
      </c>
      <c r="W177" s="5" t="str">
        <f t="shared" ca="1" si="185"/>
        <v/>
      </c>
      <c r="X177" s="5" t="str">
        <f t="shared" ref="X177:AD177" ca="1" si="186">IF(AND($G176="tak",$H176&gt;0,X$2&gt;=Projekt_Start,X$2&lt;=Projekt_Stop),ROUND(X176*$H176,0),"")</f>
        <v/>
      </c>
      <c r="Y177" s="5" t="str">
        <f t="shared" ca="1" si="186"/>
        <v/>
      </c>
      <c r="Z177" s="5" t="str">
        <f t="shared" ca="1" si="186"/>
        <v/>
      </c>
      <c r="AA177" s="5" t="str">
        <f t="shared" ca="1" si="186"/>
        <v/>
      </c>
      <c r="AB177" s="5" t="str">
        <f t="shared" ca="1" si="186"/>
        <v/>
      </c>
      <c r="AC177" s="5" t="str">
        <f t="shared" ca="1" si="186"/>
        <v/>
      </c>
      <c r="AD177" s="5" t="str">
        <f t="shared" ca="1" si="186"/>
        <v/>
      </c>
    </row>
    <row r="178" spans="2:30" x14ac:dyDescent="0.3">
      <c r="I178" s="83">
        <f>ROUND(SUM(K178:W178),0)</f>
        <v>0</v>
      </c>
      <c r="J178" s="8" t="s">
        <v>112</v>
      </c>
      <c r="K178" s="6">
        <f t="shared" ref="K178:AD178" si="187">ROUND(SUMIFS(K$118:K$177,$J$118:$J$177,$J178),0)</f>
        <v>0</v>
      </c>
      <c r="L178" s="6">
        <f>ROUND(SUMIFS(L$118:L$177,$J$118:$J$177,$J178),0)</f>
        <v>0</v>
      </c>
      <c r="M178" s="6">
        <f t="shared" si="187"/>
        <v>0</v>
      </c>
      <c r="N178" s="6">
        <f t="shared" si="187"/>
        <v>0</v>
      </c>
      <c r="O178" s="6">
        <f t="shared" si="187"/>
        <v>0</v>
      </c>
      <c r="P178" s="6">
        <f t="shared" si="187"/>
        <v>0</v>
      </c>
      <c r="Q178" s="6">
        <f t="shared" si="187"/>
        <v>0</v>
      </c>
      <c r="R178" s="6">
        <f t="shared" si="187"/>
        <v>0</v>
      </c>
      <c r="S178" s="6">
        <f t="shared" si="187"/>
        <v>0</v>
      </c>
      <c r="T178" s="6">
        <f t="shared" si="187"/>
        <v>0</v>
      </c>
      <c r="U178" s="6">
        <f t="shared" si="187"/>
        <v>0</v>
      </c>
      <c r="V178" s="6">
        <f t="shared" si="187"/>
        <v>0</v>
      </c>
      <c r="W178" s="6">
        <f t="shared" si="187"/>
        <v>0</v>
      </c>
      <c r="X178" s="6">
        <f t="shared" si="187"/>
        <v>0</v>
      </c>
      <c r="Y178" s="6">
        <f t="shared" si="187"/>
        <v>0</v>
      </c>
      <c r="Z178" s="6">
        <f t="shared" si="187"/>
        <v>0</v>
      </c>
      <c r="AA178" s="6">
        <f t="shared" si="187"/>
        <v>0</v>
      </c>
      <c r="AB178" s="6">
        <f t="shared" si="187"/>
        <v>0</v>
      </c>
      <c r="AC178" s="6">
        <f t="shared" si="187"/>
        <v>0</v>
      </c>
      <c r="AD178" s="6">
        <f t="shared" si="187"/>
        <v>0</v>
      </c>
    </row>
    <row r="179" spans="2:30" x14ac:dyDescent="0.3">
      <c r="I179" s="83">
        <f>ROUND(SUM(K179:W179),0)</f>
        <v>0</v>
      </c>
      <c r="J179" s="8" t="s">
        <v>114</v>
      </c>
      <c r="K179" s="6">
        <f t="shared" ref="K179:W179" si="188">ROUND(SUMIFS(K$118:K$177,$J$118:$J$177,$J178,$G$118:$G$177,"tak"),0)</f>
        <v>0</v>
      </c>
      <c r="L179" s="6">
        <f t="shared" si="188"/>
        <v>0</v>
      </c>
      <c r="M179" s="6">
        <f t="shared" si="188"/>
        <v>0</v>
      </c>
      <c r="N179" s="6">
        <f t="shared" si="188"/>
        <v>0</v>
      </c>
      <c r="O179" s="6">
        <f t="shared" si="188"/>
        <v>0</v>
      </c>
      <c r="P179" s="6">
        <f t="shared" si="188"/>
        <v>0</v>
      </c>
      <c r="Q179" s="6">
        <f t="shared" si="188"/>
        <v>0</v>
      </c>
      <c r="R179" s="6">
        <f t="shared" si="188"/>
        <v>0</v>
      </c>
      <c r="S179" s="6">
        <f t="shared" si="188"/>
        <v>0</v>
      </c>
      <c r="T179" s="6">
        <f t="shared" si="188"/>
        <v>0</v>
      </c>
      <c r="U179" s="6">
        <f t="shared" si="188"/>
        <v>0</v>
      </c>
      <c r="V179" s="6">
        <f t="shared" si="188"/>
        <v>0</v>
      </c>
      <c r="W179" s="6">
        <f t="shared" si="188"/>
        <v>0</v>
      </c>
      <c r="X179" s="6">
        <f t="shared" ref="X179:AD179" si="189">ROUND(SUMIFS(X$118:X$177,$J$118:$J$177,$J178,$G$118:$G$177,"tak"),0)</f>
        <v>0</v>
      </c>
      <c r="Y179" s="6">
        <f t="shared" si="189"/>
        <v>0</v>
      </c>
      <c r="Z179" s="6">
        <f t="shared" si="189"/>
        <v>0</v>
      </c>
      <c r="AA179" s="6">
        <f t="shared" si="189"/>
        <v>0</v>
      </c>
      <c r="AB179" s="6">
        <f t="shared" si="189"/>
        <v>0</v>
      </c>
      <c r="AC179" s="6">
        <f t="shared" si="189"/>
        <v>0</v>
      </c>
      <c r="AD179" s="6">
        <f t="shared" si="189"/>
        <v>0</v>
      </c>
    </row>
    <row r="180" spans="2:30" x14ac:dyDescent="0.3">
      <c r="I180" s="83">
        <f>ROUND(SUM(K180:W180),0)</f>
        <v>0</v>
      </c>
      <c r="J180" s="8" t="s">
        <v>115</v>
      </c>
      <c r="K180" s="6">
        <f t="shared" ref="K180:W180" si="190">ROUND(SUMIFS(K$118:K$177,$J$118:$J$177,$J178,$G$118:$G$177,"nie"),0)</f>
        <v>0</v>
      </c>
      <c r="L180" s="6">
        <f t="shared" si="190"/>
        <v>0</v>
      </c>
      <c r="M180" s="6">
        <f t="shared" si="190"/>
        <v>0</v>
      </c>
      <c r="N180" s="6">
        <f t="shared" si="190"/>
        <v>0</v>
      </c>
      <c r="O180" s="6">
        <f t="shared" si="190"/>
        <v>0</v>
      </c>
      <c r="P180" s="6">
        <f t="shared" si="190"/>
        <v>0</v>
      </c>
      <c r="Q180" s="6">
        <f t="shared" si="190"/>
        <v>0</v>
      </c>
      <c r="R180" s="6">
        <f t="shared" si="190"/>
        <v>0</v>
      </c>
      <c r="S180" s="6">
        <f t="shared" si="190"/>
        <v>0</v>
      </c>
      <c r="T180" s="6">
        <f t="shared" si="190"/>
        <v>0</v>
      </c>
      <c r="U180" s="6">
        <f t="shared" si="190"/>
        <v>0</v>
      </c>
      <c r="V180" s="6">
        <f t="shared" si="190"/>
        <v>0</v>
      </c>
      <c r="W180" s="6">
        <f t="shared" si="190"/>
        <v>0</v>
      </c>
      <c r="X180" s="6">
        <f t="shared" ref="X180:AD180" si="191">ROUND(SUMIFS(X$118:X$177,$J$118:$J$177,$J178,$G$118:$G$177,"nie"),0)</f>
        <v>0</v>
      </c>
      <c r="Y180" s="6">
        <f t="shared" si="191"/>
        <v>0</v>
      </c>
      <c r="Z180" s="6">
        <f t="shared" si="191"/>
        <v>0</v>
      </c>
      <c r="AA180" s="6">
        <f t="shared" si="191"/>
        <v>0</v>
      </c>
      <c r="AB180" s="6">
        <f t="shared" si="191"/>
        <v>0</v>
      </c>
      <c r="AC180" s="6">
        <f t="shared" si="191"/>
        <v>0</v>
      </c>
      <c r="AD180" s="6">
        <f t="shared" si="191"/>
        <v>0</v>
      </c>
    </row>
    <row r="181" spans="2:30" x14ac:dyDescent="0.3">
      <c r="I181" s="83">
        <f ca="1">ROUND(SUM(K181:W181),0)</f>
        <v>0</v>
      </c>
      <c r="J181" s="8" t="s">
        <v>113</v>
      </c>
      <c r="K181" s="6">
        <f t="shared" ref="K181:AD181" ca="1" si="192">ROUND(SUMIFS(K$118:K$177,$J$118:$J$177,$J181),0)</f>
        <v>0</v>
      </c>
      <c r="L181" s="6">
        <f t="shared" ca="1" si="192"/>
        <v>0</v>
      </c>
      <c r="M181" s="6">
        <f t="shared" ca="1" si="192"/>
        <v>0</v>
      </c>
      <c r="N181" s="6">
        <f t="shared" ca="1" si="192"/>
        <v>0</v>
      </c>
      <c r="O181" s="6">
        <f t="shared" ca="1" si="192"/>
        <v>0</v>
      </c>
      <c r="P181" s="6">
        <f t="shared" ca="1" si="192"/>
        <v>0</v>
      </c>
      <c r="Q181" s="6">
        <f t="shared" ca="1" si="192"/>
        <v>0</v>
      </c>
      <c r="R181" s="6">
        <f t="shared" ca="1" si="192"/>
        <v>0</v>
      </c>
      <c r="S181" s="6">
        <f t="shared" ca="1" si="192"/>
        <v>0</v>
      </c>
      <c r="T181" s="6">
        <f t="shared" ca="1" si="192"/>
        <v>0</v>
      </c>
      <c r="U181" s="6">
        <f t="shared" ca="1" si="192"/>
        <v>0</v>
      </c>
      <c r="V181" s="6">
        <f t="shared" ca="1" si="192"/>
        <v>0</v>
      </c>
      <c r="W181" s="6">
        <f t="shared" ca="1" si="192"/>
        <v>0</v>
      </c>
      <c r="X181" s="6">
        <f t="shared" ca="1" si="192"/>
        <v>0</v>
      </c>
      <c r="Y181" s="6">
        <f t="shared" ca="1" si="192"/>
        <v>0</v>
      </c>
      <c r="Z181" s="6">
        <f t="shared" ca="1" si="192"/>
        <v>0</v>
      </c>
      <c r="AA181" s="6">
        <f t="shared" ca="1" si="192"/>
        <v>0</v>
      </c>
      <c r="AB181" s="6">
        <f t="shared" ca="1" si="192"/>
        <v>0</v>
      </c>
      <c r="AC181" s="6">
        <f t="shared" ca="1" si="192"/>
        <v>0</v>
      </c>
      <c r="AD181" s="6">
        <f t="shared" ca="1" si="192"/>
        <v>0</v>
      </c>
    </row>
    <row r="182" spans="2:30" x14ac:dyDescent="0.3"/>
    <row r="183" spans="2:30" x14ac:dyDescent="0.3"/>
    <row r="184" spans="2:30" s="86" customFormat="1" ht="20.149999999999999" customHeight="1" x14ac:dyDescent="0.35">
      <c r="B184" s="84" t="s">
        <v>344</v>
      </c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</row>
    <row r="185" spans="2:30" ht="4" customHeight="1" x14ac:dyDescent="0.3"/>
    <row r="186" spans="2:30" x14ac:dyDescent="0.3">
      <c r="B186" s="3" t="s">
        <v>101</v>
      </c>
      <c r="C186" s="3" t="s">
        <v>177</v>
      </c>
      <c r="D186" s="3" t="s">
        <v>303</v>
      </c>
      <c r="E186" s="3" t="s">
        <v>304</v>
      </c>
      <c r="F186" s="3" t="s">
        <v>305</v>
      </c>
      <c r="G186" s="37" t="s">
        <v>306</v>
      </c>
      <c r="K186" s="4">
        <f ca="1">K$2</f>
        <v>2026</v>
      </c>
      <c r="L186" s="4">
        <f t="shared" ref="L186:AD186" ca="1" si="193">L$2</f>
        <v>2027</v>
      </c>
      <c r="M186" s="4">
        <f t="shared" ca="1" si="193"/>
        <v>2028</v>
      </c>
      <c r="N186" s="4">
        <f t="shared" ca="1" si="193"/>
        <v>2029</v>
      </c>
      <c r="O186" s="4">
        <f t="shared" ca="1" si="193"/>
        <v>2030</v>
      </c>
      <c r="P186" s="4">
        <f t="shared" ca="1" si="193"/>
        <v>2031</v>
      </c>
      <c r="Q186" s="4">
        <f t="shared" ca="1" si="193"/>
        <v>2032</v>
      </c>
      <c r="R186" s="4">
        <f t="shared" ca="1" si="193"/>
        <v>2033</v>
      </c>
      <c r="S186" s="4">
        <f t="shared" ca="1" si="193"/>
        <v>2034</v>
      </c>
      <c r="T186" s="4">
        <f t="shared" ca="1" si="193"/>
        <v>2035</v>
      </c>
      <c r="U186" s="4">
        <f t="shared" ca="1" si="193"/>
        <v>2036</v>
      </c>
      <c r="V186" s="4">
        <f t="shared" ca="1" si="193"/>
        <v>2037</v>
      </c>
      <c r="W186" s="4">
        <f t="shared" ca="1" si="193"/>
        <v>2038</v>
      </c>
      <c r="X186" s="4">
        <f t="shared" ca="1" si="193"/>
        <v>2039</v>
      </c>
      <c r="Y186" s="4">
        <f t="shared" ca="1" si="193"/>
        <v>2040</v>
      </c>
      <c r="Z186" s="4">
        <f t="shared" ca="1" si="193"/>
        <v>2041</v>
      </c>
      <c r="AA186" s="4">
        <f t="shared" ca="1" si="193"/>
        <v>2042</v>
      </c>
      <c r="AB186" s="4">
        <f t="shared" ca="1" si="193"/>
        <v>2043</v>
      </c>
      <c r="AC186" s="4">
        <f t="shared" ca="1" si="193"/>
        <v>2044</v>
      </c>
      <c r="AD186" s="4">
        <f t="shared" ca="1" si="193"/>
        <v>2045</v>
      </c>
    </row>
    <row r="187" spans="2:30" ht="4" customHeight="1" x14ac:dyDescent="0.3"/>
    <row r="188" spans="2:30" x14ac:dyDescent="0.3">
      <c r="B188" s="305" t="str">
        <f ca="1">Engine!B94</f>
        <v/>
      </c>
      <c r="C188" s="306" t="str">
        <f ca="1">Engine!C94</f>
        <v/>
      </c>
      <c r="D188" s="306" t="str">
        <f ca="1">Engine!D94</f>
        <v/>
      </c>
      <c r="E188" s="307">
        <f ca="1">Engine!E94</f>
        <v>0</v>
      </c>
      <c r="F188" s="308"/>
      <c r="G188" s="309"/>
      <c r="H188" s="305"/>
      <c r="I188" s="305"/>
      <c r="J188" s="305"/>
      <c r="K188" s="310">
        <f ca="1">IFERROR(ROUND(Engine!U133,0),0)</f>
        <v>0</v>
      </c>
      <c r="L188" s="310">
        <f ca="1">IFERROR(ROUND(Engine!V133,0),0)</f>
        <v>0</v>
      </c>
      <c r="M188" s="310">
        <f ca="1">IFERROR(ROUND(Engine!W133,0),0)</f>
        <v>0</v>
      </c>
      <c r="N188" s="310">
        <f ca="1">IFERROR(ROUND(Engine!X133,0),0)</f>
        <v>0</v>
      </c>
      <c r="O188" s="310">
        <f ca="1">IFERROR(ROUND(Engine!Y133,0),0)</f>
        <v>0</v>
      </c>
      <c r="P188" s="310">
        <f ca="1">IFERROR(ROUND(Engine!Z133,0),0)</f>
        <v>0</v>
      </c>
      <c r="Q188" s="310">
        <f ca="1">IFERROR(ROUND(Engine!AA133,0),0)</f>
        <v>0</v>
      </c>
      <c r="R188" s="310">
        <f ca="1">IFERROR(ROUND(Engine!AB133,0),0)</f>
        <v>0</v>
      </c>
      <c r="S188" s="310">
        <f ca="1">IFERROR(ROUND(Engine!AC133,0),0)</f>
        <v>0</v>
      </c>
      <c r="T188" s="310">
        <f ca="1">IFERROR(ROUND(Engine!AD133,0),0)</f>
        <v>0</v>
      </c>
      <c r="U188" s="310">
        <f ca="1">IFERROR(ROUND(Engine!AL133,0),0)</f>
        <v>0</v>
      </c>
      <c r="V188" s="310">
        <f ca="1">IFERROR(ROUND(Engine!AM133,0),0)</f>
        <v>0</v>
      </c>
      <c r="W188" s="310">
        <f ca="1">IFERROR(ROUND(Engine!AN133,0),0)</f>
        <v>0</v>
      </c>
      <c r="X188" s="310">
        <f>IFERROR(ROUND(Engine!AO133,0),0)</f>
        <v>0</v>
      </c>
      <c r="Y188" s="310">
        <f ca="1">IFERROR(ROUND(Engine!AP133,0),0)</f>
        <v>0</v>
      </c>
      <c r="Z188" s="310">
        <f ca="1">IFERROR(ROUND(Engine!AQ133,0),0)</f>
        <v>0</v>
      </c>
      <c r="AA188" s="310">
        <f ca="1">IFERROR(ROUND(Engine!AR133,0),0)</f>
        <v>0</v>
      </c>
      <c r="AB188" s="310">
        <f ca="1">IFERROR(ROUND(Engine!AS133,0),0)</f>
        <v>0</v>
      </c>
      <c r="AC188" s="310">
        <f ca="1">IFERROR(ROUND(Engine!AT133,0),0)</f>
        <v>0</v>
      </c>
      <c r="AD188" s="310">
        <f ca="1">IFERROR(ROUND(Engine!AU133,0),0)</f>
        <v>0</v>
      </c>
    </row>
    <row r="189" spans="2:30" x14ac:dyDescent="0.3">
      <c r="B189" s="305" t="str">
        <f ca="1">Engine!B95</f>
        <v/>
      </c>
      <c r="C189" s="306" t="str">
        <f ca="1">Engine!C95</f>
        <v/>
      </c>
      <c r="D189" s="306" t="str">
        <f ca="1">Engine!D95</f>
        <v/>
      </c>
      <c r="E189" s="307">
        <f ca="1">Engine!E95</f>
        <v>0</v>
      </c>
      <c r="F189" s="308"/>
      <c r="G189" s="309"/>
      <c r="H189" s="305"/>
      <c r="I189" s="305"/>
      <c r="J189" s="305"/>
      <c r="K189" s="310">
        <f ca="1">IFERROR(ROUND(Engine!U134,0),0)</f>
        <v>0</v>
      </c>
      <c r="L189" s="310">
        <f ca="1">IFERROR(ROUND(Engine!V134,0),0)</f>
        <v>0</v>
      </c>
      <c r="M189" s="310">
        <f ca="1">IFERROR(ROUND(Engine!W134,0),0)</f>
        <v>0</v>
      </c>
      <c r="N189" s="310">
        <f ca="1">IFERROR(ROUND(Engine!X134,0),0)</f>
        <v>0</v>
      </c>
      <c r="O189" s="310">
        <f ca="1">IFERROR(ROUND(Engine!Y134,0),0)</f>
        <v>0</v>
      </c>
      <c r="P189" s="310">
        <f ca="1">IFERROR(ROUND(Engine!Z134,0),0)</f>
        <v>0</v>
      </c>
      <c r="Q189" s="310">
        <f ca="1">IFERROR(ROUND(Engine!AA134,0),0)</f>
        <v>0</v>
      </c>
      <c r="R189" s="310">
        <f ca="1">IFERROR(ROUND(Engine!AB134,0),0)</f>
        <v>0</v>
      </c>
      <c r="S189" s="310">
        <f ca="1">IFERROR(ROUND(Engine!AC134,0),0)</f>
        <v>0</v>
      </c>
      <c r="T189" s="310">
        <f ca="1">IFERROR(ROUND(Engine!AD134,0),0)</f>
        <v>0</v>
      </c>
      <c r="U189" s="310">
        <f ca="1">IFERROR(ROUND(Engine!AL134,0),0)</f>
        <v>0</v>
      </c>
      <c r="V189" s="310">
        <f ca="1">IFERROR(ROUND(Engine!AM134,0),0)</f>
        <v>0</v>
      </c>
      <c r="W189" s="310">
        <f ca="1">IFERROR(ROUND(Engine!AN134,0),0)</f>
        <v>0</v>
      </c>
      <c r="X189" s="310">
        <f>IFERROR(ROUND(Engine!AO134,0),0)</f>
        <v>0</v>
      </c>
      <c r="Y189" s="310">
        <f ca="1">IFERROR(ROUND(Engine!AP134,0),0)</f>
        <v>0</v>
      </c>
      <c r="Z189" s="310">
        <f ca="1">IFERROR(ROUND(Engine!AQ134,0),0)</f>
        <v>0</v>
      </c>
      <c r="AA189" s="310">
        <f ca="1">IFERROR(ROUND(Engine!AR134,0),0)</f>
        <v>0</v>
      </c>
      <c r="AB189" s="310">
        <f ca="1">IFERROR(ROUND(Engine!AS134,0),0)</f>
        <v>0</v>
      </c>
      <c r="AC189" s="310">
        <f ca="1">IFERROR(ROUND(Engine!AT134,0),0)</f>
        <v>0</v>
      </c>
      <c r="AD189" s="310">
        <f ca="1">IFERROR(ROUND(Engine!AU134,0),0)</f>
        <v>0</v>
      </c>
    </row>
    <row r="190" spans="2:30" x14ac:dyDescent="0.3">
      <c r="B190" s="305" t="str">
        <f ca="1">Engine!B96</f>
        <v/>
      </c>
      <c r="C190" s="306" t="str">
        <f ca="1">Engine!C96</f>
        <v/>
      </c>
      <c r="D190" s="306" t="str">
        <f ca="1">Engine!D96</f>
        <v/>
      </c>
      <c r="E190" s="307">
        <f ca="1">Engine!E96</f>
        <v>0</v>
      </c>
      <c r="F190" s="308"/>
      <c r="G190" s="309"/>
      <c r="H190" s="305"/>
      <c r="I190" s="305"/>
      <c r="J190" s="305"/>
      <c r="K190" s="310">
        <f ca="1">IFERROR(ROUND(Engine!U135,0),0)</f>
        <v>0</v>
      </c>
      <c r="L190" s="310">
        <f ca="1">IFERROR(ROUND(Engine!V135,0),0)</f>
        <v>0</v>
      </c>
      <c r="M190" s="310">
        <f ca="1">IFERROR(ROUND(Engine!W135,0),0)</f>
        <v>0</v>
      </c>
      <c r="N190" s="310">
        <f ca="1">IFERROR(ROUND(Engine!X135,0),0)</f>
        <v>0</v>
      </c>
      <c r="O190" s="310">
        <f ca="1">IFERROR(ROUND(Engine!Y135,0),0)</f>
        <v>0</v>
      </c>
      <c r="P190" s="310">
        <f ca="1">IFERROR(ROUND(Engine!Z135,0),0)</f>
        <v>0</v>
      </c>
      <c r="Q190" s="310">
        <f ca="1">IFERROR(ROUND(Engine!AA135,0),0)</f>
        <v>0</v>
      </c>
      <c r="R190" s="310">
        <f ca="1">IFERROR(ROUND(Engine!AB135,0),0)</f>
        <v>0</v>
      </c>
      <c r="S190" s="310">
        <f ca="1">IFERROR(ROUND(Engine!AC135,0),0)</f>
        <v>0</v>
      </c>
      <c r="T190" s="310">
        <f ca="1">IFERROR(ROUND(Engine!AD135,0),0)</f>
        <v>0</v>
      </c>
      <c r="U190" s="310">
        <f ca="1">IFERROR(ROUND(Engine!AL135,0),0)</f>
        <v>0</v>
      </c>
      <c r="V190" s="310">
        <f ca="1">IFERROR(ROUND(Engine!AM135,0),0)</f>
        <v>0</v>
      </c>
      <c r="W190" s="310">
        <f ca="1">IFERROR(ROUND(Engine!AN135,0),0)</f>
        <v>0</v>
      </c>
      <c r="X190" s="310">
        <f>IFERROR(ROUND(Engine!AO135,0),0)</f>
        <v>0</v>
      </c>
      <c r="Y190" s="310">
        <f ca="1">IFERROR(ROUND(Engine!AP135,0),0)</f>
        <v>0</v>
      </c>
      <c r="Z190" s="310">
        <f ca="1">IFERROR(ROUND(Engine!AQ135,0),0)</f>
        <v>0</v>
      </c>
      <c r="AA190" s="310">
        <f ca="1">IFERROR(ROUND(Engine!AR135,0),0)</f>
        <v>0</v>
      </c>
      <c r="AB190" s="310">
        <f ca="1">IFERROR(ROUND(Engine!AS135,0),0)</f>
        <v>0</v>
      </c>
      <c r="AC190" s="310">
        <f ca="1">IFERROR(ROUND(Engine!AT135,0),0)</f>
        <v>0</v>
      </c>
      <c r="AD190" s="310">
        <f ca="1">IFERROR(ROUND(Engine!AU135,0),0)</f>
        <v>0</v>
      </c>
    </row>
    <row r="191" spans="2:30" x14ac:dyDescent="0.3">
      <c r="B191" s="305" t="str">
        <f ca="1">Engine!B97</f>
        <v/>
      </c>
      <c r="C191" s="306" t="str">
        <f ca="1">Engine!C97</f>
        <v/>
      </c>
      <c r="D191" s="306" t="str">
        <f ca="1">Engine!D97</f>
        <v/>
      </c>
      <c r="E191" s="307">
        <f ca="1">Engine!E97</f>
        <v>0</v>
      </c>
      <c r="F191" s="308"/>
      <c r="G191" s="309"/>
      <c r="H191" s="305"/>
      <c r="I191" s="305"/>
      <c r="J191" s="305"/>
      <c r="K191" s="310">
        <f ca="1">IFERROR(ROUND(Engine!U136,0),0)</f>
        <v>0</v>
      </c>
      <c r="L191" s="310">
        <f ca="1">IFERROR(ROUND(Engine!V136,0),0)</f>
        <v>0</v>
      </c>
      <c r="M191" s="310">
        <f ca="1">IFERROR(ROUND(Engine!W136,0),0)</f>
        <v>0</v>
      </c>
      <c r="N191" s="310">
        <f ca="1">IFERROR(ROUND(Engine!X136,0),0)</f>
        <v>0</v>
      </c>
      <c r="O191" s="310">
        <f ca="1">IFERROR(ROUND(Engine!Y136,0),0)</f>
        <v>0</v>
      </c>
      <c r="P191" s="310">
        <f ca="1">IFERROR(ROUND(Engine!Z136,0),0)</f>
        <v>0</v>
      </c>
      <c r="Q191" s="310">
        <f ca="1">IFERROR(ROUND(Engine!AA136,0),0)</f>
        <v>0</v>
      </c>
      <c r="R191" s="310">
        <f ca="1">IFERROR(ROUND(Engine!AB136,0),0)</f>
        <v>0</v>
      </c>
      <c r="S191" s="310">
        <f ca="1">IFERROR(ROUND(Engine!AC136,0),0)</f>
        <v>0</v>
      </c>
      <c r="T191" s="310">
        <f ca="1">IFERROR(ROUND(Engine!AD136,0),0)</f>
        <v>0</v>
      </c>
      <c r="U191" s="310">
        <f ca="1">IFERROR(ROUND(Engine!AL136,0),0)</f>
        <v>0</v>
      </c>
      <c r="V191" s="310">
        <f ca="1">IFERROR(ROUND(Engine!AM136,0),0)</f>
        <v>0</v>
      </c>
      <c r="W191" s="310">
        <f ca="1">IFERROR(ROUND(Engine!AN136,0),0)</f>
        <v>0</v>
      </c>
      <c r="X191" s="310">
        <f>IFERROR(ROUND(Engine!AO136,0),0)</f>
        <v>0</v>
      </c>
      <c r="Y191" s="310">
        <f ca="1">IFERROR(ROUND(Engine!AP136,0),0)</f>
        <v>0</v>
      </c>
      <c r="Z191" s="310">
        <f ca="1">IFERROR(ROUND(Engine!AQ136,0),0)</f>
        <v>0</v>
      </c>
      <c r="AA191" s="310">
        <f ca="1">IFERROR(ROUND(Engine!AR136,0),0)</f>
        <v>0</v>
      </c>
      <c r="AB191" s="310">
        <f ca="1">IFERROR(ROUND(Engine!AS136,0),0)</f>
        <v>0</v>
      </c>
      <c r="AC191" s="310">
        <f ca="1">IFERROR(ROUND(Engine!AT136,0),0)</f>
        <v>0</v>
      </c>
      <c r="AD191" s="310">
        <f ca="1">IFERROR(ROUND(Engine!AU136,0),0)</f>
        <v>0</v>
      </c>
    </row>
    <row r="192" spans="2:30" x14ac:dyDescent="0.3">
      <c r="B192" s="305" t="str">
        <f ca="1">Engine!B98</f>
        <v/>
      </c>
      <c r="C192" s="306" t="str">
        <f ca="1">Engine!C98</f>
        <v/>
      </c>
      <c r="D192" s="306" t="str">
        <f ca="1">Engine!D98</f>
        <v/>
      </c>
      <c r="E192" s="307">
        <f ca="1">Engine!E98</f>
        <v>0</v>
      </c>
      <c r="F192" s="308"/>
      <c r="G192" s="309"/>
      <c r="H192" s="305"/>
      <c r="I192" s="305"/>
      <c r="J192" s="305"/>
      <c r="K192" s="310">
        <f ca="1">IFERROR(ROUND(Engine!U137,0),0)</f>
        <v>0</v>
      </c>
      <c r="L192" s="310">
        <f ca="1">IFERROR(ROUND(Engine!V137,0),0)</f>
        <v>0</v>
      </c>
      <c r="M192" s="310">
        <f ca="1">IFERROR(ROUND(Engine!W137,0),0)</f>
        <v>0</v>
      </c>
      <c r="N192" s="310">
        <f ca="1">IFERROR(ROUND(Engine!X137,0),0)</f>
        <v>0</v>
      </c>
      <c r="O192" s="310">
        <f ca="1">IFERROR(ROUND(Engine!Y137,0),0)</f>
        <v>0</v>
      </c>
      <c r="P192" s="310">
        <f ca="1">IFERROR(ROUND(Engine!Z137,0),0)</f>
        <v>0</v>
      </c>
      <c r="Q192" s="310">
        <f ca="1">IFERROR(ROUND(Engine!AA137,0),0)</f>
        <v>0</v>
      </c>
      <c r="R192" s="310">
        <f ca="1">IFERROR(ROUND(Engine!AB137,0),0)</f>
        <v>0</v>
      </c>
      <c r="S192" s="310">
        <f ca="1">IFERROR(ROUND(Engine!AC137,0),0)</f>
        <v>0</v>
      </c>
      <c r="T192" s="310">
        <f ca="1">IFERROR(ROUND(Engine!AD137,0),0)</f>
        <v>0</v>
      </c>
      <c r="U192" s="310">
        <f ca="1">IFERROR(ROUND(Engine!AL137,0),0)</f>
        <v>0</v>
      </c>
      <c r="V192" s="310">
        <f ca="1">IFERROR(ROUND(Engine!AM137,0),0)</f>
        <v>0</v>
      </c>
      <c r="W192" s="310">
        <f ca="1">IFERROR(ROUND(Engine!AN137,0),0)</f>
        <v>0</v>
      </c>
      <c r="X192" s="310">
        <f>IFERROR(ROUND(Engine!AO137,0),0)</f>
        <v>0</v>
      </c>
      <c r="Y192" s="310">
        <f ca="1">IFERROR(ROUND(Engine!AP137,0),0)</f>
        <v>0</v>
      </c>
      <c r="Z192" s="310">
        <f ca="1">IFERROR(ROUND(Engine!AQ137,0),0)</f>
        <v>0</v>
      </c>
      <c r="AA192" s="310">
        <f ca="1">IFERROR(ROUND(Engine!AR137,0),0)</f>
        <v>0</v>
      </c>
      <c r="AB192" s="310">
        <f ca="1">IFERROR(ROUND(Engine!AS137,0),0)</f>
        <v>0</v>
      </c>
      <c r="AC192" s="310">
        <f ca="1">IFERROR(ROUND(Engine!AT137,0),0)</f>
        <v>0</v>
      </c>
      <c r="AD192" s="310">
        <f ca="1">IFERROR(ROUND(Engine!AU137,0),0)</f>
        <v>0</v>
      </c>
    </row>
    <row r="193" spans="2:30" x14ac:dyDescent="0.3">
      <c r="B193" s="305" t="str">
        <f ca="1">Engine!B99</f>
        <v/>
      </c>
      <c r="C193" s="306" t="str">
        <f ca="1">Engine!C99</f>
        <v/>
      </c>
      <c r="D193" s="306" t="str">
        <f ca="1">Engine!D99</f>
        <v/>
      </c>
      <c r="E193" s="307">
        <f ca="1">Engine!E99</f>
        <v>0</v>
      </c>
      <c r="F193" s="308"/>
      <c r="G193" s="309"/>
      <c r="H193" s="305"/>
      <c r="I193" s="305"/>
      <c r="J193" s="305"/>
      <c r="K193" s="310">
        <f ca="1">IFERROR(ROUND(Engine!U138,0),0)</f>
        <v>0</v>
      </c>
      <c r="L193" s="310">
        <f ca="1">IFERROR(ROUND(Engine!V138,0),0)</f>
        <v>0</v>
      </c>
      <c r="M193" s="310">
        <f ca="1">IFERROR(ROUND(Engine!W138,0),0)</f>
        <v>0</v>
      </c>
      <c r="N193" s="310">
        <f ca="1">IFERROR(ROUND(Engine!X138,0),0)</f>
        <v>0</v>
      </c>
      <c r="O193" s="310">
        <f ca="1">IFERROR(ROUND(Engine!Y138,0),0)</f>
        <v>0</v>
      </c>
      <c r="P193" s="310">
        <f ca="1">IFERROR(ROUND(Engine!Z138,0),0)</f>
        <v>0</v>
      </c>
      <c r="Q193" s="310">
        <f ca="1">IFERROR(ROUND(Engine!AA138,0),0)</f>
        <v>0</v>
      </c>
      <c r="R193" s="310">
        <f ca="1">IFERROR(ROUND(Engine!AB138,0),0)</f>
        <v>0</v>
      </c>
      <c r="S193" s="310">
        <f ca="1">IFERROR(ROUND(Engine!AC138,0),0)</f>
        <v>0</v>
      </c>
      <c r="T193" s="310">
        <f ca="1">IFERROR(ROUND(Engine!AD138,0),0)</f>
        <v>0</v>
      </c>
      <c r="U193" s="310">
        <f ca="1">IFERROR(ROUND(Engine!AL138,0),0)</f>
        <v>0</v>
      </c>
      <c r="V193" s="310">
        <f ca="1">IFERROR(ROUND(Engine!AM138,0),0)</f>
        <v>0</v>
      </c>
      <c r="W193" s="310">
        <f ca="1">IFERROR(ROUND(Engine!AN138,0),0)</f>
        <v>0</v>
      </c>
      <c r="X193" s="310">
        <f>IFERROR(ROUND(Engine!AO138,0),0)</f>
        <v>0</v>
      </c>
      <c r="Y193" s="310">
        <f ca="1">IFERROR(ROUND(Engine!AP138,0),0)</f>
        <v>0</v>
      </c>
      <c r="Z193" s="310">
        <f ca="1">IFERROR(ROUND(Engine!AQ138,0),0)</f>
        <v>0</v>
      </c>
      <c r="AA193" s="310">
        <f ca="1">IFERROR(ROUND(Engine!AR138,0),0)</f>
        <v>0</v>
      </c>
      <c r="AB193" s="310">
        <f ca="1">IFERROR(ROUND(Engine!AS138,0),0)</f>
        <v>0</v>
      </c>
      <c r="AC193" s="310">
        <f ca="1">IFERROR(ROUND(Engine!AT138,0),0)</f>
        <v>0</v>
      </c>
      <c r="AD193" s="310">
        <f ca="1">IFERROR(ROUND(Engine!AU138,0),0)</f>
        <v>0</v>
      </c>
    </row>
    <row r="194" spans="2:30" x14ac:dyDescent="0.3">
      <c r="B194" s="305" t="str">
        <f ca="1">Engine!B100</f>
        <v/>
      </c>
      <c r="C194" s="306" t="str">
        <f ca="1">Engine!C100</f>
        <v/>
      </c>
      <c r="D194" s="306" t="str">
        <f ca="1">Engine!D100</f>
        <v/>
      </c>
      <c r="E194" s="307">
        <f ca="1">Engine!E100</f>
        <v>0</v>
      </c>
      <c r="F194" s="308"/>
      <c r="G194" s="309"/>
      <c r="H194" s="305"/>
      <c r="I194" s="305"/>
      <c r="J194" s="305"/>
      <c r="K194" s="310">
        <f ca="1">IFERROR(ROUND(Engine!U139,0),0)</f>
        <v>0</v>
      </c>
      <c r="L194" s="310">
        <f ca="1">IFERROR(ROUND(Engine!V139,0),0)</f>
        <v>0</v>
      </c>
      <c r="M194" s="310">
        <f ca="1">IFERROR(ROUND(Engine!W139,0),0)</f>
        <v>0</v>
      </c>
      <c r="N194" s="310">
        <f ca="1">IFERROR(ROUND(Engine!X139,0),0)</f>
        <v>0</v>
      </c>
      <c r="O194" s="310">
        <f ca="1">IFERROR(ROUND(Engine!Y139,0),0)</f>
        <v>0</v>
      </c>
      <c r="P194" s="310">
        <f ca="1">IFERROR(ROUND(Engine!Z139,0),0)</f>
        <v>0</v>
      </c>
      <c r="Q194" s="310">
        <f ca="1">IFERROR(ROUND(Engine!AA139,0),0)</f>
        <v>0</v>
      </c>
      <c r="R194" s="310">
        <f ca="1">IFERROR(ROUND(Engine!AB139,0),0)</f>
        <v>0</v>
      </c>
      <c r="S194" s="310">
        <f ca="1">IFERROR(ROUND(Engine!AC139,0),0)</f>
        <v>0</v>
      </c>
      <c r="T194" s="310">
        <f ca="1">IFERROR(ROUND(Engine!AD139,0),0)</f>
        <v>0</v>
      </c>
      <c r="U194" s="310">
        <f ca="1">IFERROR(ROUND(Engine!AL139,0),0)</f>
        <v>0</v>
      </c>
      <c r="V194" s="310">
        <f ca="1">IFERROR(ROUND(Engine!AM139,0),0)</f>
        <v>0</v>
      </c>
      <c r="W194" s="310">
        <f ca="1">IFERROR(ROUND(Engine!AN139,0),0)</f>
        <v>0</v>
      </c>
      <c r="X194" s="310">
        <f>IFERROR(ROUND(Engine!AO139,0),0)</f>
        <v>0</v>
      </c>
      <c r="Y194" s="310">
        <f ca="1">IFERROR(ROUND(Engine!AP139,0),0)</f>
        <v>0</v>
      </c>
      <c r="Z194" s="310">
        <f ca="1">IFERROR(ROUND(Engine!AQ139,0),0)</f>
        <v>0</v>
      </c>
      <c r="AA194" s="310">
        <f ca="1">IFERROR(ROUND(Engine!AR139,0),0)</f>
        <v>0</v>
      </c>
      <c r="AB194" s="310">
        <f ca="1">IFERROR(ROUND(Engine!AS139,0),0)</f>
        <v>0</v>
      </c>
      <c r="AC194" s="310">
        <f ca="1">IFERROR(ROUND(Engine!AT139,0),0)</f>
        <v>0</v>
      </c>
      <c r="AD194" s="310">
        <f ca="1">IFERROR(ROUND(Engine!AU139,0),0)</f>
        <v>0</v>
      </c>
    </row>
    <row r="195" spans="2:30" x14ac:dyDescent="0.3">
      <c r="B195" s="305" t="str">
        <f ca="1">Engine!B101</f>
        <v/>
      </c>
      <c r="C195" s="306" t="str">
        <f ca="1">Engine!C101</f>
        <v/>
      </c>
      <c r="D195" s="306" t="str">
        <f ca="1">Engine!D101</f>
        <v/>
      </c>
      <c r="E195" s="307">
        <f ca="1">Engine!E101</f>
        <v>0</v>
      </c>
      <c r="F195" s="308"/>
      <c r="G195" s="309"/>
      <c r="H195" s="305"/>
      <c r="I195" s="305"/>
      <c r="J195" s="305"/>
      <c r="K195" s="310">
        <f ca="1">IFERROR(ROUND(Engine!U140,0),0)</f>
        <v>0</v>
      </c>
      <c r="L195" s="310">
        <f ca="1">IFERROR(ROUND(Engine!V140,0),0)</f>
        <v>0</v>
      </c>
      <c r="M195" s="310">
        <f ca="1">IFERROR(ROUND(Engine!W140,0),0)</f>
        <v>0</v>
      </c>
      <c r="N195" s="310">
        <f ca="1">IFERROR(ROUND(Engine!X140,0),0)</f>
        <v>0</v>
      </c>
      <c r="O195" s="310">
        <f ca="1">IFERROR(ROUND(Engine!Y140,0),0)</f>
        <v>0</v>
      </c>
      <c r="P195" s="310">
        <f ca="1">IFERROR(ROUND(Engine!Z140,0),0)</f>
        <v>0</v>
      </c>
      <c r="Q195" s="310">
        <f ca="1">IFERROR(ROUND(Engine!AA140,0),0)</f>
        <v>0</v>
      </c>
      <c r="R195" s="310">
        <f ca="1">IFERROR(ROUND(Engine!AB140,0),0)</f>
        <v>0</v>
      </c>
      <c r="S195" s="310">
        <f ca="1">IFERROR(ROUND(Engine!AC140,0),0)</f>
        <v>0</v>
      </c>
      <c r="T195" s="310">
        <f ca="1">IFERROR(ROUND(Engine!AD140,0),0)</f>
        <v>0</v>
      </c>
      <c r="U195" s="310">
        <f ca="1">IFERROR(ROUND(Engine!AL140,0),0)</f>
        <v>0</v>
      </c>
      <c r="V195" s="310">
        <f ca="1">IFERROR(ROUND(Engine!AM140,0),0)</f>
        <v>0</v>
      </c>
      <c r="W195" s="310">
        <f ca="1">IFERROR(ROUND(Engine!AN140,0),0)</f>
        <v>0</v>
      </c>
      <c r="X195" s="310">
        <f>IFERROR(ROUND(Engine!AO140,0),0)</f>
        <v>0</v>
      </c>
      <c r="Y195" s="310">
        <f ca="1">IFERROR(ROUND(Engine!AP140,0),0)</f>
        <v>0</v>
      </c>
      <c r="Z195" s="310">
        <f ca="1">IFERROR(ROUND(Engine!AQ140,0),0)</f>
        <v>0</v>
      </c>
      <c r="AA195" s="310">
        <f ca="1">IFERROR(ROUND(Engine!AR140,0),0)</f>
        <v>0</v>
      </c>
      <c r="AB195" s="310">
        <f ca="1">IFERROR(ROUND(Engine!AS140,0),0)</f>
        <v>0</v>
      </c>
      <c r="AC195" s="310">
        <f ca="1">IFERROR(ROUND(Engine!AT140,0),0)</f>
        <v>0</v>
      </c>
      <c r="AD195" s="310">
        <f ca="1">IFERROR(ROUND(Engine!AU140,0),0)</f>
        <v>0</v>
      </c>
    </row>
    <row r="196" spans="2:30" x14ac:dyDescent="0.3">
      <c r="B196" s="305" t="str">
        <f ca="1">Engine!B102</f>
        <v/>
      </c>
      <c r="C196" s="306" t="str">
        <f ca="1">Engine!C102</f>
        <v/>
      </c>
      <c r="D196" s="306" t="str">
        <f ca="1">Engine!D102</f>
        <v/>
      </c>
      <c r="E196" s="307">
        <f ca="1">Engine!E102</f>
        <v>0</v>
      </c>
      <c r="F196" s="308"/>
      <c r="G196" s="309"/>
      <c r="H196" s="305"/>
      <c r="I196" s="305"/>
      <c r="J196" s="305"/>
      <c r="K196" s="310">
        <f ca="1">IFERROR(ROUND(Engine!U141,0),0)</f>
        <v>0</v>
      </c>
      <c r="L196" s="310">
        <f ca="1">IFERROR(ROUND(Engine!V141,0),0)</f>
        <v>0</v>
      </c>
      <c r="M196" s="310">
        <f ca="1">IFERROR(ROUND(Engine!W141,0),0)</f>
        <v>0</v>
      </c>
      <c r="N196" s="310">
        <f ca="1">IFERROR(ROUND(Engine!X141,0),0)</f>
        <v>0</v>
      </c>
      <c r="O196" s="310">
        <f ca="1">IFERROR(ROUND(Engine!Y141,0),0)</f>
        <v>0</v>
      </c>
      <c r="P196" s="310">
        <f ca="1">IFERROR(ROUND(Engine!Z141,0),0)</f>
        <v>0</v>
      </c>
      <c r="Q196" s="310">
        <f ca="1">IFERROR(ROUND(Engine!AA141,0),0)</f>
        <v>0</v>
      </c>
      <c r="R196" s="310">
        <f ca="1">IFERROR(ROUND(Engine!AB141,0),0)</f>
        <v>0</v>
      </c>
      <c r="S196" s="310">
        <f ca="1">IFERROR(ROUND(Engine!AC141,0),0)</f>
        <v>0</v>
      </c>
      <c r="T196" s="310">
        <f ca="1">IFERROR(ROUND(Engine!AD141,0),0)</f>
        <v>0</v>
      </c>
      <c r="U196" s="310">
        <f ca="1">IFERROR(ROUND(Engine!AL141,0),0)</f>
        <v>0</v>
      </c>
      <c r="V196" s="310">
        <f ca="1">IFERROR(ROUND(Engine!AM141,0),0)</f>
        <v>0</v>
      </c>
      <c r="W196" s="310">
        <f ca="1">IFERROR(ROUND(Engine!AN141,0),0)</f>
        <v>0</v>
      </c>
      <c r="X196" s="310">
        <f>IFERROR(ROUND(Engine!AO141,0),0)</f>
        <v>0</v>
      </c>
      <c r="Y196" s="310">
        <f ca="1">IFERROR(ROUND(Engine!AP141,0),0)</f>
        <v>0</v>
      </c>
      <c r="Z196" s="310">
        <f ca="1">IFERROR(ROUND(Engine!AQ141,0),0)</f>
        <v>0</v>
      </c>
      <c r="AA196" s="310">
        <f ca="1">IFERROR(ROUND(Engine!AR141,0),0)</f>
        <v>0</v>
      </c>
      <c r="AB196" s="310">
        <f ca="1">IFERROR(ROUND(Engine!AS141,0),0)</f>
        <v>0</v>
      </c>
      <c r="AC196" s="310">
        <f ca="1">IFERROR(ROUND(Engine!AT141,0),0)</f>
        <v>0</v>
      </c>
      <c r="AD196" s="310">
        <f ca="1">IFERROR(ROUND(Engine!AU141,0),0)</f>
        <v>0</v>
      </c>
    </row>
    <row r="197" spans="2:30" x14ac:dyDescent="0.3">
      <c r="B197" s="305" t="str">
        <f ca="1">Engine!B103</f>
        <v/>
      </c>
      <c r="C197" s="306" t="str">
        <f ca="1">Engine!C103</f>
        <v/>
      </c>
      <c r="D197" s="306" t="str">
        <f ca="1">Engine!D103</f>
        <v/>
      </c>
      <c r="E197" s="307">
        <f ca="1">Engine!E103</f>
        <v>0</v>
      </c>
      <c r="F197" s="308"/>
      <c r="G197" s="309"/>
      <c r="H197" s="305"/>
      <c r="I197" s="305"/>
      <c r="J197" s="305"/>
      <c r="K197" s="310">
        <f ca="1">IFERROR(ROUND(Engine!U142,0),0)</f>
        <v>0</v>
      </c>
      <c r="L197" s="310">
        <f ca="1">IFERROR(ROUND(Engine!V142,0),0)</f>
        <v>0</v>
      </c>
      <c r="M197" s="310">
        <f ca="1">IFERROR(ROUND(Engine!W142,0),0)</f>
        <v>0</v>
      </c>
      <c r="N197" s="310">
        <f ca="1">IFERROR(ROUND(Engine!X142,0),0)</f>
        <v>0</v>
      </c>
      <c r="O197" s="310">
        <f ca="1">IFERROR(ROUND(Engine!Y142,0),0)</f>
        <v>0</v>
      </c>
      <c r="P197" s="310">
        <f ca="1">IFERROR(ROUND(Engine!Z142,0),0)</f>
        <v>0</v>
      </c>
      <c r="Q197" s="310">
        <f ca="1">IFERROR(ROUND(Engine!AA142,0),0)</f>
        <v>0</v>
      </c>
      <c r="R197" s="310">
        <f ca="1">IFERROR(ROUND(Engine!AB142,0),0)</f>
        <v>0</v>
      </c>
      <c r="S197" s="310">
        <f ca="1">IFERROR(ROUND(Engine!AC142,0),0)</f>
        <v>0</v>
      </c>
      <c r="T197" s="310">
        <f ca="1">IFERROR(ROUND(Engine!AD142,0),0)</f>
        <v>0</v>
      </c>
      <c r="U197" s="310">
        <f ca="1">IFERROR(ROUND(Engine!AL142,0),0)</f>
        <v>0</v>
      </c>
      <c r="V197" s="310">
        <f ca="1">IFERROR(ROUND(Engine!AM142,0),0)</f>
        <v>0</v>
      </c>
      <c r="W197" s="310">
        <f ca="1">IFERROR(ROUND(Engine!AN142,0),0)</f>
        <v>0</v>
      </c>
      <c r="X197" s="310">
        <f>IFERROR(ROUND(Engine!AO142,0),0)</f>
        <v>0</v>
      </c>
      <c r="Y197" s="310">
        <f ca="1">IFERROR(ROUND(Engine!AP142,0),0)</f>
        <v>0</v>
      </c>
      <c r="Z197" s="310">
        <f ca="1">IFERROR(ROUND(Engine!AQ142,0),0)</f>
        <v>0</v>
      </c>
      <c r="AA197" s="310">
        <f ca="1">IFERROR(ROUND(Engine!AR142,0),0)</f>
        <v>0</v>
      </c>
      <c r="AB197" s="310">
        <f ca="1">IFERROR(ROUND(Engine!AS142,0),0)</f>
        <v>0</v>
      </c>
      <c r="AC197" s="310">
        <f ca="1">IFERROR(ROUND(Engine!AT142,0),0)</f>
        <v>0</v>
      </c>
      <c r="AD197" s="310">
        <f ca="1">IFERROR(ROUND(Engine!AU142,0),0)</f>
        <v>0</v>
      </c>
    </row>
    <row r="198" spans="2:30" x14ac:dyDescent="0.3">
      <c r="B198" s="305" t="str">
        <f ca="1">Engine!B104</f>
        <v/>
      </c>
      <c r="C198" s="306" t="str">
        <f ca="1">Engine!C104</f>
        <v/>
      </c>
      <c r="D198" s="306" t="str">
        <f ca="1">Engine!D104</f>
        <v/>
      </c>
      <c r="E198" s="307">
        <f ca="1">Engine!E104</f>
        <v>0</v>
      </c>
      <c r="F198" s="308"/>
      <c r="G198" s="309"/>
      <c r="H198" s="305"/>
      <c r="I198" s="305"/>
      <c r="J198" s="305"/>
      <c r="K198" s="310">
        <f ca="1">IFERROR(ROUND(Engine!U143,0),0)</f>
        <v>0</v>
      </c>
      <c r="L198" s="310">
        <f ca="1">IFERROR(ROUND(Engine!V143,0),0)</f>
        <v>0</v>
      </c>
      <c r="M198" s="310">
        <f ca="1">IFERROR(ROUND(Engine!W143,0),0)</f>
        <v>0</v>
      </c>
      <c r="N198" s="310">
        <f ca="1">IFERROR(ROUND(Engine!X143,0),0)</f>
        <v>0</v>
      </c>
      <c r="O198" s="310">
        <f ca="1">IFERROR(ROUND(Engine!Y143,0),0)</f>
        <v>0</v>
      </c>
      <c r="P198" s="310">
        <f ca="1">IFERROR(ROUND(Engine!Z143,0),0)</f>
        <v>0</v>
      </c>
      <c r="Q198" s="310">
        <f ca="1">IFERROR(ROUND(Engine!AA143,0),0)</f>
        <v>0</v>
      </c>
      <c r="R198" s="310">
        <f ca="1">IFERROR(ROUND(Engine!AB143,0),0)</f>
        <v>0</v>
      </c>
      <c r="S198" s="310">
        <f ca="1">IFERROR(ROUND(Engine!AC143,0),0)</f>
        <v>0</v>
      </c>
      <c r="T198" s="310">
        <f ca="1">IFERROR(ROUND(Engine!AD143,0),0)</f>
        <v>0</v>
      </c>
      <c r="U198" s="310">
        <f ca="1">IFERROR(ROUND(Engine!AL143,0),0)</f>
        <v>0</v>
      </c>
      <c r="V198" s="310">
        <f ca="1">IFERROR(ROUND(Engine!AM143,0),0)</f>
        <v>0</v>
      </c>
      <c r="W198" s="310">
        <f ca="1">IFERROR(ROUND(Engine!AN143,0),0)</f>
        <v>0</v>
      </c>
      <c r="X198" s="310">
        <f>IFERROR(ROUND(Engine!AO143,0),0)</f>
        <v>0</v>
      </c>
      <c r="Y198" s="310">
        <f ca="1">IFERROR(ROUND(Engine!AP143,0),0)</f>
        <v>0</v>
      </c>
      <c r="Z198" s="310">
        <f ca="1">IFERROR(ROUND(Engine!AQ143,0),0)</f>
        <v>0</v>
      </c>
      <c r="AA198" s="310">
        <f ca="1">IFERROR(ROUND(Engine!AR143,0),0)</f>
        <v>0</v>
      </c>
      <c r="AB198" s="310">
        <f ca="1">IFERROR(ROUND(Engine!AS143,0),0)</f>
        <v>0</v>
      </c>
      <c r="AC198" s="310">
        <f ca="1">IFERROR(ROUND(Engine!AT143,0),0)</f>
        <v>0</v>
      </c>
      <c r="AD198" s="310">
        <f ca="1">IFERROR(ROUND(Engine!AU143,0),0)</f>
        <v>0</v>
      </c>
    </row>
    <row r="199" spans="2:30" x14ac:dyDescent="0.3">
      <c r="B199" s="305" t="str">
        <f ca="1">Engine!B105</f>
        <v/>
      </c>
      <c r="C199" s="306" t="str">
        <f ca="1">Engine!C105</f>
        <v/>
      </c>
      <c r="D199" s="306" t="str">
        <f ca="1">Engine!D105</f>
        <v/>
      </c>
      <c r="E199" s="307">
        <f ca="1">Engine!E105</f>
        <v>0</v>
      </c>
      <c r="F199" s="308"/>
      <c r="G199" s="309"/>
      <c r="H199" s="305"/>
      <c r="I199" s="305"/>
      <c r="J199" s="305"/>
      <c r="K199" s="310">
        <f ca="1">IFERROR(ROUND(Engine!U144,0),0)</f>
        <v>0</v>
      </c>
      <c r="L199" s="310">
        <f ca="1">IFERROR(ROUND(Engine!V144,0),0)</f>
        <v>0</v>
      </c>
      <c r="M199" s="310">
        <f ca="1">IFERROR(ROUND(Engine!W144,0),0)</f>
        <v>0</v>
      </c>
      <c r="N199" s="310">
        <f ca="1">IFERROR(ROUND(Engine!X144,0),0)</f>
        <v>0</v>
      </c>
      <c r="O199" s="310">
        <f ca="1">IFERROR(ROUND(Engine!Y144,0),0)</f>
        <v>0</v>
      </c>
      <c r="P199" s="310">
        <f ca="1">IFERROR(ROUND(Engine!Z144,0),0)</f>
        <v>0</v>
      </c>
      <c r="Q199" s="310">
        <f ca="1">IFERROR(ROUND(Engine!AA144,0),0)</f>
        <v>0</v>
      </c>
      <c r="R199" s="310">
        <f ca="1">IFERROR(ROUND(Engine!AB144,0),0)</f>
        <v>0</v>
      </c>
      <c r="S199" s="310">
        <f ca="1">IFERROR(ROUND(Engine!AC144,0),0)</f>
        <v>0</v>
      </c>
      <c r="T199" s="310">
        <f ca="1">IFERROR(ROUND(Engine!AD144,0),0)</f>
        <v>0</v>
      </c>
      <c r="U199" s="310">
        <f ca="1">IFERROR(ROUND(Engine!AL144,0),0)</f>
        <v>0</v>
      </c>
      <c r="V199" s="310">
        <f ca="1">IFERROR(ROUND(Engine!AM144,0),0)</f>
        <v>0</v>
      </c>
      <c r="W199" s="310">
        <f ca="1">IFERROR(ROUND(Engine!AN144,0),0)</f>
        <v>0</v>
      </c>
      <c r="X199" s="310">
        <f>IFERROR(ROUND(Engine!AO144,0),0)</f>
        <v>0</v>
      </c>
      <c r="Y199" s="310">
        <f ca="1">IFERROR(ROUND(Engine!AP144,0),0)</f>
        <v>0</v>
      </c>
      <c r="Z199" s="310">
        <f ca="1">IFERROR(ROUND(Engine!AQ144,0),0)</f>
        <v>0</v>
      </c>
      <c r="AA199" s="310">
        <f ca="1">IFERROR(ROUND(Engine!AR144,0),0)</f>
        <v>0</v>
      </c>
      <c r="AB199" s="310">
        <f ca="1">IFERROR(ROUND(Engine!AS144,0),0)</f>
        <v>0</v>
      </c>
      <c r="AC199" s="310">
        <f ca="1">IFERROR(ROUND(Engine!AT144,0),0)</f>
        <v>0</v>
      </c>
      <c r="AD199" s="310">
        <f ca="1">IFERROR(ROUND(Engine!AU144,0),0)</f>
        <v>0</v>
      </c>
    </row>
    <row r="200" spans="2:30" x14ac:dyDescent="0.3">
      <c r="B200" s="305" t="str">
        <f ca="1">Engine!B106</f>
        <v/>
      </c>
      <c r="C200" s="306" t="str">
        <f ca="1">Engine!C106</f>
        <v/>
      </c>
      <c r="D200" s="306" t="str">
        <f ca="1">Engine!D106</f>
        <v/>
      </c>
      <c r="E200" s="307">
        <f ca="1">Engine!E106</f>
        <v>0</v>
      </c>
      <c r="F200" s="308"/>
      <c r="G200" s="309"/>
      <c r="H200" s="305"/>
      <c r="I200" s="305"/>
      <c r="J200" s="305"/>
      <c r="K200" s="310">
        <f ca="1">IFERROR(ROUND(Engine!U145,0),0)</f>
        <v>0</v>
      </c>
      <c r="L200" s="310">
        <f ca="1">IFERROR(ROUND(Engine!V145,0),0)</f>
        <v>0</v>
      </c>
      <c r="M200" s="310">
        <f ca="1">IFERROR(ROUND(Engine!W145,0),0)</f>
        <v>0</v>
      </c>
      <c r="N200" s="310">
        <f ca="1">IFERROR(ROUND(Engine!X145,0),0)</f>
        <v>0</v>
      </c>
      <c r="O200" s="310">
        <f ca="1">IFERROR(ROUND(Engine!Y145,0),0)</f>
        <v>0</v>
      </c>
      <c r="P200" s="310">
        <f ca="1">IFERROR(ROUND(Engine!Z145,0),0)</f>
        <v>0</v>
      </c>
      <c r="Q200" s="310">
        <f ca="1">IFERROR(ROUND(Engine!AA145,0),0)</f>
        <v>0</v>
      </c>
      <c r="R200" s="310">
        <f ca="1">IFERROR(ROUND(Engine!AB145,0),0)</f>
        <v>0</v>
      </c>
      <c r="S200" s="310">
        <f ca="1">IFERROR(ROUND(Engine!AC145,0),0)</f>
        <v>0</v>
      </c>
      <c r="T200" s="310">
        <f ca="1">IFERROR(ROUND(Engine!AD145,0),0)</f>
        <v>0</v>
      </c>
      <c r="U200" s="310">
        <f ca="1">IFERROR(ROUND(Engine!AL145,0),0)</f>
        <v>0</v>
      </c>
      <c r="V200" s="310">
        <f ca="1">IFERROR(ROUND(Engine!AM145,0),0)</f>
        <v>0</v>
      </c>
      <c r="W200" s="310">
        <f ca="1">IFERROR(ROUND(Engine!AN145,0),0)</f>
        <v>0</v>
      </c>
      <c r="X200" s="310">
        <f>IFERROR(ROUND(Engine!AO145,0),0)</f>
        <v>0</v>
      </c>
      <c r="Y200" s="310">
        <f ca="1">IFERROR(ROUND(Engine!AP145,0),0)</f>
        <v>0</v>
      </c>
      <c r="Z200" s="310">
        <f ca="1">IFERROR(ROUND(Engine!AQ145,0),0)</f>
        <v>0</v>
      </c>
      <c r="AA200" s="310">
        <f ca="1">IFERROR(ROUND(Engine!AR145,0),0)</f>
        <v>0</v>
      </c>
      <c r="AB200" s="310">
        <f ca="1">IFERROR(ROUND(Engine!AS145,0),0)</f>
        <v>0</v>
      </c>
      <c r="AC200" s="310">
        <f ca="1">IFERROR(ROUND(Engine!AT145,0),0)</f>
        <v>0</v>
      </c>
      <c r="AD200" s="310">
        <f ca="1">IFERROR(ROUND(Engine!AU145,0),0)</f>
        <v>0</v>
      </c>
    </row>
    <row r="201" spans="2:30" x14ac:dyDescent="0.3">
      <c r="B201" s="305" t="str">
        <f ca="1">Engine!B107</f>
        <v/>
      </c>
      <c r="C201" s="306" t="str">
        <f ca="1">Engine!C107</f>
        <v/>
      </c>
      <c r="D201" s="306" t="str">
        <f ca="1">Engine!D107</f>
        <v/>
      </c>
      <c r="E201" s="307">
        <f ca="1">Engine!E107</f>
        <v>0</v>
      </c>
      <c r="F201" s="308"/>
      <c r="G201" s="309"/>
      <c r="H201" s="305"/>
      <c r="I201" s="305"/>
      <c r="J201" s="305"/>
      <c r="K201" s="310">
        <f ca="1">IFERROR(ROUND(Engine!U146,0),0)</f>
        <v>0</v>
      </c>
      <c r="L201" s="310">
        <f ca="1">IFERROR(ROUND(Engine!V146,0),0)</f>
        <v>0</v>
      </c>
      <c r="M201" s="310">
        <f ca="1">IFERROR(ROUND(Engine!W146,0),0)</f>
        <v>0</v>
      </c>
      <c r="N201" s="310">
        <f ca="1">IFERROR(ROUND(Engine!X146,0),0)</f>
        <v>0</v>
      </c>
      <c r="O201" s="310">
        <f ca="1">IFERROR(ROUND(Engine!Y146,0),0)</f>
        <v>0</v>
      </c>
      <c r="P201" s="310">
        <f ca="1">IFERROR(ROUND(Engine!Z146,0),0)</f>
        <v>0</v>
      </c>
      <c r="Q201" s="310">
        <f ca="1">IFERROR(ROUND(Engine!AA146,0),0)</f>
        <v>0</v>
      </c>
      <c r="R201" s="310">
        <f ca="1">IFERROR(ROUND(Engine!AB146,0),0)</f>
        <v>0</v>
      </c>
      <c r="S201" s="310">
        <f ca="1">IFERROR(ROUND(Engine!AC146,0),0)</f>
        <v>0</v>
      </c>
      <c r="T201" s="310">
        <f ca="1">IFERROR(ROUND(Engine!AD146,0),0)</f>
        <v>0</v>
      </c>
      <c r="U201" s="310">
        <f ca="1">IFERROR(ROUND(Engine!AL146,0),0)</f>
        <v>0</v>
      </c>
      <c r="V201" s="310">
        <f ca="1">IFERROR(ROUND(Engine!AM146,0),0)</f>
        <v>0</v>
      </c>
      <c r="W201" s="310">
        <f ca="1">IFERROR(ROUND(Engine!AN146,0),0)</f>
        <v>0</v>
      </c>
      <c r="X201" s="310">
        <f>IFERROR(ROUND(Engine!AO146,0),0)</f>
        <v>0</v>
      </c>
      <c r="Y201" s="310">
        <f ca="1">IFERROR(ROUND(Engine!AP146,0),0)</f>
        <v>0</v>
      </c>
      <c r="Z201" s="310">
        <f ca="1">IFERROR(ROUND(Engine!AQ146,0),0)</f>
        <v>0</v>
      </c>
      <c r="AA201" s="310">
        <f ca="1">IFERROR(ROUND(Engine!AR146,0),0)</f>
        <v>0</v>
      </c>
      <c r="AB201" s="310">
        <f ca="1">IFERROR(ROUND(Engine!AS146,0),0)</f>
        <v>0</v>
      </c>
      <c r="AC201" s="310">
        <f ca="1">IFERROR(ROUND(Engine!AT146,0),0)</f>
        <v>0</v>
      </c>
      <c r="AD201" s="310">
        <f ca="1">IFERROR(ROUND(Engine!AU146,0),0)</f>
        <v>0</v>
      </c>
    </row>
    <row r="202" spans="2:30" x14ac:dyDescent="0.3">
      <c r="B202" s="305" t="str">
        <f ca="1">Engine!B108</f>
        <v/>
      </c>
      <c r="C202" s="306" t="str">
        <f ca="1">Engine!C108</f>
        <v/>
      </c>
      <c r="D202" s="306" t="str">
        <f ca="1">Engine!D108</f>
        <v/>
      </c>
      <c r="E202" s="307">
        <f ca="1">Engine!E108</f>
        <v>0</v>
      </c>
      <c r="F202" s="308"/>
      <c r="G202" s="309"/>
      <c r="H202" s="305"/>
      <c r="I202" s="305"/>
      <c r="J202" s="305"/>
      <c r="K202" s="310">
        <f ca="1">IFERROR(ROUND(Engine!U147,0),0)</f>
        <v>0</v>
      </c>
      <c r="L202" s="310">
        <f ca="1">IFERROR(ROUND(Engine!V147,0),0)</f>
        <v>0</v>
      </c>
      <c r="M202" s="310">
        <f ca="1">IFERROR(ROUND(Engine!W147,0),0)</f>
        <v>0</v>
      </c>
      <c r="N202" s="310">
        <f ca="1">IFERROR(ROUND(Engine!X147,0),0)</f>
        <v>0</v>
      </c>
      <c r="O202" s="310">
        <f ca="1">IFERROR(ROUND(Engine!Y147,0),0)</f>
        <v>0</v>
      </c>
      <c r="P202" s="310">
        <f ca="1">IFERROR(ROUND(Engine!Z147,0),0)</f>
        <v>0</v>
      </c>
      <c r="Q202" s="310">
        <f ca="1">IFERROR(ROUND(Engine!AA147,0),0)</f>
        <v>0</v>
      </c>
      <c r="R202" s="310">
        <f ca="1">IFERROR(ROUND(Engine!AB147,0),0)</f>
        <v>0</v>
      </c>
      <c r="S202" s="310">
        <f ca="1">IFERROR(ROUND(Engine!AC147,0),0)</f>
        <v>0</v>
      </c>
      <c r="T202" s="310">
        <f ca="1">IFERROR(ROUND(Engine!AD147,0),0)</f>
        <v>0</v>
      </c>
      <c r="U202" s="310">
        <f ca="1">IFERROR(ROUND(Engine!AL147,0),0)</f>
        <v>0</v>
      </c>
      <c r="V202" s="310">
        <f ca="1">IFERROR(ROUND(Engine!AM147,0),0)</f>
        <v>0</v>
      </c>
      <c r="W202" s="310">
        <f ca="1">IFERROR(ROUND(Engine!AN147,0),0)</f>
        <v>0</v>
      </c>
      <c r="X202" s="310">
        <f>IFERROR(ROUND(Engine!AO147,0),0)</f>
        <v>0</v>
      </c>
      <c r="Y202" s="310">
        <f ca="1">IFERROR(ROUND(Engine!AP147,0),0)</f>
        <v>0</v>
      </c>
      <c r="Z202" s="310">
        <f ca="1">IFERROR(ROUND(Engine!AQ147,0),0)</f>
        <v>0</v>
      </c>
      <c r="AA202" s="310">
        <f ca="1">IFERROR(ROUND(Engine!AR147,0),0)</f>
        <v>0</v>
      </c>
      <c r="AB202" s="310">
        <f ca="1">IFERROR(ROUND(Engine!AS147,0),0)</f>
        <v>0</v>
      </c>
      <c r="AC202" s="310">
        <f ca="1">IFERROR(ROUND(Engine!AT147,0),0)</f>
        <v>0</v>
      </c>
      <c r="AD202" s="310">
        <f ca="1">IFERROR(ROUND(Engine!AU147,0),0)</f>
        <v>0</v>
      </c>
    </row>
    <row r="203" spans="2:30" x14ac:dyDescent="0.3">
      <c r="B203" s="305" t="str">
        <f ca="1">Engine!B109</f>
        <v/>
      </c>
      <c r="C203" s="306" t="str">
        <f ca="1">Engine!C109</f>
        <v/>
      </c>
      <c r="D203" s="306" t="str">
        <f ca="1">Engine!D109</f>
        <v/>
      </c>
      <c r="E203" s="307">
        <f ca="1">Engine!E109</f>
        <v>0</v>
      </c>
      <c r="F203" s="308"/>
      <c r="G203" s="309"/>
      <c r="H203" s="305"/>
      <c r="I203" s="305"/>
      <c r="J203" s="305"/>
      <c r="K203" s="310">
        <f ca="1">IFERROR(ROUND(Engine!U148,0),0)</f>
        <v>0</v>
      </c>
      <c r="L203" s="310">
        <f ca="1">IFERROR(ROUND(Engine!V148,0),0)</f>
        <v>0</v>
      </c>
      <c r="M203" s="310">
        <f ca="1">IFERROR(ROUND(Engine!W148,0),0)</f>
        <v>0</v>
      </c>
      <c r="N203" s="310">
        <f ca="1">IFERROR(ROUND(Engine!X148,0),0)</f>
        <v>0</v>
      </c>
      <c r="O203" s="310">
        <f ca="1">IFERROR(ROUND(Engine!Y148,0),0)</f>
        <v>0</v>
      </c>
      <c r="P203" s="310">
        <f ca="1">IFERROR(ROUND(Engine!Z148,0),0)</f>
        <v>0</v>
      </c>
      <c r="Q203" s="310">
        <f ca="1">IFERROR(ROUND(Engine!AA148,0),0)</f>
        <v>0</v>
      </c>
      <c r="R203" s="310">
        <f ca="1">IFERROR(ROUND(Engine!AB148,0),0)</f>
        <v>0</v>
      </c>
      <c r="S203" s="310">
        <f ca="1">IFERROR(ROUND(Engine!AC148,0),0)</f>
        <v>0</v>
      </c>
      <c r="T203" s="310">
        <f ca="1">IFERROR(ROUND(Engine!AD148,0),0)</f>
        <v>0</v>
      </c>
      <c r="U203" s="310">
        <f ca="1">IFERROR(ROUND(Engine!AL148,0),0)</f>
        <v>0</v>
      </c>
      <c r="V203" s="310">
        <f ca="1">IFERROR(ROUND(Engine!AM148,0),0)</f>
        <v>0</v>
      </c>
      <c r="W203" s="310">
        <f ca="1">IFERROR(ROUND(Engine!AN148,0),0)</f>
        <v>0</v>
      </c>
      <c r="X203" s="310">
        <f>IFERROR(ROUND(Engine!AO148,0),0)</f>
        <v>0</v>
      </c>
      <c r="Y203" s="310">
        <f ca="1">IFERROR(ROUND(Engine!AP148,0),0)</f>
        <v>0</v>
      </c>
      <c r="Z203" s="310">
        <f ca="1">IFERROR(ROUND(Engine!AQ148,0),0)</f>
        <v>0</v>
      </c>
      <c r="AA203" s="310">
        <f ca="1">IFERROR(ROUND(Engine!AR148,0),0)</f>
        <v>0</v>
      </c>
      <c r="AB203" s="310">
        <f ca="1">IFERROR(ROUND(Engine!AS148,0),0)</f>
        <v>0</v>
      </c>
      <c r="AC203" s="310">
        <f ca="1">IFERROR(ROUND(Engine!AT148,0),0)</f>
        <v>0</v>
      </c>
      <c r="AD203" s="310">
        <f ca="1">IFERROR(ROUND(Engine!AU148,0),0)</f>
        <v>0</v>
      </c>
    </row>
    <row r="204" spans="2:30" x14ac:dyDescent="0.3">
      <c r="B204" s="305" t="str">
        <f ca="1">Engine!B110</f>
        <v/>
      </c>
      <c r="C204" s="306" t="str">
        <f ca="1">Engine!C110</f>
        <v/>
      </c>
      <c r="D204" s="306" t="str">
        <f ca="1">Engine!D110</f>
        <v/>
      </c>
      <c r="E204" s="307">
        <f ca="1">Engine!E110</f>
        <v>0</v>
      </c>
      <c r="F204" s="308"/>
      <c r="G204" s="309"/>
      <c r="H204" s="305"/>
      <c r="I204" s="305"/>
      <c r="J204" s="305"/>
      <c r="K204" s="310">
        <f ca="1">IFERROR(ROUND(Engine!U149,0),0)</f>
        <v>0</v>
      </c>
      <c r="L204" s="310">
        <f ca="1">IFERROR(ROUND(Engine!V149,0),0)</f>
        <v>0</v>
      </c>
      <c r="M204" s="310">
        <f ca="1">IFERROR(ROUND(Engine!W149,0),0)</f>
        <v>0</v>
      </c>
      <c r="N204" s="310">
        <f ca="1">IFERROR(ROUND(Engine!X149,0),0)</f>
        <v>0</v>
      </c>
      <c r="O204" s="310">
        <f ca="1">IFERROR(ROUND(Engine!Y149,0),0)</f>
        <v>0</v>
      </c>
      <c r="P204" s="310">
        <f ca="1">IFERROR(ROUND(Engine!Z149,0),0)</f>
        <v>0</v>
      </c>
      <c r="Q204" s="310">
        <f ca="1">IFERROR(ROUND(Engine!AA149,0),0)</f>
        <v>0</v>
      </c>
      <c r="R204" s="310">
        <f ca="1">IFERROR(ROUND(Engine!AB149,0),0)</f>
        <v>0</v>
      </c>
      <c r="S204" s="310">
        <f ca="1">IFERROR(ROUND(Engine!AC149,0),0)</f>
        <v>0</v>
      </c>
      <c r="T204" s="310">
        <f ca="1">IFERROR(ROUND(Engine!AD149,0),0)</f>
        <v>0</v>
      </c>
      <c r="U204" s="310">
        <f ca="1">IFERROR(ROUND(Engine!AL149,0),0)</f>
        <v>0</v>
      </c>
      <c r="V204" s="310">
        <f ca="1">IFERROR(ROUND(Engine!AM149,0),0)</f>
        <v>0</v>
      </c>
      <c r="W204" s="310">
        <f ca="1">IFERROR(ROUND(Engine!AN149,0),0)</f>
        <v>0</v>
      </c>
      <c r="X204" s="310">
        <f>IFERROR(ROUND(Engine!AO149,0),0)</f>
        <v>0</v>
      </c>
      <c r="Y204" s="310">
        <f ca="1">IFERROR(ROUND(Engine!AP149,0),0)</f>
        <v>0</v>
      </c>
      <c r="Z204" s="310">
        <f ca="1">IFERROR(ROUND(Engine!AQ149,0),0)</f>
        <v>0</v>
      </c>
      <c r="AA204" s="310">
        <f ca="1">IFERROR(ROUND(Engine!AR149,0),0)</f>
        <v>0</v>
      </c>
      <c r="AB204" s="310">
        <f ca="1">IFERROR(ROUND(Engine!AS149,0),0)</f>
        <v>0</v>
      </c>
      <c r="AC204" s="310">
        <f ca="1">IFERROR(ROUND(Engine!AT149,0),0)</f>
        <v>0</v>
      </c>
      <c r="AD204" s="310">
        <f ca="1">IFERROR(ROUND(Engine!AU149,0),0)</f>
        <v>0</v>
      </c>
    </row>
    <row r="205" spans="2:30" x14ac:dyDescent="0.3">
      <c r="B205" s="305" t="str">
        <f ca="1">Engine!B111</f>
        <v/>
      </c>
      <c r="C205" s="306" t="str">
        <f ca="1">Engine!C111</f>
        <v/>
      </c>
      <c r="D205" s="306" t="str">
        <f ca="1">Engine!D111</f>
        <v/>
      </c>
      <c r="E205" s="307">
        <f ca="1">Engine!E111</f>
        <v>0</v>
      </c>
      <c r="F205" s="308"/>
      <c r="G205" s="309"/>
      <c r="H205" s="305"/>
      <c r="I205" s="305"/>
      <c r="J205" s="305"/>
      <c r="K205" s="310">
        <f ca="1">IFERROR(ROUND(Engine!U150,0),0)</f>
        <v>0</v>
      </c>
      <c r="L205" s="310">
        <f ca="1">IFERROR(ROUND(Engine!V150,0),0)</f>
        <v>0</v>
      </c>
      <c r="M205" s="310">
        <f ca="1">IFERROR(ROUND(Engine!W150,0),0)</f>
        <v>0</v>
      </c>
      <c r="N205" s="310">
        <f ca="1">IFERROR(ROUND(Engine!X150,0),0)</f>
        <v>0</v>
      </c>
      <c r="O205" s="310">
        <f ca="1">IFERROR(ROUND(Engine!Y150,0),0)</f>
        <v>0</v>
      </c>
      <c r="P205" s="310">
        <f ca="1">IFERROR(ROUND(Engine!Z150,0),0)</f>
        <v>0</v>
      </c>
      <c r="Q205" s="310">
        <f ca="1">IFERROR(ROUND(Engine!AA150,0),0)</f>
        <v>0</v>
      </c>
      <c r="R205" s="310">
        <f ca="1">IFERROR(ROUND(Engine!AB150,0),0)</f>
        <v>0</v>
      </c>
      <c r="S205" s="310">
        <f ca="1">IFERROR(ROUND(Engine!AC150,0),0)</f>
        <v>0</v>
      </c>
      <c r="T205" s="310">
        <f ca="1">IFERROR(ROUND(Engine!AD150,0),0)</f>
        <v>0</v>
      </c>
      <c r="U205" s="310">
        <f ca="1">IFERROR(ROUND(Engine!AL150,0),0)</f>
        <v>0</v>
      </c>
      <c r="V205" s="310">
        <f ca="1">IFERROR(ROUND(Engine!AM150,0),0)</f>
        <v>0</v>
      </c>
      <c r="W205" s="310">
        <f ca="1">IFERROR(ROUND(Engine!AN150,0),0)</f>
        <v>0</v>
      </c>
      <c r="X205" s="310">
        <f>IFERROR(ROUND(Engine!AO150,0),0)</f>
        <v>0</v>
      </c>
      <c r="Y205" s="310">
        <f ca="1">IFERROR(ROUND(Engine!AP150,0),0)</f>
        <v>0</v>
      </c>
      <c r="Z205" s="310">
        <f ca="1">IFERROR(ROUND(Engine!AQ150,0),0)</f>
        <v>0</v>
      </c>
      <c r="AA205" s="310">
        <f ca="1">IFERROR(ROUND(Engine!AR150,0),0)</f>
        <v>0</v>
      </c>
      <c r="AB205" s="310">
        <f ca="1">IFERROR(ROUND(Engine!AS150,0),0)</f>
        <v>0</v>
      </c>
      <c r="AC205" s="310">
        <f ca="1">IFERROR(ROUND(Engine!AT150,0),0)</f>
        <v>0</v>
      </c>
      <c r="AD205" s="310">
        <f ca="1">IFERROR(ROUND(Engine!AU150,0),0)</f>
        <v>0</v>
      </c>
    </row>
    <row r="206" spans="2:30" x14ac:dyDescent="0.3">
      <c r="B206" s="305" t="str">
        <f ca="1">Engine!B112</f>
        <v/>
      </c>
      <c r="C206" s="306" t="str">
        <f ca="1">Engine!C112</f>
        <v/>
      </c>
      <c r="D206" s="306" t="str">
        <f ca="1">Engine!D112</f>
        <v/>
      </c>
      <c r="E206" s="307">
        <f ca="1">Engine!E112</f>
        <v>0</v>
      </c>
      <c r="F206" s="308"/>
      <c r="G206" s="309"/>
      <c r="H206" s="305"/>
      <c r="I206" s="305"/>
      <c r="J206" s="305"/>
      <c r="K206" s="310">
        <f ca="1">IFERROR(ROUND(Engine!U151,0),0)</f>
        <v>0</v>
      </c>
      <c r="L206" s="310">
        <f ca="1">IFERROR(ROUND(Engine!V151,0),0)</f>
        <v>0</v>
      </c>
      <c r="M206" s="310">
        <f ca="1">IFERROR(ROUND(Engine!W151,0),0)</f>
        <v>0</v>
      </c>
      <c r="N206" s="310">
        <f ca="1">IFERROR(ROUND(Engine!X151,0),0)</f>
        <v>0</v>
      </c>
      <c r="O206" s="310">
        <f ca="1">IFERROR(ROUND(Engine!Y151,0),0)</f>
        <v>0</v>
      </c>
      <c r="P206" s="310">
        <f ca="1">IFERROR(ROUND(Engine!Z151,0),0)</f>
        <v>0</v>
      </c>
      <c r="Q206" s="310">
        <f ca="1">IFERROR(ROUND(Engine!AA151,0),0)</f>
        <v>0</v>
      </c>
      <c r="R206" s="310">
        <f ca="1">IFERROR(ROUND(Engine!AB151,0),0)</f>
        <v>0</v>
      </c>
      <c r="S206" s="310">
        <f ca="1">IFERROR(ROUND(Engine!AC151,0),0)</f>
        <v>0</v>
      </c>
      <c r="T206" s="310">
        <f ca="1">IFERROR(ROUND(Engine!AD151,0),0)</f>
        <v>0</v>
      </c>
      <c r="U206" s="310">
        <f ca="1">IFERROR(ROUND(Engine!AL151,0),0)</f>
        <v>0</v>
      </c>
      <c r="V206" s="310">
        <f ca="1">IFERROR(ROUND(Engine!AM151,0),0)</f>
        <v>0</v>
      </c>
      <c r="W206" s="310">
        <f ca="1">IFERROR(ROUND(Engine!AN151,0),0)</f>
        <v>0</v>
      </c>
      <c r="X206" s="310">
        <f>IFERROR(ROUND(Engine!AO151,0),0)</f>
        <v>0</v>
      </c>
      <c r="Y206" s="310">
        <f ca="1">IFERROR(ROUND(Engine!AP151,0),0)</f>
        <v>0</v>
      </c>
      <c r="Z206" s="310">
        <f ca="1">IFERROR(ROUND(Engine!AQ151,0),0)</f>
        <v>0</v>
      </c>
      <c r="AA206" s="310">
        <f ca="1">IFERROR(ROUND(Engine!AR151,0),0)</f>
        <v>0</v>
      </c>
      <c r="AB206" s="310">
        <f ca="1">IFERROR(ROUND(Engine!AS151,0),0)</f>
        <v>0</v>
      </c>
      <c r="AC206" s="310">
        <f ca="1">IFERROR(ROUND(Engine!AT151,0),0)</f>
        <v>0</v>
      </c>
      <c r="AD206" s="310">
        <f ca="1">IFERROR(ROUND(Engine!AU151,0),0)</f>
        <v>0</v>
      </c>
    </row>
    <row r="207" spans="2:30" x14ac:dyDescent="0.3">
      <c r="B207" s="305" t="str">
        <f ca="1">Engine!B113</f>
        <v/>
      </c>
      <c r="C207" s="306" t="str">
        <f ca="1">Engine!C113</f>
        <v/>
      </c>
      <c r="D207" s="306" t="str">
        <f ca="1">Engine!D113</f>
        <v/>
      </c>
      <c r="E207" s="307">
        <f ca="1">Engine!E113</f>
        <v>0</v>
      </c>
      <c r="F207" s="308"/>
      <c r="G207" s="309"/>
      <c r="H207" s="305"/>
      <c r="I207" s="305"/>
      <c r="J207" s="305"/>
      <c r="K207" s="310">
        <f ca="1">IFERROR(ROUND(Engine!U152,0),0)</f>
        <v>0</v>
      </c>
      <c r="L207" s="310">
        <f ca="1">IFERROR(ROUND(Engine!V152,0),0)</f>
        <v>0</v>
      </c>
      <c r="M207" s="310">
        <f ca="1">IFERROR(ROUND(Engine!W152,0),0)</f>
        <v>0</v>
      </c>
      <c r="N207" s="310">
        <f ca="1">IFERROR(ROUND(Engine!X152,0),0)</f>
        <v>0</v>
      </c>
      <c r="O207" s="310">
        <f ca="1">IFERROR(ROUND(Engine!Y152,0),0)</f>
        <v>0</v>
      </c>
      <c r="P207" s="310">
        <f ca="1">IFERROR(ROUND(Engine!Z152,0),0)</f>
        <v>0</v>
      </c>
      <c r="Q207" s="310">
        <f ca="1">IFERROR(ROUND(Engine!AA152,0),0)</f>
        <v>0</v>
      </c>
      <c r="R207" s="310">
        <f ca="1">IFERROR(ROUND(Engine!AB152,0),0)</f>
        <v>0</v>
      </c>
      <c r="S207" s="310">
        <f ca="1">IFERROR(ROUND(Engine!AC152,0),0)</f>
        <v>0</v>
      </c>
      <c r="T207" s="310">
        <f ca="1">IFERROR(ROUND(Engine!AD152,0),0)</f>
        <v>0</v>
      </c>
      <c r="U207" s="310">
        <f ca="1">IFERROR(ROUND(Engine!AL152,0),0)</f>
        <v>0</v>
      </c>
      <c r="V207" s="310">
        <f ca="1">IFERROR(ROUND(Engine!AM152,0),0)</f>
        <v>0</v>
      </c>
      <c r="W207" s="310">
        <f ca="1">IFERROR(ROUND(Engine!AN152,0),0)</f>
        <v>0</v>
      </c>
      <c r="X207" s="310">
        <f>IFERROR(ROUND(Engine!AO152,0),0)</f>
        <v>0</v>
      </c>
      <c r="Y207" s="310">
        <f ca="1">IFERROR(ROUND(Engine!AP152,0),0)</f>
        <v>0</v>
      </c>
      <c r="Z207" s="310">
        <f ca="1">IFERROR(ROUND(Engine!AQ152,0),0)</f>
        <v>0</v>
      </c>
      <c r="AA207" s="310">
        <f ca="1">IFERROR(ROUND(Engine!AR152,0),0)</f>
        <v>0</v>
      </c>
      <c r="AB207" s="310">
        <f ca="1">IFERROR(ROUND(Engine!AS152,0),0)</f>
        <v>0</v>
      </c>
      <c r="AC207" s="310">
        <f ca="1">IFERROR(ROUND(Engine!AT152,0),0)</f>
        <v>0</v>
      </c>
      <c r="AD207" s="310">
        <f ca="1">IFERROR(ROUND(Engine!AU152,0),0)</f>
        <v>0</v>
      </c>
    </row>
    <row r="208" spans="2:30" x14ac:dyDescent="0.3">
      <c r="B208" s="305" t="str">
        <f ca="1">Engine!B114</f>
        <v/>
      </c>
      <c r="C208" s="306" t="str">
        <f ca="1">Engine!C114</f>
        <v/>
      </c>
      <c r="D208" s="306" t="str">
        <f ca="1">Engine!D114</f>
        <v/>
      </c>
      <c r="E208" s="307">
        <f ca="1">Engine!E114</f>
        <v>0</v>
      </c>
      <c r="F208" s="308"/>
      <c r="G208" s="309"/>
      <c r="H208" s="305"/>
      <c r="I208" s="305"/>
      <c r="J208" s="305"/>
      <c r="K208" s="310">
        <f ca="1">IFERROR(ROUND(Engine!U153,0),0)</f>
        <v>0</v>
      </c>
      <c r="L208" s="310">
        <f ca="1">IFERROR(ROUND(Engine!V153,0),0)</f>
        <v>0</v>
      </c>
      <c r="M208" s="310">
        <f ca="1">IFERROR(ROUND(Engine!W153,0),0)</f>
        <v>0</v>
      </c>
      <c r="N208" s="310">
        <f ca="1">IFERROR(ROUND(Engine!X153,0),0)</f>
        <v>0</v>
      </c>
      <c r="O208" s="310">
        <f ca="1">IFERROR(ROUND(Engine!Y153,0),0)</f>
        <v>0</v>
      </c>
      <c r="P208" s="310">
        <f ca="1">IFERROR(ROUND(Engine!Z153,0),0)</f>
        <v>0</v>
      </c>
      <c r="Q208" s="310">
        <f ca="1">IFERROR(ROUND(Engine!AA153,0),0)</f>
        <v>0</v>
      </c>
      <c r="R208" s="310">
        <f ca="1">IFERROR(ROUND(Engine!AB153,0),0)</f>
        <v>0</v>
      </c>
      <c r="S208" s="310">
        <f ca="1">IFERROR(ROUND(Engine!AC153,0),0)</f>
        <v>0</v>
      </c>
      <c r="T208" s="310">
        <f ca="1">IFERROR(ROUND(Engine!AD153,0),0)</f>
        <v>0</v>
      </c>
      <c r="U208" s="310">
        <f ca="1">IFERROR(ROUND(Engine!AL153,0),0)</f>
        <v>0</v>
      </c>
      <c r="V208" s="310">
        <f ca="1">IFERROR(ROUND(Engine!AM153,0),0)</f>
        <v>0</v>
      </c>
      <c r="W208" s="310">
        <f ca="1">IFERROR(ROUND(Engine!AN153,0),0)</f>
        <v>0</v>
      </c>
      <c r="X208" s="310">
        <f>IFERROR(ROUND(Engine!AO153,0),0)</f>
        <v>0</v>
      </c>
      <c r="Y208" s="310">
        <f ca="1">IFERROR(ROUND(Engine!AP153,0),0)</f>
        <v>0</v>
      </c>
      <c r="Z208" s="310">
        <f ca="1">IFERROR(ROUND(Engine!AQ153,0),0)</f>
        <v>0</v>
      </c>
      <c r="AA208" s="310">
        <f ca="1">IFERROR(ROUND(Engine!AR153,0),0)</f>
        <v>0</v>
      </c>
      <c r="AB208" s="310">
        <f ca="1">IFERROR(ROUND(Engine!AS153,0),0)</f>
        <v>0</v>
      </c>
      <c r="AC208" s="310">
        <f ca="1">IFERROR(ROUND(Engine!AT153,0),0)</f>
        <v>0</v>
      </c>
      <c r="AD208" s="310">
        <f ca="1">IFERROR(ROUND(Engine!AU153,0),0)</f>
        <v>0</v>
      </c>
    </row>
    <row r="209" spans="2:30" x14ac:dyDescent="0.3">
      <c r="B209" s="305" t="str">
        <f ca="1">Engine!B115</f>
        <v/>
      </c>
      <c r="C209" s="306" t="str">
        <f ca="1">Engine!C115</f>
        <v/>
      </c>
      <c r="D209" s="306" t="str">
        <f ca="1">Engine!D115</f>
        <v/>
      </c>
      <c r="E209" s="307">
        <f ca="1">Engine!E115</f>
        <v>0</v>
      </c>
      <c r="F209" s="308"/>
      <c r="G209" s="309"/>
      <c r="H209" s="305"/>
      <c r="I209" s="305"/>
      <c r="J209" s="305"/>
      <c r="K209" s="310">
        <f ca="1">IFERROR(ROUND(Engine!U154,0),0)</f>
        <v>0</v>
      </c>
      <c r="L209" s="310">
        <f ca="1">IFERROR(ROUND(Engine!V154,0),0)</f>
        <v>0</v>
      </c>
      <c r="M209" s="310">
        <f ca="1">IFERROR(ROUND(Engine!W154,0),0)</f>
        <v>0</v>
      </c>
      <c r="N209" s="310">
        <f ca="1">IFERROR(ROUND(Engine!X154,0),0)</f>
        <v>0</v>
      </c>
      <c r="O209" s="310">
        <f ca="1">IFERROR(ROUND(Engine!Y154,0),0)</f>
        <v>0</v>
      </c>
      <c r="P209" s="310">
        <f ca="1">IFERROR(ROUND(Engine!Z154,0),0)</f>
        <v>0</v>
      </c>
      <c r="Q209" s="310">
        <f ca="1">IFERROR(ROUND(Engine!AA154,0),0)</f>
        <v>0</v>
      </c>
      <c r="R209" s="310">
        <f ca="1">IFERROR(ROUND(Engine!AB154,0),0)</f>
        <v>0</v>
      </c>
      <c r="S209" s="310">
        <f ca="1">IFERROR(ROUND(Engine!AC154,0),0)</f>
        <v>0</v>
      </c>
      <c r="T209" s="310">
        <f ca="1">IFERROR(ROUND(Engine!AD154,0),0)</f>
        <v>0</v>
      </c>
      <c r="U209" s="310">
        <f ca="1">IFERROR(ROUND(Engine!AL154,0),0)</f>
        <v>0</v>
      </c>
      <c r="V209" s="310">
        <f ca="1">IFERROR(ROUND(Engine!AM154,0),0)</f>
        <v>0</v>
      </c>
      <c r="W209" s="310">
        <f ca="1">IFERROR(ROUND(Engine!AN154,0),0)</f>
        <v>0</v>
      </c>
      <c r="X209" s="310">
        <f>IFERROR(ROUND(Engine!AO154,0),0)</f>
        <v>0</v>
      </c>
      <c r="Y209" s="310">
        <f ca="1">IFERROR(ROUND(Engine!AP154,0),0)</f>
        <v>0</v>
      </c>
      <c r="Z209" s="310">
        <f ca="1">IFERROR(ROUND(Engine!AQ154,0),0)</f>
        <v>0</v>
      </c>
      <c r="AA209" s="310">
        <f ca="1">IFERROR(ROUND(Engine!AR154,0),0)</f>
        <v>0</v>
      </c>
      <c r="AB209" s="310">
        <f ca="1">IFERROR(ROUND(Engine!AS154,0),0)</f>
        <v>0</v>
      </c>
      <c r="AC209" s="310">
        <f ca="1">IFERROR(ROUND(Engine!AT154,0),0)</f>
        <v>0</v>
      </c>
      <c r="AD209" s="310">
        <f ca="1">IFERROR(ROUND(Engine!AU154,0),0)</f>
        <v>0</v>
      </c>
    </row>
    <row r="210" spans="2:30" x14ac:dyDescent="0.3">
      <c r="B210" s="305" t="str">
        <f ca="1">Engine!B116</f>
        <v/>
      </c>
      <c r="C210" s="306" t="str">
        <f ca="1">Engine!C116</f>
        <v/>
      </c>
      <c r="D210" s="306" t="str">
        <f ca="1">Engine!D116</f>
        <v/>
      </c>
      <c r="E210" s="307">
        <f ca="1">Engine!E116</f>
        <v>0</v>
      </c>
      <c r="F210" s="308"/>
      <c r="G210" s="309"/>
      <c r="H210" s="305"/>
      <c r="I210" s="305"/>
      <c r="J210" s="305"/>
      <c r="K210" s="310">
        <f ca="1">IFERROR(ROUND(Engine!U155,0),0)</f>
        <v>0</v>
      </c>
      <c r="L210" s="310">
        <f ca="1">IFERROR(ROUND(Engine!V155,0),0)</f>
        <v>0</v>
      </c>
      <c r="M210" s="310">
        <f ca="1">IFERROR(ROUND(Engine!W155,0),0)</f>
        <v>0</v>
      </c>
      <c r="N210" s="310">
        <f ca="1">IFERROR(ROUND(Engine!X155,0),0)</f>
        <v>0</v>
      </c>
      <c r="O210" s="310">
        <f ca="1">IFERROR(ROUND(Engine!Y155,0),0)</f>
        <v>0</v>
      </c>
      <c r="P210" s="310">
        <f ca="1">IFERROR(ROUND(Engine!Z155,0),0)</f>
        <v>0</v>
      </c>
      <c r="Q210" s="310">
        <f ca="1">IFERROR(ROUND(Engine!AA155,0),0)</f>
        <v>0</v>
      </c>
      <c r="R210" s="310">
        <f ca="1">IFERROR(ROUND(Engine!AB155,0),0)</f>
        <v>0</v>
      </c>
      <c r="S210" s="310">
        <f ca="1">IFERROR(ROUND(Engine!AC155,0),0)</f>
        <v>0</v>
      </c>
      <c r="T210" s="310">
        <f ca="1">IFERROR(ROUND(Engine!AD155,0),0)</f>
        <v>0</v>
      </c>
      <c r="U210" s="310">
        <f ca="1">IFERROR(ROUND(Engine!AL155,0),0)</f>
        <v>0</v>
      </c>
      <c r="V210" s="310">
        <f ca="1">IFERROR(ROUND(Engine!AM155,0),0)</f>
        <v>0</v>
      </c>
      <c r="W210" s="310">
        <f ca="1">IFERROR(ROUND(Engine!AN155,0),0)</f>
        <v>0</v>
      </c>
      <c r="X210" s="310">
        <f>IFERROR(ROUND(Engine!AO155,0),0)</f>
        <v>0</v>
      </c>
      <c r="Y210" s="310">
        <f ca="1">IFERROR(ROUND(Engine!AP155,0),0)</f>
        <v>0</v>
      </c>
      <c r="Z210" s="310">
        <f ca="1">IFERROR(ROUND(Engine!AQ155,0),0)</f>
        <v>0</v>
      </c>
      <c r="AA210" s="310">
        <f ca="1">IFERROR(ROUND(Engine!AR155,0),0)</f>
        <v>0</v>
      </c>
      <c r="AB210" s="310">
        <f ca="1">IFERROR(ROUND(Engine!AS155,0),0)</f>
        <v>0</v>
      </c>
      <c r="AC210" s="310">
        <f ca="1">IFERROR(ROUND(Engine!AT155,0),0)</f>
        <v>0</v>
      </c>
      <c r="AD210" s="310">
        <f ca="1">IFERROR(ROUND(Engine!AU155,0),0)</f>
        <v>0</v>
      </c>
    </row>
    <row r="211" spans="2:30" x14ac:dyDescent="0.3">
      <c r="B211" s="305" t="str">
        <f ca="1">Engine!B117</f>
        <v/>
      </c>
      <c r="C211" s="306" t="str">
        <f ca="1">Engine!C117</f>
        <v/>
      </c>
      <c r="D211" s="306" t="str">
        <f ca="1">Engine!D117</f>
        <v/>
      </c>
      <c r="E211" s="307">
        <f ca="1">Engine!E117</f>
        <v>0</v>
      </c>
      <c r="F211" s="308"/>
      <c r="G211" s="309"/>
      <c r="H211" s="305"/>
      <c r="I211" s="305"/>
      <c r="J211" s="305"/>
      <c r="K211" s="310">
        <f ca="1">IFERROR(ROUND(Engine!U156,0),0)</f>
        <v>0</v>
      </c>
      <c r="L211" s="310">
        <f ca="1">IFERROR(ROUND(Engine!V156,0),0)</f>
        <v>0</v>
      </c>
      <c r="M211" s="310">
        <f ca="1">IFERROR(ROUND(Engine!W156,0),0)</f>
        <v>0</v>
      </c>
      <c r="N211" s="310">
        <f ca="1">IFERROR(ROUND(Engine!X156,0),0)</f>
        <v>0</v>
      </c>
      <c r="O211" s="310">
        <f ca="1">IFERROR(ROUND(Engine!Y156,0),0)</f>
        <v>0</v>
      </c>
      <c r="P211" s="310">
        <f ca="1">IFERROR(ROUND(Engine!Z156,0),0)</f>
        <v>0</v>
      </c>
      <c r="Q211" s="310">
        <f ca="1">IFERROR(ROUND(Engine!AA156,0),0)</f>
        <v>0</v>
      </c>
      <c r="R211" s="310">
        <f ca="1">IFERROR(ROUND(Engine!AB156,0),0)</f>
        <v>0</v>
      </c>
      <c r="S211" s="310">
        <f ca="1">IFERROR(ROUND(Engine!AC156,0),0)</f>
        <v>0</v>
      </c>
      <c r="T211" s="310">
        <f ca="1">IFERROR(ROUND(Engine!AD156,0),0)</f>
        <v>0</v>
      </c>
      <c r="U211" s="310">
        <f ca="1">IFERROR(ROUND(Engine!AL156,0),0)</f>
        <v>0</v>
      </c>
      <c r="V211" s="310">
        <f ca="1">IFERROR(ROUND(Engine!AM156,0),0)</f>
        <v>0</v>
      </c>
      <c r="W211" s="310">
        <f ca="1">IFERROR(ROUND(Engine!AN156,0),0)</f>
        <v>0</v>
      </c>
      <c r="X211" s="310">
        <f>IFERROR(ROUND(Engine!AO156,0),0)</f>
        <v>0</v>
      </c>
      <c r="Y211" s="310">
        <f ca="1">IFERROR(ROUND(Engine!AP156,0),0)</f>
        <v>0</v>
      </c>
      <c r="Z211" s="310">
        <f ca="1">IFERROR(ROUND(Engine!AQ156,0),0)</f>
        <v>0</v>
      </c>
      <c r="AA211" s="310">
        <f ca="1">IFERROR(ROUND(Engine!AR156,0),0)</f>
        <v>0</v>
      </c>
      <c r="AB211" s="310">
        <f ca="1">IFERROR(ROUND(Engine!AS156,0),0)</f>
        <v>0</v>
      </c>
      <c r="AC211" s="310">
        <f ca="1">IFERROR(ROUND(Engine!AT156,0),0)</f>
        <v>0</v>
      </c>
      <c r="AD211" s="310">
        <f ca="1">IFERROR(ROUND(Engine!AU156,0),0)</f>
        <v>0</v>
      </c>
    </row>
    <row r="212" spans="2:30" x14ac:dyDescent="0.3">
      <c r="B212" s="305" t="str">
        <f ca="1">Engine!B118</f>
        <v/>
      </c>
      <c r="C212" s="306" t="str">
        <f ca="1">Engine!C118</f>
        <v/>
      </c>
      <c r="D212" s="306" t="str">
        <f ca="1">Engine!D118</f>
        <v/>
      </c>
      <c r="E212" s="307">
        <f ca="1">Engine!E118</f>
        <v>0</v>
      </c>
      <c r="F212" s="308"/>
      <c r="G212" s="309"/>
      <c r="H212" s="305"/>
      <c r="I212" s="305"/>
      <c r="J212" s="305"/>
      <c r="K212" s="310">
        <f ca="1">IFERROR(ROUND(Engine!U157,0),0)</f>
        <v>0</v>
      </c>
      <c r="L212" s="310">
        <f ca="1">IFERROR(ROUND(Engine!V157,0),0)</f>
        <v>0</v>
      </c>
      <c r="M212" s="310">
        <f ca="1">IFERROR(ROUND(Engine!W157,0),0)</f>
        <v>0</v>
      </c>
      <c r="N212" s="310">
        <f ca="1">IFERROR(ROUND(Engine!X157,0),0)</f>
        <v>0</v>
      </c>
      <c r="O212" s="310">
        <f ca="1">IFERROR(ROUND(Engine!Y157,0),0)</f>
        <v>0</v>
      </c>
      <c r="P212" s="310">
        <f ca="1">IFERROR(ROUND(Engine!Z157,0),0)</f>
        <v>0</v>
      </c>
      <c r="Q212" s="310">
        <f ca="1">IFERROR(ROUND(Engine!AA157,0),0)</f>
        <v>0</v>
      </c>
      <c r="R212" s="310">
        <f ca="1">IFERROR(ROUND(Engine!AB157,0),0)</f>
        <v>0</v>
      </c>
      <c r="S212" s="310">
        <f ca="1">IFERROR(ROUND(Engine!AC157,0),0)</f>
        <v>0</v>
      </c>
      <c r="T212" s="310">
        <f ca="1">IFERROR(ROUND(Engine!AD157,0),0)</f>
        <v>0</v>
      </c>
      <c r="U212" s="310">
        <f ca="1">IFERROR(ROUND(Engine!AL157,0),0)</f>
        <v>0</v>
      </c>
      <c r="V212" s="310">
        <f ca="1">IFERROR(ROUND(Engine!AM157,0),0)</f>
        <v>0</v>
      </c>
      <c r="W212" s="310">
        <f ca="1">IFERROR(ROUND(Engine!AN157,0),0)</f>
        <v>0</v>
      </c>
      <c r="X212" s="310">
        <f>IFERROR(ROUND(Engine!AO157,0),0)</f>
        <v>0</v>
      </c>
      <c r="Y212" s="310">
        <f ca="1">IFERROR(ROUND(Engine!AP157,0),0)</f>
        <v>0</v>
      </c>
      <c r="Z212" s="310">
        <f ca="1">IFERROR(ROUND(Engine!AQ157,0),0)</f>
        <v>0</v>
      </c>
      <c r="AA212" s="310">
        <f ca="1">IFERROR(ROUND(Engine!AR157,0),0)</f>
        <v>0</v>
      </c>
      <c r="AB212" s="310">
        <f ca="1">IFERROR(ROUND(Engine!AS157,0),0)</f>
        <v>0</v>
      </c>
      <c r="AC212" s="310">
        <f ca="1">IFERROR(ROUND(Engine!AT157,0),0)</f>
        <v>0</v>
      </c>
      <c r="AD212" s="310">
        <f ca="1">IFERROR(ROUND(Engine!AU157,0),0)</f>
        <v>0</v>
      </c>
    </row>
    <row r="213" spans="2:30" x14ac:dyDescent="0.3">
      <c r="B213" s="305" t="str">
        <f ca="1">Engine!B119</f>
        <v/>
      </c>
      <c r="C213" s="306" t="str">
        <f ca="1">Engine!C119</f>
        <v/>
      </c>
      <c r="D213" s="306" t="str">
        <f ca="1">Engine!D119</f>
        <v/>
      </c>
      <c r="E213" s="307">
        <f ca="1">Engine!E119</f>
        <v>0</v>
      </c>
      <c r="F213" s="308"/>
      <c r="G213" s="309"/>
      <c r="H213" s="305"/>
      <c r="I213" s="305"/>
      <c r="J213" s="305"/>
      <c r="K213" s="310">
        <f ca="1">IFERROR(ROUND(Engine!U158,0),0)</f>
        <v>0</v>
      </c>
      <c r="L213" s="310">
        <f ca="1">IFERROR(ROUND(Engine!V158,0),0)</f>
        <v>0</v>
      </c>
      <c r="M213" s="310">
        <f ca="1">IFERROR(ROUND(Engine!W158,0),0)</f>
        <v>0</v>
      </c>
      <c r="N213" s="310">
        <f ca="1">IFERROR(ROUND(Engine!X158,0),0)</f>
        <v>0</v>
      </c>
      <c r="O213" s="310">
        <f ca="1">IFERROR(ROUND(Engine!Y158,0),0)</f>
        <v>0</v>
      </c>
      <c r="P213" s="310">
        <f ca="1">IFERROR(ROUND(Engine!Z158,0),0)</f>
        <v>0</v>
      </c>
      <c r="Q213" s="310">
        <f ca="1">IFERROR(ROUND(Engine!AA158,0),0)</f>
        <v>0</v>
      </c>
      <c r="R213" s="310">
        <f ca="1">IFERROR(ROUND(Engine!AB158,0),0)</f>
        <v>0</v>
      </c>
      <c r="S213" s="310">
        <f ca="1">IFERROR(ROUND(Engine!AC158,0),0)</f>
        <v>0</v>
      </c>
      <c r="T213" s="310">
        <f ca="1">IFERROR(ROUND(Engine!AD158,0),0)</f>
        <v>0</v>
      </c>
      <c r="U213" s="310">
        <f ca="1">IFERROR(ROUND(Engine!AL158,0),0)</f>
        <v>0</v>
      </c>
      <c r="V213" s="310">
        <f ca="1">IFERROR(ROUND(Engine!AM158,0),0)</f>
        <v>0</v>
      </c>
      <c r="W213" s="310">
        <f ca="1">IFERROR(ROUND(Engine!AN158,0),0)</f>
        <v>0</v>
      </c>
      <c r="X213" s="310">
        <f>IFERROR(ROUND(Engine!AO158,0),0)</f>
        <v>0</v>
      </c>
      <c r="Y213" s="310">
        <f ca="1">IFERROR(ROUND(Engine!AP158,0),0)</f>
        <v>0</v>
      </c>
      <c r="Z213" s="310">
        <f ca="1">IFERROR(ROUND(Engine!AQ158,0),0)</f>
        <v>0</v>
      </c>
      <c r="AA213" s="310">
        <f ca="1">IFERROR(ROUND(Engine!AR158,0),0)</f>
        <v>0</v>
      </c>
      <c r="AB213" s="310">
        <f ca="1">IFERROR(ROUND(Engine!AS158,0),0)</f>
        <v>0</v>
      </c>
      <c r="AC213" s="310">
        <f ca="1">IFERROR(ROUND(Engine!AT158,0),0)</f>
        <v>0</v>
      </c>
      <c r="AD213" s="310">
        <f ca="1">IFERROR(ROUND(Engine!AU158,0),0)</f>
        <v>0</v>
      </c>
    </row>
    <row r="214" spans="2:30" x14ac:dyDescent="0.3">
      <c r="B214" s="305" t="str">
        <f ca="1">Engine!B120</f>
        <v/>
      </c>
      <c r="C214" s="306" t="str">
        <f ca="1">Engine!C120</f>
        <v/>
      </c>
      <c r="D214" s="306" t="str">
        <f ca="1">Engine!D120</f>
        <v/>
      </c>
      <c r="E214" s="307">
        <f ca="1">Engine!E120</f>
        <v>0</v>
      </c>
      <c r="F214" s="308"/>
      <c r="G214" s="309"/>
      <c r="H214" s="305"/>
      <c r="I214" s="305"/>
      <c r="J214" s="305"/>
      <c r="K214" s="310">
        <f ca="1">IFERROR(ROUND(Engine!U159,0),0)</f>
        <v>0</v>
      </c>
      <c r="L214" s="310">
        <f ca="1">IFERROR(ROUND(Engine!V159,0),0)</f>
        <v>0</v>
      </c>
      <c r="M214" s="310">
        <f ca="1">IFERROR(ROUND(Engine!W159,0),0)</f>
        <v>0</v>
      </c>
      <c r="N214" s="310">
        <f ca="1">IFERROR(ROUND(Engine!X159,0),0)</f>
        <v>0</v>
      </c>
      <c r="O214" s="310">
        <f ca="1">IFERROR(ROUND(Engine!Y159,0),0)</f>
        <v>0</v>
      </c>
      <c r="P214" s="310">
        <f ca="1">IFERROR(ROUND(Engine!Z159,0),0)</f>
        <v>0</v>
      </c>
      <c r="Q214" s="310">
        <f ca="1">IFERROR(ROUND(Engine!AA159,0),0)</f>
        <v>0</v>
      </c>
      <c r="R214" s="310">
        <f ca="1">IFERROR(ROUND(Engine!AB159,0),0)</f>
        <v>0</v>
      </c>
      <c r="S214" s="310">
        <f ca="1">IFERROR(ROUND(Engine!AC159,0),0)</f>
        <v>0</v>
      </c>
      <c r="T214" s="310">
        <f ca="1">IFERROR(ROUND(Engine!AD159,0),0)</f>
        <v>0</v>
      </c>
      <c r="U214" s="310">
        <f ca="1">IFERROR(ROUND(Engine!AL159,0),0)</f>
        <v>0</v>
      </c>
      <c r="V214" s="310">
        <f ca="1">IFERROR(ROUND(Engine!AM159,0),0)</f>
        <v>0</v>
      </c>
      <c r="W214" s="310">
        <f ca="1">IFERROR(ROUND(Engine!AN159,0),0)</f>
        <v>0</v>
      </c>
      <c r="X214" s="310">
        <f>IFERROR(ROUND(Engine!AO159,0),0)</f>
        <v>0</v>
      </c>
      <c r="Y214" s="310">
        <f ca="1">IFERROR(ROUND(Engine!AP159,0),0)</f>
        <v>0</v>
      </c>
      <c r="Z214" s="310">
        <f ca="1">IFERROR(ROUND(Engine!AQ159,0),0)</f>
        <v>0</v>
      </c>
      <c r="AA214" s="310">
        <f ca="1">IFERROR(ROUND(Engine!AR159,0),0)</f>
        <v>0</v>
      </c>
      <c r="AB214" s="310">
        <f ca="1">IFERROR(ROUND(Engine!AS159,0),0)</f>
        <v>0</v>
      </c>
      <c r="AC214" s="310">
        <f ca="1">IFERROR(ROUND(Engine!AT159,0),0)</f>
        <v>0</v>
      </c>
      <c r="AD214" s="310">
        <f ca="1">IFERROR(ROUND(Engine!AU159,0),0)</f>
        <v>0</v>
      </c>
    </row>
    <row r="215" spans="2:30" x14ac:dyDescent="0.3">
      <c r="B215" s="305" t="str">
        <f ca="1">Engine!B121</f>
        <v/>
      </c>
      <c r="C215" s="306" t="str">
        <f ca="1">Engine!C121</f>
        <v/>
      </c>
      <c r="D215" s="306" t="str">
        <f ca="1">Engine!D121</f>
        <v/>
      </c>
      <c r="E215" s="307">
        <f ca="1">Engine!E121</f>
        <v>0</v>
      </c>
      <c r="F215" s="308"/>
      <c r="G215" s="309"/>
      <c r="H215" s="305"/>
      <c r="I215" s="305"/>
      <c r="J215" s="305"/>
      <c r="K215" s="310">
        <f ca="1">IFERROR(ROUND(Engine!U160,0),0)</f>
        <v>0</v>
      </c>
      <c r="L215" s="310">
        <f ca="1">IFERROR(ROUND(Engine!V160,0),0)</f>
        <v>0</v>
      </c>
      <c r="M215" s="310">
        <f ca="1">IFERROR(ROUND(Engine!W160,0),0)</f>
        <v>0</v>
      </c>
      <c r="N215" s="310">
        <f ca="1">IFERROR(ROUND(Engine!X160,0),0)</f>
        <v>0</v>
      </c>
      <c r="O215" s="310">
        <f ca="1">IFERROR(ROUND(Engine!Y160,0),0)</f>
        <v>0</v>
      </c>
      <c r="P215" s="310">
        <f ca="1">IFERROR(ROUND(Engine!Z160,0),0)</f>
        <v>0</v>
      </c>
      <c r="Q215" s="310">
        <f ca="1">IFERROR(ROUND(Engine!AA160,0),0)</f>
        <v>0</v>
      </c>
      <c r="R215" s="310">
        <f ca="1">IFERROR(ROUND(Engine!AB160,0),0)</f>
        <v>0</v>
      </c>
      <c r="S215" s="310">
        <f ca="1">IFERROR(ROUND(Engine!AC160,0),0)</f>
        <v>0</v>
      </c>
      <c r="T215" s="310">
        <f ca="1">IFERROR(ROUND(Engine!AD160,0),0)</f>
        <v>0</v>
      </c>
      <c r="U215" s="310">
        <f ca="1">IFERROR(ROUND(Engine!AL160,0),0)</f>
        <v>0</v>
      </c>
      <c r="V215" s="310">
        <f ca="1">IFERROR(ROUND(Engine!AM160,0),0)</f>
        <v>0</v>
      </c>
      <c r="W215" s="310">
        <f ca="1">IFERROR(ROUND(Engine!AN160,0),0)</f>
        <v>0</v>
      </c>
      <c r="X215" s="310">
        <f>IFERROR(ROUND(Engine!AO160,0),0)</f>
        <v>0</v>
      </c>
      <c r="Y215" s="310">
        <f ca="1">IFERROR(ROUND(Engine!AP160,0),0)</f>
        <v>0</v>
      </c>
      <c r="Z215" s="310">
        <f ca="1">IFERROR(ROUND(Engine!AQ160,0),0)</f>
        <v>0</v>
      </c>
      <c r="AA215" s="310">
        <f ca="1">IFERROR(ROUND(Engine!AR160,0),0)</f>
        <v>0</v>
      </c>
      <c r="AB215" s="310">
        <f ca="1">IFERROR(ROUND(Engine!AS160,0),0)</f>
        <v>0</v>
      </c>
      <c r="AC215" s="310">
        <f ca="1">IFERROR(ROUND(Engine!AT160,0),0)</f>
        <v>0</v>
      </c>
      <c r="AD215" s="310">
        <f ca="1">IFERROR(ROUND(Engine!AU160,0),0)</f>
        <v>0</v>
      </c>
    </row>
    <row r="216" spans="2:30" x14ac:dyDescent="0.3">
      <c r="B216" s="305" t="str">
        <f ca="1">Engine!B122</f>
        <v/>
      </c>
      <c r="C216" s="306" t="str">
        <f ca="1">Engine!C122</f>
        <v/>
      </c>
      <c r="D216" s="306" t="str">
        <f ca="1">Engine!D122</f>
        <v/>
      </c>
      <c r="E216" s="307">
        <f ca="1">Engine!E122</f>
        <v>0</v>
      </c>
      <c r="F216" s="308"/>
      <c r="G216" s="309"/>
      <c r="H216" s="305"/>
      <c r="I216" s="305"/>
      <c r="J216" s="305"/>
      <c r="K216" s="310">
        <f ca="1">IFERROR(ROUND(Engine!U161,0),0)</f>
        <v>0</v>
      </c>
      <c r="L216" s="310">
        <f ca="1">IFERROR(ROUND(Engine!V161,0),0)</f>
        <v>0</v>
      </c>
      <c r="M216" s="310">
        <f ca="1">IFERROR(ROUND(Engine!W161,0),0)</f>
        <v>0</v>
      </c>
      <c r="N216" s="310">
        <f ca="1">IFERROR(ROUND(Engine!X161,0),0)</f>
        <v>0</v>
      </c>
      <c r="O216" s="310">
        <f ca="1">IFERROR(ROUND(Engine!Y161,0),0)</f>
        <v>0</v>
      </c>
      <c r="P216" s="310">
        <f ca="1">IFERROR(ROUND(Engine!Z161,0),0)</f>
        <v>0</v>
      </c>
      <c r="Q216" s="310">
        <f ca="1">IFERROR(ROUND(Engine!AA161,0),0)</f>
        <v>0</v>
      </c>
      <c r="R216" s="310">
        <f ca="1">IFERROR(ROUND(Engine!AB161,0),0)</f>
        <v>0</v>
      </c>
      <c r="S216" s="310">
        <f ca="1">IFERROR(ROUND(Engine!AC161,0),0)</f>
        <v>0</v>
      </c>
      <c r="T216" s="310">
        <f ca="1">IFERROR(ROUND(Engine!AD161,0),0)</f>
        <v>0</v>
      </c>
      <c r="U216" s="310">
        <f ca="1">IFERROR(ROUND(Engine!AL161,0),0)</f>
        <v>0</v>
      </c>
      <c r="V216" s="310">
        <f ca="1">IFERROR(ROUND(Engine!AM161,0),0)</f>
        <v>0</v>
      </c>
      <c r="W216" s="310">
        <f ca="1">IFERROR(ROUND(Engine!AN161,0),0)</f>
        <v>0</v>
      </c>
      <c r="X216" s="310">
        <f>IFERROR(ROUND(Engine!AO161,0),0)</f>
        <v>0</v>
      </c>
      <c r="Y216" s="310">
        <f ca="1">IFERROR(ROUND(Engine!AP161,0),0)</f>
        <v>0</v>
      </c>
      <c r="Z216" s="310">
        <f ca="1">IFERROR(ROUND(Engine!AQ161,0),0)</f>
        <v>0</v>
      </c>
      <c r="AA216" s="310">
        <f ca="1">IFERROR(ROUND(Engine!AR161,0),0)</f>
        <v>0</v>
      </c>
      <c r="AB216" s="310">
        <f ca="1">IFERROR(ROUND(Engine!AS161,0),0)</f>
        <v>0</v>
      </c>
      <c r="AC216" s="310">
        <f ca="1">IFERROR(ROUND(Engine!AT161,0),0)</f>
        <v>0</v>
      </c>
      <c r="AD216" s="310">
        <f ca="1">IFERROR(ROUND(Engine!AU161,0),0)</f>
        <v>0</v>
      </c>
    </row>
    <row r="217" spans="2:30" x14ac:dyDescent="0.3">
      <c r="B217" s="305" t="str">
        <f ca="1">Engine!B123</f>
        <v/>
      </c>
      <c r="C217" s="306" t="str">
        <f ca="1">Engine!C123</f>
        <v/>
      </c>
      <c r="D217" s="306" t="str">
        <f ca="1">Engine!D123</f>
        <v/>
      </c>
      <c r="E217" s="307">
        <f ca="1">Engine!E123</f>
        <v>0</v>
      </c>
      <c r="F217" s="308"/>
      <c r="G217" s="309"/>
      <c r="H217" s="305"/>
      <c r="I217" s="305"/>
      <c r="J217" s="305"/>
      <c r="K217" s="310">
        <f ca="1">IFERROR(ROUND(Engine!U162,0),0)</f>
        <v>0</v>
      </c>
      <c r="L217" s="310">
        <f ca="1">IFERROR(ROUND(Engine!V162,0),0)</f>
        <v>0</v>
      </c>
      <c r="M217" s="310">
        <f ca="1">IFERROR(ROUND(Engine!W162,0),0)</f>
        <v>0</v>
      </c>
      <c r="N217" s="310">
        <f ca="1">IFERROR(ROUND(Engine!X162,0),0)</f>
        <v>0</v>
      </c>
      <c r="O217" s="310">
        <f ca="1">IFERROR(ROUND(Engine!Y162,0),0)</f>
        <v>0</v>
      </c>
      <c r="P217" s="310">
        <f ca="1">IFERROR(ROUND(Engine!Z162,0),0)</f>
        <v>0</v>
      </c>
      <c r="Q217" s="310">
        <f ca="1">IFERROR(ROUND(Engine!AA162,0),0)</f>
        <v>0</v>
      </c>
      <c r="R217" s="310">
        <f ca="1">IFERROR(ROUND(Engine!AB162,0),0)</f>
        <v>0</v>
      </c>
      <c r="S217" s="310">
        <f ca="1">IFERROR(ROUND(Engine!AC162,0),0)</f>
        <v>0</v>
      </c>
      <c r="T217" s="310">
        <f ca="1">IFERROR(ROUND(Engine!AD162,0),0)</f>
        <v>0</v>
      </c>
      <c r="U217" s="310">
        <f ca="1">IFERROR(ROUND(Engine!AL162,0),0)</f>
        <v>0</v>
      </c>
      <c r="V217" s="310">
        <f ca="1">IFERROR(ROUND(Engine!AM162,0),0)</f>
        <v>0</v>
      </c>
      <c r="W217" s="310">
        <f ca="1">IFERROR(ROUND(Engine!AN162,0),0)</f>
        <v>0</v>
      </c>
      <c r="X217" s="310">
        <f>IFERROR(ROUND(Engine!AO162,0),0)</f>
        <v>0</v>
      </c>
      <c r="Y217" s="310">
        <f ca="1">IFERROR(ROUND(Engine!AP162,0),0)</f>
        <v>0</v>
      </c>
      <c r="Z217" s="310">
        <f ca="1">IFERROR(ROUND(Engine!AQ162,0),0)</f>
        <v>0</v>
      </c>
      <c r="AA217" s="310">
        <f ca="1">IFERROR(ROUND(Engine!AR162,0),0)</f>
        <v>0</v>
      </c>
      <c r="AB217" s="310">
        <f ca="1">IFERROR(ROUND(Engine!AS162,0),0)</f>
        <v>0</v>
      </c>
      <c r="AC217" s="310">
        <f ca="1">IFERROR(ROUND(Engine!AT162,0),0)</f>
        <v>0</v>
      </c>
      <c r="AD217" s="310">
        <f ca="1">IFERROR(ROUND(Engine!AU162,0),0)</f>
        <v>0</v>
      </c>
    </row>
    <row r="218" spans="2:30" x14ac:dyDescent="0.3">
      <c r="J218" s="9" t="s">
        <v>307</v>
      </c>
      <c r="K218" s="311">
        <f ca="1">SUM(K188:K217)</f>
        <v>0</v>
      </c>
      <c r="L218" s="311">
        <f t="shared" ref="L218:W218" ca="1" si="194">SUM(L188:L217)</f>
        <v>0</v>
      </c>
      <c r="M218" s="311">
        <f t="shared" ca="1" si="194"/>
        <v>0</v>
      </c>
      <c r="N218" s="311">
        <f t="shared" ca="1" si="194"/>
        <v>0</v>
      </c>
      <c r="O218" s="311">
        <f t="shared" ca="1" si="194"/>
        <v>0</v>
      </c>
      <c r="P218" s="311">
        <f t="shared" ca="1" si="194"/>
        <v>0</v>
      </c>
      <c r="Q218" s="311">
        <f t="shared" ca="1" si="194"/>
        <v>0</v>
      </c>
      <c r="R218" s="311">
        <f t="shared" ca="1" si="194"/>
        <v>0</v>
      </c>
      <c r="S218" s="311">
        <f t="shared" ca="1" si="194"/>
        <v>0</v>
      </c>
      <c r="T218" s="311">
        <f t="shared" ca="1" si="194"/>
        <v>0</v>
      </c>
      <c r="U218" s="311">
        <f t="shared" ca="1" si="194"/>
        <v>0</v>
      </c>
      <c r="V218" s="311">
        <f t="shared" ca="1" si="194"/>
        <v>0</v>
      </c>
      <c r="W218" s="311">
        <f t="shared" ca="1" si="194"/>
        <v>0</v>
      </c>
      <c r="X218" s="311">
        <f t="shared" ref="X218:AD218" si="195">SUM(X188:X217)</f>
        <v>0</v>
      </c>
      <c r="Y218" s="311">
        <f t="shared" ca="1" si="195"/>
        <v>0</v>
      </c>
      <c r="Z218" s="311">
        <f t="shared" ca="1" si="195"/>
        <v>0</v>
      </c>
      <c r="AA218" s="311">
        <f t="shared" ca="1" si="195"/>
        <v>0</v>
      </c>
      <c r="AB218" s="311">
        <f t="shared" ca="1" si="195"/>
        <v>0</v>
      </c>
      <c r="AC218" s="311">
        <f t="shared" ca="1" si="195"/>
        <v>0</v>
      </c>
      <c r="AD218" s="311">
        <f t="shared" ca="1" si="195"/>
        <v>0</v>
      </c>
    </row>
    <row r="219" spans="2:30" x14ac:dyDescent="0.3">
      <c r="J219" s="8" t="s">
        <v>91</v>
      </c>
      <c r="K219" s="12">
        <f ca="1">IFERROR(ROUND(Engine!G237,0),0)</f>
        <v>0</v>
      </c>
      <c r="L219" s="12">
        <f ca="1">IFERROR(ROUND(Engine!H237,0),0)</f>
        <v>0</v>
      </c>
      <c r="M219" s="12">
        <f ca="1">IFERROR(ROUND(Engine!I237,0),0)</f>
        <v>0</v>
      </c>
      <c r="N219" s="12">
        <f ca="1">IFERROR(ROUND(Engine!J237,0),0)</f>
        <v>0</v>
      </c>
      <c r="O219" s="12">
        <f ca="1">IFERROR(ROUND(Engine!K237,0),0)</f>
        <v>0</v>
      </c>
      <c r="P219" s="12">
        <f ca="1">IFERROR(ROUND(Engine!L237,0),0)</f>
        <v>0</v>
      </c>
      <c r="Q219" s="12">
        <f ca="1">IFERROR(ROUND(Engine!M237,0),0)</f>
        <v>0</v>
      </c>
      <c r="R219" s="12">
        <f ca="1">IFERROR(ROUND(Engine!N237,0),0)</f>
        <v>0</v>
      </c>
      <c r="S219" s="12">
        <f ca="1">IFERROR(ROUND(Engine!O237,0),0)</f>
        <v>0</v>
      </c>
      <c r="T219" s="12">
        <f ca="1">IFERROR(ROUND(Engine!P237,0),0)</f>
        <v>0</v>
      </c>
      <c r="U219" s="12">
        <f ca="1">IFERROR(ROUND(Engine!X237,0),0)</f>
        <v>0</v>
      </c>
      <c r="V219" s="12">
        <f ca="1">IFERROR(ROUND(Engine!Y237,0),0)</f>
        <v>0</v>
      </c>
      <c r="W219" s="12">
        <f ca="1">IFERROR(ROUND(Engine!Z237,0),0)</f>
        <v>0</v>
      </c>
      <c r="X219" s="12">
        <f>IFERROR(ROUND(Engine!AA237,0),0)</f>
        <v>0</v>
      </c>
      <c r="Y219" s="12">
        <f>IFERROR(ROUND(Engine!AB237,0),0)</f>
        <v>0</v>
      </c>
      <c r="Z219" s="12">
        <f>IFERROR(ROUND(Engine!AC237,0),0)</f>
        <v>0</v>
      </c>
      <c r="AA219" s="12">
        <f>IFERROR(ROUND(Engine!AD237,0),0)</f>
        <v>0</v>
      </c>
      <c r="AB219" s="12">
        <f>IFERROR(ROUND(Engine!AE237,0),0)</f>
        <v>0</v>
      </c>
      <c r="AC219" s="12">
        <f>IFERROR(ROUND(Engine!AF237,0),0)</f>
        <v>0</v>
      </c>
      <c r="AD219" s="12">
        <f>IFERROR(ROUND(Engine!AG237,0),0)</f>
        <v>0</v>
      </c>
    </row>
    <row r="220" spans="2:30" x14ac:dyDescent="0.3">
      <c r="J220" s="8" t="s">
        <v>93</v>
      </c>
      <c r="K220" s="12">
        <f ca="1">IFERROR(ROUND(Engine!G238,0),0)</f>
        <v>0</v>
      </c>
      <c r="L220" s="12">
        <f ca="1">IFERROR(ROUND(Engine!H238,0),0)</f>
        <v>0</v>
      </c>
      <c r="M220" s="12">
        <f ca="1">IFERROR(ROUND(Engine!I238,0),0)</f>
        <v>0</v>
      </c>
      <c r="N220" s="12">
        <f ca="1">IFERROR(ROUND(Engine!J238,0),0)</f>
        <v>0</v>
      </c>
      <c r="O220" s="12">
        <f ca="1">IFERROR(ROUND(Engine!K238,0),0)</f>
        <v>0</v>
      </c>
      <c r="P220" s="12">
        <f ca="1">IFERROR(ROUND(Engine!L238,0),0)</f>
        <v>0</v>
      </c>
      <c r="Q220" s="12">
        <f ca="1">IFERROR(ROUND(Engine!M238,0),0)</f>
        <v>0</v>
      </c>
      <c r="R220" s="12">
        <f ca="1">IFERROR(ROUND(Engine!N238,0),0)</f>
        <v>0</v>
      </c>
      <c r="S220" s="12">
        <f ca="1">IFERROR(ROUND(Engine!O238,0),0)</f>
        <v>0</v>
      </c>
      <c r="T220" s="12">
        <f ca="1">IFERROR(ROUND(Engine!P238,0),0)</f>
        <v>0</v>
      </c>
      <c r="U220" s="12">
        <f ca="1">IFERROR(ROUND(Engine!X238,0),0)</f>
        <v>0</v>
      </c>
      <c r="V220" s="12">
        <f ca="1">IFERROR(ROUND(Engine!Y238,0),0)</f>
        <v>0</v>
      </c>
      <c r="W220" s="12">
        <f ca="1">IFERROR(ROUND(Engine!Z238,0),0)</f>
        <v>0</v>
      </c>
      <c r="X220" s="12">
        <f>IFERROR(ROUND(Engine!AA238,0),0)</f>
        <v>0</v>
      </c>
      <c r="Y220" s="12">
        <f>IFERROR(ROUND(Engine!AB238,0),0)</f>
        <v>0</v>
      </c>
      <c r="Z220" s="12">
        <f>IFERROR(ROUND(Engine!AC238,0),0)</f>
        <v>0</v>
      </c>
      <c r="AA220" s="12">
        <f>IFERROR(ROUND(Engine!AD238,0),0)</f>
        <v>0</v>
      </c>
      <c r="AB220" s="12">
        <f>IFERROR(ROUND(Engine!AE238,0),0)</f>
        <v>0</v>
      </c>
      <c r="AC220" s="12">
        <f>IFERROR(ROUND(Engine!AF238,0),0)</f>
        <v>0</v>
      </c>
      <c r="AD220" s="12">
        <f>IFERROR(ROUND(Engine!AG238,0),0)</f>
        <v>0</v>
      </c>
    </row>
    <row r="221" spans="2:30" x14ac:dyDescent="0.3">
      <c r="J221" s="8" t="s">
        <v>108</v>
      </c>
      <c r="K221" s="12">
        <f ca="1">IFERROR(ROUND(Engine!G239,0),0)</f>
        <v>0</v>
      </c>
      <c r="L221" s="12">
        <f ca="1">IFERROR(ROUND(Engine!H239,0),0)</f>
        <v>0</v>
      </c>
      <c r="M221" s="12">
        <f ca="1">IFERROR(ROUND(Engine!I239,0),0)</f>
        <v>0</v>
      </c>
      <c r="N221" s="12">
        <f ca="1">IFERROR(ROUND(Engine!J239,0),0)</f>
        <v>0</v>
      </c>
      <c r="O221" s="12">
        <f ca="1">IFERROR(ROUND(Engine!K239,0),0)</f>
        <v>0</v>
      </c>
      <c r="P221" s="12">
        <f ca="1">IFERROR(ROUND(Engine!L239,0),0)</f>
        <v>0</v>
      </c>
      <c r="Q221" s="12">
        <f ca="1">IFERROR(ROUND(Engine!M239,0),0)</f>
        <v>0</v>
      </c>
      <c r="R221" s="12">
        <f ca="1">IFERROR(ROUND(Engine!N239,0),0)</f>
        <v>0</v>
      </c>
      <c r="S221" s="12">
        <f ca="1">IFERROR(ROUND(Engine!O239,0),0)</f>
        <v>0</v>
      </c>
      <c r="T221" s="12">
        <f ca="1">IFERROR(ROUND(Engine!P239,0),0)</f>
        <v>0</v>
      </c>
      <c r="U221" s="12">
        <f ca="1">IFERROR(ROUND(Engine!X239,0),0)</f>
        <v>0</v>
      </c>
      <c r="V221" s="12">
        <f ca="1">IFERROR(ROUND(Engine!Y239,0),0)</f>
        <v>0</v>
      </c>
      <c r="W221" s="12">
        <f ca="1">IFERROR(ROUND(Engine!Z239,0),0)</f>
        <v>0</v>
      </c>
      <c r="X221" s="12">
        <f>IFERROR(ROUND(Engine!AA239,0),0)</f>
        <v>0</v>
      </c>
      <c r="Y221" s="12">
        <f>IFERROR(ROUND(Engine!AB239,0),0)</f>
        <v>0</v>
      </c>
      <c r="Z221" s="12">
        <f>IFERROR(ROUND(Engine!AC239,0),0)</f>
        <v>0</v>
      </c>
      <c r="AA221" s="12">
        <f>IFERROR(ROUND(Engine!AD239,0),0)</f>
        <v>0</v>
      </c>
      <c r="AB221" s="12">
        <f>IFERROR(ROUND(Engine!AE239,0),0)</f>
        <v>0</v>
      </c>
      <c r="AC221" s="12">
        <f>IFERROR(ROUND(Engine!AF239,0),0)</f>
        <v>0</v>
      </c>
      <c r="AD221" s="12">
        <f>IFERROR(ROUND(Engine!AG239,0),0)</f>
        <v>0</v>
      </c>
    </row>
    <row r="222" spans="2:30" x14ac:dyDescent="0.3">
      <c r="J222" s="8" t="s">
        <v>109</v>
      </c>
      <c r="K222" s="12">
        <f ca="1">IFERROR(ROUND(Engine!G240,0),0)</f>
        <v>0</v>
      </c>
      <c r="L222" s="12">
        <f ca="1">IFERROR(ROUND(Engine!H240,0),0)</f>
        <v>0</v>
      </c>
      <c r="M222" s="12">
        <f ca="1">IFERROR(ROUND(Engine!I240,0),0)</f>
        <v>0</v>
      </c>
      <c r="N222" s="12">
        <f ca="1">IFERROR(ROUND(Engine!J240,0),0)</f>
        <v>0</v>
      </c>
      <c r="O222" s="12">
        <f ca="1">IFERROR(ROUND(Engine!K240,0),0)</f>
        <v>0</v>
      </c>
      <c r="P222" s="12">
        <f ca="1">IFERROR(ROUND(Engine!L240,0),0)</f>
        <v>0</v>
      </c>
      <c r="Q222" s="12">
        <f ca="1">IFERROR(ROUND(Engine!M240,0),0)</f>
        <v>0</v>
      </c>
      <c r="R222" s="12">
        <f ca="1">IFERROR(ROUND(Engine!N240,0),0)</f>
        <v>0</v>
      </c>
      <c r="S222" s="12">
        <f ca="1">IFERROR(ROUND(Engine!O240,0),0)</f>
        <v>0</v>
      </c>
      <c r="T222" s="12">
        <f ca="1">IFERROR(ROUND(Engine!P240,0),0)</f>
        <v>0</v>
      </c>
      <c r="U222" s="12">
        <f ca="1">IFERROR(ROUND(Engine!X240,0),0)</f>
        <v>0</v>
      </c>
      <c r="V222" s="12">
        <f ca="1">IFERROR(ROUND(Engine!Y240,0),0)</f>
        <v>0</v>
      </c>
      <c r="W222" s="12">
        <f ca="1">IFERROR(ROUND(Engine!Z240,0),0)</f>
        <v>0</v>
      </c>
      <c r="X222" s="12">
        <f>IFERROR(ROUND(Engine!AA240,0),0)</f>
        <v>0</v>
      </c>
      <c r="Y222" s="12">
        <f>IFERROR(ROUND(Engine!AB240,0),0)</f>
        <v>0</v>
      </c>
      <c r="Z222" s="12">
        <f>IFERROR(ROUND(Engine!AC240,0),0)</f>
        <v>0</v>
      </c>
      <c r="AA222" s="12">
        <f>IFERROR(ROUND(Engine!AD240,0),0)</f>
        <v>0</v>
      </c>
      <c r="AB222" s="12">
        <f>IFERROR(ROUND(Engine!AE240,0),0)</f>
        <v>0</v>
      </c>
      <c r="AC222" s="12">
        <f>IFERROR(ROUND(Engine!AF240,0),0)</f>
        <v>0</v>
      </c>
      <c r="AD222" s="12">
        <f>IFERROR(ROUND(Engine!AG240,0),0)</f>
        <v>0</v>
      </c>
    </row>
    <row r="223" spans="2:30" x14ac:dyDescent="0.3">
      <c r="J223" s="8" t="s">
        <v>110</v>
      </c>
      <c r="K223" s="12">
        <f ca="1">IFERROR(ROUND(Engine!G241,0),0)</f>
        <v>0</v>
      </c>
      <c r="L223" s="12">
        <f ca="1">IFERROR(ROUND(Engine!H241,0),0)</f>
        <v>0</v>
      </c>
      <c r="M223" s="12">
        <f ca="1">IFERROR(ROUND(Engine!I241,0),0)</f>
        <v>0</v>
      </c>
      <c r="N223" s="12">
        <f ca="1">IFERROR(ROUND(Engine!J241,0),0)</f>
        <v>0</v>
      </c>
      <c r="O223" s="12">
        <f ca="1">IFERROR(ROUND(Engine!K241,0),0)</f>
        <v>0</v>
      </c>
      <c r="P223" s="12">
        <f ca="1">IFERROR(ROUND(Engine!L241,0),0)</f>
        <v>0</v>
      </c>
      <c r="Q223" s="12">
        <f ca="1">IFERROR(ROUND(Engine!M241,0),0)</f>
        <v>0</v>
      </c>
      <c r="R223" s="12">
        <f ca="1">IFERROR(ROUND(Engine!N241,0),0)</f>
        <v>0</v>
      </c>
      <c r="S223" s="12">
        <f ca="1">IFERROR(ROUND(Engine!O241,0),0)</f>
        <v>0</v>
      </c>
      <c r="T223" s="12">
        <f ca="1">IFERROR(ROUND(Engine!P241,0),0)</f>
        <v>0</v>
      </c>
      <c r="U223" s="12">
        <f ca="1">IFERROR(ROUND(Engine!X241,0),0)</f>
        <v>0</v>
      </c>
      <c r="V223" s="12">
        <f ca="1">IFERROR(ROUND(Engine!Y241,0),0)</f>
        <v>0</v>
      </c>
      <c r="W223" s="12">
        <f ca="1">IFERROR(ROUND(Engine!Z241,0),0)</f>
        <v>0</v>
      </c>
      <c r="X223" s="12">
        <f>IFERROR(ROUND(Engine!AA241,0),0)</f>
        <v>0</v>
      </c>
      <c r="Y223" s="12">
        <f>IFERROR(ROUND(Engine!AB241,0),0)</f>
        <v>0</v>
      </c>
      <c r="Z223" s="12">
        <f>IFERROR(ROUND(Engine!AC241,0),0)</f>
        <v>0</v>
      </c>
      <c r="AA223" s="12">
        <f>IFERROR(ROUND(Engine!AD241,0),0)</f>
        <v>0</v>
      </c>
      <c r="AB223" s="12">
        <f>IFERROR(ROUND(Engine!AE241,0),0)</f>
        <v>0</v>
      </c>
      <c r="AC223" s="12">
        <f>IFERROR(ROUND(Engine!AF241,0),0)</f>
        <v>0</v>
      </c>
      <c r="AD223" s="12">
        <f>IFERROR(ROUND(Engine!AG241,0),0)</f>
        <v>0</v>
      </c>
    </row>
    <row r="224" spans="2:30" x14ac:dyDescent="0.3">
      <c r="J224" s="8" t="s">
        <v>111</v>
      </c>
      <c r="K224" s="12">
        <f ca="1">IFERROR(ROUND(Engine!G242,0),0)</f>
        <v>0</v>
      </c>
      <c r="L224" s="12">
        <f ca="1">IFERROR(ROUND(Engine!H242,0),0)</f>
        <v>0</v>
      </c>
      <c r="M224" s="12">
        <f ca="1">IFERROR(ROUND(Engine!I242,0),0)</f>
        <v>0</v>
      </c>
      <c r="N224" s="12">
        <f ca="1">IFERROR(ROUND(Engine!J242,0),0)</f>
        <v>0</v>
      </c>
      <c r="O224" s="12">
        <f ca="1">IFERROR(ROUND(Engine!K242,0),0)</f>
        <v>0</v>
      </c>
      <c r="P224" s="12">
        <f ca="1">IFERROR(ROUND(Engine!L242,0),0)</f>
        <v>0</v>
      </c>
      <c r="Q224" s="12">
        <f ca="1">IFERROR(ROUND(Engine!M242,0),0)</f>
        <v>0</v>
      </c>
      <c r="R224" s="12">
        <f ca="1">IFERROR(ROUND(Engine!N242,0),0)</f>
        <v>0</v>
      </c>
      <c r="S224" s="12">
        <f ca="1">IFERROR(ROUND(Engine!O242,0),0)</f>
        <v>0</v>
      </c>
      <c r="T224" s="12">
        <f ca="1">IFERROR(ROUND(Engine!P242,0),0)</f>
        <v>0</v>
      </c>
      <c r="U224" s="12">
        <f ca="1">IFERROR(ROUND(Engine!X242,0),0)</f>
        <v>0</v>
      </c>
      <c r="V224" s="12">
        <f ca="1">IFERROR(ROUND(Engine!Y242,0),0)</f>
        <v>0</v>
      </c>
      <c r="W224" s="12">
        <f ca="1">IFERROR(ROUND(Engine!Z242,0),0)</f>
        <v>0</v>
      </c>
      <c r="X224" s="12">
        <f>IFERROR(ROUND(Engine!AA242,0),0)</f>
        <v>0</v>
      </c>
      <c r="Y224" s="12">
        <f>IFERROR(ROUND(Engine!AB242,0),0)</f>
        <v>0</v>
      </c>
      <c r="Z224" s="12">
        <f>IFERROR(ROUND(Engine!AC242,0),0)</f>
        <v>0</v>
      </c>
      <c r="AA224" s="12">
        <f>IFERROR(ROUND(Engine!AD242,0),0)</f>
        <v>0</v>
      </c>
      <c r="AB224" s="12">
        <f>IFERROR(ROUND(Engine!AE242,0),0)</f>
        <v>0</v>
      </c>
      <c r="AC224" s="12">
        <f>IFERROR(ROUND(Engine!AF242,0),0)</f>
        <v>0</v>
      </c>
      <c r="AD224" s="12">
        <f>IFERROR(ROUND(Engine!AG242,0),0)</f>
        <v>0</v>
      </c>
    </row>
    <row r="225" spans="2:30" x14ac:dyDescent="0.3"/>
    <row r="226" spans="2:30" x14ac:dyDescent="0.3"/>
    <row r="227" spans="2:30" s="86" customFormat="1" ht="20.149999999999999" customHeight="1" x14ac:dyDescent="0.35">
      <c r="B227" s="84" t="s">
        <v>345</v>
      </c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</row>
    <row r="228" spans="2:30" ht="4" customHeight="1" x14ac:dyDescent="0.3"/>
    <row r="229" spans="2:30" x14ac:dyDescent="0.3">
      <c r="B229" s="3" t="s">
        <v>101</v>
      </c>
      <c r="C229" s="3" t="s">
        <v>177</v>
      </c>
      <c r="D229" s="3" t="s">
        <v>303</v>
      </c>
      <c r="E229" s="3" t="s">
        <v>304</v>
      </c>
      <c r="K229" s="4">
        <f ca="1">K$2</f>
        <v>2026</v>
      </c>
      <c r="L229" s="4">
        <f t="shared" ref="L229:AD229" ca="1" si="196">L$2</f>
        <v>2027</v>
      </c>
      <c r="M229" s="4">
        <f t="shared" ca="1" si="196"/>
        <v>2028</v>
      </c>
      <c r="N229" s="4">
        <f t="shared" ca="1" si="196"/>
        <v>2029</v>
      </c>
      <c r="O229" s="4">
        <f t="shared" ca="1" si="196"/>
        <v>2030</v>
      </c>
      <c r="P229" s="4">
        <f t="shared" ca="1" si="196"/>
        <v>2031</v>
      </c>
      <c r="Q229" s="4">
        <f t="shared" ca="1" si="196"/>
        <v>2032</v>
      </c>
      <c r="R229" s="4">
        <f t="shared" ca="1" si="196"/>
        <v>2033</v>
      </c>
      <c r="S229" s="4">
        <f t="shared" ca="1" si="196"/>
        <v>2034</v>
      </c>
      <c r="T229" s="4">
        <f t="shared" ca="1" si="196"/>
        <v>2035</v>
      </c>
      <c r="U229" s="4">
        <f t="shared" ca="1" si="196"/>
        <v>2036</v>
      </c>
      <c r="V229" s="4">
        <f t="shared" ca="1" si="196"/>
        <v>2037</v>
      </c>
      <c r="W229" s="4">
        <f t="shared" ca="1" si="196"/>
        <v>2038</v>
      </c>
      <c r="X229" s="4">
        <f t="shared" ca="1" si="196"/>
        <v>2039</v>
      </c>
      <c r="Y229" s="4">
        <f t="shared" ca="1" si="196"/>
        <v>2040</v>
      </c>
      <c r="Z229" s="4">
        <f t="shared" ca="1" si="196"/>
        <v>2041</v>
      </c>
      <c r="AA229" s="4">
        <f t="shared" ca="1" si="196"/>
        <v>2042</v>
      </c>
      <c r="AB229" s="4">
        <f t="shared" ca="1" si="196"/>
        <v>2043</v>
      </c>
      <c r="AC229" s="4">
        <f t="shared" ca="1" si="196"/>
        <v>2044</v>
      </c>
      <c r="AD229" s="4">
        <f t="shared" ca="1" si="196"/>
        <v>2045</v>
      </c>
    </row>
    <row r="230" spans="2:30" ht="4" customHeight="1" x14ac:dyDescent="0.3"/>
    <row r="231" spans="2:30" x14ac:dyDescent="0.3">
      <c r="B231" s="305" t="str">
        <f ca="1">B188</f>
        <v/>
      </c>
      <c r="C231" s="312" t="str">
        <f ca="1">C188</f>
        <v/>
      </c>
      <c r="D231" s="312" t="str">
        <f ca="1">D188</f>
        <v/>
      </c>
      <c r="E231" s="310">
        <f ca="1">E188</f>
        <v>0</v>
      </c>
      <c r="F231" s="305"/>
      <c r="G231" s="305"/>
      <c r="H231" s="305"/>
      <c r="I231" s="305"/>
      <c r="J231" s="305"/>
      <c r="K231" s="310">
        <f ca="1">IFERROR(ROUND(Engine!AP182,0),0)</f>
        <v>0</v>
      </c>
      <c r="L231" s="310">
        <f ca="1">IFERROR(ROUND(Engine!AQ182,0),0)</f>
        <v>0</v>
      </c>
      <c r="M231" s="310">
        <f ca="1">IFERROR(ROUND(Engine!AR182,0),0)</f>
        <v>0</v>
      </c>
      <c r="N231" s="310">
        <f ca="1">IFERROR(ROUND(Engine!AS182,0),0)</f>
        <v>0</v>
      </c>
      <c r="O231" s="310">
        <f ca="1">IFERROR(ROUND(Engine!AT182,0),0)</f>
        <v>0</v>
      </c>
      <c r="P231" s="310">
        <f ca="1">IFERROR(ROUND(Engine!AU182,0),0)</f>
        <v>0</v>
      </c>
      <c r="Q231" s="310">
        <f ca="1">IFERROR(ROUND(Engine!AV182,0),0)</f>
        <v>0</v>
      </c>
      <c r="R231" s="310">
        <f ca="1">IFERROR(ROUND(Engine!AW182,0),0)</f>
        <v>0</v>
      </c>
      <c r="S231" s="310">
        <f ca="1">IFERROR(ROUND(Engine!AX182,0),0)</f>
        <v>0</v>
      </c>
      <c r="T231" s="310">
        <f ca="1">IFERROR(ROUND(Engine!AY182,0),0)</f>
        <v>0</v>
      </c>
      <c r="U231" s="310">
        <f ca="1">IFERROR(ROUND(Engine!BG182,0),0)</f>
        <v>0</v>
      </c>
      <c r="V231" s="310">
        <f ca="1">IFERROR(ROUND(Engine!BH182,0),0)</f>
        <v>0</v>
      </c>
      <c r="W231" s="310">
        <f ca="1">IFERROR(ROUND(Engine!BI182,0),0)</f>
        <v>0</v>
      </c>
      <c r="X231" s="310">
        <f>IFERROR(ROUND(Engine!BJ182,0),0)</f>
        <v>0</v>
      </c>
      <c r="Y231" s="310">
        <f>IFERROR(ROUND(Engine!BK182,0),0)</f>
        <v>0</v>
      </c>
      <c r="Z231" s="310">
        <f>IFERROR(ROUND(Engine!BL182,0),0)</f>
        <v>0</v>
      </c>
      <c r="AA231" s="310">
        <f>IFERROR(ROUND(Engine!BM182,0),0)</f>
        <v>0</v>
      </c>
      <c r="AB231" s="310">
        <f>IFERROR(ROUND(Engine!BN182,0),0)</f>
        <v>0</v>
      </c>
      <c r="AC231" s="310">
        <f>IFERROR(ROUND(Engine!BO182,0),0)</f>
        <v>0</v>
      </c>
      <c r="AD231" s="310">
        <f>IFERROR(ROUND(Engine!BP182,0),0)</f>
        <v>0</v>
      </c>
    </row>
    <row r="232" spans="2:30" x14ac:dyDescent="0.3">
      <c r="B232" s="305" t="str">
        <f t="shared" ref="B232:E247" ca="1" si="197">B189</f>
        <v/>
      </c>
      <c r="C232" s="312" t="str">
        <f t="shared" ca="1" si="197"/>
        <v/>
      </c>
      <c r="D232" s="312" t="str">
        <f t="shared" ca="1" si="197"/>
        <v/>
      </c>
      <c r="E232" s="310">
        <f t="shared" ca="1" si="197"/>
        <v>0</v>
      </c>
      <c r="F232" s="305"/>
      <c r="G232" s="305"/>
      <c r="H232" s="305"/>
      <c r="I232" s="305"/>
      <c r="J232" s="305"/>
      <c r="K232" s="310">
        <f ca="1">IFERROR(ROUND(Engine!AP183,0),0)</f>
        <v>0</v>
      </c>
      <c r="L232" s="310">
        <f ca="1">IFERROR(ROUND(Engine!AQ183,0),0)</f>
        <v>0</v>
      </c>
      <c r="M232" s="310">
        <f ca="1">IFERROR(ROUND(Engine!AR183,0),0)</f>
        <v>0</v>
      </c>
      <c r="N232" s="310">
        <f ca="1">IFERROR(ROUND(Engine!AS183,0),0)</f>
        <v>0</v>
      </c>
      <c r="O232" s="310">
        <f ca="1">IFERROR(ROUND(Engine!AT183,0),0)</f>
        <v>0</v>
      </c>
      <c r="P232" s="310">
        <f ca="1">IFERROR(ROUND(Engine!AU183,0),0)</f>
        <v>0</v>
      </c>
      <c r="Q232" s="310">
        <f ca="1">IFERROR(ROUND(Engine!AV183,0),0)</f>
        <v>0</v>
      </c>
      <c r="R232" s="310">
        <f ca="1">IFERROR(ROUND(Engine!AW183,0),0)</f>
        <v>0</v>
      </c>
      <c r="S232" s="310">
        <f ca="1">IFERROR(ROUND(Engine!AX183,0),0)</f>
        <v>0</v>
      </c>
      <c r="T232" s="310">
        <f ca="1">IFERROR(ROUND(Engine!AY183,0),0)</f>
        <v>0</v>
      </c>
      <c r="U232" s="310">
        <f ca="1">IFERROR(ROUND(Engine!BG183,0),0)</f>
        <v>0</v>
      </c>
      <c r="V232" s="310">
        <f ca="1">IFERROR(ROUND(Engine!BH183,0),0)</f>
        <v>0</v>
      </c>
      <c r="W232" s="310">
        <f ca="1">IFERROR(ROUND(Engine!BI183,0),0)</f>
        <v>0</v>
      </c>
      <c r="X232" s="310">
        <f>IFERROR(ROUND(Engine!BJ183,0),0)</f>
        <v>0</v>
      </c>
      <c r="Y232" s="310">
        <f>IFERROR(ROUND(Engine!BK183,0),0)</f>
        <v>0</v>
      </c>
      <c r="Z232" s="310">
        <f>IFERROR(ROUND(Engine!BL183,0),0)</f>
        <v>0</v>
      </c>
      <c r="AA232" s="310">
        <f>IFERROR(ROUND(Engine!BM183,0),0)</f>
        <v>0</v>
      </c>
      <c r="AB232" s="310">
        <f>IFERROR(ROUND(Engine!BN183,0),0)</f>
        <v>0</v>
      </c>
      <c r="AC232" s="310">
        <f>IFERROR(ROUND(Engine!BO183,0),0)</f>
        <v>0</v>
      </c>
      <c r="AD232" s="310">
        <f>IFERROR(ROUND(Engine!BP183,0),0)</f>
        <v>0</v>
      </c>
    </row>
    <row r="233" spans="2:30" x14ac:dyDescent="0.3">
      <c r="B233" s="305" t="str">
        <f t="shared" ca="1" si="197"/>
        <v/>
      </c>
      <c r="C233" s="312" t="str">
        <f t="shared" ca="1" si="197"/>
        <v/>
      </c>
      <c r="D233" s="312" t="str">
        <f t="shared" ca="1" si="197"/>
        <v/>
      </c>
      <c r="E233" s="310">
        <f t="shared" ca="1" si="197"/>
        <v>0</v>
      </c>
      <c r="F233" s="305"/>
      <c r="G233" s="305"/>
      <c r="H233" s="305"/>
      <c r="I233" s="305"/>
      <c r="J233" s="305"/>
      <c r="K233" s="310">
        <f ca="1">IFERROR(ROUND(Engine!AP184,0),0)</f>
        <v>0</v>
      </c>
      <c r="L233" s="310">
        <f ca="1">IFERROR(ROUND(Engine!AQ184,0),0)</f>
        <v>0</v>
      </c>
      <c r="M233" s="310">
        <f ca="1">IFERROR(ROUND(Engine!AR184,0),0)</f>
        <v>0</v>
      </c>
      <c r="N233" s="310">
        <f ca="1">IFERROR(ROUND(Engine!AS184,0),0)</f>
        <v>0</v>
      </c>
      <c r="O233" s="310">
        <f ca="1">IFERROR(ROUND(Engine!AT184,0),0)</f>
        <v>0</v>
      </c>
      <c r="P233" s="310">
        <f ca="1">IFERROR(ROUND(Engine!AU184,0),0)</f>
        <v>0</v>
      </c>
      <c r="Q233" s="310">
        <f ca="1">IFERROR(ROUND(Engine!AV184,0),0)</f>
        <v>0</v>
      </c>
      <c r="R233" s="310">
        <f ca="1">IFERROR(ROUND(Engine!AW184,0),0)</f>
        <v>0</v>
      </c>
      <c r="S233" s="310">
        <f ca="1">IFERROR(ROUND(Engine!AX184,0),0)</f>
        <v>0</v>
      </c>
      <c r="T233" s="310">
        <f ca="1">IFERROR(ROUND(Engine!AY184,0),0)</f>
        <v>0</v>
      </c>
      <c r="U233" s="310">
        <f ca="1">IFERROR(ROUND(Engine!BG184,0),0)</f>
        <v>0</v>
      </c>
      <c r="V233" s="310">
        <f ca="1">IFERROR(ROUND(Engine!BH184,0),0)</f>
        <v>0</v>
      </c>
      <c r="W233" s="310">
        <f ca="1">IFERROR(ROUND(Engine!BI184,0),0)</f>
        <v>0</v>
      </c>
      <c r="X233" s="310">
        <f>IFERROR(ROUND(Engine!BJ184,0),0)</f>
        <v>0</v>
      </c>
      <c r="Y233" s="310">
        <f>IFERROR(ROUND(Engine!BK184,0),0)</f>
        <v>0</v>
      </c>
      <c r="Z233" s="310">
        <f>IFERROR(ROUND(Engine!BL184,0),0)</f>
        <v>0</v>
      </c>
      <c r="AA233" s="310">
        <f>IFERROR(ROUND(Engine!BM184,0),0)</f>
        <v>0</v>
      </c>
      <c r="AB233" s="310">
        <f>IFERROR(ROUND(Engine!BN184,0),0)</f>
        <v>0</v>
      </c>
      <c r="AC233" s="310">
        <f>IFERROR(ROUND(Engine!BO184,0),0)</f>
        <v>0</v>
      </c>
      <c r="AD233" s="310">
        <f>IFERROR(ROUND(Engine!BP184,0),0)</f>
        <v>0</v>
      </c>
    </row>
    <row r="234" spans="2:30" x14ac:dyDescent="0.3">
      <c r="B234" s="305" t="str">
        <f t="shared" ca="1" si="197"/>
        <v/>
      </c>
      <c r="C234" s="312" t="str">
        <f t="shared" ca="1" si="197"/>
        <v/>
      </c>
      <c r="D234" s="312" t="str">
        <f t="shared" ca="1" si="197"/>
        <v/>
      </c>
      <c r="E234" s="310">
        <f t="shared" ca="1" si="197"/>
        <v>0</v>
      </c>
      <c r="F234" s="305"/>
      <c r="G234" s="305"/>
      <c r="H234" s="305"/>
      <c r="I234" s="305"/>
      <c r="J234" s="305"/>
      <c r="K234" s="310">
        <f ca="1">IFERROR(ROUND(Engine!AP185,0),0)</f>
        <v>0</v>
      </c>
      <c r="L234" s="310">
        <f ca="1">IFERROR(ROUND(Engine!AQ185,0),0)</f>
        <v>0</v>
      </c>
      <c r="M234" s="310">
        <f ca="1">IFERROR(ROUND(Engine!AR185,0),0)</f>
        <v>0</v>
      </c>
      <c r="N234" s="310">
        <f ca="1">IFERROR(ROUND(Engine!AS185,0),0)</f>
        <v>0</v>
      </c>
      <c r="O234" s="310">
        <f ca="1">IFERROR(ROUND(Engine!AT185,0),0)</f>
        <v>0</v>
      </c>
      <c r="P234" s="310">
        <f ca="1">IFERROR(ROUND(Engine!AU185,0),0)</f>
        <v>0</v>
      </c>
      <c r="Q234" s="310">
        <f ca="1">IFERROR(ROUND(Engine!AV185,0),0)</f>
        <v>0</v>
      </c>
      <c r="R234" s="310">
        <f ca="1">IFERROR(ROUND(Engine!AW185,0),0)</f>
        <v>0</v>
      </c>
      <c r="S234" s="310">
        <f ca="1">IFERROR(ROUND(Engine!AX185,0),0)</f>
        <v>0</v>
      </c>
      <c r="T234" s="310">
        <f ca="1">IFERROR(ROUND(Engine!AY185,0),0)</f>
        <v>0</v>
      </c>
      <c r="U234" s="310">
        <f ca="1">IFERROR(ROUND(Engine!BG185,0),0)</f>
        <v>0</v>
      </c>
      <c r="V234" s="310">
        <f ca="1">IFERROR(ROUND(Engine!BH185,0),0)</f>
        <v>0</v>
      </c>
      <c r="W234" s="310">
        <f ca="1">IFERROR(ROUND(Engine!BI185,0),0)</f>
        <v>0</v>
      </c>
      <c r="X234" s="310">
        <f>IFERROR(ROUND(Engine!BJ185,0),0)</f>
        <v>0</v>
      </c>
      <c r="Y234" s="310">
        <f>IFERROR(ROUND(Engine!BK185,0),0)</f>
        <v>0</v>
      </c>
      <c r="Z234" s="310">
        <f>IFERROR(ROUND(Engine!BL185,0),0)</f>
        <v>0</v>
      </c>
      <c r="AA234" s="310">
        <f>IFERROR(ROUND(Engine!BM185,0),0)</f>
        <v>0</v>
      </c>
      <c r="AB234" s="310">
        <f>IFERROR(ROUND(Engine!BN185,0),0)</f>
        <v>0</v>
      </c>
      <c r="AC234" s="310">
        <f>IFERROR(ROUND(Engine!BO185,0),0)</f>
        <v>0</v>
      </c>
      <c r="AD234" s="310">
        <f>IFERROR(ROUND(Engine!BP185,0),0)</f>
        <v>0</v>
      </c>
    </row>
    <row r="235" spans="2:30" x14ac:dyDescent="0.3">
      <c r="B235" s="305" t="str">
        <f t="shared" ca="1" si="197"/>
        <v/>
      </c>
      <c r="C235" s="312" t="str">
        <f t="shared" ca="1" si="197"/>
        <v/>
      </c>
      <c r="D235" s="312" t="str">
        <f t="shared" ca="1" si="197"/>
        <v/>
      </c>
      <c r="E235" s="310">
        <f t="shared" ca="1" si="197"/>
        <v>0</v>
      </c>
      <c r="F235" s="305"/>
      <c r="G235" s="305"/>
      <c r="H235" s="305"/>
      <c r="I235" s="305"/>
      <c r="J235" s="305"/>
      <c r="K235" s="310">
        <f ca="1">IFERROR(ROUND(Engine!AP186,0),0)</f>
        <v>0</v>
      </c>
      <c r="L235" s="310">
        <f ca="1">IFERROR(ROUND(Engine!AQ186,0),0)</f>
        <v>0</v>
      </c>
      <c r="M235" s="310">
        <f ca="1">IFERROR(ROUND(Engine!AR186,0),0)</f>
        <v>0</v>
      </c>
      <c r="N235" s="310">
        <f ca="1">IFERROR(ROUND(Engine!AS186,0),0)</f>
        <v>0</v>
      </c>
      <c r="O235" s="310">
        <f ca="1">IFERROR(ROUND(Engine!AT186,0),0)</f>
        <v>0</v>
      </c>
      <c r="P235" s="310">
        <f ca="1">IFERROR(ROUND(Engine!AU186,0),0)</f>
        <v>0</v>
      </c>
      <c r="Q235" s="310">
        <f ca="1">IFERROR(ROUND(Engine!AV186,0),0)</f>
        <v>0</v>
      </c>
      <c r="R235" s="310">
        <f ca="1">IFERROR(ROUND(Engine!AW186,0),0)</f>
        <v>0</v>
      </c>
      <c r="S235" s="310">
        <f ca="1">IFERROR(ROUND(Engine!AX186,0),0)</f>
        <v>0</v>
      </c>
      <c r="T235" s="310">
        <f ca="1">IFERROR(ROUND(Engine!AY186,0),0)</f>
        <v>0</v>
      </c>
      <c r="U235" s="310">
        <f ca="1">IFERROR(ROUND(Engine!BG186,0),0)</f>
        <v>0</v>
      </c>
      <c r="V235" s="310">
        <f ca="1">IFERROR(ROUND(Engine!BH186,0),0)</f>
        <v>0</v>
      </c>
      <c r="W235" s="310">
        <f ca="1">IFERROR(ROUND(Engine!BI186,0),0)</f>
        <v>0</v>
      </c>
      <c r="X235" s="310">
        <f>IFERROR(ROUND(Engine!BJ186,0),0)</f>
        <v>0</v>
      </c>
      <c r="Y235" s="310">
        <f>IFERROR(ROUND(Engine!BK186,0),0)</f>
        <v>0</v>
      </c>
      <c r="Z235" s="310">
        <f>IFERROR(ROUND(Engine!BL186,0),0)</f>
        <v>0</v>
      </c>
      <c r="AA235" s="310">
        <f>IFERROR(ROUND(Engine!BM186,0),0)</f>
        <v>0</v>
      </c>
      <c r="AB235" s="310">
        <f>IFERROR(ROUND(Engine!BN186,0),0)</f>
        <v>0</v>
      </c>
      <c r="AC235" s="310">
        <f>IFERROR(ROUND(Engine!BO186,0),0)</f>
        <v>0</v>
      </c>
      <c r="AD235" s="310">
        <f>IFERROR(ROUND(Engine!BP186,0),0)</f>
        <v>0</v>
      </c>
    </row>
    <row r="236" spans="2:30" x14ac:dyDescent="0.3">
      <c r="B236" s="305" t="str">
        <f t="shared" ca="1" si="197"/>
        <v/>
      </c>
      <c r="C236" s="312" t="str">
        <f t="shared" ca="1" si="197"/>
        <v/>
      </c>
      <c r="D236" s="312" t="str">
        <f t="shared" ca="1" si="197"/>
        <v/>
      </c>
      <c r="E236" s="310">
        <f t="shared" ca="1" si="197"/>
        <v>0</v>
      </c>
      <c r="F236" s="305"/>
      <c r="G236" s="305"/>
      <c r="H236" s="305"/>
      <c r="I236" s="305"/>
      <c r="J236" s="305"/>
      <c r="K236" s="310">
        <f ca="1">IFERROR(ROUND(Engine!AP187,0),0)</f>
        <v>0</v>
      </c>
      <c r="L236" s="310">
        <f ca="1">IFERROR(ROUND(Engine!AQ187,0),0)</f>
        <v>0</v>
      </c>
      <c r="M236" s="310">
        <f ca="1">IFERROR(ROUND(Engine!AR187,0),0)</f>
        <v>0</v>
      </c>
      <c r="N236" s="310">
        <f ca="1">IFERROR(ROUND(Engine!AS187,0),0)</f>
        <v>0</v>
      </c>
      <c r="O236" s="310">
        <f ca="1">IFERROR(ROUND(Engine!AT187,0),0)</f>
        <v>0</v>
      </c>
      <c r="P236" s="310">
        <f ca="1">IFERROR(ROUND(Engine!AU187,0),0)</f>
        <v>0</v>
      </c>
      <c r="Q236" s="310">
        <f ca="1">IFERROR(ROUND(Engine!AV187,0),0)</f>
        <v>0</v>
      </c>
      <c r="R236" s="310">
        <f ca="1">IFERROR(ROUND(Engine!AW187,0),0)</f>
        <v>0</v>
      </c>
      <c r="S236" s="310">
        <f ca="1">IFERROR(ROUND(Engine!AX187,0),0)</f>
        <v>0</v>
      </c>
      <c r="T236" s="310">
        <f ca="1">IFERROR(ROUND(Engine!AY187,0),0)</f>
        <v>0</v>
      </c>
      <c r="U236" s="310">
        <f ca="1">IFERROR(ROUND(Engine!BG187,0),0)</f>
        <v>0</v>
      </c>
      <c r="V236" s="310">
        <f ca="1">IFERROR(ROUND(Engine!BH187,0),0)</f>
        <v>0</v>
      </c>
      <c r="W236" s="310">
        <f ca="1">IFERROR(ROUND(Engine!BI187,0),0)</f>
        <v>0</v>
      </c>
      <c r="X236" s="310">
        <f>IFERROR(ROUND(Engine!BJ187,0),0)</f>
        <v>0</v>
      </c>
      <c r="Y236" s="310">
        <f>IFERROR(ROUND(Engine!BK187,0),0)</f>
        <v>0</v>
      </c>
      <c r="Z236" s="310">
        <f>IFERROR(ROUND(Engine!BL187,0),0)</f>
        <v>0</v>
      </c>
      <c r="AA236" s="310">
        <f>IFERROR(ROUND(Engine!BM187,0),0)</f>
        <v>0</v>
      </c>
      <c r="AB236" s="310">
        <f>IFERROR(ROUND(Engine!BN187,0),0)</f>
        <v>0</v>
      </c>
      <c r="AC236" s="310">
        <f>IFERROR(ROUND(Engine!BO187,0),0)</f>
        <v>0</v>
      </c>
      <c r="AD236" s="310">
        <f>IFERROR(ROUND(Engine!BP187,0),0)</f>
        <v>0</v>
      </c>
    </row>
    <row r="237" spans="2:30" x14ac:dyDescent="0.3">
      <c r="B237" s="305" t="str">
        <f t="shared" ca="1" si="197"/>
        <v/>
      </c>
      <c r="C237" s="312" t="str">
        <f t="shared" ca="1" si="197"/>
        <v/>
      </c>
      <c r="D237" s="312" t="str">
        <f t="shared" ca="1" si="197"/>
        <v/>
      </c>
      <c r="E237" s="310">
        <f t="shared" ca="1" si="197"/>
        <v>0</v>
      </c>
      <c r="F237" s="305"/>
      <c r="G237" s="305"/>
      <c r="H237" s="305"/>
      <c r="I237" s="305"/>
      <c r="J237" s="305"/>
      <c r="K237" s="310">
        <f ca="1">IFERROR(ROUND(Engine!AP188,0),0)</f>
        <v>0</v>
      </c>
      <c r="L237" s="310">
        <f ca="1">IFERROR(ROUND(Engine!AQ188,0),0)</f>
        <v>0</v>
      </c>
      <c r="M237" s="310">
        <f ca="1">IFERROR(ROUND(Engine!AR188,0),0)</f>
        <v>0</v>
      </c>
      <c r="N237" s="310">
        <f ca="1">IFERROR(ROUND(Engine!AS188,0),0)</f>
        <v>0</v>
      </c>
      <c r="O237" s="310">
        <f ca="1">IFERROR(ROUND(Engine!AT188,0),0)</f>
        <v>0</v>
      </c>
      <c r="P237" s="310">
        <f ca="1">IFERROR(ROUND(Engine!AU188,0),0)</f>
        <v>0</v>
      </c>
      <c r="Q237" s="310">
        <f ca="1">IFERROR(ROUND(Engine!AV188,0),0)</f>
        <v>0</v>
      </c>
      <c r="R237" s="310">
        <f ca="1">IFERROR(ROUND(Engine!AW188,0),0)</f>
        <v>0</v>
      </c>
      <c r="S237" s="310">
        <f ca="1">IFERROR(ROUND(Engine!AX188,0),0)</f>
        <v>0</v>
      </c>
      <c r="T237" s="310">
        <f ca="1">IFERROR(ROUND(Engine!AY188,0),0)</f>
        <v>0</v>
      </c>
      <c r="U237" s="310">
        <f ca="1">IFERROR(ROUND(Engine!BG188,0),0)</f>
        <v>0</v>
      </c>
      <c r="V237" s="310">
        <f ca="1">IFERROR(ROUND(Engine!BH188,0),0)</f>
        <v>0</v>
      </c>
      <c r="W237" s="310">
        <f ca="1">IFERROR(ROUND(Engine!BI188,0),0)</f>
        <v>0</v>
      </c>
      <c r="X237" s="310">
        <f>IFERROR(ROUND(Engine!BJ188,0),0)</f>
        <v>0</v>
      </c>
      <c r="Y237" s="310">
        <f>IFERROR(ROUND(Engine!BK188,0),0)</f>
        <v>0</v>
      </c>
      <c r="Z237" s="310">
        <f>IFERROR(ROUND(Engine!BL188,0),0)</f>
        <v>0</v>
      </c>
      <c r="AA237" s="310">
        <f>IFERROR(ROUND(Engine!BM188,0),0)</f>
        <v>0</v>
      </c>
      <c r="AB237" s="310">
        <f>IFERROR(ROUND(Engine!BN188,0),0)</f>
        <v>0</v>
      </c>
      <c r="AC237" s="310">
        <f>IFERROR(ROUND(Engine!BO188,0),0)</f>
        <v>0</v>
      </c>
      <c r="AD237" s="310">
        <f>IFERROR(ROUND(Engine!BP188,0),0)</f>
        <v>0</v>
      </c>
    </row>
    <row r="238" spans="2:30" x14ac:dyDescent="0.3">
      <c r="B238" s="305" t="str">
        <f t="shared" ca="1" si="197"/>
        <v/>
      </c>
      <c r="C238" s="312" t="str">
        <f t="shared" ca="1" si="197"/>
        <v/>
      </c>
      <c r="D238" s="312" t="str">
        <f t="shared" ca="1" si="197"/>
        <v/>
      </c>
      <c r="E238" s="310">
        <f t="shared" ca="1" si="197"/>
        <v>0</v>
      </c>
      <c r="F238" s="305"/>
      <c r="G238" s="305"/>
      <c r="H238" s="305"/>
      <c r="I238" s="305"/>
      <c r="J238" s="305"/>
      <c r="K238" s="310">
        <f ca="1">IFERROR(ROUND(Engine!AP189,0),0)</f>
        <v>0</v>
      </c>
      <c r="L238" s="310">
        <f ca="1">IFERROR(ROUND(Engine!AQ189,0),0)</f>
        <v>0</v>
      </c>
      <c r="M238" s="310">
        <f ca="1">IFERROR(ROUND(Engine!AR189,0),0)</f>
        <v>0</v>
      </c>
      <c r="N238" s="310">
        <f ca="1">IFERROR(ROUND(Engine!AS189,0),0)</f>
        <v>0</v>
      </c>
      <c r="O238" s="310">
        <f ca="1">IFERROR(ROUND(Engine!AT189,0),0)</f>
        <v>0</v>
      </c>
      <c r="P238" s="310">
        <f ca="1">IFERROR(ROUND(Engine!AU189,0),0)</f>
        <v>0</v>
      </c>
      <c r="Q238" s="310">
        <f ca="1">IFERROR(ROUND(Engine!AV189,0),0)</f>
        <v>0</v>
      </c>
      <c r="R238" s="310">
        <f ca="1">IFERROR(ROUND(Engine!AW189,0),0)</f>
        <v>0</v>
      </c>
      <c r="S238" s="310">
        <f ca="1">IFERROR(ROUND(Engine!AX189,0),0)</f>
        <v>0</v>
      </c>
      <c r="T238" s="310">
        <f ca="1">IFERROR(ROUND(Engine!AY189,0),0)</f>
        <v>0</v>
      </c>
      <c r="U238" s="310">
        <f ca="1">IFERROR(ROUND(Engine!BG189,0),0)</f>
        <v>0</v>
      </c>
      <c r="V238" s="310">
        <f ca="1">IFERROR(ROUND(Engine!BH189,0),0)</f>
        <v>0</v>
      </c>
      <c r="W238" s="310">
        <f ca="1">IFERROR(ROUND(Engine!BI189,0),0)</f>
        <v>0</v>
      </c>
      <c r="X238" s="310">
        <f>IFERROR(ROUND(Engine!BJ189,0),0)</f>
        <v>0</v>
      </c>
      <c r="Y238" s="310">
        <f>IFERROR(ROUND(Engine!BK189,0),0)</f>
        <v>0</v>
      </c>
      <c r="Z238" s="310">
        <f>IFERROR(ROUND(Engine!BL189,0),0)</f>
        <v>0</v>
      </c>
      <c r="AA238" s="310">
        <f>IFERROR(ROUND(Engine!BM189,0),0)</f>
        <v>0</v>
      </c>
      <c r="AB238" s="310">
        <f>IFERROR(ROUND(Engine!BN189,0),0)</f>
        <v>0</v>
      </c>
      <c r="AC238" s="310">
        <f>IFERROR(ROUND(Engine!BO189,0),0)</f>
        <v>0</v>
      </c>
      <c r="AD238" s="310">
        <f>IFERROR(ROUND(Engine!BP189,0),0)</f>
        <v>0</v>
      </c>
    </row>
    <row r="239" spans="2:30" x14ac:dyDescent="0.3">
      <c r="B239" s="305" t="str">
        <f t="shared" ca="1" si="197"/>
        <v/>
      </c>
      <c r="C239" s="312" t="str">
        <f t="shared" ca="1" si="197"/>
        <v/>
      </c>
      <c r="D239" s="312" t="str">
        <f t="shared" ca="1" si="197"/>
        <v/>
      </c>
      <c r="E239" s="310">
        <f t="shared" ca="1" si="197"/>
        <v>0</v>
      </c>
      <c r="F239" s="305"/>
      <c r="G239" s="305"/>
      <c r="H239" s="305"/>
      <c r="I239" s="305"/>
      <c r="J239" s="305"/>
      <c r="K239" s="310">
        <f ca="1">IFERROR(ROUND(Engine!AP190,0),0)</f>
        <v>0</v>
      </c>
      <c r="L239" s="310">
        <f ca="1">IFERROR(ROUND(Engine!AQ190,0),0)</f>
        <v>0</v>
      </c>
      <c r="M239" s="310">
        <f ca="1">IFERROR(ROUND(Engine!AR190,0),0)</f>
        <v>0</v>
      </c>
      <c r="N239" s="310">
        <f ca="1">IFERROR(ROUND(Engine!AS190,0),0)</f>
        <v>0</v>
      </c>
      <c r="O239" s="310">
        <f ca="1">IFERROR(ROUND(Engine!AT190,0),0)</f>
        <v>0</v>
      </c>
      <c r="P239" s="310">
        <f ca="1">IFERROR(ROUND(Engine!AU190,0),0)</f>
        <v>0</v>
      </c>
      <c r="Q239" s="310">
        <f ca="1">IFERROR(ROUND(Engine!AV190,0),0)</f>
        <v>0</v>
      </c>
      <c r="R239" s="310">
        <f ca="1">IFERROR(ROUND(Engine!AW190,0),0)</f>
        <v>0</v>
      </c>
      <c r="S239" s="310">
        <f ca="1">IFERROR(ROUND(Engine!AX190,0),0)</f>
        <v>0</v>
      </c>
      <c r="T239" s="310">
        <f ca="1">IFERROR(ROUND(Engine!AY190,0),0)</f>
        <v>0</v>
      </c>
      <c r="U239" s="310">
        <f ca="1">IFERROR(ROUND(Engine!BG190,0),0)</f>
        <v>0</v>
      </c>
      <c r="V239" s="310">
        <f ca="1">IFERROR(ROUND(Engine!BH190,0),0)</f>
        <v>0</v>
      </c>
      <c r="W239" s="310">
        <f ca="1">IFERROR(ROUND(Engine!BI190,0),0)</f>
        <v>0</v>
      </c>
      <c r="X239" s="310">
        <f>IFERROR(ROUND(Engine!BJ190,0),0)</f>
        <v>0</v>
      </c>
      <c r="Y239" s="310">
        <f>IFERROR(ROUND(Engine!BK190,0),0)</f>
        <v>0</v>
      </c>
      <c r="Z239" s="310">
        <f>IFERROR(ROUND(Engine!BL190,0),0)</f>
        <v>0</v>
      </c>
      <c r="AA239" s="310">
        <f>IFERROR(ROUND(Engine!BM190,0),0)</f>
        <v>0</v>
      </c>
      <c r="AB239" s="310">
        <f>IFERROR(ROUND(Engine!BN190,0),0)</f>
        <v>0</v>
      </c>
      <c r="AC239" s="310">
        <f>IFERROR(ROUND(Engine!BO190,0),0)</f>
        <v>0</v>
      </c>
      <c r="AD239" s="310">
        <f>IFERROR(ROUND(Engine!BP190,0),0)</f>
        <v>0</v>
      </c>
    </row>
    <row r="240" spans="2:30" x14ac:dyDescent="0.3">
      <c r="B240" s="305" t="str">
        <f t="shared" ca="1" si="197"/>
        <v/>
      </c>
      <c r="C240" s="312" t="str">
        <f t="shared" ca="1" si="197"/>
        <v/>
      </c>
      <c r="D240" s="312" t="str">
        <f t="shared" ca="1" si="197"/>
        <v/>
      </c>
      <c r="E240" s="310">
        <f t="shared" ca="1" si="197"/>
        <v>0</v>
      </c>
      <c r="F240" s="305"/>
      <c r="G240" s="305"/>
      <c r="H240" s="305"/>
      <c r="I240" s="305"/>
      <c r="J240" s="305"/>
      <c r="K240" s="310">
        <f ca="1">IFERROR(ROUND(Engine!AP191,0),0)</f>
        <v>0</v>
      </c>
      <c r="L240" s="310">
        <f ca="1">IFERROR(ROUND(Engine!AQ191,0),0)</f>
        <v>0</v>
      </c>
      <c r="M240" s="310">
        <f ca="1">IFERROR(ROUND(Engine!AR191,0),0)</f>
        <v>0</v>
      </c>
      <c r="N240" s="310">
        <f ca="1">IFERROR(ROUND(Engine!AS191,0),0)</f>
        <v>0</v>
      </c>
      <c r="O240" s="310">
        <f ca="1">IFERROR(ROUND(Engine!AT191,0),0)</f>
        <v>0</v>
      </c>
      <c r="P240" s="310">
        <f ca="1">IFERROR(ROUND(Engine!AU191,0),0)</f>
        <v>0</v>
      </c>
      <c r="Q240" s="310">
        <f ca="1">IFERROR(ROUND(Engine!AV191,0),0)</f>
        <v>0</v>
      </c>
      <c r="R240" s="310">
        <f ca="1">IFERROR(ROUND(Engine!AW191,0),0)</f>
        <v>0</v>
      </c>
      <c r="S240" s="310">
        <f ca="1">IFERROR(ROUND(Engine!AX191,0),0)</f>
        <v>0</v>
      </c>
      <c r="T240" s="310">
        <f ca="1">IFERROR(ROUND(Engine!AY191,0),0)</f>
        <v>0</v>
      </c>
      <c r="U240" s="310">
        <f ca="1">IFERROR(ROUND(Engine!BG191,0),0)</f>
        <v>0</v>
      </c>
      <c r="V240" s="310">
        <f ca="1">IFERROR(ROUND(Engine!BH191,0),0)</f>
        <v>0</v>
      </c>
      <c r="W240" s="310">
        <f ca="1">IFERROR(ROUND(Engine!BI191,0),0)</f>
        <v>0</v>
      </c>
      <c r="X240" s="310">
        <f>IFERROR(ROUND(Engine!BJ191,0),0)</f>
        <v>0</v>
      </c>
      <c r="Y240" s="310">
        <f>IFERROR(ROUND(Engine!BK191,0),0)</f>
        <v>0</v>
      </c>
      <c r="Z240" s="310">
        <f>IFERROR(ROUND(Engine!BL191,0),0)</f>
        <v>0</v>
      </c>
      <c r="AA240" s="310">
        <f>IFERROR(ROUND(Engine!BM191,0),0)</f>
        <v>0</v>
      </c>
      <c r="AB240" s="310">
        <f>IFERROR(ROUND(Engine!BN191,0),0)</f>
        <v>0</v>
      </c>
      <c r="AC240" s="310">
        <f>IFERROR(ROUND(Engine!BO191,0),0)</f>
        <v>0</v>
      </c>
      <c r="AD240" s="310">
        <f>IFERROR(ROUND(Engine!BP191,0),0)</f>
        <v>0</v>
      </c>
    </row>
    <row r="241" spans="2:30" x14ac:dyDescent="0.3">
      <c r="B241" s="305" t="str">
        <f t="shared" ca="1" si="197"/>
        <v/>
      </c>
      <c r="C241" s="312" t="str">
        <f t="shared" ca="1" si="197"/>
        <v/>
      </c>
      <c r="D241" s="312" t="str">
        <f t="shared" ca="1" si="197"/>
        <v/>
      </c>
      <c r="E241" s="310">
        <f t="shared" ca="1" si="197"/>
        <v>0</v>
      </c>
      <c r="F241" s="305"/>
      <c r="G241" s="305"/>
      <c r="H241" s="305"/>
      <c r="I241" s="305"/>
      <c r="J241" s="305"/>
      <c r="K241" s="310">
        <f ca="1">IFERROR(ROUND(Engine!AP192,0),0)</f>
        <v>0</v>
      </c>
      <c r="L241" s="310">
        <f ca="1">IFERROR(ROUND(Engine!AQ192,0),0)</f>
        <v>0</v>
      </c>
      <c r="M241" s="310">
        <f ca="1">IFERROR(ROUND(Engine!AR192,0),0)</f>
        <v>0</v>
      </c>
      <c r="N241" s="310">
        <f ca="1">IFERROR(ROUND(Engine!AS192,0),0)</f>
        <v>0</v>
      </c>
      <c r="O241" s="310">
        <f ca="1">IFERROR(ROUND(Engine!AT192,0),0)</f>
        <v>0</v>
      </c>
      <c r="P241" s="310">
        <f ca="1">IFERROR(ROUND(Engine!AU192,0),0)</f>
        <v>0</v>
      </c>
      <c r="Q241" s="310">
        <f ca="1">IFERROR(ROUND(Engine!AV192,0),0)</f>
        <v>0</v>
      </c>
      <c r="R241" s="310">
        <f ca="1">IFERROR(ROUND(Engine!AW192,0),0)</f>
        <v>0</v>
      </c>
      <c r="S241" s="310">
        <f ca="1">IFERROR(ROUND(Engine!AX192,0),0)</f>
        <v>0</v>
      </c>
      <c r="T241" s="310">
        <f ca="1">IFERROR(ROUND(Engine!AY192,0),0)</f>
        <v>0</v>
      </c>
      <c r="U241" s="310">
        <f ca="1">IFERROR(ROUND(Engine!BG192,0),0)</f>
        <v>0</v>
      </c>
      <c r="V241" s="310">
        <f ca="1">IFERROR(ROUND(Engine!BH192,0),0)</f>
        <v>0</v>
      </c>
      <c r="W241" s="310">
        <f ca="1">IFERROR(ROUND(Engine!BI192,0),0)</f>
        <v>0</v>
      </c>
      <c r="X241" s="310">
        <f>IFERROR(ROUND(Engine!BJ192,0),0)</f>
        <v>0</v>
      </c>
      <c r="Y241" s="310">
        <f>IFERROR(ROUND(Engine!BK192,0),0)</f>
        <v>0</v>
      </c>
      <c r="Z241" s="310">
        <f>IFERROR(ROUND(Engine!BL192,0),0)</f>
        <v>0</v>
      </c>
      <c r="AA241" s="310">
        <f>IFERROR(ROUND(Engine!BM192,0),0)</f>
        <v>0</v>
      </c>
      <c r="AB241" s="310">
        <f>IFERROR(ROUND(Engine!BN192,0),0)</f>
        <v>0</v>
      </c>
      <c r="AC241" s="310">
        <f>IFERROR(ROUND(Engine!BO192,0),0)</f>
        <v>0</v>
      </c>
      <c r="AD241" s="310">
        <f>IFERROR(ROUND(Engine!BP192,0),0)</f>
        <v>0</v>
      </c>
    </row>
    <row r="242" spans="2:30" x14ac:dyDescent="0.3">
      <c r="B242" s="305" t="str">
        <f t="shared" ca="1" si="197"/>
        <v/>
      </c>
      <c r="C242" s="312" t="str">
        <f t="shared" ca="1" si="197"/>
        <v/>
      </c>
      <c r="D242" s="312" t="str">
        <f t="shared" ca="1" si="197"/>
        <v/>
      </c>
      <c r="E242" s="310">
        <f t="shared" ca="1" si="197"/>
        <v>0</v>
      </c>
      <c r="F242" s="305"/>
      <c r="G242" s="305"/>
      <c r="H242" s="305"/>
      <c r="I242" s="305"/>
      <c r="J242" s="305"/>
      <c r="K242" s="310">
        <f ca="1">IFERROR(ROUND(Engine!AP193,0),0)</f>
        <v>0</v>
      </c>
      <c r="L242" s="310">
        <f ca="1">IFERROR(ROUND(Engine!AQ193,0),0)</f>
        <v>0</v>
      </c>
      <c r="M242" s="310">
        <f ca="1">IFERROR(ROUND(Engine!AR193,0),0)</f>
        <v>0</v>
      </c>
      <c r="N242" s="310">
        <f ca="1">IFERROR(ROUND(Engine!AS193,0),0)</f>
        <v>0</v>
      </c>
      <c r="O242" s="310">
        <f ca="1">IFERROR(ROUND(Engine!AT193,0),0)</f>
        <v>0</v>
      </c>
      <c r="P242" s="310">
        <f ca="1">IFERROR(ROUND(Engine!AU193,0),0)</f>
        <v>0</v>
      </c>
      <c r="Q242" s="310">
        <f ca="1">IFERROR(ROUND(Engine!AV193,0),0)</f>
        <v>0</v>
      </c>
      <c r="R242" s="310">
        <f ca="1">IFERROR(ROUND(Engine!AW193,0),0)</f>
        <v>0</v>
      </c>
      <c r="S242" s="310">
        <f ca="1">IFERROR(ROUND(Engine!AX193,0),0)</f>
        <v>0</v>
      </c>
      <c r="T242" s="310">
        <f ca="1">IFERROR(ROUND(Engine!AY193,0),0)</f>
        <v>0</v>
      </c>
      <c r="U242" s="310">
        <f ca="1">IFERROR(ROUND(Engine!BG193,0),0)</f>
        <v>0</v>
      </c>
      <c r="V242" s="310">
        <f ca="1">IFERROR(ROUND(Engine!BH193,0),0)</f>
        <v>0</v>
      </c>
      <c r="W242" s="310">
        <f ca="1">IFERROR(ROUND(Engine!BI193,0),0)</f>
        <v>0</v>
      </c>
      <c r="X242" s="310">
        <f>IFERROR(ROUND(Engine!BJ193,0),0)</f>
        <v>0</v>
      </c>
      <c r="Y242" s="310">
        <f>IFERROR(ROUND(Engine!BK193,0),0)</f>
        <v>0</v>
      </c>
      <c r="Z242" s="310">
        <f>IFERROR(ROUND(Engine!BL193,0),0)</f>
        <v>0</v>
      </c>
      <c r="AA242" s="310">
        <f>IFERROR(ROUND(Engine!BM193,0),0)</f>
        <v>0</v>
      </c>
      <c r="AB242" s="310">
        <f>IFERROR(ROUND(Engine!BN193,0),0)</f>
        <v>0</v>
      </c>
      <c r="AC242" s="310">
        <f>IFERROR(ROUND(Engine!BO193,0),0)</f>
        <v>0</v>
      </c>
      <c r="AD242" s="310">
        <f>IFERROR(ROUND(Engine!BP193,0),0)</f>
        <v>0</v>
      </c>
    </row>
    <row r="243" spans="2:30" x14ac:dyDescent="0.3">
      <c r="B243" s="305" t="str">
        <f t="shared" ca="1" si="197"/>
        <v/>
      </c>
      <c r="C243" s="312" t="str">
        <f t="shared" ca="1" si="197"/>
        <v/>
      </c>
      <c r="D243" s="312" t="str">
        <f t="shared" ca="1" si="197"/>
        <v/>
      </c>
      <c r="E243" s="310">
        <f t="shared" ca="1" si="197"/>
        <v>0</v>
      </c>
      <c r="F243" s="305"/>
      <c r="G243" s="305"/>
      <c r="H243" s="305"/>
      <c r="I243" s="305"/>
      <c r="J243" s="305"/>
      <c r="K243" s="310">
        <f ca="1">IFERROR(ROUND(Engine!AP194,0),0)</f>
        <v>0</v>
      </c>
      <c r="L243" s="310">
        <f ca="1">IFERROR(ROUND(Engine!AQ194,0),0)</f>
        <v>0</v>
      </c>
      <c r="M243" s="310">
        <f ca="1">IFERROR(ROUND(Engine!AR194,0),0)</f>
        <v>0</v>
      </c>
      <c r="N243" s="310">
        <f ca="1">IFERROR(ROUND(Engine!AS194,0),0)</f>
        <v>0</v>
      </c>
      <c r="O243" s="310">
        <f ca="1">IFERROR(ROUND(Engine!AT194,0),0)</f>
        <v>0</v>
      </c>
      <c r="P243" s="310">
        <f ca="1">IFERROR(ROUND(Engine!AU194,0),0)</f>
        <v>0</v>
      </c>
      <c r="Q243" s="310">
        <f ca="1">IFERROR(ROUND(Engine!AV194,0),0)</f>
        <v>0</v>
      </c>
      <c r="R243" s="310">
        <f ca="1">IFERROR(ROUND(Engine!AW194,0),0)</f>
        <v>0</v>
      </c>
      <c r="S243" s="310">
        <f ca="1">IFERROR(ROUND(Engine!AX194,0),0)</f>
        <v>0</v>
      </c>
      <c r="T243" s="310">
        <f ca="1">IFERROR(ROUND(Engine!AY194,0),0)</f>
        <v>0</v>
      </c>
      <c r="U243" s="310">
        <f ca="1">IFERROR(ROUND(Engine!BG194,0),0)</f>
        <v>0</v>
      </c>
      <c r="V243" s="310">
        <f ca="1">IFERROR(ROUND(Engine!BH194,0),0)</f>
        <v>0</v>
      </c>
      <c r="W243" s="310">
        <f ca="1">IFERROR(ROUND(Engine!BI194,0),0)</f>
        <v>0</v>
      </c>
      <c r="X243" s="310">
        <f>IFERROR(ROUND(Engine!BJ194,0),0)</f>
        <v>0</v>
      </c>
      <c r="Y243" s="310">
        <f>IFERROR(ROUND(Engine!BK194,0),0)</f>
        <v>0</v>
      </c>
      <c r="Z243" s="310">
        <f>IFERROR(ROUND(Engine!BL194,0),0)</f>
        <v>0</v>
      </c>
      <c r="AA243" s="310">
        <f>IFERROR(ROUND(Engine!BM194,0),0)</f>
        <v>0</v>
      </c>
      <c r="AB243" s="310">
        <f>IFERROR(ROUND(Engine!BN194,0),0)</f>
        <v>0</v>
      </c>
      <c r="AC243" s="310">
        <f>IFERROR(ROUND(Engine!BO194,0),0)</f>
        <v>0</v>
      </c>
      <c r="AD243" s="310">
        <f>IFERROR(ROUND(Engine!BP194,0),0)</f>
        <v>0</v>
      </c>
    </row>
    <row r="244" spans="2:30" x14ac:dyDescent="0.3">
      <c r="B244" s="305" t="str">
        <f t="shared" ca="1" si="197"/>
        <v/>
      </c>
      <c r="C244" s="312" t="str">
        <f t="shared" ca="1" si="197"/>
        <v/>
      </c>
      <c r="D244" s="312" t="str">
        <f t="shared" ca="1" si="197"/>
        <v/>
      </c>
      <c r="E244" s="310">
        <f t="shared" ca="1" si="197"/>
        <v>0</v>
      </c>
      <c r="F244" s="305"/>
      <c r="G244" s="305"/>
      <c r="H244" s="305"/>
      <c r="I244" s="305"/>
      <c r="J244" s="305"/>
      <c r="K244" s="310">
        <f ca="1">IFERROR(ROUND(Engine!AP195,0),0)</f>
        <v>0</v>
      </c>
      <c r="L244" s="310">
        <f ca="1">IFERROR(ROUND(Engine!AQ195,0),0)</f>
        <v>0</v>
      </c>
      <c r="M244" s="310">
        <f ca="1">IFERROR(ROUND(Engine!AR195,0),0)</f>
        <v>0</v>
      </c>
      <c r="N244" s="310">
        <f ca="1">IFERROR(ROUND(Engine!AS195,0),0)</f>
        <v>0</v>
      </c>
      <c r="O244" s="310">
        <f ca="1">IFERROR(ROUND(Engine!AT195,0),0)</f>
        <v>0</v>
      </c>
      <c r="P244" s="310">
        <f ca="1">IFERROR(ROUND(Engine!AU195,0),0)</f>
        <v>0</v>
      </c>
      <c r="Q244" s="310">
        <f ca="1">IFERROR(ROUND(Engine!AV195,0),0)</f>
        <v>0</v>
      </c>
      <c r="R244" s="310">
        <f ca="1">IFERROR(ROUND(Engine!AW195,0),0)</f>
        <v>0</v>
      </c>
      <c r="S244" s="310">
        <f ca="1">IFERROR(ROUND(Engine!AX195,0),0)</f>
        <v>0</v>
      </c>
      <c r="T244" s="310">
        <f ca="1">IFERROR(ROUND(Engine!AY195,0),0)</f>
        <v>0</v>
      </c>
      <c r="U244" s="310">
        <f ca="1">IFERROR(ROUND(Engine!BG195,0),0)</f>
        <v>0</v>
      </c>
      <c r="V244" s="310">
        <f ca="1">IFERROR(ROUND(Engine!BH195,0),0)</f>
        <v>0</v>
      </c>
      <c r="W244" s="310">
        <f ca="1">IFERROR(ROUND(Engine!BI195,0),0)</f>
        <v>0</v>
      </c>
      <c r="X244" s="310">
        <f>IFERROR(ROUND(Engine!BJ195,0),0)</f>
        <v>0</v>
      </c>
      <c r="Y244" s="310">
        <f>IFERROR(ROUND(Engine!BK195,0),0)</f>
        <v>0</v>
      </c>
      <c r="Z244" s="310">
        <f>IFERROR(ROUND(Engine!BL195,0),0)</f>
        <v>0</v>
      </c>
      <c r="AA244" s="310">
        <f>IFERROR(ROUND(Engine!BM195,0),0)</f>
        <v>0</v>
      </c>
      <c r="AB244" s="310">
        <f>IFERROR(ROUND(Engine!BN195,0),0)</f>
        <v>0</v>
      </c>
      <c r="AC244" s="310">
        <f>IFERROR(ROUND(Engine!BO195,0),0)</f>
        <v>0</v>
      </c>
      <c r="AD244" s="310">
        <f>IFERROR(ROUND(Engine!BP195,0),0)</f>
        <v>0</v>
      </c>
    </row>
    <row r="245" spans="2:30" x14ac:dyDescent="0.3">
      <c r="B245" s="305" t="str">
        <f t="shared" ca="1" si="197"/>
        <v/>
      </c>
      <c r="C245" s="312" t="str">
        <f t="shared" ca="1" si="197"/>
        <v/>
      </c>
      <c r="D245" s="312" t="str">
        <f t="shared" ca="1" si="197"/>
        <v/>
      </c>
      <c r="E245" s="310">
        <f t="shared" ca="1" si="197"/>
        <v>0</v>
      </c>
      <c r="F245" s="305"/>
      <c r="G245" s="305"/>
      <c r="H245" s="305"/>
      <c r="I245" s="305"/>
      <c r="J245" s="305"/>
      <c r="K245" s="310">
        <f ca="1">IFERROR(ROUND(Engine!AP196,0),0)</f>
        <v>0</v>
      </c>
      <c r="L245" s="310">
        <f ca="1">IFERROR(ROUND(Engine!AQ196,0),0)</f>
        <v>0</v>
      </c>
      <c r="M245" s="310">
        <f ca="1">IFERROR(ROUND(Engine!AR196,0),0)</f>
        <v>0</v>
      </c>
      <c r="N245" s="310">
        <f ca="1">IFERROR(ROUND(Engine!AS196,0),0)</f>
        <v>0</v>
      </c>
      <c r="O245" s="310">
        <f ca="1">IFERROR(ROUND(Engine!AT196,0),0)</f>
        <v>0</v>
      </c>
      <c r="P245" s="310">
        <f ca="1">IFERROR(ROUND(Engine!AU196,0),0)</f>
        <v>0</v>
      </c>
      <c r="Q245" s="310">
        <f ca="1">IFERROR(ROUND(Engine!AV196,0),0)</f>
        <v>0</v>
      </c>
      <c r="R245" s="310">
        <f ca="1">IFERROR(ROUND(Engine!AW196,0),0)</f>
        <v>0</v>
      </c>
      <c r="S245" s="310">
        <f ca="1">IFERROR(ROUND(Engine!AX196,0),0)</f>
        <v>0</v>
      </c>
      <c r="T245" s="310">
        <f ca="1">IFERROR(ROUND(Engine!AY196,0),0)</f>
        <v>0</v>
      </c>
      <c r="U245" s="310">
        <f ca="1">IFERROR(ROUND(Engine!BG196,0),0)</f>
        <v>0</v>
      </c>
      <c r="V245" s="310">
        <f ca="1">IFERROR(ROUND(Engine!BH196,0),0)</f>
        <v>0</v>
      </c>
      <c r="W245" s="310">
        <f ca="1">IFERROR(ROUND(Engine!BI196,0),0)</f>
        <v>0</v>
      </c>
      <c r="X245" s="310">
        <f>IFERROR(ROUND(Engine!BJ196,0),0)</f>
        <v>0</v>
      </c>
      <c r="Y245" s="310">
        <f>IFERROR(ROUND(Engine!BK196,0),0)</f>
        <v>0</v>
      </c>
      <c r="Z245" s="310">
        <f>IFERROR(ROUND(Engine!BL196,0),0)</f>
        <v>0</v>
      </c>
      <c r="AA245" s="310">
        <f>IFERROR(ROUND(Engine!BM196,0),0)</f>
        <v>0</v>
      </c>
      <c r="AB245" s="310">
        <f>IFERROR(ROUND(Engine!BN196,0),0)</f>
        <v>0</v>
      </c>
      <c r="AC245" s="310">
        <f>IFERROR(ROUND(Engine!BO196,0),0)</f>
        <v>0</v>
      </c>
      <c r="AD245" s="310">
        <f>IFERROR(ROUND(Engine!BP196,0),0)</f>
        <v>0</v>
      </c>
    </row>
    <row r="246" spans="2:30" x14ac:dyDescent="0.3">
      <c r="B246" s="305" t="str">
        <f t="shared" ca="1" si="197"/>
        <v/>
      </c>
      <c r="C246" s="312" t="str">
        <f t="shared" ca="1" si="197"/>
        <v/>
      </c>
      <c r="D246" s="312" t="str">
        <f t="shared" ca="1" si="197"/>
        <v/>
      </c>
      <c r="E246" s="310">
        <f t="shared" ca="1" si="197"/>
        <v>0</v>
      </c>
      <c r="F246" s="305"/>
      <c r="G246" s="305"/>
      <c r="H246" s="305"/>
      <c r="I246" s="305"/>
      <c r="J246" s="305"/>
      <c r="K246" s="310">
        <f ca="1">IFERROR(ROUND(Engine!AP197,0),0)</f>
        <v>0</v>
      </c>
      <c r="L246" s="310">
        <f ca="1">IFERROR(ROUND(Engine!AQ197,0),0)</f>
        <v>0</v>
      </c>
      <c r="M246" s="310">
        <f ca="1">IFERROR(ROUND(Engine!AR197,0),0)</f>
        <v>0</v>
      </c>
      <c r="N246" s="310">
        <f ca="1">IFERROR(ROUND(Engine!AS197,0),0)</f>
        <v>0</v>
      </c>
      <c r="O246" s="310">
        <f ca="1">IFERROR(ROUND(Engine!AT197,0),0)</f>
        <v>0</v>
      </c>
      <c r="P246" s="310">
        <f ca="1">IFERROR(ROUND(Engine!AU197,0),0)</f>
        <v>0</v>
      </c>
      <c r="Q246" s="310">
        <f ca="1">IFERROR(ROUND(Engine!AV197,0),0)</f>
        <v>0</v>
      </c>
      <c r="R246" s="310">
        <f ca="1">IFERROR(ROUND(Engine!AW197,0),0)</f>
        <v>0</v>
      </c>
      <c r="S246" s="310">
        <f ca="1">IFERROR(ROUND(Engine!AX197,0),0)</f>
        <v>0</v>
      </c>
      <c r="T246" s="310">
        <f ca="1">IFERROR(ROUND(Engine!AY197,0),0)</f>
        <v>0</v>
      </c>
      <c r="U246" s="310">
        <f ca="1">IFERROR(ROUND(Engine!BG197,0),0)</f>
        <v>0</v>
      </c>
      <c r="V246" s="310">
        <f ca="1">IFERROR(ROUND(Engine!BH197,0),0)</f>
        <v>0</v>
      </c>
      <c r="W246" s="310">
        <f ca="1">IFERROR(ROUND(Engine!BI197,0),0)</f>
        <v>0</v>
      </c>
      <c r="X246" s="310">
        <f>IFERROR(ROUND(Engine!BJ197,0),0)</f>
        <v>0</v>
      </c>
      <c r="Y246" s="310">
        <f>IFERROR(ROUND(Engine!BK197,0),0)</f>
        <v>0</v>
      </c>
      <c r="Z246" s="310">
        <f>IFERROR(ROUND(Engine!BL197,0),0)</f>
        <v>0</v>
      </c>
      <c r="AA246" s="310">
        <f>IFERROR(ROUND(Engine!BM197,0),0)</f>
        <v>0</v>
      </c>
      <c r="AB246" s="310">
        <f>IFERROR(ROUND(Engine!BN197,0),0)</f>
        <v>0</v>
      </c>
      <c r="AC246" s="310">
        <f>IFERROR(ROUND(Engine!BO197,0),0)</f>
        <v>0</v>
      </c>
      <c r="AD246" s="310">
        <f>IFERROR(ROUND(Engine!BP197,0),0)</f>
        <v>0</v>
      </c>
    </row>
    <row r="247" spans="2:30" x14ac:dyDescent="0.3">
      <c r="B247" s="305" t="str">
        <f t="shared" ca="1" si="197"/>
        <v/>
      </c>
      <c r="C247" s="312" t="str">
        <f t="shared" ca="1" si="197"/>
        <v/>
      </c>
      <c r="D247" s="312" t="str">
        <f t="shared" ca="1" si="197"/>
        <v/>
      </c>
      <c r="E247" s="310">
        <f t="shared" ca="1" si="197"/>
        <v>0</v>
      </c>
      <c r="F247" s="305"/>
      <c r="G247" s="305"/>
      <c r="H247" s="305"/>
      <c r="I247" s="305"/>
      <c r="J247" s="305"/>
      <c r="K247" s="310">
        <f ca="1">IFERROR(ROUND(Engine!AP198,0),0)</f>
        <v>0</v>
      </c>
      <c r="L247" s="310">
        <f ca="1">IFERROR(ROUND(Engine!AQ198,0),0)</f>
        <v>0</v>
      </c>
      <c r="M247" s="310">
        <f ca="1">IFERROR(ROUND(Engine!AR198,0),0)</f>
        <v>0</v>
      </c>
      <c r="N247" s="310">
        <f ca="1">IFERROR(ROUND(Engine!AS198,0),0)</f>
        <v>0</v>
      </c>
      <c r="O247" s="310">
        <f ca="1">IFERROR(ROUND(Engine!AT198,0),0)</f>
        <v>0</v>
      </c>
      <c r="P247" s="310">
        <f ca="1">IFERROR(ROUND(Engine!AU198,0),0)</f>
        <v>0</v>
      </c>
      <c r="Q247" s="310">
        <f ca="1">IFERROR(ROUND(Engine!AV198,0),0)</f>
        <v>0</v>
      </c>
      <c r="R247" s="310">
        <f ca="1">IFERROR(ROUND(Engine!AW198,0),0)</f>
        <v>0</v>
      </c>
      <c r="S247" s="310">
        <f ca="1">IFERROR(ROUND(Engine!AX198,0),0)</f>
        <v>0</v>
      </c>
      <c r="T247" s="310">
        <f ca="1">IFERROR(ROUND(Engine!AY198,0),0)</f>
        <v>0</v>
      </c>
      <c r="U247" s="310">
        <f ca="1">IFERROR(ROUND(Engine!BG198,0),0)</f>
        <v>0</v>
      </c>
      <c r="V247" s="310">
        <f ca="1">IFERROR(ROUND(Engine!BH198,0),0)</f>
        <v>0</v>
      </c>
      <c r="W247" s="310">
        <f ca="1">IFERROR(ROUND(Engine!BI198,0),0)</f>
        <v>0</v>
      </c>
      <c r="X247" s="310">
        <f>IFERROR(ROUND(Engine!BJ198,0),0)</f>
        <v>0</v>
      </c>
      <c r="Y247" s="310">
        <f>IFERROR(ROUND(Engine!BK198,0),0)</f>
        <v>0</v>
      </c>
      <c r="Z247" s="310">
        <f>IFERROR(ROUND(Engine!BL198,0),0)</f>
        <v>0</v>
      </c>
      <c r="AA247" s="310">
        <f>IFERROR(ROUND(Engine!BM198,0),0)</f>
        <v>0</v>
      </c>
      <c r="AB247" s="310">
        <f>IFERROR(ROUND(Engine!BN198,0),0)</f>
        <v>0</v>
      </c>
      <c r="AC247" s="310">
        <f>IFERROR(ROUND(Engine!BO198,0),0)</f>
        <v>0</v>
      </c>
      <c r="AD247" s="310">
        <f>IFERROR(ROUND(Engine!BP198,0),0)</f>
        <v>0</v>
      </c>
    </row>
    <row r="248" spans="2:30" x14ac:dyDescent="0.3">
      <c r="B248" s="305" t="str">
        <f t="shared" ref="B248:E260" ca="1" si="198">B205</f>
        <v/>
      </c>
      <c r="C248" s="312" t="str">
        <f t="shared" ca="1" si="198"/>
        <v/>
      </c>
      <c r="D248" s="312" t="str">
        <f t="shared" ca="1" si="198"/>
        <v/>
      </c>
      <c r="E248" s="310">
        <f t="shared" ca="1" si="198"/>
        <v>0</v>
      </c>
      <c r="F248" s="305"/>
      <c r="G248" s="305"/>
      <c r="H248" s="305"/>
      <c r="I248" s="305"/>
      <c r="J248" s="305"/>
      <c r="K248" s="310">
        <f ca="1">IFERROR(ROUND(Engine!AP199,0),0)</f>
        <v>0</v>
      </c>
      <c r="L248" s="310">
        <f ca="1">IFERROR(ROUND(Engine!AQ199,0),0)</f>
        <v>0</v>
      </c>
      <c r="M248" s="310">
        <f ca="1">IFERROR(ROUND(Engine!AR199,0),0)</f>
        <v>0</v>
      </c>
      <c r="N248" s="310">
        <f ca="1">IFERROR(ROUND(Engine!AS199,0),0)</f>
        <v>0</v>
      </c>
      <c r="O248" s="310">
        <f ca="1">IFERROR(ROUND(Engine!AT199,0),0)</f>
        <v>0</v>
      </c>
      <c r="P248" s="310">
        <f ca="1">IFERROR(ROUND(Engine!AU199,0),0)</f>
        <v>0</v>
      </c>
      <c r="Q248" s="310">
        <f ca="1">IFERROR(ROUND(Engine!AV199,0),0)</f>
        <v>0</v>
      </c>
      <c r="R248" s="310">
        <f ca="1">IFERROR(ROUND(Engine!AW199,0),0)</f>
        <v>0</v>
      </c>
      <c r="S248" s="310">
        <f ca="1">IFERROR(ROUND(Engine!AX199,0),0)</f>
        <v>0</v>
      </c>
      <c r="T248" s="310">
        <f ca="1">IFERROR(ROUND(Engine!AY199,0),0)</f>
        <v>0</v>
      </c>
      <c r="U248" s="310">
        <f ca="1">IFERROR(ROUND(Engine!BG199,0),0)</f>
        <v>0</v>
      </c>
      <c r="V248" s="310">
        <f ca="1">IFERROR(ROUND(Engine!BH199,0),0)</f>
        <v>0</v>
      </c>
      <c r="W248" s="310">
        <f ca="1">IFERROR(ROUND(Engine!BI199,0),0)</f>
        <v>0</v>
      </c>
      <c r="X248" s="310">
        <f>IFERROR(ROUND(Engine!BJ199,0),0)</f>
        <v>0</v>
      </c>
      <c r="Y248" s="310">
        <f>IFERROR(ROUND(Engine!BK199,0),0)</f>
        <v>0</v>
      </c>
      <c r="Z248" s="310">
        <f>IFERROR(ROUND(Engine!BL199,0),0)</f>
        <v>0</v>
      </c>
      <c r="AA248" s="310">
        <f>IFERROR(ROUND(Engine!BM199,0),0)</f>
        <v>0</v>
      </c>
      <c r="AB248" s="310">
        <f>IFERROR(ROUND(Engine!BN199,0),0)</f>
        <v>0</v>
      </c>
      <c r="AC248" s="310">
        <f>IFERROR(ROUND(Engine!BO199,0),0)</f>
        <v>0</v>
      </c>
      <c r="AD248" s="310">
        <f>IFERROR(ROUND(Engine!BP199,0),0)</f>
        <v>0</v>
      </c>
    </row>
    <row r="249" spans="2:30" x14ac:dyDescent="0.3">
      <c r="B249" s="305" t="str">
        <f t="shared" ca="1" si="198"/>
        <v/>
      </c>
      <c r="C249" s="312" t="str">
        <f t="shared" ca="1" si="198"/>
        <v/>
      </c>
      <c r="D249" s="312" t="str">
        <f t="shared" ca="1" si="198"/>
        <v/>
      </c>
      <c r="E249" s="310">
        <f t="shared" ca="1" si="198"/>
        <v>0</v>
      </c>
      <c r="F249" s="305"/>
      <c r="G249" s="305"/>
      <c r="H249" s="305"/>
      <c r="I249" s="305"/>
      <c r="J249" s="305"/>
      <c r="K249" s="310">
        <f ca="1">IFERROR(ROUND(Engine!AP200,0),0)</f>
        <v>0</v>
      </c>
      <c r="L249" s="310">
        <f ca="1">IFERROR(ROUND(Engine!AQ200,0),0)</f>
        <v>0</v>
      </c>
      <c r="M249" s="310">
        <f ca="1">IFERROR(ROUND(Engine!AR200,0),0)</f>
        <v>0</v>
      </c>
      <c r="N249" s="310">
        <f ca="1">IFERROR(ROUND(Engine!AS200,0),0)</f>
        <v>0</v>
      </c>
      <c r="O249" s="310">
        <f ca="1">IFERROR(ROUND(Engine!AT200,0),0)</f>
        <v>0</v>
      </c>
      <c r="P249" s="310">
        <f ca="1">IFERROR(ROUND(Engine!AU200,0),0)</f>
        <v>0</v>
      </c>
      <c r="Q249" s="310">
        <f ca="1">IFERROR(ROUND(Engine!AV200,0),0)</f>
        <v>0</v>
      </c>
      <c r="R249" s="310">
        <f ca="1">IFERROR(ROUND(Engine!AW200,0),0)</f>
        <v>0</v>
      </c>
      <c r="S249" s="310">
        <f ca="1">IFERROR(ROUND(Engine!AX200,0),0)</f>
        <v>0</v>
      </c>
      <c r="T249" s="310">
        <f ca="1">IFERROR(ROUND(Engine!AY200,0),0)</f>
        <v>0</v>
      </c>
      <c r="U249" s="310">
        <f ca="1">IFERROR(ROUND(Engine!BG200,0),0)</f>
        <v>0</v>
      </c>
      <c r="V249" s="310">
        <f ca="1">IFERROR(ROUND(Engine!BH200,0),0)</f>
        <v>0</v>
      </c>
      <c r="W249" s="310">
        <f ca="1">IFERROR(ROUND(Engine!BI200,0),0)</f>
        <v>0</v>
      </c>
      <c r="X249" s="310">
        <f>IFERROR(ROUND(Engine!BJ200,0),0)</f>
        <v>0</v>
      </c>
      <c r="Y249" s="310">
        <f>IFERROR(ROUND(Engine!BK200,0),0)</f>
        <v>0</v>
      </c>
      <c r="Z249" s="310">
        <f>IFERROR(ROUND(Engine!BL200,0),0)</f>
        <v>0</v>
      </c>
      <c r="AA249" s="310">
        <f>IFERROR(ROUND(Engine!BM200,0),0)</f>
        <v>0</v>
      </c>
      <c r="AB249" s="310">
        <f>IFERROR(ROUND(Engine!BN200,0),0)</f>
        <v>0</v>
      </c>
      <c r="AC249" s="310">
        <f>IFERROR(ROUND(Engine!BO200,0),0)</f>
        <v>0</v>
      </c>
      <c r="AD249" s="310">
        <f>IFERROR(ROUND(Engine!BP200,0),0)</f>
        <v>0</v>
      </c>
    </row>
    <row r="250" spans="2:30" x14ac:dyDescent="0.3">
      <c r="B250" s="305" t="str">
        <f t="shared" ca="1" si="198"/>
        <v/>
      </c>
      <c r="C250" s="312" t="str">
        <f t="shared" ca="1" si="198"/>
        <v/>
      </c>
      <c r="D250" s="312" t="str">
        <f t="shared" ca="1" si="198"/>
        <v/>
      </c>
      <c r="E250" s="310">
        <f t="shared" ca="1" si="198"/>
        <v>0</v>
      </c>
      <c r="F250" s="305"/>
      <c r="G250" s="305"/>
      <c r="H250" s="305"/>
      <c r="I250" s="305"/>
      <c r="J250" s="305"/>
      <c r="K250" s="310">
        <f ca="1">IFERROR(ROUND(Engine!AP201,0),0)</f>
        <v>0</v>
      </c>
      <c r="L250" s="310">
        <f ca="1">IFERROR(ROUND(Engine!AQ201,0),0)</f>
        <v>0</v>
      </c>
      <c r="M250" s="310">
        <f ca="1">IFERROR(ROUND(Engine!AR201,0),0)</f>
        <v>0</v>
      </c>
      <c r="N250" s="310">
        <f ca="1">IFERROR(ROUND(Engine!AS201,0),0)</f>
        <v>0</v>
      </c>
      <c r="O250" s="310">
        <f ca="1">IFERROR(ROUND(Engine!AT201,0),0)</f>
        <v>0</v>
      </c>
      <c r="P250" s="310">
        <f ca="1">IFERROR(ROUND(Engine!AU201,0),0)</f>
        <v>0</v>
      </c>
      <c r="Q250" s="310">
        <f ca="1">IFERROR(ROUND(Engine!AV201,0),0)</f>
        <v>0</v>
      </c>
      <c r="R250" s="310">
        <f ca="1">IFERROR(ROUND(Engine!AW201,0),0)</f>
        <v>0</v>
      </c>
      <c r="S250" s="310">
        <f ca="1">IFERROR(ROUND(Engine!AX201,0),0)</f>
        <v>0</v>
      </c>
      <c r="T250" s="310">
        <f ca="1">IFERROR(ROUND(Engine!AY201,0),0)</f>
        <v>0</v>
      </c>
      <c r="U250" s="310">
        <f ca="1">IFERROR(ROUND(Engine!BG201,0),0)</f>
        <v>0</v>
      </c>
      <c r="V250" s="310">
        <f ca="1">IFERROR(ROUND(Engine!BH201,0),0)</f>
        <v>0</v>
      </c>
      <c r="W250" s="310">
        <f ca="1">IFERROR(ROUND(Engine!BI201,0),0)</f>
        <v>0</v>
      </c>
      <c r="X250" s="310">
        <f>IFERROR(ROUND(Engine!BJ201,0),0)</f>
        <v>0</v>
      </c>
      <c r="Y250" s="310">
        <f>IFERROR(ROUND(Engine!BK201,0),0)</f>
        <v>0</v>
      </c>
      <c r="Z250" s="310">
        <f>IFERROR(ROUND(Engine!BL201,0),0)</f>
        <v>0</v>
      </c>
      <c r="AA250" s="310">
        <f>IFERROR(ROUND(Engine!BM201,0),0)</f>
        <v>0</v>
      </c>
      <c r="AB250" s="310">
        <f>IFERROR(ROUND(Engine!BN201,0),0)</f>
        <v>0</v>
      </c>
      <c r="AC250" s="310">
        <f>IFERROR(ROUND(Engine!BO201,0),0)</f>
        <v>0</v>
      </c>
      <c r="AD250" s="310">
        <f>IFERROR(ROUND(Engine!BP201,0),0)</f>
        <v>0</v>
      </c>
    </row>
    <row r="251" spans="2:30" x14ac:dyDescent="0.3">
      <c r="B251" s="305" t="str">
        <f t="shared" ca="1" si="198"/>
        <v/>
      </c>
      <c r="C251" s="312" t="str">
        <f t="shared" ca="1" si="198"/>
        <v/>
      </c>
      <c r="D251" s="312" t="str">
        <f t="shared" ca="1" si="198"/>
        <v/>
      </c>
      <c r="E251" s="310">
        <f t="shared" ca="1" si="198"/>
        <v>0</v>
      </c>
      <c r="F251" s="305"/>
      <c r="G251" s="305"/>
      <c r="H251" s="305"/>
      <c r="I251" s="305"/>
      <c r="J251" s="305"/>
      <c r="K251" s="310">
        <f ca="1">IFERROR(ROUND(Engine!AP202,0),0)</f>
        <v>0</v>
      </c>
      <c r="L251" s="310">
        <f ca="1">IFERROR(ROUND(Engine!AQ202,0),0)</f>
        <v>0</v>
      </c>
      <c r="M251" s="310">
        <f ca="1">IFERROR(ROUND(Engine!AR202,0),0)</f>
        <v>0</v>
      </c>
      <c r="N251" s="310">
        <f ca="1">IFERROR(ROUND(Engine!AS202,0),0)</f>
        <v>0</v>
      </c>
      <c r="O251" s="310">
        <f ca="1">IFERROR(ROUND(Engine!AT202,0),0)</f>
        <v>0</v>
      </c>
      <c r="P251" s="310">
        <f ca="1">IFERROR(ROUND(Engine!AU202,0),0)</f>
        <v>0</v>
      </c>
      <c r="Q251" s="310">
        <f ca="1">IFERROR(ROUND(Engine!AV202,0),0)</f>
        <v>0</v>
      </c>
      <c r="R251" s="310">
        <f ca="1">IFERROR(ROUND(Engine!AW202,0),0)</f>
        <v>0</v>
      </c>
      <c r="S251" s="310">
        <f ca="1">IFERROR(ROUND(Engine!AX202,0),0)</f>
        <v>0</v>
      </c>
      <c r="T251" s="310">
        <f ca="1">IFERROR(ROUND(Engine!AY202,0),0)</f>
        <v>0</v>
      </c>
      <c r="U251" s="310">
        <f ca="1">IFERROR(ROUND(Engine!BG202,0),0)</f>
        <v>0</v>
      </c>
      <c r="V251" s="310">
        <f ca="1">IFERROR(ROUND(Engine!BH202,0),0)</f>
        <v>0</v>
      </c>
      <c r="W251" s="310">
        <f ca="1">IFERROR(ROUND(Engine!BI202,0),0)</f>
        <v>0</v>
      </c>
      <c r="X251" s="310">
        <f>IFERROR(ROUND(Engine!BJ202,0),0)</f>
        <v>0</v>
      </c>
      <c r="Y251" s="310">
        <f>IFERROR(ROUND(Engine!BK202,0),0)</f>
        <v>0</v>
      </c>
      <c r="Z251" s="310">
        <f>IFERROR(ROUND(Engine!BL202,0),0)</f>
        <v>0</v>
      </c>
      <c r="AA251" s="310">
        <f>IFERROR(ROUND(Engine!BM202,0),0)</f>
        <v>0</v>
      </c>
      <c r="AB251" s="310">
        <f>IFERROR(ROUND(Engine!BN202,0),0)</f>
        <v>0</v>
      </c>
      <c r="AC251" s="310">
        <f>IFERROR(ROUND(Engine!BO202,0),0)</f>
        <v>0</v>
      </c>
      <c r="AD251" s="310">
        <f>IFERROR(ROUND(Engine!BP202,0),0)</f>
        <v>0</v>
      </c>
    </row>
    <row r="252" spans="2:30" x14ac:dyDescent="0.3">
      <c r="B252" s="305" t="str">
        <f t="shared" ca="1" si="198"/>
        <v/>
      </c>
      <c r="C252" s="312" t="str">
        <f t="shared" ca="1" si="198"/>
        <v/>
      </c>
      <c r="D252" s="312" t="str">
        <f t="shared" ca="1" si="198"/>
        <v/>
      </c>
      <c r="E252" s="310">
        <f t="shared" ca="1" si="198"/>
        <v>0</v>
      </c>
      <c r="F252" s="305"/>
      <c r="G252" s="305"/>
      <c r="H252" s="305"/>
      <c r="I252" s="305"/>
      <c r="J252" s="305"/>
      <c r="K252" s="310">
        <f ca="1">IFERROR(ROUND(Engine!AP203,0),0)</f>
        <v>0</v>
      </c>
      <c r="L252" s="310">
        <f ca="1">IFERROR(ROUND(Engine!AQ203,0),0)</f>
        <v>0</v>
      </c>
      <c r="M252" s="310">
        <f ca="1">IFERROR(ROUND(Engine!AR203,0),0)</f>
        <v>0</v>
      </c>
      <c r="N252" s="310">
        <f ca="1">IFERROR(ROUND(Engine!AS203,0),0)</f>
        <v>0</v>
      </c>
      <c r="O252" s="310">
        <f ca="1">IFERROR(ROUND(Engine!AT203,0),0)</f>
        <v>0</v>
      </c>
      <c r="P252" s="310">
        <f ca="1">IFERROR(ROUND(Engine!AU203,0),0)</f>
        <v>0</v>
      </c>
      <c r="Q252" s="310">
        <f ca="1">IFERROR(ROUND(Engine!AV203,0),0)</f>
        <v>0</v>
      </c>
      <c r="R252" s="310">
        <f ca="1">IFERROR(ROUND(Engine!AW203,0),0)</f>
        <v>0</v>
      </c>
      <c r="S252" s="310">
        <f ca="1">IFERROR(ROUND(Engine!AX203,0),0)</f>
        <v>0</v>
      </c>
      <c r="T252" s="310">
        <f ca="1">IFERROR(ROUND(Engine!AY203,0),0)</f>
        <v>0</v>
      </c>
      <c r="U252" s="310">
        <f ca="1">IFERROR(ROUND(Engine!BG203,0),0)</f>
        <v>0</v>
      </c>
      <c r="V252" s="310">
        <f ca="1">IFERROR(ROUND(Engine!BH203,0),0)</f>
        <v>0</v>
      </c>
      <c r="W252" s="310">
        <f ca="1">IFERROR(ROUND(Engine!BI203,0),0)</f>
        <v>0</v>
      </c>
      <c r="X252" s="310">
        <f>IFERROR(ROUND(Engine!BJ203,0),0)</f>
        <v>0</v>
      </c>
      <c r="Y252" s="310">
        <f>IFERROR(ROUND(Engine!BK203,0),0)</f>
        <v>0</v>
      </c>
      <c r="Z252" s="310">
        <f>IFERROR(ROUND(Engine!BL203,0),0)</f>
        <v>0</v>
      </c>
      <c r="AA252" s="310">
        <f>IFERROR(ROUND(Engine!BM203,0),0)</f>
        <v>0</v>
      </c>
      <c r="AB252" s="310">
        <f>IFERROR(ROUND(Engine!BN203,0),0)</f>
        <v>0</v>
      </c>
      <c r="AC252" s="310">
        <f>IFERROR(ROUND(Engine!BO203,0),0)</f>
        <v>0</v>
      </c>
      <c r="AD252" s="310">
        <f>IFERROR(ROUND(Engine!BP203,0),0)</f>
        <v>0</v>
      </c>
    </row>
    <row r="253" spans="2:30" x14ac:dyDescent="0.3">
      <c r="B253" s="305" t="str">
        <f t="shared" ca="1" si="198"/>
        <v/>
      </c>
      <c r="C253" s="312" t="str">
        <f t="shared" ca="1" si="198"/>
        <v/>
      </c>
      <c r="D253" s="312" t="str">
        <f t="shared" ca="1" si="198"/>
        <v/>
      </c>
      <c r="E253" s="310">
        <f t="shared" ca="1" si="198"/>
        <v>0</v>
      </c>
      <c r="F253" s="305"/>
      <c r="G253" s="305"/>
      <c r="H253" s="305"/>
      <c r="I253" s="305"/>
      <c r="J253" s="305"/>
      <c r="K253" s="310">
        <f ca="1">IFERROR(ROUND(Engine!AP204,0),0)</f>
        <v>0</v>
      </c>
      <c r="L253" s="310">
        <f ca="1">IFERROR(ROUND(Engine!AQ204,0),0)</f>
        <v>0</v>
      </c>
      <c r="M253" s="310">
        <f ca="1">IFERROR(ROUND(Engine!AR204,0),0)</f>
        <v>0</v>
      </c>
      <c r="N253" s="310">
        <f ca="1">IFERROR(ROUND(Engine!AS204,0),0)</f>
        <v>0</v>
      </c>
      <c r="O253" s="310">
        <f ca="1">IFERROR(ROUND(Engine!AT204,0),0)</f>
        <v>0</v>
      </c>
      <c r="P253" s="310">
        <f ca="1">IFERROR(ROUND(Engine!AU204,0),0)</f>
        <v>0</v>
      </c>
      <c r="Q253" s="310">
        <f ca="1">IFERROR(ROUND(Engine!AV204,0),0)</f>
        <v>0</v>
      </c>
      <c r="R253" s="310">
        <f ca="1">IFERROR(ROUND(Engine!AW204,0),0)</f>
        <v>0</v>
      </c>
      <c r="S253" s="310">
        <f ca="1">IFERROR(ROUND(Engine!AX204,0),0)</f>
        <v>0</v>
      </c>
      <c r="T253" s="310">
        <f ca="1">IFERROR(ROUND(Engine!AY204,0),0)</f>
        <v>0</v>
      </c>
      <c r="U253" s="310">
        <f ca="1">IFERROR(ROUND(Engine!BG204,0),0)</f>
        <v>0</v>
      </c>
      <c r="V253" s="310">
        <f ca="1">IFERROR(ROUND(Engine!BH204,0),0)</f>
        <v>0</v>
      </c>
      <c r="W253" s="310">
        <f ca="1">IFERROR(ROUND(Engine!BI204,0),0)</f>
        <v>0</v>
      </c>
      <c r="X253" s="310">
        <f>IFERROR(ROUND(Engine!BJ204,0),0)</f>
        <v>0</v>
      </c>
      <c r="Y253" s="310">
        <f>IFERROR(ROUND(Engine!BK204,0),0)</f>
        <v>0</v>
      </c>
      <c r="Z253" s="310">
        <f>IFERROR(ROUND(Engine!BL204,0),0)</f>
        <v>0</v>
      </c>
      <c r="AA253" s="310">
        <f>IFERROR(ROUND(Engine!BM204,0),0)</f>
        <v>0</v>
      </c>
      <c r="AB253" s="310">
        <f>IFERROR(ROUND(Engine!BN204,0),0)</f>
        <v>0</v>
      </c>
      <c r="AC253" s="310">
        <f>IFERROR(ROUND(Engine!BO204,0),0)</f>
        <v>0</v>
      </c>
      <c r="AD253" s="310">
        <f>IFERROR(ROUND(Engine!BP204,0),0)</f>
        <v>0</v>
      </c>
    </row>
    <row r="254" spans="2:30" x14ac:dyDescent="0.3">
      <c r="B254" s="305" t="str">
        <f t="shared" ca="1" si="198"/>
        <v/>
      </c>
      <c r="C254" s="312" t="str">
        <f t="shared" ca="1" si="198"/>
        <v/>
      </c>
      <c r="D254" s="312" t="str">
        <f t="shared" ca="1" si="198"/>
        <v/>
      </c>
      <c r="E254" s="310">
        <f t="shared" ca="1" si="198"/>
        <v>0</v>
      </c>
      <c r="F254" s="305"/>
      <c r="G254" s="305"/>
      <c r="H254" s="305"/>
      <c r="I254" s="305"/>
      <c r="J254" s="305"/>
      <c r="K254" s="310">
        <f ca="1">IFERROR(ROUND(Engine!AP205,0),0)</f>
        <v>0</v>
      </c>
      <c r="L254" s="310">
        <f ca="1">IFERROR(ROUND(Engine!AQ205,0),0)</f>
        <v>0</v>
      </c>
      <c r="M254" s="310">
        <f ca="1">IFERROR(ROUND(Engine!AR205,0),0)</f>
        <v>0</v>
      </c>
      <c r="N254" s="310">
        <f ca="1">IFERROR(ROUND(Engine!AS205,0),0)</f>
        <v>0</v>
      </c>
      <c r="O254" s="310">
        <f ca="1">IFERROR(ROUND(Engine!AT205,0),0)</f>
        <v>0</v>
      </c>
      <c r="P254" s="310">
        <f ca="1">IFERROR(ROUND(Engine!AU205,0),0)</f>
        <v>0</v>
      </c>
      <c r="Q254" s="310">
        <f ca="1">IFERROR(ROUND(Engine!AV205,0),0)</f>
        <v>0</v>
      </c>
      <c r="R254" s="310">
        <f ca="1">IFERROR(ROUND(Engine!AW205,0),0)</f>
        <v>0</v>
      </c>
      <c r="S254" s="310">
        <f ca="1">IFERROR(ROUND(Engine!AX205,0),0)</f>
        <v>0</v>
      </c>
      <c r="T254" s="310">
        <f ca="1">IFERROR(ROUND(Engine!AY205,0),0)</f>
        <v>0</v>
      </c>
      <c r="U254" s="310">
        <f ca="1">IFERROR(ROUND(Engine!BG205,0),0)</f>
        <v>0</v>
      </c>
      <c r="V254" s="310">
        <f ca="1">IFERROR(ROUND(Engine!BH205,0),0)</f>
        <v>0</v>
      </c>
      <c r="W254" s="310">
        <f ca="1">IFERROR(ROUND(Engine!BI205,0),0)</f>
        <v>0</v>
      </c>
      <c r="X254" s="310">
        <f>IFERROR(ROUND(Engine!BJ205,0),0)</f>
        <v>0</v>
      </c>
      <c r="Y254" s="310">
        <f>IFERROR(ROUND(Engine!BK205,0),0)</f>
        <v>0</v>
      </c>
      <c r="Z254" s="310">
        <f>IFERROR(ROUND(Engine!BL205,0),0)</f>
        <v>0</v>
      </c>
      <c r="AA254" s="310">
        <f>IFERROR(ROUND(Engine!BM205,0),0)</f>
        <v>0</v>
      </c>
      <c r="AB254" s="310">
        <f>IFERROR(ROUND(Engine!BN205,0),0)</f>
        <v>0</v>
      </c>
      <c r="AC254" s="310">
        <f>IFERROR(ROUND(Engine!BO205,0),0)</f>
        <v>0</v>
      </c>
      <c r="AD254" s="310">
        <f>IFERROR(ROUND(Engine!BP205,0),0)</f>
        <v>0</v>
      </c>
    </row>
    <row r="255" spans="2:30" x14ac:dyDescent="0.3">
      <c r="B255" s="305" t="str">
        <f t="shared" ca="1" si="198"/>
        <v/>
      </c>
      <c r="C255" s="312" t="str">
        <f t="shared" ca="1" si="198"/>
        <v/>
      </c>
      <c r="D255" s="312" t="str">
        <f t="shared" ca="1" si="198"/>
        <v/>
      </c>
      <c r="E255" s="310">
        <f t="shared" ca="1" si="198"/>
        <v>0</v>
      </c>
      <c r="F255" s="305"/>
      <c r="G255" s="305"/>
      <c r="H255" s="305"/>
      <c r="I255" s="305"/>
      <c r="J255" s="305"/>
      <c r="K255" s="310">
        <f ca="1">IFERROR(ROUND(Engine!AP206,0),0)</f>
        <v>0</v>
      </c>
      <c r="L255" s="310">
        <f ca="1">IFERROR(ROUND(Engine!AQ206,0),0)</f>
        <v>0</v>
      </c>
      <c r="M255" s="310">
        <f ca="1">IFERROR(ROUND(Engine!AR206,0),0)</f>
        <v>0</v>
      </c>
      <c r="N255" s="310">
        <f ca="1">IFERROR(ROUND(Engine!AS206,0),0)</f>
        <v>0</v>
      </c>
      <c r="O255" s="310">
        <f ca="1">IFERROR(ROUND(Engine!AT206,0),0)</f>
        <v>0</v>
      </c>
      <c r="P255" s="310">
        <f ca="1">IFERROR(ROUND(Engine!AU206,0),0)</f>
        <v>0</v>
      </c>
      <c r="Q255" s="310">
        <f ca="1">IFERROR(ROUND(Engine!AV206,0),0)</f>
        <v>0</v>
      </c>
      <c r="R255" s="310">
        <f ca="1">IFERROR(ROUND(Engine!AW206,0),0)</f>
        <v>0</v>
      </c>
      <c r="S255" s="310">
        <f ca="1">IFERROR(ROUND(Engine!AX206,0),0)</f>
        <v>0</v>
      </c>
      <c r="T255" s="310">
        <f ca="1">IFERROR(ROUND(Engine!AY206,0),0)</f>
        <v>0</v>
      </c>
      <c r="U255" s="310">
        <f ca="1">IFERROR(ROUND(Engine!BG206,0),0)</f>
        <v>0</v>
      </c>
      <c r="V255" s="310">
        <f ca="1">IFERROR(ROUND(Engine!BH206,0),0)</f>
        <v>0</v>
      </c>
      <c r="W255" s="310">
        <f ca="1">IFERROR(ROUND(Engine!BI206,0),0)</f>
        <v>0</v>
      </c>
      <c r="X255" s="310">
        <f>IFERROR(ROUND(Engine!BJ206,0),0)</f>
        <v>0</v>
      </c>
      <c r="Y255" s="310">
        <f>IFERROR(ROUND(Engine!BK206,0),0)</f>
        <v>0</v>
      </c>
      <c r="Z255" s="310">
        <f>IFERROR(ROUND(Engine!BL206,0),0)</f>
        <v>0</v>
      </c>
      <c r="AA255" s="310">
        <f>IFERROR(ROUND(Engine!BM206,0),0)</f>
        <v>0</v>
      </c>
      <c r="AB255" s="310">
        <f>IFERROR(ROUND(Engine!BN206,0),0)</f>
        <v>0</v>
      </c>
      <c r="AC255" s="310">
        <f>IFERROR(ROUND(Engine!BO206,0),0)</f>
        <v>0</v>
      </c>
      <c r="AD255" s="310">
        <f>IFERROR(ROUND(Engine!BP206,0),0)</f>
        <v>0</v>
      </c>
    </row>
    <row r="256" spans="2:30" x14ac:dyDescent="0.3">
      <c r="B256" s="305" t="str">
        <f t="shared" ca="1" si="198"/>
        <v/>
      </c>
      <c r="C256" s="312" t="str">
        <f t="shared" ca="1" si="198"/>
        <v/>
      </c>
      <c r="D256" s="312" t="str">
        <f t="shared" ca="1" si="198"/>
        <v/>
      </c>
      <c r="E256" s="310">
        <f t="shared" ca="1" si="198"/>
        <v>0</v>
      </c>
      <c r="F256" s="305"/>
      <c r="G256" s="305"/>
      <c r="H256" s="305"/>
      <c r="I256" s="305"/>
      <c r="J256" s="305"/>
      <c r="K256" s="310">
        <f ca="1">IFERROR(ROUND(Engine!AP207,0),0)</f>
        <v>0</v>
      </c>
      <c r="L256" s="310">
        <f ca="1">IFERROR(ROUND(Engine!AQ207,0),0)</f>
        <v>0</v>
      </c>
      <c r="M256" s="310">
        <f ca="1">IFERROR(ROUND(Engine!AR207,0),0)</f>
        <v>0</v>
      </c>
      <c r="N256" s="310">
        <f ca="1">IFERROR(ROUND(Engine!AS207,0),0)</f>
        <v>0</v>
      </c>
      <c r="O256" s="310">
        <f ca="1">IFERROR(ROUND(Engine!AT207,0),0)</f>
        <v>0</v>
      </c>
      <c r="P256" s="310">
        <f ca="1">IFERROR(ROUND(Engine!AU207,0),0)</f>
        <v>0</v>
      </c>
      <c r="Q256" s="310">
        <f ca="1">IFERROR(ROUND(Engine!AV207,0),0)</f>
        <v>0</v>
      </c>
      <c r="R256" s="310">
        <f ca="1">IFERROR(ROUND(Engine!AW207,0),0)</f>
        <v>0</v>
      </c>
      <c r="S256" s="310">
        <f ca="1">IFERROR(ROUND(Engine!AX207,0),0)</f>
        <v>0</v>
      </c>
      <c r="T256" s="310">
        <f ca="1">IFERROR(ROUND(Engine!AY207,0),0)</f>
        <v>0</v>
      </c>
      <c r="U256" s="310">
        <f ca="1">IFERROR(ROUND(Engine!BG207,0),0)</f>
        <v>0</v>
      </c>
      <c r="V256" s="310">
        <f ca="1">IFERROR(ROUND(Engine!BH207,0),0)</f>
        <v>0</v>
      </c>
      <c r="W256" s="310">
        <f ca="1">IFERROR(ROUND(Engine!BI207,0),0)</f>
        <v>0</v>
      </c>
      <c r="X256" s="310">
        <f>IFERROR(ROUND(Engine!BJ207,0),0)</f>
        <v>0</v>
      </c>
      <c r="Y256" s="310">
        <f>IFERROR(ROUND(Engine!BK207,0),0)</f>
        <v>0</v>
      </c>
      <c r="Z256" s="310">
        <f>IFERROR(ROUND(Engine!BL207,0),0)</f>
        <v>0</v>
      </c>
      <c r="AA256" s="310">
        <f>IFERROR(ROUND(Engine!BM207,0),0)</f>
        <v>0</v>
      </c>
      <c r="AB256" s="310">
        <f>IFERROR(ROUND(Engine!BN207,0),0)</f>
        <v>0</v>
      </c>
      <c r="AC256" s="310">
        <f>IFERROR(ROUND(Engine!BO207,0),0)</f>
        <v>0</v>
      </c>
      <c r="AD256" s="310">
        <f>IFERROR(ROUND(Engine!BP207,0),0)</f>
        <v>0</v>
      </c>
    </row>
    <row r="257" spans="2:30" x14ac:dyDescent="0.3">
      <c r="B257" s="305" t="str">
        <f t="shared" ca="1" si="198"/>
        <v/>
      </c>
      <c r="C257" s="312" t="str">
        <f t="shared" ca="1" si="198"/>
        <v/>
      </c>
      <c r="D257" s="312" t="str">
        <f t="shared" ca="1" si="198"/>
        <v/>
      </c>
      <c r="E257" s="310">
        <f t="shared" ca="1" si="198"/>
        <v>0</v>
      </c>
      <c r="F257" s="305"/>
      <c r="G257" s="305"/>
      <c r="H257" s="305"/>
      <c r="I257" s="305"/>
      <c r="J257" s="305"/>
      <c r="K257" s="310">
        <f ca="1">IFERROR(ROUND(Engine!AP208,0),0)</f>
        <v>0</v>
      </c>
      <c r="L257" s="310">
        <f ca="1">IFERROR(ROUND(Engine!AQ208,0),0)</f>
        <v>0</v>
      </c>
      <c r="M257" s="310">
        <f ca="1">IFERROR(ROUND(Engine!AR208,0),0)</f>
        <v>0</v>
      </c>
      <c r="N257" s="310">
        <f ca="1">IFERROR(ROUND(Engine!AS208,0),0)</f>
        <v>0</v>
      </c>
      <c r="O257" s="310">
        <f ca="1">IFERROR(ROUND(Engine!AT208,0),0)</f>
        <v>0</v>
      </c>
      <c r="P257" s="310">
        <f ca="1">IFERROR(ROUND(Engine!AU208,0),0)</f>
        <v>0</v>
      </c>
      <c r="Q257" s="310">
        <f ca="1">IFERROR(ROUND(Engine!AV208,0),0)</f>
        <v>0</v>
      </c>
      <c r="R257" s="310">
        <f ca="1">IFERROR(ROUND(Engine!AW208,0),0)</f>
        <v>0</v>
      </c>
      <c r="S257" s="310">
        <f ca="1">IFERROR(ROUND(Engine!AX208,0),0)</f>
        <v>0</v>
      </c>
      <c r="T257" s="310">
        <f ca="1">IFERROR(ROUND(Engine!AY208,0),0)</f>
        <v>0</v>
      </c>
      <c r="U257" s="310">
        <f ca="1">IFERROR(ROUND(Engine!BG208,0),0)</f>
        <v>0</v>
      </c>
      <c r="V257" s="310">
        <f ca="1">IFERROR(ROUND(Engine!BH208,0),0)</f>
        <v>0</v>
      </c>
      <c r="W257" s="310">
        <f ca="1">IFERROR(ROUND(Engine!BI208,0),0)</f>
        <v>0</v>
      </c>
      <c r="X257" s="310">
        <f>IFERROR(ROUND(Engine!BJ208,0),0)</f>
        <v>0</v>
      </c>
      <c r="Y257" s="310">
        <f>IFERROR(ROUND(Engine!BK208,0),0)</f>
        <v>0</v>
      </c>
      <c r="Z257" s="310">
        <f>IFERROR(ROUND(Engine!BL208,0),0)</f>
        <v>0</v>
      </c>
      <c r="AA257" s="310">
        <f>IFERROR(ROUND(Engine!BM208,0),0)</f>
        <v>0</v>
      </c>
      <c r="AB257" s="310">
        <f>IFERROR(ROUND(Engine!BN208,0),0)</f>
        <v>0</v>
      </c>
      <c r="AC257" s="310">
        <f>IFERROR(ROUND(Engine!BO208,0),0)</f>
        <v>0</v>
      </c>
      <c r="AD257" s="310">
        <f>IFERROR(ROUND(Engine!BP208,0),0)</f>
        <v>0</v>
      </c>
    </row>
    <row r="258" spans="2:30" x14ac:dyDescent="0.3">
      <c r="B258" s="305" t="str">
        <f t="shared" ca="1" si="198"/>
        <v/>
      </c>
      <c r="C258" s="312" t="str">
        <f t="shared" ca="1" si="198"/>
        <v/>
      </c>
      <c r="D258" s="312" t="str">
        <f t="shared" ca="1" si="198"/>
        <v/>
      </c>
      <c r="E258" s="310">
        <f t="shared" ca="1" si="198"/>
        <v>0</v>
      </c>
      <c r="F258" s="305"/>
      <c r="G258" s="305"/>
      <c r="H258" s="305"/>
      <c r="I258" s="305"/>
      <c r="J258" s="305"/>
      <c r="K258" s="310">
        <f ca="1">IFERROR(ROUND(Engine!AP209,0),0)</f>
        <v>0</v>
      </c>
      <c r="L258" s="310">
        <f ca="1">IFERROR(ROUND(Engine!AQ209,0),0)</f>
        <v>0</v>
      </c>
      <c r="M258" s="310">
        <f ca="1">IFERROR(ROUND(Engine!AR209,0),0)</f>
        <v>0</v>
      </c>
      <c r="N258" s="310">
        <f ca="1">IFERROR(ROUND(Engine!AS209,0),0)</f>
        <v>0</v>
      </c>
      <c r="O258" s="310">
        <f ca="1">IFERROR(ROUND(Engine!AT209,0),0)</f>
        <v>0</v>
      </c>
      <c r="P258" s="310">
        <f ca="1">IFERROR(ROUND(Engine!AU209,0),0)</f>
        <v>0</v>
      </c>
      <c r="Q258" s="310">
        <f ca="1">IFERROR(ROUND(Engine!AV209,0),0)</f>
        <v>0</v>
      </c>
      <c r="R258" s="310">
        <f ca="1">IFERROR(ROUND(Engine!AW209,0),0)</f>
        <v>0</v>
      </c>
      <c r="S258" s="310">
        <f ca="1">IFERROR(ROUND(Engine!AX209,0),0)</f>
        <v>0</v>
      </c>
      <c r="T258" s="310">
        <f ca="1">IFERROR(ROUND(Engine!AY209,0),0)</f>
        <v>0</v>
      </c>
      <c r="U258" s="310">
        <f ca="1">IFERROR(ROUND(Engine!BG209,0),0)</f>
        <v>0</v>
      </c>
      <c r="V258" s="310">
        <f ca="1">IFERROR(ROUND(Engine!BH209,0),0)</f>
        <v>0</v>
      </c>
      <c r="W258" s="310">
        <f ca="1">IFERROR(ROUND(Engine!BI209,0),0)</f>
        <v>0</v>
      </c>
      <c r="X258" s="310">
        <f>IFERROR(ROUND(Engine!BJ209,0),0)</f>
        <v>0</v>
      </c>
      <c r="Y258" s="310">
        <f>IFERROR(ROUND(Engine!BK209,0),0)</f>
        <v>0</v>
      </c>
      <c r="Z258" s="310">
        <f>IFERROR(ROUND(Engine!BL209,0),0)</f>
        <v>0</v>
      </c>
      <c r="AA258" s="310">
        <f>IFERROR(ROUND(Engine!BM209,0),0)</f>
        <v>0</v>
      </c>
      <c r="AB258" s="310">
        <f>IFERROR(ROUND(Engine!BN209,0),0)</f>
        <v>0</v>
      </c>
      <c r="AC258" s="310">
        <f>IFERROR(ROUND(Engine!BO209,0),0)</f>
        <v>0</v>
      </c>
      <c r="AD258" s="310">
        <f>IFERROR(ROUND(Engine!BP209,0),0)</f>
        <v>0</v>
      </c>
    </row>
    <row r="259" spans="2:30" x14ac:dyDescent="0.3">
      <c r="B259" s="305" t="str">
        <f t="shared" ca="1" si="198"/>
        <v/>
      </c>
      <c r="C259" s="312" t="str">
        <f t="shared" ca="1" si="198"/>
        <v/>
      </c>
      <c r="D259" s="312" t="str">
        <f t="shared" ca="1" si="198"/>
        <v/>
      </c>
      <c r="E259" s="310">
        <f t="shared" ca="1" si="198"/>
        <v>0</v>
      </c>
      <c r="F259" s="305"/>
      <c r="G259" s="305"/>
      <c r="H259" s="305"/>
      <c r="I259" s="305"/>
      <c r="J259" s="305"/>
      <c r="K259" s="310">
        <f ca="1">IFERROR(ROUND(Engine!AP210,0),0)</f>
        <v>0</v>
      </c>
      <c r="L259" s="310">
        <f ca="1">IFERROR(ROUND(Engine!AQ210,0),0)</f>
        <v>0</v>
      </c>
      <c r="M259" s="310">
        <f ca="1">IFERROR(ROUND(Engine!AR210,0),0)</f>
        <v>0</v>
      </c>
      <c r="N259" s="310">
        <f ca="1">IFERROR(ROUND(Engine!AS210,0),0)</f>
        <v>0</v>
      </c>
      <c r="O259" s="310">
        <f ca="1">IFERROR(ROUND(Engine!AT210,0),0)</f>
        <v>0</v>
      </c>
      <c r="P259" s="310">
        <f ca="1">IFERROR(ROUND(Engine!AU210,0),0)</f>
        <v>0</v>
      </c>
      <c r="Q259" s="310">
        <f ca="1">IFERROR(ROUND(Engine!AV210,0),0)</f>
        <v>0</v>
      </c>
      <c r="R259" s="310">
        <f ca="1">IFERROR(ROUND(Engine!AW210,0),0)</f>
        <v>0</v>
      </c>
      <c r="S259" s="310">
        <f ca="1">IFERROR(ROUND(Engine!AX210,0),0)</f>
        <v>0</v>
      </c>
      <c r="T259" s="310">
        <f ca="1">IFERROR(ROUND(Engine!AY210,0),0)</f>
        <v>0</v>
      </c>
      <c r="U259" s="310">
        <f ca="1">IFERROR(ROUND(Engine!BG210,0),0)</f>
        <v>0</v>
      </c>
      <c r="V259" s="310">
        <f ca="1">IFERROR(ROUND(Engine!BH210,0),0)</f>
        <v>0</v>
      </c>
      <c r="W259" s="310">
        <f ca="1">IFERROR(ROUND(Engine!BI210,0),0)</f>
        <v>0</v>
      </c>
      <c r="X259" s="310">
        <f>IFERROR(ROUND(Engine!BJ210,0),0)</f>
        <v>0</v>
      </c>
      <c r="Y259" s="310">
        <f>IFERROR(ROUND(Engine!BK210,0),0)</f>
        <v>0</v>
      </c>
      <c r="Z259" s="310">
        <f>IFERROR(ROUND(Engine!BL210,0),0)</f>
        <v>0</v>
      </c>
      <c r="AA259" s="310">
        <f>IFERROR(ROUND(Engine!BM210,0),0)</f>
        <v>0</v>
      </c>
      <c r="AB259" s="310">
        <f>IFERROR(ROUND(Engine!BN210,0),0)</f>
        <v>0</v>
      </c>
      <c r="AC259" s="310">
        <f>IFERROR(ROUND(Engine!BO210,0),0)</f>
        <v>0</v>
      </c>
      <c r="AD259" s="310">
        <f>IFERROR(ROUND(Engine!BP210,0),0)</f>
        <v>0</v>
      </c>
    </row>
    <row r="260" spans="2:30" x14ac:dyDescent="0.3">
      <c r="B260" s="313" t="str">
        <f t="shared" ca="1" si="198"/>
        <v/>
      </c>
      <c r="C260" s="314" t="str">
        <f t="shared" ca="1" si="198"/>
        <v/>
      </c>
      <c r="D260" s="314" t="str">
        <f t="shared" ca="1" si="198"/>
        <v/>
      </c>
      <c r="E260" s="315">
        <f t="shared" ca="1" si="198"/>
        <v>0</v>
      </c>
      <c r="F260" s="313"/>
      <c r="G260" s="313"/>
      <c r="H260" s="313"/>
      <c r="I260" s="313"/>
      <c r="J260" s="313"/>
      <c r="K260" s="315">
        <f ca="1">IFERROR(ROUND(Engine!AP211,0),0)</f>
        <v>0</v>
      </c>
      <c r="L260" s="315">
        <f ca="1">IFERROR(ROUND(Engine!AQ211,0),0)</f>
        <v>0</v>
      </c>
      <c r="M260" s="315">
        <f ca="1">IFERROR(ROUND(Engine!AR211,0),0)</f>
        <v>0</v>
      </c>
      <c r="N260" s="315">
        <f ca="1">IFERROR(ROUND(Engine!AS211,0),0)</f>
        <v>0</v>
      </c>
      <c r="O260" s="315">
        <f ca="1">IFERROR(ROUND(Engine!AT211,0),0)</f>
        <v>0</v>
      </c>
      <c r="P260" s="315">
        <f ca="1">IFERROR(ROUND(Engine!AU211,0),0)</f>
        <v>0</v>
      </c>
      <c r="Q260" s="315">
        <f ca="1">IFERROR(ROUND(Engine!AV211,0),0)</f>
        <v>0</v>
      </c>
      <c r="R260" s="315">
        <f ca="1">IFERROR(ROUND(Engine!AW211,0),0)</f>
        <v>0</v>
      </c>
      <c r="S260" s="315">
        <f ca="1">IFERROR(ROUND(Engine!AX211,0),0)</f>
        <v>0</v>
      </c>
      <c r="T260" s="315">
        <f ca="1">IFERROR(ROUND(Engine!AY211,0),0)</f>
        <v>0</v>
      </c>
      <c r="U260" s="315">
        <f ca="1">IFERROR(ROUND(Engine!BG211,0),0)</f>
        <v>0</v>
      </c>
      <c r="V260" s="315">
        <f ca="1">IFERROR(ROUND(Engine!BH211,0),0)</f>
        <v>0</v>
      </c>
      <c r="W260" s="315">
        <f ca="1">IFERROR(ROUND(Engine!BI211,0),0)</f>
        <v>0</v>
      </c>
      <c r="X260" s="315">
        <f>IFERROR(ROUND(Engine!BJ211,0),0)</f>
        <v>0</v>
      </c>
      <c r="Y260" s="315">
        <f>IFERROR(ROUND(Engine!BK211,0),0)</f>
        <v>0</v>
      </c>
      <c r="Z260" s="315">
        <f>IFERROR(ROUND(Engine!BL211,0),0)</f>
        <v>0</v>
      </c>
      <c r="AA260" s="315">
        <f>IFERROR(ROUND(Engine!BM211,0),0)</f>
        <v>0</v>
      </c>
      <c r="AB260" s="315">
        <f>IFERROR(ROUND(Engine!BN211,0),0)</f>
        <v>0</v>
      </c>
      <c r="AC260" s="315">
        <f>IFERROR(ROUND(Engine!BO211,0),0)</f>
        <v>0</v>
      </c>
      <c r="AD260" s="315">
        <f>IFERROR(ROUND(Engine!BP211,0),0)</f>
        <v>0</v>
      </c>
    </row>
    <row r="261" spans="2:30" x14ac:dyDescent="0.3">
      <c r="J261" s="9" t="s">
        <v>121</v>
      </c>
      <c r="K261" s="311">
        <f ca="1">SUM(K231:K260)</f>
        <v>0</v>
      </c>
      <c r="L261" s="311">
        <f t="shared" ref="L261:W261" ca="1" si="199">SUM(L231:L260)</f>
        <v>0</v>
      </c>
      <c r="M261" s="311">
        <f t="shared" ca="1" si="199"/>
        <v>0</v>
      </c>
      <c r="N261" s="311">
        <f t="shared" ca="1" si="199"/>
        <v>0</v>
      </c>
      <c r="O261" s="311">
        <f t="shared" ca="1" si="199"/>
        <v>0</v>
      </c>
      <c r="P261" s="311">
        <f t="shared" ca="1" si="199"/>
        <v>0</v>
      </c>
      <c r="Q261" s="311">
        <f t="shared" ca="1" si="199"/>
        <v>0</v>
      </c>
      <c r="R261" s="311">
        <f t="shared" ca="1" si="199"/>
        <v>0</v>
      </c>
      <c r="S261" s="311">
        <f t="shared" ca="1" si="199"/>
        <v>0</v>
      </c>
      <c r="T261" s="311">
        <f t="shared" ca="1" si="199"/>
        <v>0</v>
      </c>
      <c r="U261" s="311">
        <f t="shared" ca="1" si="199"/>
        <v>0</v>
      </c>
      <c r="V261" s="311">
        <f t="shared" ca="1" si="199"/>
        <v>0</v>
      </c>
      <c r="W261" s="311">
        <f t="shared" ca="1" si="199"/>
        <v>0</v>
      </c>
      <c r="X261" s="311">
        <f t="shared" ref="X261:AD261" si="200">SUM(X231:X260)</f>
        <v>0</v>
      </c>
      <c r="Y261" s="311">
        <f t="shared" si="200"/>
        <v>0</v>
      </c>
      <c r="Z261" s="311">
        <f t="shared" si="200"/>
        <v>0</v>
      </c>
      <c r="AA261" s="311">
        <f t="shared" si="200"/>
        <v>0</v>
      </c>
      <c r="AB261" s="311">
        <f t="shared" si="200"/>
        <v>0</v>
      </c>
      <c r="AC261" s="311">
        <f t="shared" si="200"/>
        <v>0</v>
      </c>
      <c r="AD261" s="311">
        <f t="shared" si="200"/>
        <v>0</v>
      </c>
    </row>
    <row r="262" spans="2:30" x14ac:dyDescent="0.3">
      <c r="J262" s="8" t="s">
        <v>91</v>
      </c>
      <c r="K262" s="12">
        <f ca="1">IFERROR(ROUND(Engine!G247,0),0)</f>
        <v>0</v>
      </c>
      <c r="L262" s="12">
        <f ca="1">IFERROR(ROUND(Engine!H247,0),0)</f>
        <v>0</v>
      </c>
      <c r="M262" s="12">
        <f ca="1">IFERROR(ROUND(Engine!I247,0),0)</f>
        <v>0</v>
      </c>
      <c r="N262" s="12">
        <f ca="1">IFERROR(ROUND(Engine!J247,0),0)</f>
        <v>0</v>
      </c>
      <c r="O262" s="12">
        <f ca="1">IFERROR(ROUND(Engine!K247,0),0)</f>
        <v>0</v>
      </c>
      <c r="P262" s="12">
        <f ca="1">IFERROR(ROUND(Engine!L247,0),0)</f>
        <v>0</v>
      </c>
      <c r="Q262" s="12">
        <f ca="1">IFERROR(ROUND(Engine!M247,0),0)</f>
        <v>0</v>
      </c>
      <c r="R262" s="12">
        <f ca="1">IFERROR(ROUND(Engine!N247,0),0)</f>
        <v>0</v>
      </c>
      <c r="S262" s="12">
        <f ca="1">IFERROR(ROUND(Engine!O247,0),0)</f>
        <v>0</v>
      </c>
      <c r="T262" s="12">
        <f ca="1">IFERROR(ROUND(Engine!P247,0),0)</f>
        <v>0</v>
      </c>
      <c r="U262" s="12">
        <f ca="1">IFERROR(ROUND(Engine!X247,0),0)</f>
        <v>0</v>
      </c>
      <c r="V262" s="12">
        <f ca="1">IFERROR(ROUND(Engine!Y247,0),0)</f>
        <v>0</v>
      </c>
      <c r="W262" s="12">
        <f ca="1">IFERROR(ROUND(Engine!Z247,0),0)</f>
        <v>0</v>
      </c>
      <c r="X262" s="12">
        <f>IFERROR(ROUND(Engine!AA247,0),0)</f>
        <v>0</v>
      </c>
      <c r="Y262" s="12">
        <f>IFERROR(ROUND(Engine!AB247,0),0)</f>
        <v>0</v>
      </c>
      <c r="Z262" s="12">
        <f>IFERROR(ROUND(Engine!AC247,0),0)</f>
        <v>0</v>
      </c>
      <c r="AA262" s="12">
        <f>IFERROR(ROUND(Engine!AD247,0),0)</f>
        <v>0</v>
      </c>
      <c r="AB262" s="12">
        <f>IFERROR(ROUND(Engine!AE247,0),0)</f>
        <v>0</v>
      </c>
      <c r="AC262" s="12">
        <f>IFERROR(ROUND(Engine!AF247,0),0)</f>
        <v>0</v>
      </c>
      <c r="AD262" s="12">
        <f>IFERROR(ROUND(Engine!AG247,0),0)</f>
        <v>0</v>
      </c>
    </row>
    <row r="263" spans="2:30" x14ac:dyDescent="0.3">
      <c r="J263" s="8" t="s">
        <v>93</v>
      </c>
      <c r="K263" s="12">
        <f ca="1">IFERROR(ROUND(Engine!G248,0),0)</f>
        <v>0</v>
      </c>
      <c r="L263" s="12">
        <f ca="1">IFERROR(ROUND(Engine!H248,0),0)</f>
        <v>0</v>
      </c>
      <c r="M263" s="12">
        <f ca="1">IFERROR(ROUND(Engine!I248,0),0)</f>
        <v>0</v>
      </c>
      <c r="N263" s="12">
        <f ca="1">IFERROR(ROUND(Engine!J248,0),0)</f>
        <v>0</v>
      </c>
      <c r="O263" s="12">
        <f ca="1">IFERROR(ROUND(Engine!K248,0),0)</f>
        <v>0</v>
      </c>
      <c r="P263" s="12">
        <f ca="1">IFERROR(ROUND(Engine!L248,0),0)</f>
        <v>0</v>
      </c>
      <c r="Q263" s="12">
        <f ca="1">IFERROR(ROUND(Engine!M248,0),0)</f>
        <v>0</v>
      </c>
      <c r="R263" s="12">
        <f ca="1">IFERROR(ROUND(Engine!N248,0),0)</f>
        <v>0</v>
      </c>
      <c r="S263" s="12">
        <f ca="1">IFERROR(ROUND(Engine!O248,0),0)</f>
        <v>0</v>
      </c>
      <c r="T263" s="12">
        <f ca="1">IFERROR(ROUND(Engine!P248,0),0)</f>
        <v>0</v>
      </c>
      <c r="U263" s="12">
        <f ca="1">IFERROR(ROUND(Engine!X248,0),0)</f>
        <v>0</v>
      </c>
      <c r="V263" s="12">
        <f ca="1">IFERROR(ROUND(Engine!Y248,0),0)</f>
        <v>0</v>
      </c>
      <c r="W263" s="12">
        <f ca="1">IFERROR(ROUND(Engine!Z248,0),0)</f>
        <v>0</v>
      </c>
      <c r="X263" s="12">
        <f>IFERROR(ROUND(Engine!AA248,0),0)</f>
        <v>0</v>
      </c>
      <c r="Y263" s="12">
        <f>IFERROR(ROUND(Engine!AB248,0),0)</f>
        <v>0</v>
      </c>
      <c r="Z263" s="12">
        <f>IFERROR(ROUND(Engine!AC248,0),0)</f>
        <v>0</v>
      </c>
      <c r="AA263" s="12">
        <f>IFERROR(ROUND(Engine!AD248,0),0)</f>
        <v>0</v>
      </c>
      <c r="AB263" s="12">
        <f>IFERROR(ROUND(Engine!AE248,0),0)</f>
        <v>0</v>
      </c>
      <c r="AC263" s="12">
        <f>IFERROR(ROUND(Engine!AF248,0),0)</f>
        <v>0</v>
      </c>
      <c r="AD263" s="12">
        <f>IFERROR(ROUND(Engine!AG248,0),0)</f>
        <v>0</v>
      </c>
    </row>
    <row r="264" spans="2:30" x14ac:dyDescent="0.3">
      <c r="J264" s="8" t="s">
        <v>108</v>
      </c>
      <c r="K264" s="12">
        <f ca="1">IFERROR(ROUND(Engine!G249,0),0)</f>
        <v>0</v>
      </c>
      <c r="L264" s="12">
        <f ca="1">IFERROR(ROUND(Engine!H249,0),0)</f>
        <v>0</v>
      </c>
      <c r="M264" s="12">
        <f ca="1">IFERROR(ROUND(Engine!I249,0),0)</f>
        <v>0</v>
      </c>
      <c r="N264" s="12">
        <f ca="1">IFERROR(ROUND(Engine!J249,0),0)</f>
        <v>0</v>
      </c>
      <c r="O264" s="12">
        <f ca="1">IFERROR(ROUND(Engine!K249,0),0)</f>
        <v>0</v>
      </c>
      <c r="P264" s="12">
        <f ca="1">IFERROR(ROUND(Engine!L249,0),0)</f>
        <v>0</v>
      </c>
      <c r="Q264" s="12">
        <f ca="1">IFERROR(ROUND(Engine!M249,0),0)</f>
        <v>0</v>
      </c>
      <c r="R264" s="12">
        <f ca="1">IFERROR(ROUND(Engine!N249,0),0)</f>
        <v>0</v>
      </c>
      <c r="S264" s="12">
        <f ca="1">IFERROR(ROUND(Engine!O249,0),0)</f>
        <v>0</v>
      </c>
      <c r="T264" s="12">
        <f ca="1">IFERROR(ROUND(Engine!P249,0),0)</f>
        <v>0</v>
      </c>
      <c r="U264" s="12">
        <f ca="1">IFERROR(ROUND(Engine!X249,0),0)</f>
        <v>0</v>
      </c>
      <c r="V264" s="12">
        <f ca="1">IFERROR(ROUND(Engine!Y249,0),0)</f>
        <v>0</v>
      </c>
      <c r="W264" s="12">
        <f ca="1">IFERROR(ROUND(Engine!Z249,0),0)</f>
        <v>0</v>
      </c>
      <c r="X264" s="12">
        <f>IFERROR(ROUND(Engine!AA249,0),0)</f>
        <v>0</v>
      </c>
      <c r="Y264" s="12">
        <f>IFERROR(ROUND(Engine!AB249,0),0)</f>
        <v>0</v>
      </c>
      <c r="Z264" s="12">
        <f>IFERROR(ROUND(Engine!AC249,0),0)</f>
        <v>0</v>
      </c>
      <c r="AA264" s="12">
        <f>IFERROR(ROUND(Engine!AD249,0),0)</f>
        <v>0</v>
      </c>
      <c r="AB264" s="12">
        <f>IFERROR(ROUND(Engine!AE249,0),0)</f>
        <v>0</v>
      </c>
      <c r="AC264" s="12">
        <f>IFERROR(ROUND(Engine!AF249,0),0)</f>
        <v>0</v>
      </c>
      <c r="AD264" s="12">
        <f>IFERROR(ROUND(Engine!AG249,0),0)</f>
        <v>0</v>
      </c>
    </row>
    <row r="265" spans="2:30" x14ac:dyDescent="0.3">
      <c r="J265" s="8" t="s">
        <v>109</v>
      </c>
      <c r="K265" s="12">
        <f ca="1">IFERROR(ROUND(Engine!G250,0),0)</f>
        <v>0</v>
      </c>
      <c r="L265" s="12">
        <f ca="1">IFERROR(ROUND(Engine!H250,0),0)</f>
        <v>0</v>
      </c>
      <c r="M265" s="12">
        <f ca="1">IFERROR(ROUND(Engine!I250,0),0)</f>
        <v>0</v>
      </c>
      <c r="N265" s="12">
        <f ca="1">IFERROR(ROUND(Engine!J250,0),0)</f>
        <v>0</v>
      </c>
      <c r="O265" s="12">
        <f ca="1">IFERROR(ROUND(Engine!K250,0),0)</f>
        <v>0</v>
      </c>
      <c r="P265" s="12">
        <f ca="1">IFERROR(ROUND(Engine!L250,0),0)</f>
        <v>0</v>
      </c>
      <c r="Q265" s="12">
        <f ca="1">IFERROR(ROUND(Engine!M250,0),0)</f>
        <v>0</v>
      </c>
      <c r="R265" s="12">
        <f ca="1">IFERROR(ROUND(Engine!N250,0),0)</f>
        <v>0</v>
      </c>
      <c r="S265" s="12">
        <f ca="1">IFERROR(ROUND(Engine!O250,0),0)</f>
        <v>0</v>
      </c>
      <c r="T265" s="12">
        <f ca="1">IFERROR(ROUND(Engine!P250,0),0)</f>
        <v>0</v>
      </c>
      <c r="U265" s="12">
        <f ca="1">IFERROR(ROUND(Engine!X250,0),0)</f>
        <v>0</v>
      </c>
      <c r="V265" s="12">
        <f ca="1">IFERROR(ROUND(Engine!Y250,0),0)</f>
        <v>0</v>
      </c>
      <c r="W265" s="12">
        <f ca="1">IFERROR(ROUND(Engine!Z250,0),0)</f>
        <v>0</v>
      </c>
      <c r="X265" s="12">
        <f>IFERROR(ROUND(Engine!AA250,0),0)</f>
        <v>0</v>
      </c>
      <c r="Y265" s="12">
        <f>IFERROR(ROUND(Engine!AB250,0),0)</f>
        <v>0</v>
      </c>
      <c r="Z265" s="12">
        <f>IFERROR(ROUND(Engine!AC250,0),0)</f>
        <v>0</v>
      </c>
      <c r="AA265" s="12">
        <f>IFERROR(ROUND(Engine!AD250,0),0)</f>
        <v>0</v>
      </c>
      <c r="AB265" s="12">
        <f>IFERROR(ROUND(Engine!AE250,0),0)</f>
        <v>0</v>
      </c>
      <c r="AC265" s="12">
        <f>IFERROR(ROUND(Engine!AF250,0),0)</f>
        <v>0</v>
      </c>
      <c r="AD265" s="12">
        <f>IFERROR(ROUND(Engine!AG250,0),0)</f>
        <v>0</v>
      </c>
    </row>
    <row r="266" spans="2:30" x14ac:dyDescent="0.3">
      <c r="J266" s="8" t="s">
        <v>110</v>
      </c>
      <c r="K266" s="12">
        <f ca="1">IFERROR(ROUND(Engine!G251,0),0)</f>
        <v>0</v>
      </c>
      <c r="L266" s="12">
        <f ca="1">IFERROR(ROUND(Engine!H251,0),0)</f>
        <v>0</v>
      </c>
      <c r="M266" s="12">
        <f ca="1">IFERROR(ROUND(Engine!I251,0),0)</f>
        <v>0</v>
      </c>
      <c r="N266" s="12">
        <f ca="1">IFERROR(ROUND(Engine!J251,0),0)</f>
        <v>0</v>
      </c>
      <c r="O266" s="12">
        <f ca="1">IFERROR(ROUND(Engine!K251,0),0)</f>
        <v>0</v>
      </c>
      <c r="P266" s="12">
        <f ca="1">IFERROR(ROUND(Engine!L251,0),0)</f>
        <v>0</v>
      </c>
      <c r="Q266" s="12">
        <f ca="1">IFERROR(ROUND(Engine!M251,0),0)</f>
        <v>0</v>
      </c>
      <c r="R266" s="12">
        <f ca="1">IFERROR(ROUND(Engine!N251,0),0)</f>
        <v>0</v>
      </c>
      <c r="S266" s="12">
        <f ca="1">IFERROR(ROUND(Engine!O251,0),0)</f>
        <v>0</v>
      </c>
      <c r="T266" s="12">
        <f ca="1">IFERROR(ROUND(Engine!P251,0),0)</f>
        <v>0</v>
      </c>
      <c r="U266" s="12">
        <f ca="1">IFERROR(ROUND(Engine!X251,0),0)</f>
        <v>0</v>
      </c>
      <c r="V266" s="12">
        <f ca="1">IFERROR(ROUND(Engine!Y251,0),0)</f>
        <v>0</v>
      </c>
      <c r="W266" s="12">
        <f ca="1">IFERROR(ROUND(Engine!Z251,0),0)</f>
        <v>0</v>
      </c>
      <c r="X266" s="12">
        <f>IFERROR(ROUND(Engine!AA251,0),0)</f>
        <v>0</v>
      </c>
      <c r="Y266" s="12">
        <f>IFERROR(ROUND(Engine!AB251,0),0)</f>
        <v>0</v>
      </c>
      <c r="Z266" s="12">
        <f>IFERROR(ROUND(Engine!AC251,0),0)</f>
        <v>0</v>
      </c>
      <c r="AA266" s="12">
        <f>IFERROR(ROUND(Engine!AD251,0),0)</f>
        <v>0</v>
      </c>
      <c r="AB266" s="12">
        <f>IFERROR(ROUND(Engine!AE251,0),0)</f>
        <v>0</v>
      </c>
      <c r="AC266" s="12">
        <f>IFERROR(ROUND(Engine!AF251,0),0)</f>
        <v>0</v>
      </c>
      <c r="AD266" s="12">
        <f>IFERROR(ROUND(Engine!AG251,0),0)</f>
        <v>0</v>
      </c>
    </row>
    <row r="267" spans="2:30" x14ac:dyDescent="0.3">
      <c r="J267" s="8" t="s">
        <v>111</v>
      </c>
      <c r="K267" s="12">
        <f ca="1">IFERROR(ROUND(Engine!G252,0),0)</f>
        <v>0</v>
      </c>
      <c r="L267" s="12">
        <f ca="1">IFERROR(ROUND(Engine!H252,0),0)</f>
        <v>0</v>
      </c>
      <c r="M267" s="12">
        <f ca="1">IFERROR(ROUND(Engine!I252,0),0)</f>
        <v>0</v>
      </c>
      <c r="N267" s="12">
        <f ca="1">IFERROR(ROUND(Engine!J252,0),0)</f>
        <v>0</v>
      </c>
      <c r="O267" s="12">
        <f ca="1">IFERROR(ROUND(Engine!K252,0),0)</f>
        <v>0</v>
      </c>
      <c r="P267" s="12">
        <f ca="1">IFERROR(ROUND(Engine!L252,0),0)</f>
        <v>0</v>
      </c>
      <c r="Q267" s="12">
        <f ca="1">IFERROR(ROUND(Engine!M252,0),0)</f>
        <v>0</v>
      </c>
      <c r="R267" s="12">
        <f ca="1">IFERROR(ROUND(Engine!N252,0),0)</f>
        <v>0</v>
      </c>
      <c r="S267" s="12">
        <f ca="1">IFERROR(ROUND(Engine!O252,0),0)</f>
        <v>0</v>
      </c>
      <c r="T267" s="12">
        <f ca="1">IFERROR(ROUND(Engine!P252,0),0)</f>
        <v>0</v>
      </c>
      <c r="U267" s="12">
        <f ca="1">IFERROR(ROUND(Engine!X252,0),0)</f>
        <v>0</v>
      </c>
      <c r="V267" s="12">
        <f ca="1">IFERROR(ROUND(Engine!Y252,0),0)</f>
        <v>0</v>
      </c>
      <c r="W267" s="12">
        <f ca="1">IFERROR(ROUND(Engine!Z252,0),0)</f>
        <v>0</v>
      </c>
      <c r="X267" s="12">
        <f>IFERROR(ROUND(Engine!AA252,0),0)</f>
        <v>0</v>
      </c>
      <c r="Y267" s="12">
        <f>IFERROR(ROUND(Engine!AB252,0),0)</f>
        <v>0</v>
      </c>
      <c r="Z267" s="12">
        <f>IFERROR(ROUND(Engine!AC252,0),0)</f>
        <v>0</v>
      </c>
      <c r="AA267" s="12">
        <f>IFERROR(ROUND(Engine!AD252,0),0)</f>
        <v>0</v>
      </c>
      <c r="AB267" s="12">
        <f>IFERROR(ROUND(Engine!AE252,0),0)</f>
        <v>0</v>
      </c>
      <c r="AC267" s="12">
        <f>IFERROR(ROUND(Engine!AF252,0),0)</f>
        <v>0</v>
      </c>
      <c r="AD267" s="12">
        <f>IFERROR(ROUND(Engine!AG252,0),0)</f>
        <v>0</v>
      </c>
    </row>
    <row r="268" spans="2:30" x14ac:dyDescent="0.3"/>
    <row r="269" spans="2:30" x14ac:dyDescent="0.3"/>
    <row r="270" spans="2:30" s="86" customFormat="1" ht="20.149999999999999" customHeight="1" x14ac:dyDescent="0.35">
      <c r="B270" s="84" t="s">
        <v>63</v>
      </c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</row>
    <row r="271" spans="2:30" ht="4" customHeight="1" x14ac:dyDescent="0.3"/>
    <row r="272" spans="2:30" x14ac:dyDescent="0.3">
      <c r="B272" s="3" t="s">
        <v>101</v>
      </c>
      <c r="C272" s="3" t="s">
        <v>177</v>
      </c>
      <c r="K272" s="4">
        <f ca="1">K$2</f>
        <v>2026</v>
      </c>
      <c r="L272" s="4">
        <f t="shared" ref="L272:AD272" ca="1" si="201">L$2</f>
        <v>2027</v>
      </c>
      <c r="M272" s="4">
        <f t="shared" ca="1" si="201"/>
        <v>2028</v>
      </c>
      <c r="N272" s="4">
        <f t="shared" ca="1" si="201"/>
        <v>2029</v>
      </c>
      <c r="O272" s="4">
        <f t="shared" ca="1" si="201"/>
        <v>2030</v>
      </c>
      <c r="P272" s="4">
        <f t="shared" ca="1" si="201"/>
        <v>2031</v>
      </c>
      <c r="Q272" s="4">
        <f t="shared" ca="1" si="201"/>
        <v>2032</v>
      </c>
      <c r="R272" s="4">
        <f t="shared" ca="1" si="201"/>
        <v>2033</v>
      </c>
      <c r="S272" s="4">
        <f t="shared" ca="1" si="201"/>
        <v>2034</v>
      </c>
      <c r="T272" s="4">
        <f t="shared" ca="1" si="201"/>
        <v>2035</v>
      </c>
      <c r="U272" s="4">
        <f t="shared" ca="1" si="201"/>
        <v>2036</v>
      </c>
      <c r="V272" s="4">
        <f t="shared" ca="1" si="201"/>
        <v>2037</v>
      </c>
      <c r="W272" s="4">
        <f t="shared" ca="1" si="201"/>
        <v>2038</v>
      </c>
      <c r="X272" s="4">
        <f t="shared" ca="1" si="201"/>
        <v>2039</v>
      </c>
      <c r="Y272" s="4">
        <f t="shared" ca="1" si="201"/>
        <v>2040</v>
      </c>
      <c r="Z272" s="4">
        <f t="shared" ca="1" si="201"/>
        <v>2041</v>
      </c>
      <c r="AA272" s="4">
        <f t="shared" ca="1" si="201"/>
        <v>2042</v>
      </c>
      <c r="AB272" s="4">
        <f t="shared" ca="1" si="201"/>
        <v>2043</v>
      </c>
      <c r="AC272" s="4">
        <f t="shared" ca="1" si="201"/>
        <v>2044</v>
      </c>
      <c r="AD272" s="4">
        <f t="shared" ca="1" si="201"/>
        <v>2045</v>
      </c>
    </row>
    <row r="273" spans="2:30" ht="4" customHeight="1" x14ac:dyDescent="0.3"/>
    <row r="274" spans="2:30" ht="12" customHeight="1" x14ac:dyDescent="0.3">
      <c r="B274" s="353"/>
      <c r="C274" s="356" t="str">
        <f>IFERROR(IF(AND(Rodzaj_Podmiotu&lt;&gt;3,ISTEXT(B274)),"Wdrożenie wyników 
prac B+R",""),"")</f>
        <v/>
      </c>
      <c r="D274" s="350"/>
      <c r="E274" s="350"/>
      <c r="F274" s="350"/>
      <c r="G274" s="350"/>
      <c r="H274" s="350"/>
      <c r="I274" s="350"/>
      <c r="J274" s="46" t="s">
        <v>174</v>
      </c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</row>
    <row r="275" spans="2:30" x14ac:dyDescent="0.3">
      <c r="B275" s="354"/>
      <c r="C275" s="357"/>
      <c r="D275" s="351"/>
      <c r="E275" s="351"/>
      <c r="F275" s="351"/>
      <c r="G275" s="351"/>
      <c r="H275" s="351"/>
      <c r="I275" s="351"/>
      <c r="J275" s="47" t="s">
        <v>175</v>
      </c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</row>
    <row r="276" spans="2:30" x14ac:dyDescent="0.3">
      <c r="B276" s="355"/>
      <c r="C276" s="358"/>
      <c r="D276" s="352"/>
      <c r="E276" s="352"/>
      <c r="F276" s="352"/>
      <c r="G276" s="352"/>
      <c r="H276" s="352"/>
      <c r="I276" s="352"/>
      <c r="J276" s="48" t="s">
        <v>176</v>
      </c>
      <c r="K276" s="35" t="str">
        <f>IFERROR(IF(OR(ISBLANK(K274),ISBLANK(K275)),"",ROUND(K274*K275,0)),0)</f>
        <v/>
      </c>
      <c r="L276" s="35" t="str">
        <f t="shared" ref="L276" si="202">IFERROR(IF(OR(ISBLANK(L274),ISBLANK(L275)),"",ROUND(L274*L275,0)),0)</f>
        <v/>
      </c>
      <c r="M276" s="35" t="str">
        <f t="shared" ref="M276" si="203">IFERROR(IF(OR(ISBLANK(M274),ISBLANK(M275)),"",ROUND(M274*M275,0)),0)</f>
        <v/>
      </c>
      <c r="N276" s="35" t="str">
        <f t="shared" ref="N276" si="204">IFERROR(IF(OR(ISBLANK(N274),ISBLANK(N275)),"",ROUND(N274*N275,0)),0)</f>
        <v/>
      </c>
      <c r="O276" s="35" t="str">
        <f t="shared" ref="O276" si="205">IFERROR(IF(OR(ISBLANK(O274),ISBLANK(O275)),"",ROUND(O274*O275,0)),0)</f>
        <v/>
      </c>
      <c r="P276" s="35" t="str">
        <f t="shared" ref="P276:AD276" si="206">IFERROR(IF(OR(ISBLANK(P274),ISBLANK(P275)),"",ROUND(P274*P275,0)),0)</f>
        <v/>
      </c>
      <c r="Q276" s="35" t="str">
        <f t="shared" si="206"/>
        <v/>
      </c>
      <c r="R276" s="35" t="str">
        <f t="shared" si="206"/>
        <v/>
      </c>
      <c r="S276" s="35" t="str">
        <f t="shared" si="206"/>
        <v/>
      </c>
      <c r="T276" s="35" t="str">
        <f t="shared" si="206"/>
        <v/>
      </c>
      <c r="U276" s="35" t="str">
        <f t="shared" si="206"/>
        <v/>
      </c>
      <c r="V276" s="35" t="str">
        <f t="shared" si="206"/>
        <v/>
      </c>
      <c r="W276" s="35" t="str">
        <f t="shared" si="206"/>
        <v/>
      </c>
      <c r="X276" s="35" t="str">
        <f t="shared" si="206"/>
        <v/>
      </c>
      <c r="Y276" s="35" t="str">
        <f t="shared" si="206"/>
        <v/>
      </c>
      <c r="Z276" s="35" t="str">
        <f t="shared" si="206"/>
        <v/>
      </c>
      <c r="AA276" s="35" t="str">
        <f t="shared" si="206"/>
        <v/>
      </c>
      <c r="AB276" s="35" t="str">
        <f t="shared" si="206"/>
        <v/>
      </c>
      <c r="AC276" s="35" t="str">
        <f t="shared" si="206"/>
        <v/>
      </c>
      <c r="AD276" s="35" t="str">
        <f t="shared" si="206"/>
        <v/>
      </c>
    </row>
    <row r="277" spans="2:30" ht="12" customHeight="1" x14ac:dyDescent="0.3">
      <c r="B277" s="353"/>
      <c r="C277" s="356" t="str">
        <f>IFERROR(IF(AND(Rodzaj_Podmiotu&lt;&gt;3,ISTEXT(B277)),"Wdrożenie wyników 
prac B+R",""),"")</f>
        <v/>
      </c>
      <c r="D277" s="350"/>
      <c r="E277" s="350"/>
      <c r="F277" s="350"/>
      <c r="G277" s="350"/>
      <c r="H277" s="350"/>
      <c r="I277" s="350"/>
      <c r="J277" s="46" t="s">
        <v>174</v>
      </c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</row>
    <row r="278" spans="2:30" x14ac:dyDescent="0.3">
      <c r="B278" s="354"/>
      <c r="C278" s="357"/>
      <c r="D278" s="351"/>
      <c r="E278" s="351"/>
      <c r="F278" s="351"/>
      <c r="G278" s="351"/>
      <c r="H278" s="351"/>
      <c r="I278" s="351"/>
      <c r="J278" s="47" t="s">
        <v>175</v>
      </c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</row>
    <row r="279" spans="2:30" x14ac:dyDescent="0.3">
      <c r="B279" s="355"/>
      <c r="C279" s="358"/>
      <c r="D279" s="352"/>
      <c r="E279" s="352"/>
      <c r="F279" s="352"/>
      <c r="G279" s="352"/>
      <c r="H279" s="352"/>
      <c r="I279" s="352"/>
      <c r="J279" s="48" t="s">
        <v>176</v>
      </c>
      <c r="K279" s="35" t="str">
        <f>IFERROR(IF(OR(ISBLANK(K277),ISBLANK(K278)),"",ROUND(K277*K278,0)),0)</f>
        <v/>
      </c>
      <c r="L279" s="35" t="str">
        <f t="shared" ref="L279:P279" si="207">IFERROR(IF(OR(ISBLANK(L277),ISBLANK(L278)),"",ROUND(L277*L278,0)),0)</f>
        <v/>
      </c>
      <c r="M279" s="35" t="str">
        <f t="shared" si="207"/>
        <v/>
      </c>
      <c r="N279" s="35" t="str">
        <f t="shared" si="207"/>
        <v/>
      </c>
      <c r="O279" s="35" t="str">
        <f t="shared" si="207"/>
        <v/>
      </c>
      <c r="P279" s="35" t="str">
        <f t="shared" si="207"/>
        <v/>
      </c>
      <c r="Q279" s="35" t="str">
        <f t="shared" ref="Q279:AD279" si="208">IFERROR(IF(OR(ISBLANK(Q277),ISBLANK(Q278)),"",ROUND(Q277*Q278,0)),0)</f>
        <v/>
      </c>
      <c r="R279" s="35" t="str">
        <f t="shared" si="208"/>
        <v/>
      </c>
      <c r="S279" s="35" t="str">
        <f t="shared" si="208"/>
        <v/>
      </c>
      <c r="T279" s="35" t="str">
        <f t="shared" si="208"/>
        <v/>
      </c>
      <c r="U279" s="35" t="str">
        <f t="shared" si="208"/>
        <v/>
      </c>
      <c r="V279" s="35" t="str">
        <f t="shared" si="208"/>
        <v/>
      </c>
      <c r="W279" s="35" t="str">
        <f t="shared" si="208"/>
        <v/>
      </c>
      <c r="X279" s="35" t="str">
        <f t="shared" si="208"/>
        <v/>
      </c>
      <c r="Y279" s="35" t="str">
        <f t="shared" si="208"/>
        <v/>
      </c>
      <c r="Z279" s="35" t="str">
        <f t="shared" si="208"/>
        <v/>
      </c>
      <c r="AA279" s="35" t="str">
        <f t="shared" si="208"/>
        <v/>
      </c>
      <c r="AB279" s="35" t="str">
        <f t="shared" si="208"/>
        <v/>
      </c>
      <c r="AC279" s="35" t="str">
        <f t="shared" si="208"/>
        <v/>
      </c>
      <c r="AD279" s="35" t="str">
        <f t="shared" si="208"/>
        <v/>
      </c>
    </row>
    <row r="280" spans="2:30" ht="12" customHeight="1" x14ac:dyDescent="0.3">
      <c r="B280" s="353"/>
      <c r="C280" s="356" t="str">
        <f>IFERROR(IF(AND(Rodzaj_Podmiotu&lt;&gt;3,ISTEXT(B280)),"Wdrożenie wyników 
prac B+R",""),"")</f>
        <v/>
      </c>
      <c r="D280" s="350"/>
      <c r="E280" s="350"/>
      <c r="F280" s="350"/>
      <c r="G280" s="350"/>
      <c r="H280" s="350"/>
      <c r="I280" s="350"/>
      <c r="J280" s="46" t="s">
        <v>174</v>
      </c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</row>
    <row r="281" spans="2:30" x14ac:dyDescent="0.3">
      <c r="B281" s="354"/>
      <c r="C281" s="357"/>
      <c r="D281" s="351"/>
      <c r="E281" s="351"/>
      <c r="F281" s="351"/>
      <c r="G281" s="351"/>
      <c r="H281" s="351"/>
      <c r="I281" s="351"/>
      <c r="J281" s="47" t="s">
        <v>175</v>
      </c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</row>
    <row r="282" spans="2:30" x14ac:dyDescent="0.3">
      <c r="B282" s="355"/>
      <c r="C282" s="358"/>
      <c r="D282" s="352"/>
      <c r="E282" s="352"/>
      <c r="F282" s="352"/>
      <c r="G282" s="352"/>
      <c r="H282" s="352"/>
      <c r="I282" s="352"/>
      <c r="J282" s="48" t="s">
        <v>176</v>
      </c>
      <c r="K282" s="35" t="str">
        <f>IFERROR(IF(OR(ISBLANK(K280),ISBLANK(K281)),"",ROUND(K280*K281,0)),0)</f>
        <v/>
      </c>
      <c r="L282" s="35" t="str">
        <f t="shared" ref="L282" si="209">IFERROR(IF(OR(ISBLANK(L280),ISBLANK(L281)),"",ROUND(L280*L281,0)),0)</f>
        <v/>
      </c>
      <c r="M282" s="35" t="str">
        <f t="shared" ref="M282" si="210">IFERROR(IF(OR(ISBLANK(M280),ISBLANK(M281)),"",ROUND(M280*M281,0)),0)</f>
        <v/>
      </c>
      <c r="N282" s="35" t="str">
        <f t="shared" ref="N282" si="211">IFERROR(IF(OR(ISBLANK(N280),ISBLANK(N281)),"",ROUND(N280*N281,0)),0)</f>
        <v/>
      </c>
      <c r="O282" s="35" t="str">
        <f t="shared" ref="O282" si="212">IFERROR(IF(OR(ISBLANK(O280),ISBLANK(O281)),"",ROUND(O280*O281,0)),0)</f>
        <v/>
      </c>
      <c r="P282" s="35" t="str">
        <f t="shared" ref="P282:AD282" si="213">IFERROR(IF(OR(ISBLANK(P280),ISBLANK(P281)),"",ROUND(P280*P281,0)),0)</f>
        <v/>
      </c>
      <c r="Q282" s="35" t="str">
        <f t="shared" si="213"/>
        <v/>
      </c>
      <c r="R282" s="35" t="str">
        <f t="shared" si="213"/>
        <v/>
      </c>
      <c r="S282" s="35" t="str">
        <f t="shared" si="213"/>
        <v/>
      </c>
      <c r="T282" s="35" t="str">
        <f t="shared" si="213"/>
        <v/>
      </c>
      <c r="U282" s="35" t="str">
        <f t="shared" si="213"/>
        <v/>
      </c>
      <c r="V282" s="35" t="str">
        <f t="shared" si="213"/>
        <v/>
      </c>
      <c r="W282" s="35" t="str">
        <f t="shared" si="213"/>
        <v/>
      </c>
      <c r="X282" s="35" t="str">
        <f t="shared" si="213"/>
        <v/>
      </c>
      <c r="Y282" s="35" t="str">
        <f t="shared" si="213"/>
        <v/>
      </c>
      <c r="Z282" s="35" t="str">
        <f t="shared" si="213"/>
        <v/>
      </c>
      <c r="AA282" s="35" t="str">
        <f t="shared" si="213"/>
        <v/>
      </c>
      <c r="AB282" s="35" t="str">
        <f t="shared" si="213"/>
        <v/>
      </c>
      <c r="AC282" s="35" t="str">
        <f t="shared" si="213"/>
        <v/>
      </c>
      <c r="AD282" s="35" t="str">
        <f t="shared" si="213"/>
        <v/>
      </c>
    </row>
    <row r="283" spans="2:30" ht="12" customHeight="1" x14ac:dyDescent="0.3">
      <c r="B283" s="353"/>
      <c r="C283" s="356" t="str">
        <f>IFERROR(IF(AND(Rodzaj_Podmiotu&lt;&gt;3,ISTEXT(B283)),"Wdrożenie wyników 
prac B+R",""),"")</f>
        <v/>
      </c>
      <c r="D283" s="350"/>
      <c r="E283" s="350"/>
      <c r="F283" s="350"/>
      <c r="G283" s="350"/>
      <c r="H283" s="350"/>
      <c r="I283" s="350"/>
      <c r="J283" s="46" t="s">
        <v>174</v>
      </c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</row>
    <row r="284" spans="2:30" x14ac:dyDescent="0.3">
      <c r="B284" s="354"/>
      <c r="C284" s="357"/>
      <c r="D284" s="351"/>
      <c r="E284" s="351"/>
      <c r="F284" s="351"/>
      <c r="G284" s="351"/>
      <c r="H284" s="351"/>
      <c r="I284" s="351"/>
      <c r="J284" s="47" t="s">
        <v>175</v>
      </c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</row>
    <row r="285" spans="2:30" x14ac:dyDescent="0.3">
      <c r="B285" s="355"/>
      <c r="C285" s="358"/>
      <c r="D285" s="352"/>
      <c r="E285" s="352"/>
      <c r="F285" s="352"/>
      <c r="G285" s="352"/>
      <c r="H285" s="352"/>
      <c r="I285" s="352"/>
      <c r="J285" s="48" t="s">
        <v>176</v>
      </c>
      <c r="K285" s="35" t="str">
        <f>IFERROR(IF(OR(ISBLANK(K283),ISBLANK(K284)),"",ROUND(K283*K284,0)),0)</f>
        <v/>
      </c>
      <c r="L285" s="35" t="str">
        <f t="shared" ref="L285" si="214">IFERROR(IF(OR(ISBLANK(L283),ISBLANK(L284)),"",ROUND(L283*L284,0)),0)</f>
        <v/>
      </c>
      <c r="M285" s="35" t="str">
        <f t="shared" ref="M285" si="215">IFERROR(IF(OR(ISBLANK(M283),ISBLANK(M284)),"",ROUND(M283*M284,0)),0)</f>
        <v/>
      </c>
      <c r="N285" s="35" t="str">
        <f t="shared" ref="N285" si="216">IFERROR(IF(OR(ISBLANK(N283),ISBLANK(N284)),"",ROUND(N283*N284,0)),0)</f>
        <v/>
      </c>
      <c r="O285" s="35" t="str">
        <f t="shared" ref="O285" si="217">IFERROR(IF(OR(ISBLANK(O283),ISBLANK(O284)),"",ROUND(O283*O284,0)),0)</f>
        <v/>
      </c>
      <c r="P285" s="35" t="str">
        <f t="shared" ref="P285:AD285" si="218">IFERROR(IF(OR(ISBLANK(P283),ISBLANK(P284)),"",ROUND(P283*P284,0)),0)</f>
        <v/>
      </c>
      <c r="Q285" s="35" t="str">
        <f t="shared" si="218"/>
        <v/>
      </c>
      <c r="R285" s="35" t="str">
        <f t="shared" si="218"/>
        <v/>
      </c>
      <c r="S285" s="35" t="str">
        <f t="shared" si="218"/>
        <v/>
      </c>
      <c r="T285" s="35" t="str">
        <f t="shared" si="218"/>
        <v/>
      </c>
      <c r="U285" s="35" t="str">
        <f t="shared" si="218"/>
        <v/>
      </c>
      <c r="V285" s="35" t="str">
        <f t="shared" si="218"/>
        <v/>
      </c>
      <c r="W285" s="35" t="str">
        <f t="shared" si="218"/>
        <v/>
      </c>
      <c r="X285" s="35" t="str">
        <f t="shared" si="218"/>
        <v/>
      </c>
      <c r="Y285" s="35" t="str">
        <f t="shared" si="218"/>
        <v/>
      </c>
      <c r="Z285" s="35" t="str">
        <f t="shared" si="218"/>
        <v/>
      </c>
      <c r="AA285" s="35" t="str">
        <f t="shared" si="218"/>
        <v/>
      </c>
      <c r="AB285" s="35" t="str">
        <f t="shared" si="218"/>
        <v/>
      </c>
      <c r="AC285" s="35" t="str">
        <f t="shared" si="218"/>
        <v/>
      </c>
      <c r="AD285" s="35" t="str">
        <f t="shared" si="218"/>
        <v/>
      </c>
    </row>
    <row r="286" spans="2:30" x14ac:dyDescent="0.3">
      <c r="B286" s="353"/>
      <c r="C286" s="356" t="str">
        <f>IFERROR(IF(AND(Rodzaj_Podmiotu&lt;&gt;3,ISTEXT(B286)),"Wdrożenie wyników 
prac B+R",""),"")</f>
        <v/>
      </c>
      <c r="D286" s="350"/>
      <c r="E286" s="350"/>
      <c r="F286" s="350"/>
      <c r="G286" s="350"/>
      <c r="H286" s="350"/>
      <c r="I286" s="350"/>
      <c r="J286" s="46" t="s">
        <v>174</v>
      </c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</row>
    <row r="287" spans="2:30" x14ac:dyDescent="0.3">
      <c r="B287" s="354"/>
      <c r="C287" s="357"/>
      <c r="D287" s="351"/>
      <c r="E287" s="351"/>
      <c r="F287" s="351"/>
      <c r="G287" s="351"/>
      <c r="H287" s="351"/>
      <c r="I287" s="351"/>
      <c r="J287" s="47" t="s">
        <v>175</v>
      </c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</row>
    <row r="288" spans="2:30" x14ac:dyDescent="0.3">
      <c r="B288" s="355"/>
      <c r="C288" s="358"/>
      <c r="D288" s="352"/>
      <c r="E288" s="352"/>
      <c r="F288" s="352"/>
      <c r="G288" s="352"/>
      <c r="H288" s="352"/>
      <c r="I288" s="352"/>
      <c r="J288" s="48" t="s">
        <v>176</v>
      </c>
      <c r="K288" s="35" t="str">
        <f>IFERROR(IF(OR(ISBLANK(K286),ISBLANK(K287)),"",ROUND(K286*K287,0)),0)</f>
        <v/>
      </c>
      <c r="L288" s="35" t="str">
        <f t="shared" ref="L288" si="219">IFERROR(IF(OR(ISBLANK(L286),ISBLANK(L287)),"",ROUND(L286*L287,0)),0)</f>
        <v/>
      </c>
      <c r="M288" s="35" t="str">
        <f t="shared" ref="M288" si="220">IFERROR(IF(OR(ISBLANK(M286),ISBLANK(M287)),"",ROUND(M286*M287,0)),0)</f>
        <v/>
      </c>
      <c r="N288" s="35" t="str">
        <f t="shared" ref="N288" si="221">IFERROR(IF(OR(ISBLANK(N286),ISBLANK(N287)),"",ROUND(N286*N287,0)),0)</f>
        <v/>
      </c>
      <c r="O288" s="35" t="str">
        <f t="shared" ref="O288" si="222">IFERROR(IF(OR(ISBLANK(O286),ISBLANK(O287)),"",ROUND(O286*O287,0)),0)</f>
        <v/>
      </c>
      <c r="P288" s="35" t="str">
        <f t="shared" ref="P288:AD288" si="223">IFERROR(IF(OR(ISBLANK(P286),ISBLANK(P287)),"",ROUND(P286*P287,0)),0)</f>
        <v/>
      </c>
      <c r="Q288" s="35" t="str">
        <f t="shared" si="223"/>
        <v/>
      </c>
      <c r="R288" s="35" t="str">
        <f t="shared" si="223"/>
        <v/>
      </c>
      <c r="S288" s="35" t="str">
        <f t="shared" si="223"/>
        <v/>
      </c>
      <c r="T288" s="35" t="str">
        <f t="shared" si="223"/>
        <v/>
      </c>
      <c r="U288" s="35" t="str">
        <f t="shared" si="223"/>
        <v/>
      </c>
      <c r="V288" s="35" t="str">
        <f t="shared" si="223"/>
        <v/>
      </c>
      <c r="W288" s="35" t="str">
        <f t="shared" si="223"/>
        <v/>
      </c>
      <c r="X288" s="35" t="str">
        <f t="shared" si="223"/>
        <v/>
      </c>
      <c r="Y288" s="35" t="str">
        <f t="shared" si="223"/>
        <v/>
      </c>
      <c r="Z288" s="35" t="str">
        <f t="shared" si="223"/>
        <v/>
      </c>
      <c r="AA288" s="35" t="str">
        <f t="shared" si="223"/>
        <v/>
      </c>
      <c r="AB288" s="35" t="str">
        <f t="shared" si="223"/>
        <v/>
      </c>
      <c r="AC288" s="35" t="str">
        <f t="shared" si="223"/>
        <v/>
      </c>
      <c r="AD288" s="35" t="str">
        <f t="shared" si="223"/>
        <v/>
      </c>
    </row>
    <row r="289" spans="2:30" x14ac:dyDescent="0.3">
      <c r="B289" s="353"/>
      <c r="C289" s="356" t="str">
        <f>IFERROR(IF(AND(Rodzaj_Podmiotu&lt;&gt;3,ISTEXT(B289)),"Wdrożenie wyników 
prac B+R",""),"")</f>
        <v/>
      </c>
      <c r="D289" s="350"/>
      <c r="E289" s="350"/>
      <c r="F289" s="350"/>
      <c r="G289" s="350"/>
      <c r="H289" s="350"/>
      <c r="I289" s="350"/>
      <c r="J289" s="46" t="s">
        <v>174</v>
      </c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</row>
    <row r="290" spans="2:30" x14ac:dyDescent="0.3">
      <c r="B290" s="354"/>
      <c r="C290" s="357"/>
      <c r="D290" s="351"/>
      <c r="E290" s="351"/>
      <c r="F290" s="351"/>
      <c r="G290" s="351"/>
      <c r="H290" s="351"/>
      <c r="I290" s="351"/>
      <c r="J290" s="47" t="s">
        <v>175</v>
      </c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</row>
    <row r="291" spans="2:30" x14ac:dyDescent="0.3">
      <c r="B291" s="355"/>
      <c r="C291" s="358"/>
      <c r="D291" s="352"/>
      <c r="E291" s="352"/>
      <c r="F291" s="352"/>
      <c r="G291" s="352"/>
      <c r="H291" s="352"/>
      <c r="I291" s="352"/>
      <c r="J291" s="48" t="s">
        <v>176</v>
      </c>
      <c r="K291" s="35" t="str">
        <f>IFERROR(IF(OR(ISBLANK(K289),ISBLANK(K290)),"",ROUND(K289*K290,0)),0)</f>
        <v/>
      </c>
      <c r="L291" s="35" t="str">
        <f t="shared" ref="L291" si="224">IFERROR(IF(OR(ISBLANK(L289),ISBLANK(L290)),"",ROUND(L289*L290,0)),0)</f>
        <v/>
      </c>
      <c r="M291" s="35" t="str">
        <f t="shared" ref="M291" si="225">IFERROR(IF(OR(ISBLANK(M289),ISBLANK(M290)),"",ROUND(M289*M290,0)),0)</f>
        <v/>
      </c>
      <c r="N291" s="35" t="str">
        <f t="shared" ref="N291" si="226">IFERROR(IF(OR(ISBLANK(N289),ISBLANK(N290)),"",ROUND(N289*N290,0)),0)</f>
        <v/>
      </c>
      <c r="O291" s="35" t="str">
        <f t="shared" ref="O291" si="227">IFERROR(IF(OR(ISBLANK(O289),ISBLANK(O290)),"",ROUND(O289*O290,0)),0)</f>
        <v/>
      </c>
      <c r="P291" s="35" t="str">
        <f t="shared" ref="P291:AD291" si="228">IFERROR(IF(OR(ISBLANK(P289),ISBLANK(P290)),"",ROUND(P289*P290,0)),0)</f>
        <v/>
      </c>
      <c r="Q291" s="35" t="str">
        <f t="shared" si="228"/>
        <v/>
      </c>
      <c r="R291" s="35" t="str">
        <f t="shared" si="228"/>
        <v/>
      </c>
      <c r="S291" s="35" t="str">
        <f t="shared" si="228"/>
        <v/>
      </c>
      <c r="T291" s="35" t="str">
        <f t="shared" si="228"/>
        <v/>
      </c>
      <c r="U291" s="35" t="str">
        <f t="shared" si="228"/>
        <v/>
      </c>
      <c r="V291" s="35" t="str">
        <f t="shared" si="228"/>
        <v/>
      </c>
      <c r="W291" s="35" t="str">
        <f t="shared" si="228"/>
        <v/>
      </c>
      <c r="X291" s="35" t="str">
        <f t="shared" si="228"/>
        <v/>
      </c>
      <c r="Y291" s="35" t="str">
        <f t="shared" si="228"/>
        <v/>
      </c>
      <c r="Z291" s="35" t="str">
        <f t="shared" si="228"/>
        <v/>
      </c>
      <c r="AA291" s="35" t="str">
        <f t="shared" si="228"/>
        <v/>
      </c>
      <c r="AB291" s="35" t="str">
        <f t="shared" si="228"/>
        <v/>
      </c>
      <c r="AC291" s="35" t="str">
        <f t="shared" si="228"/>
        <v/>
      </c>
      <c r="AD291" s="35" t="str">
        <f t="shared" si="228"/>
        <v/>
      </c>
    </row>
    <row r="292" spans="2:30" x14ac:dyDescent="0.3">
      <c r="B292" s="353"/>
      <c r="C292" s="356" t="str">
        <f>IFERROR(IF(AND(Rodzaj_Podmiotu&lt;&gt;3,ISTEXT(B292)),"Wdrożenie wyników 
prac B+R",""),"")</f>
        <v/>
      </c>
      <c r="D292" s="350"/>
      <c r="E292" s="350"/>
      <c r="F292" s="350"/>
      <c r="G292" s="350"/>
      <c r="H292" s="350"/>
      <c r="I292" s="350"/>
      <c r="J292" s="46" t="s">
        <v>174</v>
      </c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</row>
    <row r="293" spans="2:30" x14ac:dyDescent="0.3">
      <c r="B293" s="354"/>
      <c r="C293" s="357"/>
      <c r="D293" s="351"/>
      <c r="E293" s="351"/>
      <c r="F293" s="351"/>
      <c r="G293" s="351"/>
      <c r="H293" s="351"/>
      <c r="I293" s="351"/>
      <c r="J293" s="47" t="s">
        <v>175</v>
      </c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</row>
    <row r="294" spans="2:30" x14ac:dyDescent="0.3">
      <c r="B294" s="355"/>
      <c r="C294" s="358"/>
      <c r="D294" s="352"/>
      <c r="E294" s="352"/>
      <c r="F294" s="352"/>
      <c r="G294" s="352"/>
      <c r="H294" s="352"/>
      <c r="I294" s="352"/>
      <c r="J294" s="48" t="s">
        <v>176</v>
      </c>
      <c r="K294" s="35" t="str">
        <f>IFERROR(IF(OR(ISBLANK(K292),ISBLANK(K293)),"",ROUND(K292*K293,0)),0)</f>
        <v/>
      </c>
      <c r="L294" s="35" t="str">
        <f t="shared" ref="L294" si="229">IFERROR(IF(OR(ISBLANK(L292),ISBLANK(L293)),"",ROUND(L292*L293,0)),0)</f>
        <v/>
      </c>
      <c r="M294" s="35" t="str">
        <f t="shared" ref="M294" si="230">IFERROR(IF(OR(ISBLANK(M292),ISBLANK(M293)),"",ROUND(M292*M293,0)),0)</f>
        <v/>
      </c>
      <c r="N294" s="35" t="str">
        <f t="shared" ref="N294" si="231">IFERROR(IF(OR(ISBLANK(N292),ISBLANK(N293)),"",ROUND(N292*N293,0)),0)</f>
        <v/>
      </c>
      <c r="O294" s="35" t="str">
        <f t="shared" ref="O294" si="232">IFERROR(IF(OR(ISBLANK(O292),ISBLANK(O293)),"",ROUND(O292*O293,0)),0)</f>
        <v/>
      </c>
      <c r="P294" s="35" t="str">
        <f t="shared" ref="P294:AD294" si="233">IFERROR(IF(OR(ISBLANK(P292),ISBLANK(P293)),"",ROUND(P292*P293,0)),0)</f>
        <v/>
      </c>
      <c r="Q294" s="35" t="str">
        <f t="shared" si="233"/>
        <v/>
      </c>
      <c r="R294" s="35" t="str">
        <f t="shared" si="233"/>
        <v/>
      </c>
      <c r="S294" s="35" t="str">
        <f t="shared" si="233"/>
        <v/>
      </c>
      <c r="T294" s="35" t="str">
        <f t="shared" si="233"/>
        <v/>
      </c>
      <c r="U294" s="35" t="str">
        <f t="shared" si="233"/>
        <v/>
      </c>
      <c r="V294" s="35" t="str">
        <f t="shared" si="233"/>
        <v/>
      </c>
      <c r="W294" s="35" t="str">
        <f t="shared" si="233"/>
        <v/>
      </c>
      <c r="X294" s="35" t="str">
        <f t="shared" si="233"/>
        <v/>
      </c>
      <c r="Y294" s="35" t="str">
        <f t="shared" si="233"/>
        <v/>
      </c>
      <c r="Z294" s="35" t="str">
        <f t="shared" si="233"/>
        <v/>
      </c>
      <c r="AA294" s="35" t="str">
        <f t="shared" si="233"/>
        <v/>
      </c>
      <c r="AB294" s="35" t="str">
        <f t="shared" si="233"/>
        <v/>
      </c>
      <c r="AC294" s="35" t="str">
        <f t="shared" si="233"/>
        <v/>
      </c>
      <c r="AD294" s="35" t="str">
        <f t="shared" si="233"/>
        <v/>
      </c>
    </row>
    <row r="295" spans="2:30" x14ac:dyDescent="0.3">
      <c r="B295" s="353"/>
      <c r="C295" s="356" t="str">
        <f>IFERROR(IF(AND(Rodzaj_Podmiotu&lt;&gt;3,ISTEXT(B295)),"Wdrożenie wyników 
prac B+R",""),"")</f>
        <v/>
      </c>
      <c r="D295" s="350"/>
      <c r="E295" s="350"/>
      <c r="F295" s="350"/>
      <c r="G295" s="350"/>
      <c r="H295" s="350"/>
      <c r="I295" s="350"/>
      <c r="J295" s="46" t="s">
        <v>174</v>
      </c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</row>
    <row r="296" spans="2:30" x14ac:dyDescent="0.3">
      <c r="B296" s="354"/>
      <c r="C296" s="357"/>
      <c r="D296" s="351"/>
      <c r="E296" s="351"/>
      <c r="F296" s="351"/>
      <c r="G296" s="351"/>
      <c r="H296" s="351"/>
      <c r="I296" s="351"/>
      <c r="J296" s="47" t="s">
        <v>175</v>
      </c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</row>
    <row r="297" spans="2:30" x14ac:dyDescent="0.3">
      <c r="B297" s="355"/>
      <c r="C297" s="358"/>
      <c r="D297" s="352"/>
      <c r="E297" s="352"/>
      <c r="F297" s="352"/>
      <c r="G297" s="352"/>
      <c r="H297" s="352"/>
      <c r="I297" s="352"/>
      <c r="J297" s="48" t="s">
        <v>176</v>
      </c>
      <c r="K297" s="35" t="str">
        <f>IFERROR(IF(OR(ISBLANK(K295),ISBLANK(K296)),"",ROUND(K295*K296,0)),0)</f>
        <v/>
      </c>
      <c r="L297" s="35" t="str">
        <f t="shared" ref="L297" si="234">IFERROR(IF(OR(ISBLANK(L295),ISBLANK(L296)),"",ROUND(L295*L296,0)),0)</f>
        <v/>
      </c>
      <c r="M297" s="35" t="str">
        <f t="shared" ref="M297" si="235">IFERROR(IF(OR(ISBLANK(M295),ISBLANK(M296)),"",ROUND(M295*M296,0)),0)</f>
        <v/>
      </c>
      <c r="N297" s="35" t="str">
        <f t="shared" ref="N297" si="236">IFERROR(IF(OR(ISBLANK(N295),ISBLANK(N296)),"",ROUND(N295*N296,0)),0)</f>
        <v/>
      </c>
      <c r="O297" s="35" t="str">
        <f t="shared" ref="O297" si="237">IFERROR(IF(OR(ISBLANK(O295),ISBLANK(O296)),"",ROUND(O295*O296,0)),0)</f>
        <v/>
      </c>
      <c r="P297" s="35" t="str">
        <f t="shared" ref="P297:AD297" si="238">IFERROR(IF(OR(ISBLANK(P295),ISBLANK(P296)),"",ROUND(P295*P296,0)),0)</f>
        <v/>
      </c>
      <c r="Q297" s="35" t="str">
        <f t="shared" si="238"/>
        <v/>
      </c>
      <c r="R297" s="35" t="str">
        <f t="shared" si="238"/>
        <v/>
      </c>
      <c r="S297" s="35" t="str">
        <f t="shared" si="238"/>
        <v/>
      </c>
      <c r="T297" s="35" t="str">
        <f t="shared" si="238"/>
        <v/>
      </c>
      <c r="U297" s="35" t="str">
        <f t="shared" si="238"/>
        <v/>
      </c>
      <c r="V297" s="35" t="str">
        <f t="shared" si="238"/>
        <v/>
      </c>
      <c r="W297" s="35" t="str">
        <f t="shared" si="238"/>
        <v/>
      </c>
      <c r="X297" s="35" t="str">
        <f t="shared" si="238"/>
        <v/>
      </c>
      <c r="Y297" s="35" t="str">
        <f t="shared" si="238"/>
        <v/>
      </c>
      <c r="Z297" s="35" t="str">
        <f t="shared" si="238"/>
        <v/>
      </c>
      <c r="AA297" s="35" t="str">
        <f t="shared" si="238"/>
        <v/>
      </c>
      <c r="AB297" s="35" t="str">
        <f t="shared" si="238"/>
        <v/>
      </c>
      <c r="AC297" s="35" t="str">
        <f t="shared" si="238"/>
        <v/>
      </c>
      <c r="AD297" s="35" t="str">
        <f t="shared" si="238"/>
        <v/>
      </c>
    </row>
    <row r="298" spans="2:30" x14ac:dyDescent="0.3">
      <c r="B298" s="353"/>
      <c r="C298" s="356" t="str">
        <f>IFERROR(IF(AND(Rodzaj_Podmiotu&lt;&gt;3,ISTEXT(B298)),"Wdrożenie wyników 
prac B+R",""),"")</f>
        <v/>
      </c>
      <c r="D298" s="350"/>
      <c r="E298" s="350"/>
      <c r="F298" s="350"/>
      <c r="G298" s="350"/>
      <c r="H298" s="350"/>
      <c r="I298" s="350"/>
      <c r="J298" s="46" t="s">
        <v>174</v>
      </c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</row>
    <row r="299" spans="2:30" x14ac:dyDescent="0.3">
      <c r="B299" s="354"/>
      <c r="C299" s="357"/>
      <c r="D299" s="351"/>
      <c r="E299" s="351"/>
      <c r="F299" s="351"/>
      <c r="G299" s="351"/>
      <c r="H299" s="351"/>
      <c r="I299" s="351"/>
      <c r="J299" s="47" t="s">
        <v>175</v>
      </c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</row>
    <row r="300" spans="2:30" x14ac:dyDescent="0.3">
      <c r="B300" s="355"/>
      <c r="C300" s="358"/>
      <c r="D300" s="352"/>
      <c r="E300" s="352"/>
      <c r="F300" s="352"/>
      <c r="G300" s="352"/>
      <c r="H300" s="352"/>
      <c r="I300" s="352"/>
      <c r="J300" s="48" t="s">
        <v>176</v>
      </c>
      <c r="K300" s="35" t="str">
        <f>IFERROR(IF(OR(ISBLANK(K298),ISBLANK(K299)),"",ROUND(K298*K299,0)),0)</f>
        <v/>
      </c>
      <c r="L300" s="35" t="str">
        <f t="shared" ref="L300" si="239">IFERROR(IF(OR(ISBLANK(L298),ISBLANK(L299)),"",ROUND(L298*L299,0)),0)</f>
        <v/>
      </c>
      <c r="M300" s="35" t="str">
        <f t="shared" ref="M300" si="240">IFERROR(IF(OR(ISBLANK(M298),ISBLANK(M299)),"",ROUND(M298*M299,0)),0)</f>
        <v/>
      </c>
      <c r="N300" s="35" t="str">
        <f t="shared" ref="N300" si="241">IFERROR(IF(OR(ISBLANK(N298),ISBLANK(N299)),"",ROUND(N298*N299,0)),0)</f>
        <v/>
      </c>
      <c r="O300" s="35" t="str">
        <f t="shared" ref="O300" si="242">IFERROR(IF(OR(ISBLANK(O298),ISBLANK(O299)),"",ROUND(O298*O299,0)),0)</f>
        <v/>
      </c>
      <c r="P300" s="35" t="str">
        <f t="shared" ref="P300:AD300" si="243">IFERROR(IF(OR(ISBLANK(P298),ISBLANK(P299)),"",ROUND(P298*P299,0)),0)</f>
        <v/>
      </c>
      <c r="Q300" s="35" t="str">
        <f t="shared" si="243"/>
        <v/>
      </c>
      <c r="R300" s="35" t="str">
        <f t="shared" si="243"/>
        <v/>
      </c>
      <c r="S300" s="35" t="str">
        <f t="shared" si="243"/>
        <v/>
      </c>
      <c r="T300" s="35" t="str">
        <f t="shared" si="243"/>
        <v/>
      </c>
      <c r="U300" s="35" t="str">
        <f t="shared" si="243"/>
        <v/>
      </c>
      <c r="V300" s="35" t="str">
        <f t="shared" si="243"/>
        <v/>
      </c>
      <c r="W300" s="35" t="str">
        <f t="shared" si="243"/>
        <v/>
      </c>
      <c r="X300" s="35" t="str">
        <f t="shared" si="243"/>
        <v/>
      </c>
      <c r="Y300" s="35" t="str">
        <f t="shared" si="243"/>
        <v/>
      </c>
      <c r="Z300" s="35" t="str">
        <f t="shared" si="243"/>
        <v/>
      </c>
      <c r="AA300" s="35" t="str">
        <f t="shared" si="243"/>
        <v/>
      </c>
      <c r="AB300" s="35" t="str">
        <f t="shared" si="243"/>
        <v/>
      </c>
      <c r="AC300" s="35" t="str">
        <f t="shared" si="243"/>
        <v/>
      </c>
      <c r="AD300" s="35" t="str">
        <f t="shared" si="243"/>
        <v/>
      </c>
    </row>
    <row r="301" spans="2:30" x14ac:dyDescent="0.3">
      <c r="B301" s="353"/>
      <c r="C301" s="356" t="str">
        <f>IFERROR(IF(AND(Rodzaj_Podmiotu&lt;&gt;3,ISTEXT(B301)),"Wdrożenie wyników 
prac B+R",""),"")</f>
        <v/>
      </c>
      <c r="D301" s="350"/>
      <c r="E301" s="350"/>
      <c r="F301" s="350"/>
      <c r="G301" s="350"/>
      <c r="H301" s="350"/>
      <c r="I301" s="350"/>
      <c r="J301" s="46" t="s">
        <v>174</v>
      </c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</row>
    <row r="302" spans="2:30" x14ac:dyDescent="0.3">
      <c r="B302" s="354"/>
      <c r="C302" s="357"/>
      <c r="D302" s="351"/>
      <c r="E302" s="351"/>
      <c r="F302" s="351"/>
      <c r="G302" s="351"/>
      <c r="H302" s="351"/>
      <c r="I302" s="351"/>
      <c r="J302" s="47" t="s">
        <v>175</v>
      </c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</row>
    <row r="303" spans="2:30" x14ac:dyDescent="0.3">
      <c r="B303" s="355"/>
      <c r="C303" s="358"/>
      <c r="D303" s="352"/>
      <c r="E303" s="352"/>
      <c r="F303" s="352"/>
      <c r="G303" s="352"/>
      <c r="H303" s="352"/>
      <c r="I303" s="352"/>
      <c r="J303" s="48" t="s">
        <v>176</v>
      </c>
      <c r="K303" s="35" t="str">
        <f>IFERROR(IF(OR(ISBLANK(K301),ISBLANK(K302)),"",ROUND(K301*K302,0)),0)</f>
        <v/>
      </c>
      <c r="L303" s="35" t="str">
        <f t="shared" ref="L303" si="244">IFERROR(IF(OR(ISBLANK(L301),ISBLANK(L302)),"",ROUND(L301*L302,0)),0)</f>
        <v/>
      </c>
      <c r="M303" s="35" t="str">
        <f t="shared" ref="M303" si="245">IFERROR(IF(OR(ISBLANK(M301),ISBLANK(M302)),"",ROUND(M301*M302,0)),0)</f>
        <v/>
      </c>
      <c r="N303" s="35" t="str">
        <f t="shared" ref="N303" si="246">IFERROR(IF(OR(ISBLANK(N301),ISBLANK(N302)),"",ROUND(N301*N302,0)),0)</f>
        <v/>
      </c>
      <c r="O303" s="35" t="str">
        <f t="shared" ref="O303" si="247">IFERROR(IF(OR(ISBLANK(O301),ISBLANK(O302)),"",ROUND(O301*O302,0)),0)</f>
        <v/>
      </c>
      <c r="P303" s="35" t="str">
        <f t="shared" ref="P303:AD303" si="248">IFERROR(IF(OR(ISBLANK(P301),ISBLANK(P302)),"",ROUND(P301*P302,0)),0)</f>
        <v/>
      </c>
      <c r="Q303" s="35" t="str">
        <f t="shared" si="248"/>
        <v/>
      </c>
      <c r="R303" s="35" t="str">
        <f t="shared" si="248"/>
        <v/>
      </c>
      <c r="S303" s="35" t="str">
        <f t="shared" si="248"/>
        <v/>
      </c>
      <c r="T303" s="35" t="str">
        <f t="shared" si="248"/>
        <v/>
      </c>
      <c r="U303" s="35" t="str">
        <f t="shared" si="248"/>
        <v/>
      </c>
      <c r="V303" s="35" t="str">
        <f t="shared" si="248"/>
        <v/>
      </c>
      <c r="W303" s="35" t="str">
        <f t="shared" si="248"/>
        <v/>
      </c>
      <c r="X303" s="35" t="str">
        <f t="shared" si="248"/>
        <v/>
      </c>
      <c r="Y303" s="35" t="str">
        <f t="shared" si="248"/>
        <v/>
      </c>
      <c r="Z303" s="35" t="str">
        <f t="shared" si="248"/>
        <v/>
      </c>
      <c r="AA303" s="35" t="str">
        <f t="shared" si="248"/>
        <v/>
      </c>
      <c r="AB303" s="35" t="str">
        <f t="shared" si="248"/>
        <v/>
      </c>
      <c r="AC303" s="35" t="str">
        <f t="shared" si="248"/>
        <v/>
      </c>
      <c r="AD303" s="35" t="str">
        <f t="shared" si="248"/>
        <v/>
      </c>
    </row>
    <row r="304" spans="2:30" x14ac:dyDescent="0.3">
      <c r="B304" s="353"/>
      <c r="C304" s="356" t="str">
        <f>IFERROR(IF(AND(Rodzaj_Podmiotu&lt;&gt;3,ISTEXT(B304)),"Wdrożenie wyników 
prac B+R",""),"")</f>
        <v/>
      </c>
      <c r="D304" s="350"/>
      <c r="E304" s="350"/>
      <c r="F304" s="350"/>
      <c r="G304" s="350"/>
      <c r="H304" s="350"/>
      <c r="I304" s="350"/>
      <c r="J304" s="46" t="s">
        <v>174</v>
      </c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</row>
    <row r="305" spans="2:30" x14ac:dyDescent="0.3">
      <c r="B305" s="354"/>
      <c r="C305" s="357"/>
      <c r="D305" s="351"/>
      <c r="E305" s="351"/>
      <c r="F305" s="351"/>
      <c r="G305" s="351"/>
      <c r="H305" s="351"/>
      <c r="I305" s="351"/>
      <c r="J305" s="47" t="s">
        <v>175</v>
      </c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</row>
    <row r="306" spans="2:30" x14ac:dyDescent="0.3">
      <c r="B306" s="355"/>
      <c r="C306" s="358"/>
      <c r="D306" s="352"/>
      <c r="E306" s="352"/>
      <c r="F306" s="352"/>
      <c r="G306" s="352"/>
      <c r="H306" s="352"/>
      <c r="I306" s="352"/>
      <c r="J306" s="48" t="s">
        <v>176</v>
      </c>
      <c r="K306" s="35" t="str">
        <f>IFERROR(IF(OR(ISBLANK(K304),ISBLANK(K305)),"",ROUND(K304*K305,0)),0)</f>
        <v/>
      </c>
      <c r="L306" s="35" t="str">
        <f t="shared" ref="L306" si="249">IFERROR(IF(OR(ISBLANK(L304),ISBLANK(L305)),"",ROUND(L304*L305,0)),0)</f>
        <v/>
      </c>
      <c r="M306" s="35" t="str">
        <f t="shared" ref="M306" si="250">IFERROR(IF(OR(ISBLANK(M304),ISBLANK(M305)),"",ROUND(M304*M305,0)),0)</f>
        <v/>
      </c>
      <c r="N306" s="35" t="str">
        <f t="shared" ref="N306" si="251">IFERROR(IF(OR(ISBLANK(N304),ISBLANK(N305)),"",ROUND(N304*N305,0)),0)</f>
        <v/>
      </c>
      <c r="O306" s="35" t="str">
        <f t="shared" ref="O306" si="252">IFERROR(IF(OR(ISBLANK(O304),ISBLANK(O305)),"",ROUND(O304*O305,0)),0)</f>
        <v/>
      </c>
      <c r="P306" s="35" t="str">
        <f t="shared" ref="P306:AD306" si="253">IFERROR(IF(OR(ISBLANK(P304),ISBLANK(P305)),"",ROUND(P304*P305,0)),0)</f>
        <v/>
      </c>
      <c r="Q306" s="35" t="str">
        <f t="shared" si="253"/>
        <v/>
      </c>
      <c r="R306" s="35" t="str">
        <f t="shared" si="253"/>
        <v/>
      </c>
      <c r="S306" s="35" t="str">
        <f t="shared" si="253"/>
        <v/>
      </c>
      <c r="T306" s="35" t="str">
        <f t="shared" si="253"/>
        <v/>
      </c>
      <c r="U306" s="35" t="str">
        <f t="shared" si="253"/>
        <v/>
      </c>
      <c r="V306" s="35" t="str">
        <f t="shared" si="253"/>
        <v/>
      </c>
      <c r="W306" s="35" t="str">
        <f t="shared" si="253"/>
        <v/>
      </c>
      <c r="X306" s="35" t="str">
        <f t="shared" si="253"/>
        <v/>
      </c>
      <c r="Y306" s="35" t="str">
        <f t="shared" si="253"/>
        <v/>
      </c>
      <c r="Z306" s="35" t="str">
        <f t="shared" si="253"/>
        <v/>
      </c>
      <c r="AA306" s="35" t="str">
        <f t="shared" si="253"/>
        <v/>
      </c>
      <c r="AB306" s="35" t="str">
        <f t="shared" si="253"/>
        <v/>
      </c>
      <c r="AC306" s="35" t="str">
        <f t="shared" si="253"/>
        <v/>
      </c>
      <c r="AD306" s="35" t="str">
        <f t="shared" si="253"/>
        <v/>
      </c>
    </row>
    <row r="307" spans="2:30" x14ac:dyDescent="0.3">
      <c r="B307" s="353"/>
      <c r="C307" s="356" t="str">
        <f>IFERROR(IF(AND(Rodzaj_Podmiotu&lt;&gt;3,ISTEXT(B307)),"Wdrożenie wyników 
prac B+R",""),"")</f>
        <v/>
      </c>
      <c r="D307" s="350"/>
      <c r="E307" s="350"/>
      <c r="F307" s="350"/>
      <c r="G307" s="350"/>
      <c r="H307" s="350"/>
      <c r="I307" s="350"/>
      <c r="J307" s="46" t="s">
        <v>174</v>
      </c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</row>
    <row r="308" spans="2:30" x14ac:dyDescent="0.3">
      <c r="B308" s="354"/>
      <c r="C308" s="357"/>
      <c r="D308" s="351"/>
      <c r="E308" s="351"/>
      <c r="F308" s="351"/>
      <c r="G308" s="351"/>
      <c r="H308" s="351"/>
      <c r="I308" s="351"/>
      <c r="J308" s="47" t="s">
        <v>175</v>
      </c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</row>
    <row r="309" spans="2:30" x14ac:dyDescent="0.3">
      <c r="B309" s="355"/>
      <c r="C309" s="358"/>
      <c r="D309" s="352"/>
      <c r="E309" s="352"/>
      <c r="F309" s="352"/>
      <c r="G309" s="352"/>
      <c r="H309" s="352"/>
      <c r="I309" s="352"/>
      <c r="J309" s="48" t="s">
        <v>176</v>
      </c>
      <c r="K309" s="35" t="str">
        <f>IFERROR(IF(OR(ISBLANK(K307),ISBLANK(K308)),"",ROUND(K307*K308,0)),0)</f>
        <v/>
      </c>
      <c r="L309" s="35" t="str">
        <f t="shared" ref="L309" si="254">IFERROR(IF(OR(ISBLANK(L307),ISBLANK(L308)),"",ROUND(L307*L308,0)),0)</f>
        <v/>
      </c>
      <c r="M309" s="35" t="str">
        <f t="shared" ref="M309" si="255">IFERROR(IF(OR(ISBLANK(M307),ISBLANK(M308)),"",ROUND(M307*M308,0)),0)</f>
        <v/>
      </c>
      <c r="N309" s="35" t="str">
        <f t="shared" ref="N309" si="256">IFERROR(IF(OR(ISBLANK(N307),ISBLANK(N308)),"",ROUND(N307*N308,0)),0)</f>
        <v/>
      </c>
      <c r="O309" s="35" t="str">
        <f t="shared" ref="O309" si="257">IFERROR(IF(OR(ISBLANK(O307),ISBLANK(O308)),"",ROUND(O307*O308,0)),0)</f>
        <v/>
      </c>
      <c r="P309" s="35" t="str">
        <f t="shared" ref="P309:AD309" si="258">IFERROR(IF(OR(ISBLANK(P307),ISBLANK(P308)),"",ROUND(P307*P308,0)),0)</f>
        <v/>
      </c>
      <c r="Q309" s="35" t="str">
        <f t="shared" si="258"/>
        <v/>
      </c>
      <c r="R309" s="35" t="str">
        <f t="shared" si="258"/>
        <v/>
      </c>
      <c r="S309" s="35" t="str">
        <f t="shared" si="258"/>
        <v/>
      </c>
      <c r="T309" s="35" t="str">
        <f t="shared" si="258"/>
        <v/>
      </c>
      <c r="U309" s="35" t="str">
        <f t="shared" si="258"/>
        <v/>
      </c>
      <c r="V309" s="35" t="str">
        <f t="shared" si="258"/>
        <v/>
      </c>
      <c r="W309" s="35" t="str">
        <f t="shared" si="258"/>
        <v/>
      </c>
      <c r="X309" s="35" t="str">
        <f t="shared" si="258"/>
        <v/>
      </c>
      <c r="Y309" s="35" t="str">
        <f t="shared" si="258"/>
        <v/>
      </c>
      <c r="Z309" s="35" t="str">
        <f t="shared" si="258"/>
        <v/>
      </c>
      <c r="AA309" s="35" t="str">
        <f t="shared" si="258"/>
        <v/>
      </c>
      <c r="AB309" s="35" t="str">
        <f t="shared" si="258"/>
        <v/>
      </c>
      <c r="AC309" s="35" t="str">
        <f t="shared" si="258"/>
        <v/>
      </c>
      <c r="AD309" s="35" t="str">
        <f t="shared" si="258"/>
        <v/>
      </c>
    </row>
    <row r="310" spans="2:30" x14ac:dyDescent="0.3">
      <c r="B310" s="353"/>
      <c r="C310" s="356" t="str">
        <f>IFERROR(IF(AND(Rodzaj_Podmiotu&lt;&gt;3,ISTEXT(B310)),"Wdrożenie wyników 
prac B+R",""),"")</f>
        <v/>
      </c>
      <c r="D310" s="350"/>
      <c r="E310" s="350"/>
      <c r="F310" s="350"/>
      <c r="G310" s="350"/>
      <c r="H310" s="350"/>
      <c r="I310" s="350"/>
      <c r="J310" s="46" t="s">
        <v>174</v>
      </c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</row>
    <row r="311" spans="2:30" x14ac:dyDescent="0.3">
      <c r="B311" s="354"/>
      <c r="C311" s="357"/>
      <c r="D311" s="351"/>
      <c r="E311" s="351"/>
      <c r="F311" s="351"/>
      <c r="G311" s="351"/>
      <c r="H311" s="351"/>
      <c r="I311" s="351"/>
      <c r="J311" s="47" t="s">
        <v>175</v>
      </c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</row>
    <row r="312" spans="2:30" x14ac:dyDescent="0.3">
      <c r="B312" s="355"/>
      <c r="C312" s="358"/>
      <c r="D312" s="352"/>
      <c r="E312" s="352"/>
      <c r="F312" s="352"/>
      <c r="G312" s="352"/>
      <c r="H312" s="352"/>
      <c r="I312" s="352"/>
      <c r="J312" s="48" t="s">
        <v>176</v>
      </c>
      <c r="K312" s="35" t="str">
        <f>IFERROR(IF(OR(ISBLANK(K310),ISBLANK(K311)),"",ROUND(K310*K311,0)),0)</f>
        <v/>
      </c>
      <c r="L312" s="35" t="str">
        <f t="shared" ref="L312" si="259">IFERROR(IF(OR(ISBLANK(L310),ISBLANK(L311)),"",ROUND(L310*L311,0)),0)</f>
        <v/>
      </c>
      <c r="M312" s="35" t="str">
        <f t="shared" ref="M312" si="260">IFERROR(IF(OR(ISBLANK(M310),ISBLANK(M311)),"",ROUND(M310*M311,0)),0)</f>
        <v/>
      </c>
      <c r="N312" s="35" t="str">
        <f t="shared" ref="N312" si="261">IFERROR(IF(OR(ISBLANK(N310),ISBLANK(N311)),"",ROUND(N310*N311,0)),0)</f>
        <v/>
      </c>
      <c r="O312" s="35" t="str">
        <f t="shared" ref="O312" si="262">IFERROR(IF(OR(ISBLANK(O310),ISBLANK(O311)),"",ROUND(O310*O311,0)),0)</f>
        <v/>
      </c>
      <c r="P312" s="35" t="str">
        <f t="shared" ref="P312:AD312" si="263">IFERROR(IF(OR(ISBLANK(P310),ISBLANK(P311)),"",ROUND(P310*P311,0)),0)</f>
        <v/>
      </c>
      <c r="Q312" s="35" t="str">
        <f t="shared" si="263"/>
        <v/>
      </c>
      <c r="R312" s="35" t="str">
        <f t="shared" si="263"/>
        <v/>
      </c>
      <c r="S312" s="35" t="str">
        <f t="shared" si="263"/>
        <v/>
      </c>
      <c r="T312" s="35" t="str">
        <f t="shared" si="263"/>
        <v/>
      </c>
      <c r="U312" s="35" t="str">
        <f t="shared" si="263"/>
        <v/>
      </c>
      <c r="V312" s="35" t="str">
        <f t="shared" si="263"/>
        <v/>
      </c>
      <c r="W312" s="35" t="str">
        <f t="shared" si="263"/>
        <v/>
      </c>
      <c r="X312" s="35" t="str">
        <f t="shared" si="263"/>
        <v/>
      </c>
      <c r="Y312" s="35" t="str">
        <f t="shared" si="263"/>
        <v/>
      </c>
      <c r="Z312" s="35" t="str">
        <f t="shared" si="263"/>
        <v/>
      </c>
      <c r="AA312" s="35" t="str">
        <f t="shared" si="263"/>
        <v/>
      </c>
      <c r="AB312" s="35" t="str">
        <f t="shared" si="263"/>
        <v/>
      </c>
      <c r="AC312" s="35" t="str">
        <f t="shared" si="263"/>
        <v/>
      </c>
      <c r="AD312" s="35" t="str">
        <f t="shared" si="263"/>
        <v/>
      </c>
    </row>
    <row r="313" spans="2:30" x14ac:dyDescent="0.3">
      <c r="B313" s="353"/>
      <c r="C313" s="356" t="str">
        <f>IFERROR(IF(AND(Rodzaj_Podmiotu&lt;&gt;3,ISTEXT(B313)),"Wdrożenie wyników 
prac B+R",""),"")</f>
        <v/>
      </c>
      <c r="D313" s="350"/>
      <c r="E313" s="350"/>
      <c r="F313" s="350"/>
      <c r="G313" s="350"/>
      <c r="H313" s="350"/>
      <c r="I313" s="350"/>
      <c r="J313" s="46" t="s">
        <v>174</v>
      </c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</row>
    <row r="314" spans="2:30" x14ac:dyDescent="0.3">
      <c r="B314" s="354"/>
      <c r="C314" s="357"/>
      <c r="D314" s="351"/>
      <c r="E314" s="351"/>
      <c r="F314" s="351"/>
      <c r="G314" s="351"/>
      <c r="H314" s="351"/>
      <c r="I314" s="351"/>
      <c r="J314" s="47" t="s">
        <v>175</v>
      </c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</row>
    <row r="315" spans="2:30" x14ac:dyDescent="0.3">
      <c r="B315" s="355"/>
      <c r="C315" s="358"/>
      <c r="D315" s="352"/>
      <c r="E315" s="352"/>
      <c r="F315" s="352"/>
      <c r="G315" s="352"/>
      <c r="H315" s="352"/>
      <c r="I315" s="352"/>
      <c r="J315" s="48" t="s">
        <v>176</v>
      </c>
      <c r="K315" s="35" t="str">
        <f>IFERROR(IF(OR(ISBLANK(K313),ISBLANK(K314)),"",ROUND(K313*K314,0)),0)</f>
        <v/>
      </c>
      <c r="L315" s="35" t="str">
        <f t="shared" ref="L315" si="264">IFERROR(IF(OR(ISBLANK(L313),ISBLANK(L314)),"",ROUND(L313*L314,0)),0)</f>
        <v/>
      </c>
      <c r="M315" s="35" t="str">
        <f t="shared" ref="M315" si="265">IFERROR(IF(OR(ISBLANK(M313),ISBLANK(M314)),"",ROUND(M313*M314,0)),0)</f>
        <v/>
      </c>
      <c r="N315" s="35" t="str">
        <f t="shared" ref="N315" si="266">IFERROR(IF(OR(ISBLANK(N313),ISBLANK(N314)),"",ROUND(N313*N314,0)),0)</f>
        <v/>
      </c>
      <c r="O315" s="35" t="str">
        <f t="shared" ref="O315" si="267">IFERROR(IF(OR(ISBLANK(O313),ISBLANK(O314)),"",ROUND(O313*O314,0)),0)</f>
        <v/>
      </c>
      <c r="P315" s="35" t="str">
        <f t="shared" ref="P315:AD315" si="268">IFERROR(IF(OR(ISBLANK(P313),ISBLANK(P314)),"",ROUND(P313*P314,0)),0)</f>
        <v/>
      </c>
      <c r="Q315" s="35" t="str">
        <f t="shared" si="268"/>
        <v/>
      </c>
      <c r="R315" s="35" t="str">
        <f t="shared" si="268"/>
        <v/>
      </c>
      <c r="S315" s="35" t="str">
        <f t="shared" si="268"/>
        <v/>
      </c>
      <c r="T315" s="35" t="str">
        <f t="shared" si="268"/>
        <v/>
      </c>
      <c r="U315" s="35" t="str">
        <f t="shared" si="268"/>
        <v/>
      </c>
      <c r="V315" s="35" t="str">
        <f t="shared" si="268"/>
        <v/>
      </c>
      <c r="W315" s="35" t="str">
        <f t="shared" si="268"/>
        <v/>
      </c>
      <c r="X315" s="35" t="str">
        <f t="shared" si="268"/>
        <v/>
      </c>
      <c r="Y315" s="35" t="str">
        <f t="shared" si="268"/>
        <v/>
      </c>
      <c r="Z315" s="35" t="str">
        <f t="shared" si="268"/>
        <v/>
      </c>
      <c r="AA315" s="35" t="str">
        <f t="shared" si="268"/>
        <v/>
      </c>
      <c r="AB315" s="35" t="str">
        <f t="shared" si="268"/>
        <v/>
      </c>
      <c r="AC315" s="35" t="str">
        <f t="shared" si="268"/>
        <v/>
      </c>
      <c r="AD315" s="35" t="str">
        <f t="shared" si="268"/>
        <v/>
      </c>
    </row>
    <row r="316" spans="2:30" x14ac:dyDescent="0.3">
      <c r="B316" s="353"/>
      <c r="C316" s="356" t="str">
        <f>IFERROR(IF(AND(Rodzaj_Podmiotu&lt;&gt;3,ISTEXT(B316)),"Wdrożenie wyników 
prac B+R",""),"")</f>
        <v/>
      </c>
      <c r="D316" s="350"/>
      <c r="E316" s="350"/>
      <c r="F316" s="350"/>
      <c r="G316" s="350"/>
      <c r="H316" s="350"/>
      <c r="I316" s="350"/>
      <c r="J316" s="46" t="s">
        <v>174</v>
      </c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</row>
    <row r="317" spans="2:30" x14ac:dyDescent="0.3">
      <c r="B317" s="354"/>
      <c r="C317" s="357"/>
      <c r="D317" s="351"/>
      <c r="E317" s="351"/>
      <c r="F317" s="351"/>
      <c r="G317" s="351"/>
      <c r="H317" s="351"/>
      <c r="I317" s="351"/>
      <c r="J317" s="47" t="s">
        <v>175</v>
      </c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</row>
    <row r="318" spans="2:30" x14ac:dyDescent="0.3">
      <c r="B318" s="355"/>
      <c r="C318" s="358"/>
      <c r="D318" s="352"/>
      <c r="E318" s="352"/>
      <c r="F318" s="352"/>
      <c r="G318" s="352"/>
      <c r="H318" s="352"/>
      <c r="I318" s="352"/>
      <c r="J318" s="48" t="s">
        <v>176</v>
      </c>
      <c r="K318" s="35" t="str">
        <f>IFERROR(IF(OR(ISBLANK(K316),ISBLANK(K317)),"",ROUND(K316*K317,0)),0)</f>
        <v/>
      </c>
      <c r="L318" s="35" t="str">
        <f t="shared" ref="L318" si="269">IFERROR(IF(OR(ISBLANK(L316),ISBLANK(L317)),"",ROUND(L316*L317,0)),0)</f>
        <v/>
      </c>
      <c r="M318" s="35" t="str">
        <f t="shared" ref="M318" si="270">IFERROR(IF(OR(ISBLANK(M316),ISBLANK(M317)),"",ROUND(M316*M317,0)),0)</f>
        <v/>
      </c>
      <c r="N318" s="35" t="str">
        <f t="shared" ref="N318" si="271">IFERROR(IF(OR(ISBLANK(N316),ISBLANK(N317)),"",ROUND(N316*N317,0)),0)</f>
        <v/>
      </c>
      <c r="O318" s="35" t="str">
        <f t="shared" ref="O318" si="272">IFERROR(IF(OR(ISBLANK(O316),ISBLANK(O317)),"",ROUND(O316*O317,0)),0)</f>
        <v/>
      </c>
      <c r="P318" s="35" t="str">
        <f t="shared" ref="P318:AD318" si="273">IFERROR(IF(OR(ISBLANK(P316),ISBLANK(P317)),"",ROUND(P316*P317,0)),0)</f>
        <v/>
      </c>
      <c r="Q318" s="35" t="str">
        <f t="shared" si="273"/>
        <v/>
      </c>
      <c r="R318" s="35" t="str">
        <f t="shared" si="273"/>
        <v/>
      </c>
      <c r="S318" s="35" t="str">
        <f t="shared" si="273"/>
        <v/>
      </c>
      <c r="T318" s="35" t="str">
        <f t="shared" si="273"/>
        <v/>
      </c>
      <c r="U318" s="35" t="str">
        <f t="shared" si="273"/>
        <v/>
      </c>
      <c r="V318" s="35" t="str">
        <f t="shared" si="273"/>
        <v/>
      </c>
      <c r="W318" s="35" t="str">
        <f t="shared" si="273"/>
        <v/>
      </c>
      <c r="X318" s="35" t="str">
        <f t="shared" si="273"/>
        <v/>
      </c>
      <c r="Y318" s="35" t="str">
        <f t="shared" si="273"/>
        <v/>
      </c>
      <c r="Z318" s="35" t="str">
        <f t="shared" si="273"/>
        <v/>
      </c>
      <c r="AA318" s="35" t="str">
        <f t="shared" si="273"/>
        <v/>
      </c>
      <c r="AB318" s="35" t="str">
        <f t="shared" si="273"/>
        <v/>
      </c>
      <c r="AC318" s="35" t="str">
        <f t="shared" si="273"/>
        <v/>
      </c>
      <c r="AD318" s="35" t="str">
        <f t="shared" si="273"/>
        <v/>
      </c>
    </row>
    <row r="319" spans="2:30" x14ac:dyDescent="0.3">
      <c r="B319" s="353"/>
      <c r="C319" s="356" t="str">
        <f>IFERROR(IF(AND(Rodzaj_Podmiotu&lt;&gt;3,ISTEXT(B319)),"Wdrożenie wyników 
prac B+R",""),"")</f>
        <v/>
      </c>
      <c r="D319" s="350"/>
      <c r="E319" s="350"/>
      <c r="F319" s="350"/>
      <c r="G319" s="350"/>
      <c r="H319" s="350"/>
      <c r="I319" s="350"/>
      <c r="J319" s="46" t="s">
        <v>174</v>
      </c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</row>
    <row r="320" spans="2:30" x14ac:dyDescent="0.3">
      <c r="B320" s="354"/>
      <c r="C320" s="357"/>
      <c r="D320" s="351"/>
      <c r="E320" s="351"/>
      <c r="F320" s="351"/>
      <c r="G320" s="351"/>
      <c r="H320" s="351"/>
      <c r="I320" s="351"/>
      <c r="J320" s="47" t="s">
        <v>175</v>
      </c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</row>
    <row r="321" spans="2:30" x14ac:dyDescent="0.3">
      <c r="B321" s="355"/>
      <c r="C321" s="358"/>
      <c r="D321" s="352"/>
      <c r="E321" s="352"/>
      <c r="F321" s="352"/>
      <c r="G321" s="352"/>
      <c r="H321" s="352"/>
      <c r="I321" s="352"/>
      <c r="J321" s="48" t="s">
        <v>176</v>
      </c>
      <c r="K321" s="35" t="str">
        <f>IFERROR(IF(OR(ISBLANK(K319),ISBLANK(K320)),"",ROUND(K319*K320,0)),0)</f>
        <v/>
      </c>
      <c r="L321" s="35" t="str">
        <f t="shared" ref="L321" si="274">IFERROR(IF(OR(ISBLANK(L319),ISBLANK(L320)),"",ROUND(L319*L320,0)),0)</f>
        <v/>
      </c>
      <c r="M321" s="35" t="str">
        <f t="shared" ref="M321" si="275">IFERROR(IF(OR(ISBLANK(M319),ISBLANK(M320)),"",ROUND(M319*M320,0)),0)</f>
        <v/>
      </c>
      <c r="N321" s="35" t="str">
        <f t="shared" ref="N321" si="276">IFERROR(IF(OR(ISBLANK(N319),ISBLANK(N320)),"",ROUND(N319*N320,0)),0)</f>
        <v/>
      </c>
      <c r="O321" s="35" t="str">
        <f t="shared" ref="O321" si="277">IFERROR(IF(OR(ISBLANK(O319),ISBLANK(O320)),"",ROUND(O319*O320,0)),0)</f>
        <v/>
      </c>
      <c r="P321" s="35" t="str">
        <f t="shared" ref="P321:AD321" si="278">IFERROR(IF(OR(ISBLANK(P319),ISBLANK(P320)),"",ROUND(P319*P320,0)),0)</f>
        <v/>
      </c>
      <c r="Q321" s="35" t="str">
        <f t="shared" si="278"/>
        <v/>
      </c>
      <c r="R321" s="35" t="str">
        <f t="shared" si="278"/>
        <v/>
      </c>
      <c r="S321" s="35" t="str">
        <f t="shared" si="278"/>
        <v/>
      </c>
      <c r="T321" s="35" t="str">
        <f t="shared" si="278"/>
        <v/>
      </c>
      <c r="U321" s="35" t="str">
        <f t="shared" si="278"/>
        <v/>
      </c>
      <c r="V321" s="35" t="str">
        <f t="shared" si="278"/>
        <v/>
      </c>
      <c r="W321" s="35" t="str">
        <f t="shared" si="278"/>
        <v/>
      </c>
      <c r="X321" s="35" t="str">
        <f t="shared" si="278"/>
        <v/>
      </c>
      <c r="Y321" s="35" t="str">
        <f t="shared" si="278"/>
        <v/>
      </c>
      <c r="Z321" s="35" t="str">
        <f t="shared" si="278"/>
        <v/>
      </c>
      <c r="AA321" s="35" t="str">
        <f t="shared" si="278"/>
        <v/>
      </c>
      <c r="AB321" s="35" t="str">
        <f t="shared" si="278"/>
        <v/>
      </c>
      <c r="AC321" s="35" t="str">
        <f t="shared" si="278"/>
        <v/>
      </c>
      <c r="AD321" s="35" t="str">
        <f t="shared" si="278"/>
        <v/>
      </c>
    </row>
    <row r="322" spans="2:30" x14ac:dyDescent="0.3">
      <c r="B322" s="353"/>
      <c r="C322" s="356" t="str">
        <f>IFERROR(IF(AND(Rodzaj_Podmiotu&lt;&gt;3,ISTEXT(B322)),"Wdrożenie wyników 
prac B+R",""),"")</f>
        <v/>
      </c>
      <c r="D322" s="350"/>
      <c r="E322" s="350"/>
      <c r="F322" s="350"/>
      <c r="G322" s="350"/>
      <c r="H322" s="350"/>
      <c r="I322" s="350"/>
      <c r="J322" s="46" t="s">
        <v>174</v>
      </c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</row>
    <row r="323" spans="2:30" x14ac:dyDescent="0.3">
      <c r="B323" s="354"/>
      <c r="C323" s="357"/>
      <c r="D323" s="351"/>
      <c r="E323" s="351"/>
      <c r="F323" s="351"/>
      <c r="G323" s="351"/>
      <c r="H323" s="351"/>
      <c r="I323" s="351"/>
      <c r="J323" s="47" t="s">
        <v>175</v>
      </c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</row>
    <row r="324" spans="2:30" x14ac:dyDescent="0.3">
      <c r="B324" s="355"/>
      <c r="C324" s="358"/>
      <c r="D324" s="352"/>
      <c r="E324" s="352"/>
      <c r="F324" s="352"/>
      <c r="G324" s="352"/>
      <c r="H324" s="352"/>
      <c r="I324" s="352"/>
      <c r="J324" s="48" t="s">
        <v>176</v>
      </c>
      <c r="K324" s="35" t="str">
        <f>IFERROR(IF(OR(ISBLANK(K322),ISBLANK(K323)),"",ROUND(K322*K323,0)),0)</f>
        <v/>
      </c>
      <c r="L324" s="35" t="str">
        <f t="shared" ref="L324" si="279">IFERROR(IF(OR(ISBLANK(L322),ISBLANK(L323)),"",ROUND(L322*L323,0)),0)</f>
        <v/>
      </c>
      <c r="M324" s="35" t="str">
        <f t="shared" ref="M324" si="280">IFERROR(IF(OR(ISBLANK(M322),ISBLANK(M323)),"",ROUND(M322*M323,0)),0)</f>
        <v/>
      </c>
      <c r="N324" s="35" t="str">
        <f t="shared" ref="N324" si="281">IFERROR(IF(OR(ISBLANK(N322),ISBLANK(N323)),"",ROUND(N322*N323,0)),0)</f>
        <v/>
      </c>
      <c r="O324" s="35" t="str">
        <f t="shared" ref="O324" si="282">IFERROR(IF(OR(ISBLANK(O322),ISBLANK(O323)),"",ROUND(O322*O323,0)),0)</f>
        <v/>
      </c>
      <c r="P324" s="35" t="str">
        <f t="shared" ref="P324:AD324" si="283">IFERROR(IF(OR(ISBLANK(P322),ISBLANK(P323)),"",ROUND(P322*P323,0)),0)</f>
        <v/>
      </c>
      <c r="Q324" s="35" t="str">
        <f t="shared" si="283"/>
        <v/>
      </c>
      <c r="R324" s="35" t="str">
        <f t="shared" si="283"/>
        <v/>
      </c>
      <c r="S324" s="35" t="str">
        <f t="shared" si="283"/>
        <v/>
      </c>
      <c r="T324" s="35" t="str">
        <f t="shared" si="283"/>
        <v/>
      </c>
      <c r="U324" s="35" t="str">
        <f t="shared" si="283"/>
        <v/>
      </c>
      <c r="V324" s="35" t="str">
        <f t="shared" si="283"/>
        <v/>
      </c>
      <c r="W324" s="35" t="str">
        <f t="shared" si="283"/>
        <v/>
      </c>
      <c r="X324" s="35" t="str">
        <f t="shared" si="283"/>
        <v/>
      </c>
      <c r="Y324" s="35" t="str">
        <f t="shared" si="283"/>
        <v/>
      </c>
      <c r="Z324" s="35" t="str">
        <f t="shared" si="283"/>
        <v/>
      </c>
      <c r="AA324" s="35" t="str">
        <f t="shared" si="283"/>
        <v/>
      </c>
      <c r="AB324" s="35" t="str">
        <f t="shared" si="283"/>
        <v/>
      </c>
      <c r="AC324" s="35" t="str">
        <f t="shared" si="283"/>
        <v/>
      </c>
      <c r="AD324" s="35" t="str">
        <f t="shared" si="283"/>
        <v/>
      </c>
    </row>
    <row r="325" spans="2:30" x14ac:dyDescent="0.3">
      <c r="B325" s="353"/>
      <c r="C325" s="356" t="str">
        <f>IFERROR(IF(AND(Rodzaj_Podmiotu&lt;&gt;3,ISTEXT(B325)),"Wdrożenie wyników 
prac B+R",""),"")</f>
        <v/>
      </c>
      <c r="D325" s="350"/>
      <c r="E325" s="350"/>
      <c r="F325" s="350"/>
      <c r="G325" s="350"/>
      <c r="H325" s="350"/>
      <c r="I325" s="350"/>
      <c r="J325" s="46" t="s">
        <v>174</v>
      </c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</row>
    <row r="326" spans="2:30" x14ac:dyDescent="0.3">
      <c r="B326" s="354"/>
      <c r="C326" s="357"/>
      <c r="D326" s="351"/>
      <c r="E326" s="351"/>
      <c r="F326" s="351"/>
      <c r="G326" s="351"/>
      <c r="H326" s="351"/>
      <c r="I326" s="351"/>
      <c r="J326" s="47" t="s">
        <v>175</v>
      </c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</row>
    <row r="327" spans="2:30" x14ac:dyDescent="0.3">
      <c r="B327" s="355"/>
      <c r="C327" s="358"/>
      <c r="D327" s="352"/>
      <c r="E327" s="352"/>
      <c r="F327" s="352"/>
      <c r="G327" s="352"/>
      <c r="H327" s="352"/>
      <c r="I327" s="352"/>
      <c r="J327" s="48" t="s">
        <v>176</v>
      </c>
      <c r="K327" s="35" t="str">
        <f>IFERROR(IF(OR(ISBLANK(K325),ISBLANK(K326)),"",ROUND(K325*K326,0)),0)</f>
        <v/>
      </c>
      <c r="L327" s="35" t="str">
        <f t="shared" ref="L327" si="284">IFERROR(IF(OR(ISBLANK(L325),ISBLANK(L326)),"",ROUND(L325*L326,0)),0)</f>
        <v/>
      </c>
      <c r="M327" s="35" t="str">
        <f t="shared" ref="M327" si="285">IFERROR(IF(OR(ISBLANK(M325),ISBLANK(M326)),"",ROUND(M325*M326,0)),0)</f>
        <v/>
      </c>
      <c r="N327" s="35" t="str">
        <f t="shared" ref="N327" si="286">IFERROR(IF(OR(ISBLANK(N325),ISBLANK(N326)),"",ROUND(N325*N326,0)),0)</f>
        <v/>
      </c>
      <c r="O327" s="35" t="str">
        <f t="shared" ref="O327" si="287">IFERROR(IF(OR(ISBLANK(O325),ISBLANK(O326)),"",ROUND(O325*O326,0)),0)</f>
        <v/>
      </c>
      <c r="P327" s="35" t="str">
        <f t="shared" ref="P327:AD327" si="288">IFERROR(IF(OR(ISBLANK(P325),ISBLANK(P326)),"",ROUND(P325*P326,0)),0)</f>
        <v/>
      </c>
      <c r="Q327" s="35" t="str">
        <f t="shared" si="288"/>
        <v/>
      </c>
      <c r="R327" s="35" t="str">
        <f t="shared" si="288"/>
        <v/>
      </c>
      <c r="S327" s="35" t="str">
        <f t="shared" si="288"/>
        <v/>
      </c>
      <c r="T327" s="35" t="str">
        <f t="shared" si="288"/>
        <v/>
      </c>
      <c r="U327" s="35" t="str">
        <f t="shared" si="288"/>
        <v/>
      </c>
      <c r="V327" s="35" t="str">
        <f t="shared" si="288"/>
        <v/>
      </c>
      <c r="W327" s="35" t="str">
        <f t="shared" si="288"/>
        <v/>
      </c>
      <c r="X327" s="35" t="str">
        <f t="shared" si="288"/>
        <v/>
      </c>
      <c r="Y327" s="35" t="str">
        <f t="shared" si="288"/>
        <v/>
      </c>
      <c r="Z327" s="35" t="str">
        <f t="shared" si="288"/>
        <v/>
      </c>
      <c r="AA327" s="35" t="str">
        <f t="shared" si="288"/>
        <v/>
      </c>
      <c r="AB327" s="35" t="str">
        <f t="shared" si="288"/>
        <v/>
      </c>
      <c r="AC327" s="35" t="str">
        <f t="shared" si="288"/>
        <v/>
      </c>
      <c r="AD327" s="35" t="str">
        <f t="shared" si="288"/>
        <v/>
      </c>
    </row>
    <row r="328" spans="2:30" x14ac:dyDescent="0.3">
      <c r="B328" s="353"/>
      <c r="C328" s="356" t="str">
        <f>IFERROR(IF(AND(Rodzaj_Podmiotu&lt;&gt;3,ISTEXT(B328)),"Wdrożenie wyników 
prac B+R",""),"")</f>
        <v/>
      </c>
      <c r="D328" s="350"/>
      <c r="E328" s="350"/>
      <c r="F328" s="350"/>
      <c r="G328" s="350"/>
      <c r="H328" s="350"/>
      <c r="I328" s="350"/>
      <c r="J328" s="46" t="s">
        <v>174</v>
      </c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</row>
    <row r="329" spans="2:30" x14ac:dyDescent="0.3">
      <c r="B329" s="354"/>
      <c r="C329" s="357"/>
      <c r="D329" s="351"/>
      <c r="E329" s="351"/>
      <c r="F329" s="351"/>
      <c r="G329" s="351"/>
      <c r="H329" s="351"/>
      <c r="I329" s="351"/>
      <c r="J329" s="47" t="s">
        <v>175</v>
      </c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</row>
    <row r="330" spans="2:30" x14ac:dyDescent="0.3">
      <c r="B330" s="355"/>
      <c r="C330" s="358"/>
      <c r="D330" s="352"/>
      <c r="E330" s="352"/>
      <c r="F330" s="352"/>
      <c r="G330" s="352"/>
      <c r="H330" s="352"/>
      <c r="I330" s="352"/>
      <c r="J330" s="48" t="s">
        <v>176</v>
      </c>
      <c r="K330" s="35" t="str">
        <f>IFERROR(IF(OR(ISBLANK(K328),ISBLANK(K329)),"",ROUND(K328*K329,0)),0)</f>
        <v/>
      </c>
      <c r="L330" s="35" t="str">
        <f t="shared" ref="L330" si="289">IFERROR(IF(OR(ISBLANK(L328),ISBLANK(L329)),"",ROUND(L328*L329,0)),0)</f>
        <v/>
      </c>
      <c r="M330" s="35" t="str">
        <f t="shared" ref="M330" si="290">IFERROR(IF(OR(ISBLANK(M328),ISBLANK(M329)),"",ROUND(M328*M329,0)),0)</f>
        <v/>
      </c>
      <c r="N330" s="35" t="str">
        <f t="shared" ref="N330" si="291">IFERROR(IF(OR(ISBLANK(N328),ISBLANK(N329)),"",ROUND(N328*N329,0)),0)</f>
        <v/>
      </c>
      <c r="O330" s="35" t="str">
        <f t="shared" ref="O330" si="292">IFERROR(IF(OR(ISBLANK(O328),ISBLANK(O329)),"",ROUND(O328*O329,0)),0)</f>
        <v/>
      </c>
      <c r="P330" s="35" t="str">
        <f t="shared" ref="P330:AD330" si="293">IFERROR(IF(OR(ISBLANK(P328),ISBLANK(P329)),"",ROUND(P328*P329,0)),0)</f>
        <v/>
      </c>
      <c r="Q330" s="35" t="str">
        <f t="shared" si="293"/>
        <v/>
      </c>
      <c r="R330" s="35" t="str">
        <f t="shared" si="293"/>
        <v/>
      </c>
      <c r="S330" s="35" t="str">
        <f t="shared" si="293"/>
        <v/>
      </c>
      <c r="T330" s="35" t="str">
        <f t="shared" si="293"/>
        <v/>
      </c>
      <c r="U330" s="35" t="str">
        <f t="shared" si="293"/>
        <v/>
      </c>
      <c r="V330" s="35" t="str">
        <f t="shared" si="293"/>
        <v/>
      </c>
      <c r="W330" s="35" t="str">
        <f t="shared" si="293"/>
        <v/>
      </c>
      <c r="X330" s="35" t="str">
        <f t="shared" si="293"/>
        <v/>
      </c>
      <c r="Y330" s="35" t="str">
        <f t="shared" si="293"/>
        <v/>
      </c>
      <c r="Z330" s="35" t="str">
        <f t="shared" si="293"/>
        <v/>
      </c>
      <c r="AA330" s="35" t="str">
        <f t="shared" si="293"/>
        <v/>
      </c>
      <c r="AB330" s="35" t="str">
        <f t="shared" si="293"/>
        <v/>
      </c>
      <c r="AC330" s="35" t="str">
        <f t="shared" si="293"/>
        <v/>
      </c>
      <c r="AD330" s="35" t="str">
        <f t="shared" si="293"/>
        <v/>
      </c>
    </row>
    <row r="331" spans="2:30" x14ac:dyDescent="0.3">
      <c r="B331" s="353"/>
      <c r="C331" s="356" t="str">
        <f>IFERROR(IF(AND(Rodzaj_Podmiotu&lt;&gt;3,ISTEXT(B331)),"Wdrożenie wyników 
prac B+R",""),"")</f>
        <v/>
      </c>
      <c r="D331" s="350"/>
      <c r="E331" s="350"/>
      <c r="F331" s="350"/>
      <c r="G331" s="350"/>
      <c r="H331" s="350"/>
      <c r="I331" s="350"/>
      <c r="J331" s="46" t="s">
        <v>174</v>
      </c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</row>
    <row r="332" spans="2:30" x14ac:dyDescent="0.3">
      <c r="B332" s="354"/>
      <c r="C332" s="357"/>
      <c r="D332" s="351"/>
      <c r="E332" s="351"/>
      <c r="F332" s="351"/>
      <c r="G332" s="351"/>
      <c r="H332" s="351"/>
      <c r="I332" s="351"/>
      <c r="J332" s="47" t="s">
        <v>175</v>
      </c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</row>
    <row r="333" spans="2:30" x14ac:dyDescent="0.3">
      <c r="B333" s="355"/>
      <c r="C333" s="358"/>
      <c r="D333" s="352"/>
      <c r="E333" s="352"/>
      <c r="F333" s="352"/>
      <c r="G333" s="352"/>
      <c r="H333" s="352"/>
      <c r="I333" s="352"/>
      <c r="J333" s="48" t="s">
        <v>176</v>
      </c>
      <c r="K333" s="35" t="str">
        <f>IFERROR(IF(OR(ISBLANK(K331),ISBLANK(K332)),"",ROUND(K331*K332,0)),0)</f>
        <v/>
      </c>
      <c r="L333" s="35" t="str">
        <f t="shared" ref="L333" si="294">IFERROR(IF(OR(ISBLANK(L331),ISBLANK(L332)),"",ROUND(L331*L332,0)),0)</f>
        <v/>
      </c>
      <c r="M333" s="35" t="str">
        <f t="shared" ref="M333" si="295">IFERROR(IF(OR(ISBLANK(M331),ISBLANK(M332)),"",ROUND(M331*M332,0)),0)</f>
        <v/>
      </c>
      <c r="N333" s="35" t="str">
        <f t="shared" ref="N333" si="296">IFERROR(IF(OR(ISBLANK(N331),ISBLANK(N332)),"",ROUND(N331*N332,0)),0)</f>
        <v/>
      </c>
      <c r="O333" s="35" t="str">
        <f t="shared" ref="O333" si="297">IFERROR(IF(OR(ISBLANK(O331),ISBLANK(O332)),"",ROUND(O331*O332,0)),0)</f>
        <v/>
      </c>
      <c r="P333" s="35" t="str">
        <f t="shared" ref="P333:AD333" si="298">IFERROR(IF(OR(ISBLANK(P331),ISBLANK(P332)),"",ROUND(P331*P332,0)),0)</f>
        <v/>
      </c>
      <c r="Q333" s="35" t="str">
        <f t="shared" si="298"/>
        <v/>
      </c>
      <c r="R333" s="35" t="str">
        <f t="shared" si="298"/>
        <v/>
      </c>
      <c r="S333" s="35" t="str">
        <f t="shared" si="298"/>
        <v/>
      </c>
      <c r="T333" s="35" t="str">
        <f t="shared" si="298"/>
        <v/>
      </c>
      <c r="U333" s="35" t="str">
        <f t="shared" si="298"/>
        <v/>
      </c>
      <c r="V333" s="35" t="str">
        <f t="shared" si="298"/>
        <v/>
      </c>
      <c r="W333" s="35" t="str">
        <f t="shared" si="298"/>
        <v/>
      </c>
      <c r="X333" s="35" t="str">
        <f t="shared" si="298"/>
        <v/>
      </c>
      <c r="Y333" s="35" t="str">
        <f t="shared" si="298"/>
        <v/>
      </c>
      <c r="Z333" s="35" t="str">
        <f t="shared" si="298"/>
        <v/>
      </c>
      <c r="AA333" s="35" t="str">
        <f t="shared" si="298"/>
        <v/>
      </c>
      <c r="AB333" s="35" t="str">
        <f t="shared" si="298"/>
        <v/>
      </c>
      <c r="AC333" s="35" t="str">
        <f t="shared" si="298"/>
        <v/>
      </c>
      <c r="AD333" s="35" t="str">
        <f t="shared" si="298"/>
        <v/>
      </c>
    </row>
    <row r="334" spans="2:30" x14ac:dyDescent="0.3">
      <c r="J334" s="9" t="s">
        <v>121</v>
      </c>
      <c r="K334" s="11">
        <f t="shared" ref="K334:AD334" si="299">SUMIFS(K$274:K$333,$J$274:$J$333,$J$333)</f>
        <v>0</v>
      </c>
      <c r="L334" s="11">
        <f t="shared" si="299"/>
        <v>0</v>
      </c>
      <c r="M334" s="11">
        <f t="shared" si="299"/>
        <v>0</v>
      </c>
      <c r="N334" s="11">
        <f t="shared" si="299"/>
        <v>0</v>
      </c>
      <c r="O334" s="11">
        <f t="shared" si="299"/>
        <v>0</v>
      </c>
      <c r="P334" s="11">
        <f t="shared" si="299"/>
        <v>0</v>
      </c>
      <c r="Q334" s="11">
        <f t="shared" si="299"/>
        <v>0</v>
      </c>
      <c r="R334" s="11">
        <f t="shared" si="299"/>
        <v>0</v>
      </c>
      <c r="S334" s="11">
        <f t="shared" si="299"/>
        <v>0</v>
      </c>
      <c r="T334" s="11">
        <f t="shared" si="299"/>
        <v>0</v>
      </c>
      <c r="U334" s="11">
        <f t="shared" si="299"/>
        <v>0</v>
      </c>
      <c r="V334" s="11">
        <f t="shared" si="299"/>
        <v>0</v>
      </c>
      <c r="W334" s="11">
        <f t="shared" si="299"/>
        <v>0</v>
      </c>
      <c r="X334" s="11">
        <f t="shared" si="299"/>
        <v>0</v>
      </c>
      <c r="Y334" s="11">
        <f t="shared" si="299"/>
        <v>0</v>
      </c>
      <c r="Z334" s="11">
        <f t="shared" si="299"/>
        <v>0</v>
      </c>
      <c r="AA334" s="11">
        <f t="shared" si="299"/>
        <v>0</v>
      </c>
      <c r="AB334" s="11">
        <f t="shared" si="299"/>
        <v>0</v>
      </c>
      <c r="AC334" s="11">
        <f t="shared" si="299"/>
        <v>0</v>
      </c>
      <c r="AD334" s="11">
        <f t="shared" si="299"/>
        <v>0</v>
      </c>
    </row>
    <row r="335" spans="2:30" x14ac:dyDescent="0.3"/>
    <row r="336" spans="2:30" x14ac:dyDescent="0.3"/>
    <row r="337" spans="2:30" s="86" customFormat="1" ht="20.149999999999999" customHeight="1" x14ac:dyDescent="0.35">
      <c r="B337" s="84" t="s">
        <v>223</v>
      </c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</row>
    <row r="338" spans="2:30" ht="4" customHeight="1" x14ac:dyDescent="0.3"/>
    <row r="339" spans="2:30" x14ac:dyDescent="0.3">
      <c r="K339" s="4">
        <f ca="1">K$2</f>
        <v>2026</v>
      </c>
      <c r="L339" s="4">
        <f t="shared" ref="L339:AD339" ca="1" si="300">L$2</f>
        <v>2027</v>
      </c>
      <c r="M339" s="4">
        <f t="shared" ca="1" si="300"/>
        <v>2028</v>
      </c>
      <c r="N339" s="4">
        <f t="shared" ca="1" si="300"/>
        <v>2029</v>
      </c>
      <c r="O339" s="4">
        <f t="shared" ca="1" si="300"/>
        <v>2030</v>
      </c>
      <c r="P339" s="4">
        <f t="shared" ca="1" si="300"/>
        <v>2031</v>
      </c>
      <c r="Q339" s="4">
        <f t="shared" ca="1" si="300"/>
        <v>2032</v>
      </c>
      <c r="R339" s="4">
        <f t="shared" ca="1" si="300"/>
        <v>2033</v>
      </c>
      <c r="S339" s="4">
        <f t="shared" ca="1" si="300"/>
        <v>2034</v>
      </c>
      <c r="T339" s="4">
        <f t="shared" ca="1" si="300"/>
        <v>2035</v>
      </c>
      <c r="U339" s="4">
        <f t="shared" ca="1" si="300"/>
        <v>2036</v>
      </c>
      <c r="V339" s="4">
        <f t="shared" ca="1" si="300"/>
        <v>2037</v>
      </c>
      <c r="W339" s="4">
        <f t="shared" ca="1" si="300"/>
        <v>2038</v>
      </c>
      <c r="X339" s="4">
        <f t="shared" ca="1" si="300"/>
        <v>2039</v>
      </c>
      <c r="Y339" s="4">
        <f t="shared" ca="1" si="300"/>
        <v>2040</v>
      </c>
      <c r="Z339" s="4">
        <f t="shared" ca="1" si="300"/>
        <v>2041</v>
      </c>
      <c r="AA339" s="4">
        <f t="shared" ca="1" si="300"/>
        <v>2042</v>
      </c>
      <c r="AB339" s="4">
        <f t="shared" ca="1" si="300"/>
        <v>2043</v>
      </c>
      <c r="AC339" s="4">
        <f t="shared" ca="1" si="300"/>
        <v>2044</v>
      </c>
      <c r="AD339" s="4">
        <f t="shared" ca="1" si="300"/>
        <v>2045</v>
      </c>
    </row>
    <row r="340" spans="2:30" ht="4" customHeight="1" x14ac:dyDescent="0.3"/>
    <row r="341" spans="2:30" x14ac:dyDescent="0.3">
      <c r="J341" s="87" t="s">
        <v>63</v>
      </c>
      <c r="K341" s="88">
        <f>ROUND(Engine!C407,0)</f>
        <v>0</v>
      </c>
      <c r="L341" s="88">
        <f>ROUND(Engine!D407,0)</f>
        <v>0</v>
      </c>
      <c r="M341" s="88">
        <f>ROUND(Engine!E407,0)</f>
        <v>0</v>
      </c>
      <c r="N341" s="88">
        <f>ROUND(Engine!F407,0)</f>
        <v>0</v>
      </c>
      <c r="O341" s="88">
        <f>ROUND(Engine!G407,0)</f>
        <v>0</v>
      </c>
      <c r="P341" s="88">
        <f>ROUND(Engine!H407,0)</f>
        <v>0</v>
      </c>
      <c r="Q341" s="88">
        <f>ROUND(Engine!I407,0)</f>
        <v>0</v>
      </c>
      <c r="R341" s="88">
        <f>ROUND(Engine!J407,0)</f>
        <v>0</v>
      </c>
      <c r="S341" s="88">
        <f>ROUND(Engine!K407,0)</f>
        <v>0</v>
      </c>
      <c r="T341" s="88">
        <f>ROUND(Engine!L407,0)</f>
        <v>0</v>
      </c>
      <c r="U341" s="88">
        <f>ROUND(Engine!M407,0)</f>
        <v>0</v>
      </c>
      <c r="V341" s="88">
        <f>ROUND(Engine!N407,0)</f>
        <v>0</v>
      </c>
      <c r="W341" s="88">
        <f>ROUND(Engine!O407,0)</f>
        <v>0</v>
      </c>
      <c r="X341" s="88">
        <f>ROUND(Engine!P407,0)</f>
        <v>0</v>
      </c>
      <c r="Y341" s="88">
        <f>ROUND(Engine!Q407,0)</f>
        <v>0</v>
      </c>
      <c r="Z341" s="88">
        <f>ROUND(Engine!R407,0)</f>
        <v>0</v>
      </c>
      <c r="AA341" s="88">
        <f>ROUND(Engine!S407,0)</f>
        <v>0</v>
      </c>
      <c r="AB341" s="88">
        <f>ROUND(Engine!T407,0)</f>
        <v>0</v>
      </c>
      <c r="AC341" s="88">
        <f>ROUND(Engine!U407,0)</f>
        <v>0</v>
      </c>
      <c r="AD341" s="88">
        <f>ROUND(Engine!V407,0)</f>
        <v>0</v>
      </c>
    </row>
    <row r="342" spans="2:30" x14ac:dyDescent="0.3">
      <c r="J342" s="87" t="s">
        <v>96</v>
      </c>
      <c r="K342" s="88">
        <f ca="1">ROUND(Engine!C408,0)</f>
        <v>0</v>
      </c>
      <c r="L342" s="88">
        <f ca="1">ROUND(Engine!D408,0)</f>
        <v>0</v>
      </c>
      <c r="M342" s="88">
        <f ca="1">ROUND(Engine!E408,0)</f>
        <v>0</v>
      </c>
      <c r="N342" s="88">
        <f ca="1">ROUND(Engine!F408,0)</f>
        <v>0</v>
      </c>
      <c r="O342" s="88">
        <f ca="1">ROUND(Engine!G408,0)</f>
        <v>0</v>
      </c>
      <c r="P342" s="88">
        <f ca="1">ROUND(Engine!H408,0)</f>
        <v>0</v>
      </c>
      <c r="Q342" s="88">
        <f ca="1">ROUND(Engine!I408,0)</f>
        <v>0</v>
      </c>
      <c r="R342" s="88">
        <f ca="1">ROUND(Engine!J408,0)</f>
        <v>0</v>
      </c>
      <c r="S342" s="88">
        <f ca="1">ROUND(Engine!K408,0)</f>
        <v>0</v>
      </c>
      <c r="T342" s="88">
        <f ca="1">ROUND(Engine!L408,0)</f>
        <v>0</v>
      </c>
      <c r="U342" s="88">
        <f ca="1">ROUND(Engine!M408,0)</f>
        <v>0</v>
      </c>
      <c r="V342" s="88">
        <f ca="1">ROUND(Engine!N408,0)</f>
        <v>0</v>
      </c>
      <c r="W342" s="88">
        <f ca="1">ROUND(Engine!O408,0)</f>
        <v>0</v>
      </c>
      <c r="X342" s="88">
        <f ca="1">ROUND(Engine!P408,0)</f>
        <v>0</v>
      </c>
      <c r="Y342" s="88">
        <f ca="1">ROUND(Engine!Q408,0)</f>
        <v>0</v>
      </c>
      <c r="Z342" s="88">
        <f ca="1">ROUND(Engine!R408,0)</f>
        <v>0</v>
      </c>
      <c r="AA342" s="88">
        <f ca="1">ROUND(Engine!S408,0)</f>
        <v>0</v>
      </c>
      <c r="AB342" s="88">
        <f ca="1">ROUND(Engine!T408,0)</f>
        <v>0</v>
      </c>
      <c r="AC342" s="88">
        <f ca="1">ROUND(Engine!U408,0)</f>
        <v>0</v>
      </c>
      <c r="AD342" s="88">
        <f ca="1">ROUND(Engine!V408,0)</f>
        <v>0</v>
      </c>
    </row>
    <row r="343" spans="2:30" x14ac:dyDescent="0.3">
      <c r="J343" s="89" t="s">
        <v>65</v>
      </c>
      <c r="K343" s="90">
        <f ca="1">ROUND(Engine!C409,0)</f>
        <v>0</v>
      </c>
      <c r="L343" s="90">
        <f ca="1">ROUND(Engine!D409,0)</f>
        <v>0</v>
      </c>
      <c r="M343" s="90">
        <f ca="1">ROUND(Engine!E409,0)</f>
        <v>0</v>
      </c>
      <c r="N343" s="90">
        <f ca="1">ROUND(Engine!F409,0)</f>
        <v>0</v>
      </c>
      <c r="O343" s="90">
        <f ca="1">ROUND(Engine!G409,0)</f>
        <v>0</v>
      </c>
      <c r="P343" s="90">
        <f ca="1">ROUND(Engine!H409,0)</f>
        <v>0</v>
      </c>
      <c r="Q343" s="90">
        <f ca="1">ROUND(Engine!I409,0)</f>
        <v>0</v>
      </c>
      <c r="R343" s="90">
        <f ca="1">ROUND(Engine!J409,0)</f>
        <v>0</v>
      </c>
      <c r="S343" s="90">
        <f ca="1">ROUND(Engine!K409,0)</f>
        <v>0</v>
      </c>
      <c r="T343" s="90">
        <f ca="1">ROUND(Engine!L409,0)</f>
        <v>0</v>
      </c>
      <c r="U343" s="90">
        <f ca="1">ROUND(Engine!M409,0)</f>
        <v>0</v>
      </c>
      <c r="V343" s="90">
        <f ca="1">ROUND(Engine!N409,0)</f>
        <v>0</v>
      </c>
      <c r="W343" s="90">
        <f ca="1">ROUND(Engine!O409,0)</f>
        <v>0</v>
      </c>
      <c r="X343" s="90">
        <f ca="1">ROUND(Engine!P409,0)</f>
        <v>0</v>
      </c>
      <c r="Y343" s="90">
        <f ca="1">ROUND(Engine!Q409,0)</f>
        <v>0</v>
      </c>
      <c r="Z343" s="90">
        <f ca="1">ROUND(Engine!R409,0)</f>
        <v>0</v>
      </c>
      <c r="AA343" s="90">
        <f ca="1">ROUND(Engine!S409,0)</f>
        <v>0</v>
      </c>
      <c r="AB343" s="90">
        <f ca="1">ROUND(Engine!T409,0)</f>
        <v>0</v>
      </c>
      <c r="AC343" s="90">
        <f ca="1">ROUND(Engine!U409,0)</f>
        <v>0</v>
      </c>
      <c r="AD343" s="90">
        <f ca="1">ROUND(Engine!V409,0)</f>
        <v>0</v>
      </c>
    </row>
    <row r="344" spans="2:30" x14ac:dyDescent="0.3">
      <c r="J344" s="91" t="s">
        <v>0</v>
      </c>
      <c r="K344" s="92">
        <f>ROUND(Engine!C410,0)</f>
        <v>0</v>
      </c>
      <c r="L344" s="92">
        <f>ROUND(Engine!D410,0)</f>
        <v>0</v>
      </c>
      <c r="M344" s="92">
        <f>ROUND(Engine!E410,0)</f>
        <v>0</v>
      </c>
      <c r="N344" s="92">
        <f>ROUND(Engine!F410,0)</f>
        <v>0</v>
      </c>
      <c r="O344" s="92">
        <f>ROUND(Engine!G410,0)</f>
        <v>0</v>
      </c>
      <c r="P344" s="92">
        <f>ROUND(Engine!H410,0)</f>
        <v>0</v>
      </c>
      <c r="Q344" s="92">
        <f>ROUND(Engine!I410,0)</f>
        <v>0</v>
      </c>
      <c r="R344" s="92">
        <f>ROUND(Engine!J410,0)</f>
        <v>0</v>
      </c>
      <c r="S344" s="92">
        <f>ROUND(Engine!K410,0)</f>
        <v>0</v>
      </c>
      <c r="T344" s="92">
        <f>ROUND(Engine!L410,0)</f>
        <v>0</v>
      </c>
      <c r="U344" s="92">
        <f>ROUND(Engine!M410,0)</f>
        <v>0</v>
      </c>
      <c r="V344" s="92">
        <f>ROUND(Engine!N410,0)</f>
        <v>0</v>
      </c>
      <c r="W344" s="92">
        <f>ROUND(Engine!O410,0)</f>
        <v>0</v>
      </c>
      <c r="X344" s="92">
        <f>ROUND(Engine!P410,0)</f>
        <v>0</v>
      </c>
      <c r="Y344" s="92">
        <f>ROUND(Engine!Q410,0)</f>
        <v>0</v>
      </c>
      <c r="Z344" s="92">
        <f>ROUND(Engine!R410,0)</f>
        <v>0</v>
      </c>
      <c r="AA344" s="92">
        <f>ROUND(Engine!S410,0)</f>
        <v>0</v>
      </c>
      <c r="AB344" s="92">
        <f>ROUND(Engine!T410,0)</f>
        <v>0</v>
      </c>
      <c r="AC344" s="92">
        <f>ROUND(Engine!U410,0)</f>
        <v>0</v>
      </c>
      <c r="AD344" s="92">
        <f>ROUND(Engine!V410,0)</f>
        <v>0</v>
      </c>
    </row>
    <row r="345" spans="2:30" x14ac:dyDescent="0.3">
      <c r="J345" s="91" t="s">
        <v>1</v>
      </c>
      <c r="K345" s="92">
        <f>ROUND(Engine!C411,0)</f>
        <v>0</v>
      </c>
      <c r="L345" s="92">
        <f>ROUND(Engine!D411,0)</f>
        <v>0</v>
      </c>
      <c r="M345" s="92">
        <f>ROUND(Engine!E411,0)</f>
        <v>0</v>
      </c>
      <c r="N345" s="92">
        <f>ROUND(Engine!F411,0)</f>
        <v>0</v>
      </c>
      <c r="O345" s="92">
        <f>ROUND(Engine!G411,0)</f>
        <v>0</v>
      </c>
      <c r="P345" s="92">
        <f>ROUND(Engine!H411,0)</f>
        <v>0</v>
      </c>
      <c r="Q345" s="92">
        <f>ROUND(Engine!I411,0)</f>
        <v>0</v>
      </c>
      <c r="R345" s="92">
        <f>ROUND(Engine!J411,0)</f>
        <v>0</v>
      </c>
      <c r="S345" s="92">
        <f>ROUND(Engine!K411,0)</f>
        <v>0</v>
      </c>
      <c r="T345" s="92">
        <f>ROUND(Engine!L411,0)</f>
        <v>0</v>
      </c>
      <c r="U345" s="92">
        <f>ROUND(Engine!M411,0)</f>
        <v>0</v>
      </c>
      <c r="V345" s="92">
        <f>ROUND(Engine!N411,0)</f>
        <v>0</v>
      </c>
      <c r="W345" s="92">
        <f>ROUND(Engine!O411,0)</f>
        <v>0</v>
      </c>
      <c r="X345" s="92">
        <f>ROUND(Engine!P411,0)</f>
        <v>0</v>
      </c>
      <c r="Y345" s="92">
        <f>ROUND(Engine!Q411,0)</f>
        <v>0</v>
      </c>
      <c r="Z345" s="92">
        <f>ROUND(Engine!R411,0)</f>
        <v>0</v>
      </c>
      <c r="AA345" s="92">
        <f>ROUND(Engine!S411,0)</f>
        <v>0</v>
      </c>
      <c r="AB345" s="92">
        <f>ROUND(Engine!T411,0)</f>
        <v>0</v>
      </c>
      <c r="AC345" s="92">
        <f>ROUND(Engine!U411,0)</f>
        <v>0</v>
      </c>
      <c r="AD345" s="92">
        <f>ROUND(Engine!V411,0)</f>
        <v>0</v>
      </c>
    </row>
    <row r="346" spans="2:30" x14ac:dyDescent="0.3">
      <c r="J346" s="91" t="s">
        <v>2</v>
      </c>
      <c r="K346" s="92">
        <f>ROUND(Engine!C412,0)</f>
        <v>0</v>
      </c>
      <c r="L346" s="92">
        <f>ROUND(Engine!D412,0)</f>
        <v>0</v>
      </c>
      <c r="M346" s="92">
        <f>ROUND(Engine!E412,0)</f>
        <v>0</v>
      </c>
      <c r="N346" s="92">
        <f>ROUND(Engine!F412,0)</f>
        <v>0</v>
      </c>
      <c r="O346" s="92">
        <f>ROUND(Engine!G412,0)</f>
        <v>0</v>
      </c>
      <c r="P346" s="92">
        <f>ROUND(Engine!H412,0)</f>
        <v>0</v>
      </c>
      <c r="Q346" s="92">
        <f>ROUND(Engine!I412,0)</f>
        <v>0</v>
      </c>
      <c r="R346" s="92">
        <f>ROUND(Engine!J412,0)</f>
        <v>0</v>
      </c>
      <c r="S346" s="92">
        <f>ROUND(Engine!K412,0)</f>
        <v>0</v>
      </c>
      <c r="T346" s="92">
        <f>ROUND(Engine!L412,0)</f>
        <v>0</v>
      </c>
      <c r="U346" s="92">
        <f>ROUND(Engine!M412,0)</f>
        <v>0</v>
      </c>
      <c r="V346" s="92">
        <f>ROUND(Engine!N412,0)</f>
        <v>0</v>
      </c>
      <c r="W346" s="92">
        <f>ROUND(Engine!O412,0)</f>
        <v>0</v>
      </c>
      <c r="X346" s="92">
        <f>ROUND(Engine!P412,0)</f>
        <v>0</v>
      </c>
      <c r="Y346" s="92">
        <f>ROUND(Engine!Q412,0)</f>
        <v>0</v>
      </c>
      <c r="Z346" s="92">
        <f>ROUND(Engine!R412,0)</f>
        <v>0</v>
      </c>
      <c r="AA346" s="92">
        <f>ROUND(Engine!S412,0)</f>
        <v>0</v>
      </c>
      <c r="AB346" s="92">
        <f>ROUND(Engine!T412,0)</f>
        <v>0</v>
      </c>
      <c r="AC346" s="92">
        <f>ROUND(Engine!U412,0)</f>
        <v>0</v>
      </c>
      <c r="AD346" s="92">
        <f>ROUND(Engine!V412,0)</f>
        <v>0</v>
      </c>
    </row>
    <row r="347" spans="2:30" x14ac:dyDescent="0.3">
      <c r="J347" s="91" t="s">
        <v>122</v>
      </c>
      <c r="K347" s="92">
        <f>ROUND(Engine!C413,0)</f>
        <v>0</v>
      </c>
      <c r="L347" s="92">
        <f>ROUND(Engine!D413,0)</f>
        <v>0</v>
      </c>
      <c r="M347" s="92">
        <f>ROUND(Engine!E413,0)</f>
        <v>0</v>
      </c>
      <c r="N347" s="92">
        <f>ROUND(Engine!F413,0)</f>
        <v>0</v>
      </c>
      <c r="O347" s="92">
        <f>ROUND(Engine!G413,0)</f>
        <v>0</v>
      </c>
      <c r="P347" s="92">
        <f>ROUND(Engine!H413,0)</f>
        <v>0</v>
      </c>
      <c r="Q347" s="92">
        <f>ROUND(Engine!I413,0)</f>
        <v>0</v>
      </c>
      <c r="R347" s="92">
        <f>ROUND(Engine!J413,0)</f>
        <v>0</v>
      </c>
      <c r="S347" s="92">
        <f>ROUND(Engine!K413,0)</f>
        <v>0</v>
      </c>
      <c r="T347" s="92">
        <f>ROUND(Engine!L413,0)</f>
        <v>0</v>
      </c>
      <c r="U347" s="92">
        <f>ROUND(Engine!M413,0)</f>
        <v>0</v>
      </c>
      <c r="V347" s="92">
        <f>ROUND(Engine!N413,0)</f>
        <v>0</v>
      </c>
      <c r="W347" s="92">
        <f>ROUND(Engine!O413,0)</f>
        <v>0</v>
      </c>
      <c r="X347" s="92">
        <f>ROUND(Engine!P413,0)</f>
        <v>0</v>
      </c>
      <c r="Y347" s="92">
        <f>ROUND(Engine!Q413,0)</f>
        <v>0</v>
      </c>
      <c r="Z347" s="92">
        <f>ROUND(Engine!R413,0)</f>
        <v>0</v>
      </c>
      <c r="AA347" s="92">
        <f>ROUND(Engine!S413,0)</f>
        <v>0</v>
      </c>
      <c r="AB347" s="92">
        <f>ROUND(Engine!T413,0)</f>
        <v>0</v>
      </c>
      <c r="AC347" s="92">
        <f>ROUND(Engine!U413,0)</f>
        <v>0</v>
      </c>
      <c r="AD347" s="92">
        <f>ROUND(Engine!V413,0)</f>
        <v>0</v>
      </c>
    </row>
    <row r="348" spans="2:30" x14ac:dyDescent="0.3">
      <c r="J348" s="91" t="s">
        <v>3</v>
      </c>
      <c r="K348" s="92">
        <f>ROUND(Engine!C414,0)</f>
        <v>0</v>
      </c>
      <c r="L348" s="92">
        <f>ROUND(Engine!D414,0)</f>
        <v>0</v>
      </c>
      <c r="M348" s="92">
        <f>ROUND(Engine!E414,0)</f>
        <v>0</v>
      </c>
      <c r="N348" s="92">
        <f>ROUND(Engine!F414,0)</f>
        <v>0</v>
      </c>
      <c r="O348" s="92">
        <f>ROUND(Engine!G414,0)</f>
        <v>0</v>
      </c>
      <c r="P348" s="92">
        <f>ROUND(Engine!H414,0)</f>
        <v>0</v>
      </c>
      <c r="Q348" s="92">
        <f>ROUND(Engine!I414,0)</f>
        <v>0</v>
      </c>
      <c r="R348" s="92">
        <f>ROUND(Engine!J414,0)</f>
        <v>0</v>
      </c>
      <c r="S348" s="92">
        <f>ROUND(Engine!K414,0)</f>
        <v>0</v>
      </c>
      <c r="T348" s="92">
        <f>ROUND(Engine!L414,0)</f>
        <v>0</v>
      </c>
      <c r="U348" s="92">
        <f>ROUND(Engine!M414,0)</f>
        <v>0</v>
      </c>
      <c r="V348" s="92">
        <f>ROUND(Engine!N414,0)</f>
        <v>0</v>
      </c>
      <c r="W348" s="92">
        <f>ROUND(Engine!O414,0)</f>
        <v>0</v>
      </c>
      <c r="X348" s="92">
        <f>ROUND(Engine!P414,0)</f>
        <v>0</v>
      </c>
      <c r="Y348" s="92">
        <f>ROUND(Engine!Q414,0)</f>
        <v>0</v>
      </c>
      <c r="Z348" s="92">
        <f>ROUND(Engine!R414,0)</f>
        <v>0</v>
      </c>
      <c r="AA348" s="92">
        <f>ROUND(Engine!S414,0)</f>
        <v>0</v>
      </c>
      <c r="AB348" s="92">
        <f>ROUND(Engine!T414,0)</f>
        <v>0</v>
      </c>
      <c r="AC348" s="92">
        <f>ROUND(Engine!U414,0)</f>
        <v>0</v>
      </c>
      <c r="AD348" s="92">
        <f>ROUND(Engine!V414,0)</f>
        <v>0</v>
      </c>
    </row>
    <row r="349" spans="2:30" x14ac:dyDescent="0.3">
      <c r="J349" s="93" t="s">
        <v>123</v>
      </c>
      <c r="K349" s="94">
        <f>ROUND(Engine!C415,0)</f>
        <v>0</v>
      </c>
      <c r="L349" s="94">
        <f>ROUND(Engine!D415,0)</f>
        <v>0</v>
      </c>
      <c r="M349" s="94">
        <f>ROUND(Engine!E415,0)</f>
        <v>0</v>
      </c>
      <c r="N349" s="94">
        <f>ROUND(Engine!F415,0)</f>
        <v>0</v>
      </c>
      <c r="O349" s="94">
        <f>ROUND(Engine!G415,0)</f>
        <v>0</v>
      </c>
      <c r="P349" s="94">
        <f>ROUND(Engine!H415,0)</f>
        <v>0</v>
      </c>
      <c r="Q349" s="94">
        <f>ROUND(Engine!I415,0)</f>
        <v>0</v>
      </c>
      <c r="R349" s="94">
        <f>ROUND(Engine!J415,0)</f>
        <v>0</v>
      </c>
      <c r="S349" s="94">
        <f>ROUND(Engine!K415,0)</f>
        <v>0</v>
      </c>
      <c r="T349" s="94">
        <f>ROUND(Engine!L415,0)</f>
        <v>0</v>
      </c>
      <c r="U349" s="94">
        <f>ROUND(Engine!M415,0)</f>
        <v>0</v>
      </c>
      <c r="V349" s="94">
        <f>ROUND(Engine!N415,0)</f>
        <v>0</v>
      </c>
      <c r="W349" s="94">
        <f>ROUND(Engine!O415,0)</f>
        <v>0</v>
      </c>
      <c r="X349" s="94">
        <f>ROUND(Engine!P415,0)</f>
        <v>0</v>
      </c>
      <c r="Y349" s="94">
        <f>ROUND(Engine!Q415,0)</f>
        <v>0</v>
      </c>
      <c r="Z349" s="94">
        <f>ROUND(Engine!R415,0)</f>
        <v>0</v>
      </c>
      <c r="AA349" s="94">
        <f>ROUND(Engine!S415,0)</f>
        <v>0</v>
      </c>
      <c r="AB349" s="94">
        <f>ROUND(Engine!T415,0)</f>
        <v>0</v>
      </c>
      <c r="AC349" s="94">
        <f>ROUND(Engine!U415,0)</f>
        <v>0</v>
      </c>
      <c r="AD349" s="94">
        <f>ROUND(Engine!V415,0)</f>
        <v>0</v>
      </c>
    </row>
    <row r="350" spans="2:30" x14ac:dyDescent="0.3">
      <c r="J350" s="87" t="s">
        <v>193</v>
      </c>
      <c r="K350" s="88">
        <f ca="1">ROUND(Engine!C416,0)</f>
        <v>0</v>
      </c>
      <c r="L350" s="88">
        <f ca="1">ROUND(Engine!D416,0)</f>
        <v>0</v>
      </c>
      <c r="M350" s="88">
        <f ca="1">ROUND(Engine!E416,0)</f>
        <v>0</v>
      </c>
      <c r="N350" s="88">
        <f ca="1">ROUND(Engine!F416,0)</f>
        <v>0</v>
      </c>
      <c r="O350" s="88">
        <f ca="1">ROUND(Engine!G416,0)</f>
        <v>0</v>
      </c>
      <c r="P350" s="88">
        <f ca="1">ROUND(Engine!H416,0)</f>
        <v>0</v>
      </c>
      <c r="Q350" s="88">
        <f ca="1">ROUND(Engine!I416,0)</f>
        <v>0</v>
      </c>
      <c r="R350" s="88">
        <f ca="1">ROUND(Engine!J416,0)</f>
        <v>0</v>
      </c>
      <c r="S350" s="88">
        <f ca="1">ROUND(Engine!K416,0)</f>
        <v>0</v>
      </c>
      <c r="T350" s="88">
        <f ca="1">ROUND(Engine!L416,0)</f>
        <v>0</v>
      </c>
      <c r="U350" s="88">
        <f ca="1">ROUND(Engine!M416,0)</f>
        <v>0</v>
      </c>
      <c r="V350" s="88">
        <f ca="1">ROUND(Engine!N416,0)</f>
        <v>0</v>
      </c>
      <c r="W350" s="88">
        <f ca="1">ROUND(Engine!O416,0)</f>
        <v>0</v>
      </c>
      <c r="X350" s="88">
        <f ca="1">ROUND(Engine!P416,0)</f>
        <v>0</v>
      </c>
      <c r="Y350" s="88">
        <f ca="1">ROUND(Engine!Q416,0)</f>
        <v>0</v>
      </c>
      <c r="Z350" s="88">
        <f ca="1">ROUND(Engine!R416,0)</f>
        <v>0</v>
      </c>
      <c r="AA350" s="88">
        <f ca="1">ROUND(Engine!S416,0)</f>
        <v>0</v>
      </c>
      <c r="AB350" s="88">
        <f ca="1">ROUND(Engine!T416,0)</f>
        <v>0</v>
      </c>
      <c r="AC350" s="88">
        <f ca="1">ROUND(Engine!U416,0)</f>
        <v>0</v>
      </c>
      <c r="AD350" s="88">
        <f ca="1">ROUND(Engine!V416,0)</f>
        <v>0</v>
      </c>
    </row>
    <row r="351" spans="2:30" x14ac:dyDescent="0.3">
      <c r="J351" s="107" t="s">
        <v>194</v>
      </c>
      <c r="K351" s="108">
        <f ca="1">ROUND(Engine!C417,0)</f>
        <v>0</v>
      </c>
      <c r="L351" s="108">
        <f ca="1">ROUND(Engine!D417,0)</f>
        <v>0</v>
      </c>
      <c r="M351" s="108">
        <f ca="1">ROUND(Engine!E417,0)</f>
        <v>0</v>
      </c>
      <c r="N351" s="108">
        <f ca="1">ROUND(Engine!F417,0)</f>
        <v>0</v>
      </c>
      <c r="O351" s="108">
        <f ca="1">ROUND(Engine!G417,0)</f>
        <v>0</v>
      </c>
      <c r="P351" s="108">
        <f ca="1">ROUND(Engine!H417,0)</f>
        <v>0</v>
      </c>
      <c r="Q351" s="108">
        <f ca="1">ROUND(Engine!I417,0)</f>
        <v>0</v>
      </c>
      <c r="R351" s="108">
        <f ca="1">ROUND(Engine!J417,0)</f>
        <v>0</v>
      </c>
      <c r="S351" s="108">
        <f ca="1">ROUND(Engine!K417,0)</f>
        <v>0</v>
      </c>
      <c r="T351" s="108">
        <f ca="1">ROUND(Engine!L417,0)</f>
        <v>0</v>
      </c>
      <c r="U351" s="108">
        <f ca="1">ROUND(Engine!M417,0)</f>
        <v>0</v>
      </c>
      <c r="V351" s="108">
        <f ca="1">ROUND(Engine!N417,0)</f>
        <v>0</v>
      </c>
      <c r="W351" s="108">
        <f ca="1">ROUND(Engine!O417,0)</f>
        <v>0</v>
      </c>
      <c r="X351" s="108">
        <f ca="1">ROUND(Engine!P417,0)</f>
        <v>0</v>
      </c>
      <c r="Y351" s="108">
        <f ca="1">ROUND(Engine!Q417,0)</f>
        <v>0</v>
      </c>
      <c r="Z351" s="108">
        <f ca="1">ROUND(Engine!R417,0)</f>
        <v>0</v>
      </c>
      <c r="AA351" s="108">
        <f ca="1">ROUND(Engine!S417,0)</f>
        <v>0</v>
      </c>
      <c r="AB351" s="108">
        <f ca="1">ROUND(Engine!T417,0)</f>
        <v>0</v>
      </c>
      <c r="AC351" s="108">
        <f ca="1">ROUND(Engine!U417,0)</f>
        <v>0</v>
      </c>
      <c r="AD351" s="108">
        <f ca="1">ROUND(Engine!V417,0)</f>
        <v>0</v>
      </c>
    </row>
    <row r="352" spans="2:30" x14ac:dyDescent="0.3">
      <c r="J352" s="105" t="s">
        <v>189</v>
      </c>
      <c r="K352" s="106">
        <f ca="1">ROUND(Engine!C418,0)</f>
        <v>0</v>
      </c>
      <c r="L352" s="106">
        <f ca="1">ROUND(Engine!D418,0)</f>
        <v>0</v>
      </c>
      <c r="M352" s="106">
        <f ca="1">ROUND(Engine!E418,0)</f>
        <v>0</v>
      </c>
      <c r="N352" s="106">
        <f ca="1">ROUND(Engine!F418,0)</f>
        <v>0</v>
      </c>
      <c r="O352" s="106">
        <f ca="1">ROUND(Engine!G418,0)</f>
        <v>0</v>
      </c>
      <c r="P352" s="106">
        <f ca="1">ROUND(Engine!H418,0)</f>
        <v>0</v>
      </c>
      <c r="Q352" s="106">
        <f ca="1">ROUND(Engine!I418,0)</f>
        <v>0</v>
      </c>
      <c r="R352" s="106">
        <f ca="1">ROUND(Engine!J418,0)</f>
        <v>0</v>
      </c>
      <c r="S352" s="106">
        <f ca="1">ROUND(Engine!K418,0)</f>
        <v>0</v>
      </c>
      <c r="T352" s="106">
        <f ca="1">ROUND(Engine!L418,0)</f>
        <v>0</v>
      </c>
      <c r="U352" s="106">
        <f ca="1">ROUND(Engine!M418,0)</f>
        <v>0</v>
      </c>
      <c r="V352" s="106">
        <f ca="1">ROUND(Engine!N418,0)</f>
        <v>0</v>
      </c>
      <c r="W352" s="106">
        <f ca="1">ROUND(Engine!O418,0)</f>
        <v>0</v>
      </c>
      <c r="X352" s="106">
        <f ca="1">ROUND(Engine!P418,0)</f>
        <v>0</v>
      </c>
      <c r="Y352" s="106">
        <f ca="1">ROUND(Engine!Q418,0)</f>
        <v>0</v>
      </c>
      <c r="Z352" s="106">
        <f ca="1">ROUND(Engine!R418,0)</f>
        <v>0</v>
      </c>
      <c r="AA352" s="106">
        <f ca="1">ROUND(Engine!S418,0)</f>
        <v>0</v>
      </c>
      <c r="AB352" s="106">
        <f ca="1">ROUND(Engine!T418,0)</f>
        <v>0</v>
      </c>
      <c r="AC352" s="106">
        <f ca="1">ROUND(Engine!U418,0)</f>
        <v>0</v>
      </c>
      <c r="AD352" s="106">
        <f ca="1">ROUND(Engine!V418,0)</f>
        <v>0</v>
      </c>
    </row>
    <row r="353" spans="10:30" x14ac:dyDescent="0.3">
      <c r="J353" s="87" t="s">
        <v>191</v>
      </c>
      <c r="K353" s="88">
        <f ca="1">ROUND(Engine!C419,0)</f>
        <v>0</v>
      </c>
      <c r="L353" s="88">
        <f ca="1">ROUND(Engine!D419,0)</f>
        <v>0</v>
      </c>
      <c r="M353" s="88">
        <f ca="1">ROUND(Engine!E419,0)</f>
        <v>0</v>
      </c>
      <c r="N353" s="88">
        <f ca="1">ROUND(Engine!F419,0)</f>
        <v>0</v>
      </c>
      <c r="O353" s="88">
        <f ca="1">ROUND(Engine!G419,0)</f>
        <v>0</v>
      </c>
      <c r="P353" s="88">
        <f ca="1">ROUND(Engine!H419,0)</f>
        <v>0</v>
      </c>
      <c r="Q353" s="88">
        <f ca="1">ROUND(Engine!I419,0)</f>
        <v>0</v>
      </c>
      <c r="R353" s="88">
        <f ca="1">ROUND(Engine!J419,0)</f>
        <v>0</v>
      </c>
      <c r="S353" s="88">
        <f ca="1">ROUND(Engine!K419,0)</f>
        <v>0</v>
      </c>
      <c r="T353" s="88">
        <f ca="1">ROUND(Engine!L419,0)</f>
        <v>0</v>
      </c>
      <c r="U353" s="88">
        <f ca="1">ROUND(Engine!M419,0)</f>
        <v>0</v>
      </c>
      <c r="V353" s="88">
        <f ca="1">ROUND(Engine!N419,0)</f>
        <v>0</v>
      </c>
      <c r="W353" s="88">
        <f ca="1">ROUND(Engine!O419,0)</f>
        <v>0</v>
      </c>
      <c r="X353" s="88">
        <f ca="1">ROUND(Engine!P419,0)</f>
        <v>0</v>
      </c>
      <c r="Y353" s="88">
        <f ca="1">ROUND(Engine!Q419,0)</f>
        <v>0</v>
      </c>
      <c r="Z353" s="88">
        <f ca="1">ROUND(Engine!R419,0)</f>
        <v>0</v>
      </c>
      <c r="AA353" s="88">
        <f ca="1">ROUND(Engine!S419,0)</f>
        <v>0</v>
      </c>
      <c r="AB353" s="88">
        <f ca="1">ROUND(Engine!T419,0)</f>
        <v>0</v>
      </c>
      <c r="AC353" s="88">
        <f ca="1">ROUND(Engine!U419,0)</f>
        <v>0</v>
      </c>
      <c r="AD353" s="88">
        <f ca="1">ROUND(Engine!V419,0)</f>
        <v>0</v>
      </c>
    </row>
    <row r="354" spans="10:30" x14ac:dyDescent="0.3">
      <c r="J354" s="39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0:30" x14ac:dyDescent="0.3">
      <c r="J355" s="109" t="s">
        <v>182</v>
      </c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</row>
    <row r="356" spans="10:30" x14ac:dyDescent="0.3">
      <c r="J356" s="91" t="s">
        <v>183</v>
      </c>
      <c r="K356" s="92">
        <f ca="1">ROUND(Engine!C422,0)</f>
        <v>0</v>
      </c>
      <c r="L356" s="92">
        <f ca="1">ROUND(Engine!D422,0)</f>
        <v>0</v>
      </c>
      <c r="M356" s="92">
        <f ca="1">ROUND(Engine!E422,0)</f>
        <v>0</v>
      </c>
      <c r="N356" s="92">
        <f ca="1">ROUND(Engine!F422,0)</f>
        <v>0</v>
      </c>
      <c r="O356" s="92">
        <f ca="1">ROUND(Engine!G422,0)</f>
        <v>0</v>
      </c>
      <c r="P356" s="92">
        <f ca="1">ROUND(Engine!H422,0)</f>
        <v>0</v>
      </c>
      <c r="Q356" s="92">
        <f ca="1">ROUND(Engine!I422,0)</f>
        <v>0</v>
      </c>
      <c r="R356" s="92">
        <f ca="1">ROUND(Engine!J422,0)</f>
        <v>0</v>
      </c>
      <c r="S356" s="92">
        <f ca="1">ROUND(Engine!K422,0)</f>
        <v>0</v>
      </c>
      <c r="T356" s="92">
        <f ca="1">ROUND(Engine!L422,0)</f>
        <v>0</v>
      </c>
      <c r="U356" s="92">
        <f ca="1">ROUND(Engine!M422,0)</f>
        <v>0</v>
      </c>
      <c r="V356" s="92">
        <f ca="1">ROUND(Engine!N422,0)</f>
        <v>0</v>
      </c>
      <c r="W356" s="92">
        <f ca="1">ROUND(Engine!O422,0)</f>
        <v>0</v>
      </c>
      <c r="X356" s="92">
        <f ca="1">ROUND(Engine!P422,0)</f>
        <v>0</v>
      </c>
      <c r="Y356" s="92">
        <f ca="1">ROUND(Engine!Q422,0)</f>
        <v>0</v>
      </c>
      <c r="Z356" s="92">
        <f ca="1">ROUND(Engine!R422,0)</f>
        <v>0</v>
      </c>
      <c r="AA356" s="92">
        <f ca="1">ROUND(Engine!S422,0)</f>
        <v>0</v>
      </c>
      <c r="AB356" s="92">
        <f ca="1">ROUND(Engine!T422,0)</f>
        <v>0</v>
      </c>
      <c r="AC356" s="92">
        <f ca="1">ROUND(Engine!U422,0)</f>
        <v>0</v>
      </c>
      <c r="AD356" s="92">
        <f ca="1">ROUND(Engine!V422,0)</f>
        <v>0</v>
      </c>
    </row>
    <row r="357" spans="10:30" x14ac:dyDescent="0.3">
      <c r="J357" s="91" t="s">
        <v>184</v>
      </c>
      <c r="K357" s="92">
        <f>ROUND(Engine!C423,0)</f>
        <v>0</v>
      </c>
      <c r="L357" s="92">
        <f>ROUND(Engine!D423,0)</f>
        <v>0</v>
      </c>
      <c r="M357" s="92">
        <f>ROUND(Engine!E423,0)</f>
        <v>0</v>
      </c>
      <c r="N357" s="92">
        <f>ROUND(Engine!F423,0)</f>
        <v>0</v>
      </c>
      <c r="O357" s="92">
        <f>ROUND(Engine!G423,0)</f>
        <v>0</v>
      </c>
      <c r="P357" s="92">
        <f>ROUND(Engine!H423,0)</f>
        <v>0</v>
      </c>
      <c r="Q357" s="92">
        <f>ROUND(Engine!I423,0)</f>
        <v>0</v>
      </c>
      <c r="R357" s="92">
        <f>ROUND(Engine!J423,0)</f>
        <v>0</v>
      </c>
      <c r="S357" s="92">
        <f>ROUND(Engine!K423,0)</f>
        <v>0</v>
      </c>
      <c r="T357" s="92">
        <f>ROUND(Engine!L423,0)</f>
        <v>0</v>
      </c>
      <c r="U357" s="92">
        <f>ROUND(Engine!M423,0)</f>
        <v>0</v>
      </c>
      <c r="V357" s="92">
        <f>ROUND(Engine!N423,0)</f>
        <v>0</v>
      </c>
      <c r="W357" s="92">
        <f>ROUND(Engine!O423,0)</f>
        <v>0</v>
      </c>
      <c r="X357" s="92">
        <f>ROUND(Engine!P423,0)</f>
        <v>0</v>
      </c>
      <c r="Y357" s="92">
        <f>ROUND(Engine!Q423,0)</f>
        <v>0</v>
      </c>
      <c r="Z357" s="92">
        <f>ROUND(Engine!R423,0)</f>
        <v>0</v>
      </c>
      <c r="AA357" s="92">
        <f>ROUND(Engine!S423,0)</f>
        <v>0</v>
      </c>
      <c r="AB357" s="92">
        <f>ROUND(Engine!T423,0)</f>
        <v>0</v>
      </c>
      <c r="AC357" s="92">
        <f>ROUND(Engine!U423,0)</f>
        <v>0</v>
      </c>
      <c r="AD357" s="92">
        <f>ROUND(Engine!V423,0)</f>
        <v>0</v>
      </c>
    </row>
    <row r="358" spans="10:30" x14ac:dyDescent="0.3">
      <c r="J358" s="91" t="s">
        <v>185</v>
      </c>
      <c r="K358" s="92">
        <f ca="1">ROUND(Engine!C424,0)</f>
        <v>0</v>
      </c>
      <c r="L358" s="92">
        <f ca="1">ROUND(Engine!D424,0)</f>
        <v>0</v>
      </c>
      <c r="M358" s="92">
        <f ca="1">ROUND(Engine!E424,0)</f>
        <v>0</v>
      </c>
      <c r="N358" s="92">
        <f ca="1">ROUND(Engine!F424,0)</f>
        <v>0</v>
      </c>
      <c r="O358" s="92">
        <f ca="1">ROUND(Engine!G424,0)</f>
        <v>0</v>
      </c>
      <c r="P358" s="92">
        <f ca="1">ROUND(Engine!H424,0)</f>
        <v>0</v>
      </c>
      <c r="Q358" s="92">
        <f ca="1">ROUND(Engine!I424,0)</f>
        <v>0</v>
      </c>
      <c r="R358" s="92">
        <f ca="1">ROUND(Engine!J424,0)</f>
        <v>0</v>
      </c>
      <c r="S358" s="92">
        <f ca="1">ROUND(Engine!K424,0)</f>
        <v>0</v>
      </c>
      <c r="T358" s="92">
        <f ca="1">ROUND(Engine!L424,0)</f>
        <v>0</v>
      </c>
      <c r="U358" s="92">
        <f ca="1">ROUND(Engine!M424,0)</f>
        <v>0</v>
      </c>
      <c r="V358" s="92">
        <f ca="1">ROUND(Engine!N424,0)</f>
        <v>0</v>
      </c>
      <c r="W358" s="92">
        <f ca="1">ROUND(Engine!O424,0)</f>
        <v>0</v>
      </c>
      <c r="X358" s="92">
        <f ca="1">ROUND(Engine!P424,0)</f>
        <v>0</v>
      </c>
      <c r="Y358" s="92">
        <f ca="1">ROUND(Engine!Q424,0)</f>
        <v>0</v>
      </c>
      <c r="Z358" s="92">
        <f ca="1">ROUND(Engine!R424,0)</f>
        <v>0</v>
      </c>
      <c r="AA358" s="92">
        <f ca="1">ROUND(Engine!S424,0)</f>
        <v>0</v>
      </c>
      <c r="AB358" s="92">
        <f ca="1">ROUND(Engine!T424,0)</f>
        <v>0</v>
      </c>
      <c r="AC358" s="92">
        <f ca="1">ROUND(Engine!U424,0)</f>
        <v>0</v>
      </c>
      <c r="AD358" s="92">
        <f ca="1">ROUND(Engine!V424,0)</f>
        <v>0</v>
      </c>
    </row>
    <row r="359" spans="10:30" x14ac:dyDescent="0.3">
      <c r="J359" s="91" t="s">
        <v>186</v>
      </c>
      <c r="K359" s="92">
        <f ca="1">ROUND(Engine!C425,0)</f>
        <v>0</v>
      </c>
      <c r="L359" s="92">
        <f ca="1">ROUND(Engine!D425,0)</f>
        <v>0</v>
      </c>
      <c r="M359" s="92">
        <f ca="1">ROUND(Engine!E425,0)</f>
        <v>0</v>
      </c>
      <c r="N359" s="92">
        <f ca="1">ROUND(Engine!F425,0)</f>
        <v>0</v>
      </c>
      <c r="O359" s="92">
        <f ca="1">ROUND(Engine!G425,0)</f>
        <v>0</v>
      </c>
      <c r="P359" s="92">
        <f ca="1">ROUND(Engine!H425,0)</f>
        <v>0</v>
      </c>
      <c r="Q359" s="92">
        <f ca="1">ROUND(Engine!I425,0)</f>
        <v>0</v>
      </c>
      <c r="R359" s="92">
        <f ca="1">ROUND(Engine!J425,0)</f>
        <v>0</v>
      </c>
      <c r="S359" s="92">
        <f ca="1">ROUND(Engine!K425,0)</f>
        <v>0</v>
      </c>
      <c r="T359" s="92">
        <f ca="1">ROUND(Engine!L425,0)</f>
        <v>0</v>
      </c>
      <c r="U359" s="92">
        <f ca="1">ROUND(Engine!M425,0)</f>
        <v>0</v>
      </c>
      <c r="V359" s="92">
        <f ca="1">ROUND(Engine!N425,0)</f>
        <v>0</v>
      </c>
      <c r="W359" s="92">
        <f ca="1">ROUND(Engine!O425,0)</f>
        <v>0</v>
      </c>
      <c r="X359" s="92">
        <f ca="1">ROUND(Engine!P425,0)</f>
        <v>0</v>
      </c>
      <c r="Y359" s="92">
        <f ca="1">ROUND(Engine!Q425,0)</f>
        <v>0</v>
      </c>
      <c r="Z359" s="92">
        <f ca="1">ROUND(Engine!R425,0)</f>
        <v>0</v>
      </c>
      <c r="AA359" s="92">
        <f ca="1">ROUND(Engine!S425,0)</f>
        <v>0</v>
      </c>
      <c r="AB359" s="92">
        <f ca="1">ROUND(Engine!T425,0)</f>
        <v>0</v>
      </c>
      <c r="AC359" s="92">
        <f ca="1">ROUND(Engine!U425,0)</f>
        <v>0</v>
      </c>
      <c r="AD359" s="92">
        <f ca="1">ROUND(Engine!V425,0)</f>
        <v>0</v>
      </c>
    </row>
    <row r="360" spans="10:30" x14ac:dyDescent="0.3">
      <c r="J360" s="87" t="s">
        <v>187</v>
      </c>
      <c r="K360" s="88">
        <f ca="1">ROUND(Engine!C426,0)</f>
        <v>0</v>
      </c>
      <c r="L360" s="88">
        <f ca="1">ROUND(Engine!D426,0)</f>
        <v>0</v>
      </c>
      <c r="M360" s="88">
        <f ca="1">ROUND(Engine!E426,0)</f>
        <v>0</v>
      </c>
      <c r="N360" s="88">
        <f ca="1">ROUND(Engine!F426,0)</f>
        <v>0</v>
      </c>
      <c r="O360" s="88">
        <f ca="1">ROUND(Engine!G426,0)</f>
        <v>0</v>
      </c>
      <c r="P360" s="88">
        <f ca="1">ROUND(Engine!H426,0)</f>
        <v>0</v>
      </c>
      <c r="Q360" s="88">
        <f ca="1">ROUND(Engine!I426,0)</f>
        <v>0</v>
      </c>
      <c r="R360" s="88">
        <f ca="1">ROUND(Engine!J426,0)</f>
        <v>0</v>
      </c>
      <c r="S360" s="88">
        <f ca="1">ROUND(Engine!K426,0)</f>
        <v>0</v>
      </c>
      <c r="T360" s="88">
        <f ca="1">ROUND(Engine!L426,0)</f>
        <v>0</v>
      </c>
      <c r="U360" s="88">
        <f ca="1">ROUND(Engine!M426,0)</f>
        <v>0</v>
      </c>
      <c r="V360" s="88">
        <f ca="1">ROUND(Engine!N426,0)</f>
        <v>0</v>
      </c>
      <c r="W360" s="88">
        <f ca="1">ROUND(Engine!O426,0)</f>
        <v>0</v>
      </c>
      <c r="X360" s="88">
        <f ca="1">ROUND(Engine!P426,0)</f>
        <v>0</v>
      </c>
      <c r="Y360" s="88">
        <f ca="1">ROUND(Engine!Q426,0)</f>
        <v>0</v>
      </c>
      <c r="Z360" s="88">
        <f ca="1">ROUND(Engine!R426,0)</f>
        <v>0</v>
      </c>
      <c r="AA360" s="88">
        <f ca="1">ROUND(Engine!S426,0)</f>
        <v>0</v>
      </c>
      <c r="AB360" s="88">
        <f ca="1">ROUND(Engine!T426,0)</f>
        <v>0</v>
      </c>
      <c r="AC360" s="88">
        <f ca="1">ROUND(Engine!U426,0)</f>
        <v>0</v>
      </c>
      <c r="AD360" s="88">
        <f ca="1">ROUND(Engine!V426,0)</f>
        <v>0</v>
      </c>
    </row>
    <row r="361" spans="10:30" x14ac:dyDescent="0.3">
      <c r="J361" s="39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0:30" x14ac:dyDescent="0.3">
      <c r="J362" s="87" t="s">
        <v>220</v>
      </c>
      <c r="K362" s="88">
        <f ca="1">ROUND(Engine!C430,0)</f>
        <v>0</v>
      </c>
      <c r="L362" s="88">
        <f ca="1">ROUND(Engine!D430,0)</f>
        <v>0</v>
      </c>
      <c r="M362" s="88">
        <f ca="1">ROUND(Engine!E430,0)</f>
        <v>0</v>
      </c>
      <c r="N362" s="88">
        <f ca="1">ROUND(Engine!F430,0)</f>
        <v>0</v>
      </c>
      <c r="O362" s="88">
        <f ca="1">ROUND(Engine!G430,0)</f>
        <v>0</v>
      </c>
      <c r="P362" s="88">
        <f ca="1">ROUND(Engine!H430,0)</f>
        <v>0</v>
      </c>
      <c r="Q362" s="88">
        <f ca="1">ROUND(Engine!I430,0)</f>
        <v>0</v>
      </c>
      <c r="R362" s="88">
        <f ca="1">ROUND(Engine!J430,0)</f>
        <v>0</v>
      </c>
      <c r="S362" s="88">
        <f ca="1">ROUND(Engine!K430,0)</f>
        <v>0</v>
      </c>
      <c r="T362" s="88">
        <f ca="1">ROUND(Engine!L430,0)</f>
        <v>0</v>
      </c>
      <c r="U362" s="88">
        <f ca="1">ROUND(Engine!M430,0)</f>
        <v>0</v>
      </c>
      <c r="V362" s="88">
        <f ca="1">ROUND(Engine!N430,0)</f>
        <v>0</v>
      </c>
      <c r="W362" s="88">
        <f ca="1">ROUND(Engine!O430,0)</f>
        <v>0</v>
      </c>
      <c r="X362" s="88">
        <f ca="1">ROUND(Engine!P430,0)</f>
        <v>0</v>
      </c>
      <c r="Y362" s="88">
        <f ca="1">ROUND(Engine!Q430,0)</f>
        <v>0</v>
      </c>
      <c r="Z362" s="88">
        <f ca="1">ROUND(Engine!R430,0)</f>
        <v>0</v>
      </c>
      <c r="AA362" s="88">
        <f ca="1">ROUND(Engine!S430,0)</f>
        <v>0</v>
      </c>
      <c r="AB362" s="88">
        <f ca="1">ROUND(Engine!T430,0)</f>
        <v>0</v>
      </c>
      <c r="AC362" s="88">
        <f ca="1">ROUND(Engine!U430,0)</f>
        <v>0</v>
      </c>
      <c r="AD362" s="88">
        <f ca="1">ROUND(Engine!V430,0)</f>
        <v>0</v>
      </c>
    </row>
    <row r="363" spans="10:30" x14ac:dyDescent="0.3">
      <c r="J363" s="8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0:30" x14ac:dyDescent="0.3">
      <c r="J364" s="111" t="s">
        <v>199</v>
      </c>
      <c r="K364" s="112">
        <f>ROUND(Engine!C432,0)</f>
        <v>0</v>
      </c>
      <c r="L364" s="112">
        <f>ROUND(Engine!D432,0)</f>
        <v>0</v>
      </c>
      <c r="M364" s="112">
        <f>ROUND(Engine!E432,0)</f>
        <v>0</v>
      </c>
      <c r="N364" s="112">
        <f>ROUND(Engine!F432,0)</f>
        <v>0</v>
      </c>
      <c r="O364" s="112">
        <f>ROUND(Engine!G432,0)</f>
        <v>0</v>
      </c>
      <c r="P364" s="112">
        <f>ROUND(Engine!H432,0)</f>
        <v>0</v>
      </c>
      <c r="Q364" s="112">
        <f>ROUND(Engine!I432,0)</f>
        <v>0</v>
      </c>
      <c r="R364" s="112">
        <f>ROUND(Engine!J432,0)</f>
        <v>0</v>
      </c>
      <c r="S364" s="112">
        <f>ROUND(Engine!K432,0)</f>
        <v>0</v>
      </c>
      <c r="T364" s="112">
        <f>ROUND(Engine!L432,0)</f>
        <v>0</v>
      </c>
      <c r="U364" s="112">
        <f>ROUND(Engine!M432,0)</f>
        <v>0</v>
      </c>
      <c r="V364" s="112">
        <f>ROUND(Engine!N432,0)</f>
        <v>0</v>
      </c>
      <c r="W364" s="112">
        <f>ROUND(Engine!O432,0)</f>
        <v>0</v>
      </c>
      <c r="X364" s="112">
        <f>ROUND(Engine!P432,0)</f>
        <v>0</v>
      </c>
      <c r="Y364" s="112">
        <f>ROUND(Engine!Q432,0)</f>
        <v>0</v>
      </c>
      <c r="Z364" s="112">
        <f>ROUND(Engine!R432,0)</f>
        <v>0</v>
      </c>
      <c r="AA364" s="112">
        <f>ROUND(Engine!S432,0)</f>
        <v>0</v>
      </c>
      <c r="AB364" s="112">
        <f>ROUND(Engine!T432,0)</f>
        <v>0</v>
      </c>
      <c r="AC364" s="112">
        <f>ROUND(Engine!U432,0)</f>
        <v>0</v>
      </c>
      <c r="AD364" s="112">
        <f>ROUND(Engine!V432,0)</f>
        <v>0</v>
      </c>
    </row>
    <row r="365" spans="10:30" x14ac:dyDescent="0.3">
      <c r="J365" s="39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0:30" x14ac:dyDescent="0.3">
      <c r="J366" s="9" t="s">
        <v>200</v>
      </c>
      <c r="K366" s="42" t="str">
        <f ca="1">IF(K362&gt;=0,"nie","tak")</f>
        <v>nie</v>
      </c>
      <c r="L366" s="42" t="str">
        <f t="shared" ref="L366:P366" ca="1" si="301">IF(L362&gt;=0,"nie","tak")</f>
        <v>nie</v>
      </c>
      <c r="M366" s="42" t="str">
        <f t="shared" ca="1" si="301"/>
        <v>nie</v>
      </c>
      <c r="N366" s="42" t="str">
        <f t="shared" ca="1" si="301"/>
        <v>nie</v>
      </c>
      <c r="O366" s="42" t="str">
        <f t="shared" ca="1" si="301"/>
        <v>nie</v>
      </c>
      <c r="P366" s="42" t="str">
        <f t="shared" ca="1" si="301"/>
        <v>nie</v>
      </c>
      <c r="Q366" s="42" t="str">
        <f t="shared" ref="Q366:AD366" ca="1" si="302">IF(Q362&gt;=0,"nie","tak")</f>
        <v>nie</v>
      </c>
      <c r="R366" s="42" t="str">
        <f t="shared" ca="1" si="302"/>
        <v>nie</v>
      </c>
      <c r="S366" s="42" t="str">
        <f t="shared" ca="1" si="302"/>
        <v>nie</v>
      </c>
      <c r="T366" s="42" t="str">
        <f t="shared" ca="1" si="302"/>
        <v>nie</v>
      </c>
      <c r="U366" s="42" t="str">
        <f t="shared" ca="1" si="302"/>
        <v>nie</v>
      </c>
      <c r="V366" s="42" t="str">
        <f t="shared" ca="1" si="302"/>
        <v>nie</v>
      </c>
      <c r="W366" s="42" t="str">
        <f t="shared" ca="1" si="302"/>
        <v>nie</v>
      </c>
      <c r="X366" s="42" t="str">
        <f t="shared" ca="1" si="302"/>
        <v>nie</v>
      </c>
      <c r="Y366" s="42" t="str">
        <f t="shared" ca="1" si="302"/>
        <v>nie</v>
      </c>
      <c r="Z366" s="42" t="str">
        <f t="shared" ca="1" si="302"/>
        <v>nie</v>
      </c>
      <c r="AA366" s="42" t="str">
        <f t="shared" ca="1" si="302"/>
        <v>nie</v>
      </c>
      <c r="AB366" s="42" t="str">
        <f t="shared" ca="1" si="302"/>
        <v>nie</v>
      </c>
      <c r="AC366" s="42" t="str">
        <f t="shared" ca="1" si="302"/>
        <v>nie</v>
      </c>
      <c r="AD366" s="42" t="str">
        <f t="shared" ca="1" si="302"/>
        <v>nie</v>
      </c>
    </row>
    <row r="367" spans="10:30" ht="4" customHeight="1" x14ac:dyDescent="0.3">
      <c r="J367" s="9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</row>
    <row r="368" spans="10:30" x14ac:dyDescent="0.3">
      <c r="J368" s="8" t="s">
        <v>210</v>
      </c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</row>
    <row r="369" spans="2:30" ht="4" customHeight="1" x14ac:dyDescent="0.3">
      <c r="J369" s="9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2:30" x14ac:dyDescent="0.3">
      <c r="J370" s="8" t="s">
        <v>242</v>
      </c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</row>
    <row r="371" spans="2:30" x14ac:dyDescent="0.3">
      <c r="J371" s="8" t="s">
        <v>202</v>
      </c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</row>
    <row r="372" spans="2:30" x14ac:dyDescent="0.3">
      <c r="J372" s="113" t="s">
        <v>203</v>
      </c>
      <c r="K372" s="114">
        <f>ROUND(Engine!C441,0)</f>
        <v>0</v>
      </c>
      <c r="L372" s="114">
        <f>ROUND(Engine!D441,0)</f>
        <v>0</v>
      </c>
      <c r="M372" s="114">
        <f>ROUND(Engine!E441,0)</f>
        <v>0</v>
      </c>
      <c r="N372" s="114">
        <f>ROUND(Engine!F441,0)</f>
        <v>0</v>
      </c>
      <c r="O372" s="114">
        <f>ROUND(Engine!G441,0)</f>
        <v>0</v>
      </c>
      <c r="P372" s="114">
        <f>ROUND(Engine!H441,0)</f>
        <v>0</v>
      </c>
      <c r="Q372" s="114">
        <f>ROUND(Engine!I441,0)</f>
        <v>0</v>
      </c>
      <c r="R372" s="114">
        <f>ROUND(Engine!J441,0)</f>
        <v>0</v>
      </c>
      <c r="S372" s="114">
        <f>ROUND(Engine!K441,0)</f>
        <v>0</v>
      </c>
      <c r="T372" s="114">
        <f>ROUND(Engine!L441,0)</f>
        <v>0</v>
      </c>
      <c r="U372" s="114">
        <f>ROUND(Engine!M441,0)</f>
        <v>0</v>
      </c>
      <c r="V372" s="114">
        <f>ROUND(Engine!N441,0)</f>
        <v>0</v>
      </c>
      <c r="W372" s="114">
        <f>ROUND(Engine!O441,0)</f>
        <v>0</v>
      </c>
      <c r="X372" s="114">
        <f>ROUND(Engine!P441,0)</f>
        <v>0</v>
      </c>
      <c r="Y372" s="114">
        <f>ROUND(Engine!Q441,0)</f>
        <v>0</v>
      </c>
      <c r="Z372" s="114">
        <f>ROUND(Engine!R441,0)</f>
        <v>0</v>
      </c>
      <c r="AA372" s="114">
        <f>ROUND(Engine!S441,0)</f>
        <v>0</v>
      </c>
      <c r="AB372" s="114">
        <f>ROUND(Engine!T441,0)</f>
        <v>0</v>
      </c>
      <c r="AC372" s="114">
        <f>ROUND(Engine!U441,0)</f>
        <v>0</v>
      </c>
      <c r="AD372" s="114">
        <f>ROUND(Engine!V441,0)</f>
        <v>0</v>
      </c>
    </row>
    <row r="373" spans="2:30" x14ac:dyDescent="0.3">
      <c r="J373" s="115" t="s">
        <v>205</v>
      </c>
      <c r="K373" s="116">
        <f>ROUND(Engine!C442,0)</f>
        <v>0</v>
      </c>
      <c r="L373" s="116">
        <f>ROUND(Engine!D442,0)</f>
        <v>0</v>
      </c>
      <c r="M373" s="116">
        <f>ROUND(Engine!E442,0)</f>
        <v>0</v>
      </c>
      <c r="N373" s="116">
        <f>ROUND(Engine!F442,0)</f>
        <v>0</v>
      </c>
      <c r="O373" s="116">
        <f>ROUND(Engine!G442,0)</f>
        <v>0</v>
      </c>
      <c r="P373" s="116">
        <f>ROUND(Engine!H442,0)</f>
        <v>0</v>
      </c>
      <c r="Q373" s="116">
        <f>ROUND(Engine!I442,0)</f>
        <v>0</v>
      </c>
      <c r="R373" s="116">
        <f>ROUND(Engine!J442,0)</f>
        <v>0</v>
      </c>
      <c r="S373" s="116">
        <f>ROUND(Engine!K442,0)</f>
        <v>0</v>
      </c>
      <c r="T373" s="116">
        <f>ROUND(Engine!L442,0)</f>
        <v>0</v>
      </c>
      <c r="U373" s="116">
        <f>ROUND(Engine!M442,0)</f>
        <v>0</v>
      </c>
      <c r="V373" s="116">
        <f>ROUND(Engine!N442,0)</f>
        <v>0</v>
      </c>
      <c r="W373" s="116">
        <f>ROUND(Engine!O442,0)</f>
        <v>0</v>
      </c>
      <c r="X373" s="116">
        <f>ROUND(Engine!P442,0)</f>
        <v>0</v>
      </c>
      <c r="Y373" s="116">
        <f>ROUND(Engine!Q442,0)</f>
        <v>0</v>
      </c>
      <c r="Z373" s="116">
        <f>ROUND(Engine!R442,0)</f>
        <v>0</v>
      </c>
      <c r="AA373" s="116">
        <f>ROUND(Engine!S442,0)</f>
        <v>0</v>
      </c>
      <c r="AB373" s="116">
        <f>ROUND(Engine!T442,0)</f>
        <v>0</v>
      </c>
      <c r="AC373" s="116">
        <f>ROUND(Engine!U442,0)</f>
        <v>0</v>
      </c>
      <c r="AD373" s="116">
        <f>ROUND(Engine!V442,0)</f>
        <v>0</v>
      </c>
    </row>
    <row r="374" spans="2:30" ht="4" customHeight="1" x14ac:dyDescent="0.3">
      <c r="J374" s="8"/>
    </row>
    <row r="375" spans="2:30" x14ac:dyDescent="0.3">
      <c r="J375" s="87" t="s">
        <v>222</v>
      </c>
      <c r="K375" s="88">
        <f ca="1">IFERROR(ROUND(Engine!G682,0),0)</f>
        <v>0</v>
      </c>
      <c r="L375" s="88">
        <f ca="1">IFERROR(ROUND(Engine!H682,0),0)</f>
        <v>0</v>
      </c>
      <c r="M375" s="88">
        <f ca="1">IFERROR(ROUND(Engine!I682,0),0)</f>
        <v>0</v>
      </c>
      <c r="N375" s="88">
        <f ca="1">IFERROR(ROUND(Engine!J682,0),0)</f>
        <v>0</v>
      </c>
      <c r="O375" s="88">
        <f ca="1">IFERROR(ROUND(Engine!K682,0),0)</f>
        <v>0</v>
      </c>
      <c r="P375" s="88">
        <f ca="1">IFERROR(ROUND(Engine!L682,0),0)</f>
        <v>0</v>
      </c>
      <c r="Q375" s="88">
        <f ca="1">IFERROR(ROUND(Engine!M682,0),0)</f>
        <v>0</v>
      </c>
      <c r="R375" s="88">
        <f ca="1">IFERROR(ROUND(Engine!N682,0),0)</f>
        <v>0</v>
      </c>
      <c r="S375" s="88">
        <f ca="1">IFERROR(ROUND(Engine!O682,0),0)</f>
        <v>0</v>
      </c>
      <c r="T375" s="88">
        <f ca="1">IFERROR(ROUND(Engine!P682,0),0)</f>
        <v>0</v>
      </c>
      <c r="U375" s="88">
        <f ca="1">IFERROR(ROUND(Engine!Q682,0),0)</f>
        <v>0</v>
      </c>
      <c r="V375" s="88">
        <f ca="1">IFERROR(ROUND(Engine!R682,0),0)</f>
        <v>0</v>
      </c>
      <c r="W375" s="88">
        <f ca="1">IFERROR(ROUND(Engine!S682,0),0)</f>
        <v>0</v>
      </c>
      <c r="X375" s="88">
        <f ca="1">IFERROR(ROUND(Engine!T682,0),0)</f>
        <v>0</v>
      </c>
      <c r="Y375" s="88">
        <f ca="1">IFERROR(ROUND(Engine!U682,0),0)</f>
        <v>0</v>
      </c>
      <c r="Z375" s="88">
        <f ca="1">IFERROR(ROUND(Engine!V682,0),0)</f>
        <v>0</v>
      </c>
      <c r="AA375" s="88">
        <f ca="1">IFERROR(ROUND(Engine!W682,0),0)</f>
        <v>0</v>
      </c>
      <c r="AB375" s="88">
        <f ca="1">IFERROR(ROUND(Engine!X682,0),0)</f>
        <v>0</v>
      </c>
      <c r="AC375" s="88">
        <f ca="1">IFERROR(ROUND(Engine!Y682,0),0)</f>
        <v>0</v>
      </c>
      <c r="AD375" s="88">
        <f ca="1">IFERROR(ROUND(Engine!Z682,0),0)</f>
        <v>0</v>
      </c>
    </row>
    <row r="376" spans="2:30" x14ac:dyDescent="0.3">
      <c r="J376" s="39"/>
    </row>
    <row r="377" spans="2:30" x14ac:dyDescent="0.3">
      <c r="J377" s="38" t="s">
        <v>221</v>
      </c>
      <c r="K377" s="11" t="e">
        <f ca="1">Engine!G914</f>
        <v>#N/A</v>
      </c>
      <c r="L377" s="11" t="e">
        <f ca="1">Engine!H914</f>
        <v>#N/A</v>
      </c>
      <c r="M377" s="11" t="e">
        <f ca="1">Engine!I914</f>
        <v>#N/A</v>
      </c>
      <c r="N377" s="11" t="e">
        <f ca="1">Engine!J914</f>
        <v>#N/A</v>
      </c>
      <c r="O377" s="11" t="e">
        <f ca="1">Engine!K914</f>
        <v>#N/A</v>
      </c>
      <c r="P377" s="11" t="e">
        <f ca="1">Engine!L914</f>
        <v>#N/A</v>
      </c>
      <c r="Q377" s="11" t="e">
        <f ca="1">Engine!M914</f>
        <v>#N/A</v>
      </c>
      <c r="R377" s="11" t="e">
        <f ca="1">Engine!N914</f>
        <v>#N/A</v>
      </c>
      <c r="S377" s="11" t="e">
        <f ca="1">Engine!O914</f>
        <v>#N/A</v>
      </c>
      <c r="T377" s="11" t="e">
        <f ca="1">Engine!P914</f>
        <v>#N/A</v>
      </c>
      <c r="U377" s="11" t="e">
        <f ca="1">Engine!Q914</f>
        <v>#N/A</v>
      </c>
      <c r="V377" s="11" t="e">
        <f ca="1">Engine!R914</f>
        <v>#N/A</v>
      </c>
      <c r="W377" s="11" t="e">
        <f ca="1">Engine!S914</f>
        <v>#N/A</v>
      </c>
      <c r="X377" s="11" t="e">
        <f ca="1">Engine!T914</f>
        <v>#N/A</v>
      </c>
      <c r="Y377" s="11" t="e">
        <f ca="1">Engine!U914</f>
        <v>#N/A</v>
      </c>
      <c r="Z377" s="11" t="e">
        <f ca="1">Engine!V914</f>
        <v>#N/A</v>
      </c>
      <c r="AA377" s="11" t="e">
        <f ca="1">Engine!W914</f>
        <v>#N/A</v>
      </c>
      <c r="AB377" s="11" t="e">
        <f ca="1">Engine!X914</f>
        <v>#N/A</v>
      </c>
      <c r="AC377" s="11" t="e">
        <f ca="1">Engine!Y914</f>
        <v>#N/A</v>
      </c>
      <c r="AD377" s="11" t="e">
        <f ca="1">Engine!AA914</f>
        <v>#N/A</v>
      </c>
    </row>
    <row r="378" spans="2:30" x14ac:dyDescent="0.3">
      <c r="J378" s="9" t="s">
        <v>287</v>
      </c>
      <c r="K378" s="42" t="e">
        <f ca="1">IF(K377&gt;=0,"nie","tak")</f>
        <v>#N/A</v>
      </c>
      <c r="L378" s="42" t="e">
        <f t="shared" ref="L378:P378" ca="1" si="303">IF(L377&gt;=0,"nie","tak")</f>
        <v>#N/A</v>
      </c>
      <c r="M378" s="42" t="e">
        <f t="shared" ca="1" si="303"/>
        <v>#N/A</v>
      </c>
      <c r="N378" s="42" t="e">
        <f t="shared" ca="1" si="303"/>
        <v>#N/A</v>
      </c>
      <c r="O378" s="42" t="e">
        <f t="shared" ca="1" si="303"/>
        <v>#N/A</v>
      </c>
      <c r="P378" s="42" t="e">
        <f t="shared" ca="1" si="303"/>
        <v>#N/A</v>
      </c>
      <c r="Q378" s="42" t="e">
        <f t="shared" ref="Q378:AD378" ca="1" si="304">IF(Q377&gt;=0,"nie","tak")</f>
        <v>#N/A</v>
      </c>
      <c r="R378" s="42" t="e">
        <f t="shared" ca="1" si="304"/>
        <v>#N/A</v>
      </c>
      <c r="S378" s="42" t="e">
        <f t="shared" ca="1" si="304"/>
        <v>#N/A</v>
      </c>
      <c r="T378" s="42" t="e">
        <f t="shared" ca="1" si="304"/>
        <v>#N/A</v>
      </c>
      <c r="U378" s="42" t="e">
        <f t="shared" ca="1" si="304"/>
        <v>#N/A</v>
      </c>
      <c r="V378" s="42" t="e">
        <f t="shared" ca="1" si="304"/>
        <v>#N/A</v>
      </c>
      <c r="W378" s="42" t="e">
        <f t="shared" ca="1" si="304"/>
        <v>#N/A</v>
      </c>
      <c r="X378" s="42" t="e">
        <f t="shared" ca="1" si="304"/>
        <v>#N/A</v>
      </c>
      <c r="Y378" s="42" t="e">
        <f t="shared" ca="1" si="304"/>
        <v>#N/A</v>
      </c>
      <c r="Z378" s="42" t="e">
        <f t="shared" ca="1" si="304"/>
        <v>#N/A</v>
      </c>
      <c r="AA378" s="42" t="e">
        <f t="shared" ca="1" si="304"/>
        <v>#N/A</v>
      </c>
      <c r="AB378" s="42" t="e">
        <f t="shared" ca="1" si="304"/>
        <v>#N/A</v>
      </c>
      <c r="AC378" s="42" t="e">
        <f t="shared" ca="1" si="304"/>
        <v>#N/A</v>
      </c>
      <c r="AD378" s="42" t="e">
        <f t="shared" ca="1" si="304"/>
        <v>#N/A</v>
      </c>
    </row>
    <row r="379" spans="2:30" x14ac:dyDescent="0.3"/>
    <row r="380" spans="2:30" x14ac:dyDescent="0.3"/>
    <row r="381" spans="2:30" s="86" customFormat="1" ht="20.149999999999999" customHeight="1" x14ac:dyDescent="0.35">
      <c r="B381" s="84" t="s">
        <v>264</v>
      </c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</row>
    <row r="382" spans="2:30" ht="4" customHeight="1" x14ac:dyDescent="0.3"/>
    <row r="383" spans="2:30" x14ac:dyDescent="0.3">
      <c r="K383" s="4">
        <f ca="1">K$2</f>
        <v>2026</v>
      </c>
      <c r="L383" s="4">
        <f t="shared" ref="L383:AD383" ca="1" si="305">L$2</f>
        <v>2027</v>
      </c>
      <c r="M383" s="4">
        <f t="shared" ca="1" si="305"/>
        <v>2028</v>
      </c>
      <c r="N383" s="4">
        <f t="shared" ca="1" si="305"/>
        <v>2029</v>
      </c>
      <c r="O383" s="4">
        <f t="shared" ca="1" si="305"/>
        <v>2030</v>
      </c>
      <c r="P383" s="4">
        <f t="shared" ca="1" si="305"/>
        <v>2031</v>
      </c>
      <c r="Q383" s="4">
        <f t="shared" ca="1" si="305"/>
        <v>2032</v>
      </c>
      <c r="R383" s="4">
        <f t="shared" ca="1" si="305"/>
        <v>2033</v>
      </c>
      <c r="S383" s="4">
        <f t="shared" ca="1" si="305"/>
        <v>2034</v>
      </c>
      <c r="T383" s="4">
        <f t="shared" ca="1" si="305"/>
        <v>2035</v>
      </c>
      <c r="U383" s="4">
        <f t="shared" ca="1" si="305"/>
        <v>2036</v>
      </c>
      <c r="V383" s="4">
        <f t="shared" ca="1" si="305"/>
        <v>2037</v>
      </c>
      <c r="W383" s="4">
        <f t="shared" ca="1" si="305"/>
        <v>2038</v>
      </c>
      <c r="X383" s="4">
        <f t="shared" ca="1" si="305"/>
        <v>2039</v>
      </c>
      <c r="Y383" s="4">
        <f t="shared" ca="1" si="305"/>
        <v>2040</v>
      </c>
      <c r="Z383" s="4">
        <f t="shared" ca="1" si="305"/>
        <v>2041</v>
      </c>
      <c r="AA383" s="4">
        <f t="shared" ca="1" si="305"/>
        <v>2042</v>
      </c>
      <c r="AB383" s="4">
        <f t="shared" ca="1" si="305"/>
        <v>2043</v>
      </c>
      <c r="AC383" s="4">
        <f t="shared" ca="1" si="305"/>
        <v>2044</v>
      </c>
      <c r="AD383" s="4">
        <f t="shared" ca="1" si="305"/>
        <v>2045</v>
      </c>
    </row>
    <row r="384" spans="2:30" ht="4" customHeight="1" x14ac:dyDescent="0.3"/>
    <row r="385" spans="10:30" x14ac:dyDescent="0.3">
      <c r="J385" s="87" t="s">
        <v>246</v>
      </c>
      <c r="K385" s="88">
        <f>IFERROR(Engine!C923,0)</f>
        <v>0</v>
      </c>
      <c r="L385" s="88">
        <f>IFERROR(Engine!D923,0)</f>
        <v>0</v>
      </c>
      <c r="M385" s="88">
        <f>IFERROR(Engine!E923,0)</f>
        <v>0</v>
      </c>
      <c r="N385" s="88">
        <f>IFERROR(Engine!F923,0)</f>
        <v>0</v>
      </c>
      <c r="O385" s="88">
        <f>IFERROR(Engine!G923,0)</f>
        <v>0</v>
      </c>
      <c r="P385" s="88">
        <f>IFERROR(Engine!H923,0)</f>
        <v>0</v>
      </c>
      <c r="Q385" s="88">
        <f>IFERROR(Engine!I923,0)</f>
        <v>0</v>
      </c>
      <c r="R385" s="88">
        <f>IFERROR(Engine!J923,0)</f>
        <v>0</v>
      </c>
      <c r="S385" s="88">
        <f>IFERROR(Engine!K923,0)</f>
        <v>0</v>
      </c>
      <c r="T385" s="88">
        <f>IFERROR(Engine!L923,0)</f>
        <v>0</v>
      </c>
      <c r="U385" s="88">
        <f>IFERROR(Engine!M923,0)</f>
        <v>0</v>
      </c>
      <c r="V385" s="88">
        <f>IFERROR(Engine!N923,0)</f>
        <v>0</v>
      </c>
      <c r="W385" s="88">
        <f>IFERROR(Engine!O923,0)</f>
        <v>0</v>
      </c>
      <c r="X385" s="88">
        <f>IFERROR(Engine!P923,0)</f>
        <v>0</v>
      </c>
      <c r="Y385" s="88">
        <f>IFERROR(Engine!Q923,0)</f>
        <v>0</v>
      </c>
      <c r="Z385" s="88">
        <f>IFERROR(Engine!R923,0)</f>
        <v>0</v>
      </c>
      <c r="AA385" s="88">
        <f>IFERROR(Engine!S923,0)</f>
        <v>0</v>
      </c>
      <c r="AB385" s="88">
        <f>IFERROR(Engine!T923,0)</f>
        <v>0</v>
      </c>
      <c r="AC385" s="88">
        <f>IFERROR(Engine!U923,0)</f>
        <v>0</v>
      </c>
      <c r="AD385" s="88">
        <f>IFERROR(Engine!V923,0)</f>
        <v>0</v>
      </c>
    </row>
    <row r="386" spans="10:30" x14ac:dyDescent="0.3">
      <c r="J386" s="87" t="s">
        <v>247</v>
      </c>
      <c r="K386" s="88">
        <f>IFERROR(Engine!C924,0)</f>
        <v>0</v>
      </c>
      <c r="L386" s="88">
        <f>IFERROR(Engine!D924,0)</f>
        <v>0</v>
      </c>
      <c r="M386" s="88">
        <f>IFERROR(Engine!E924,0)</f>
        <v>0</v>
      </c>
      <c r="N386" s="88">
        <f>IFERROR(Engine!F924,0)</f>
        <v>0</v>
      </c>
      <c r="O386" s="88">
        <f>IFERROR(Engine!G924,0)</f>
        <v>0</v>
      </c>
      <c r="P386" s="88">
        <f>IFERROR(Engine!H924,0)</f>
        <v>0</v>
      </c>
      <c r="Q386" s="88">
        <f>IFERROR(Engine!I924,0)</f>
        <v>0</v>
      </c>
      <c r="R386" s="88">
        <f>IFERROR(Engine!J924,0)</f>
        <v>0</v>
      </c>
      <c r="S386" s="88">
        <f>IFERROR(Engine!K924,0)</f>
        <v>0</v>
      </c>
      <c r="T386" s="88">
        <f>IFERROR(Engine!L924,0)</f>
        <v>0</v>
      </c>
      <c r="U386" s="88">
        <f>IFERROR(Engine!M924,0)</f>
        <v>0</v>
      </c>
      <c r="V386" s="88">
        <f>IFERROR(Engine!N924,0)</f>
        <v>0</v>
      </c>
      <c r="W386" s="88">
        <f>IFERROR(Engine!O924,0)</f>
        <v>0</v>
      </c>
      <c r="X386" s="88">
        <f>IFERROR(Engine!P924,0)</f>
        <v>0</v>
      </c>
      <c r="Y386" s="88">
        <f>IFERROR(Engine!Q924,0)</f>
        <v>0</v>
      </c>
      <c r="Z386" s="88">
        <f>IFERROR(Engine!R924,0)</f>
        <v>0</v>
      </c>
      <c r="AA386" s="88">
        <f>IFERROR(Engine!S924,0)</f>
        <v>0</v>
      </c>
      <c r="AB386" s="88">
        <f>IFERROR(Engine!T924,0)</f>
        <v>0</v>
      </c>
      <c r="AC386" s="88">
        <f>IFERROR(Engine!U924,0)</f>
        <v>0</v>
      </c>
      <c r="AD386" s="88">
        <f>IFERROR(Engine!V924,0)</f>
        <v>0</v>
      </c>
    </row>
    <row r="387" spans="10:30" x14ac:dyDescent="0.3">
      <c r="J387" s="89" t="s">
        <v>65</v>
      </c>
      <c r="K387" s="90">
        <f>IFERROR(Engine!C925,0)</f>
        <v>0</v>
      </c>
      <c r="L387" s="90">
        <f>IFERROR(Engine!D925,0)</f>
        <v>0</v>
      </c>
      <c r="M387" s="90">
        <f>IFERROR(Engine!E925,0)</f>
        <v>0</v>
      </c>
      <c r="N387" s="90">
        <f>IFERROR(Engine!F925,0)</f>
        <v>0</v>
      </c>
      <c r="O387" s="90">
        <f>IFERROR(Engine!G925,0)</f>
        <v>0</v>
      </c>
      <c r="P387" s="90">
        <f>IFERROR(Engine!H925,0)</f>
        <v>0</v>
      </c>
      <c r="Q387" s="90">
        <f>IFERROR(Engine!I925,0)</f>
        <v>0</v>
      </c>
      <c r="R387" s="90">
        <f>IFERROR(Engine!J925,0)</f>
        <v>0</v>
      </c>
      <c r="S387" s="90">
        <f>IFERROR(Engine!K925,0)</f>
        <v>0</v>
      </c>
      <c r="T387" s="90">
        <f>IFERROR(Engine!L925,0)</f>
        <v>0</v>
      </c>
      <c r="U387" s="90">
        <f>IFERROR(Engine!M925,0)</f>
        <v>0</v>
      </c>
      <c r="V387" s="90">
        <f>IFERROR(Engine!N925,0)</f>
        <v>0</v>
      </c>
      <c r="W387" s="90">
        <f>IFERROR(Engine!O925,0)</f>
        <v>0</v>
      </c>
      <c r="X387" s="90">
        <f>IFERROR(Engine!P925,0)</f>
        <v>0</v>
      </c>
      <c r="Y387" s="90">
        <f>IFERROR(Engine!Q925,0)</f>
        <v>0</v>
      </c>
      <c r="Z387" s="90">
        <f>IFERROR(Engine!R925,0)</f>
        <v>0</v>
      </c>
      <c r="AA387" s="90">
        <f>IFERROR(Engine!S925,0)</f>
        <v>0</v>
      </c>
      <c r="AB387" s="90">
        <f>IFERROR(Engine!T925,0)</f>
        <v>0</v>
      </c>
      <c r="AC387" s="90">
        <f>IFERROR(Engine!U925,0)</f>
        <v>0</v>
      </c>
      <c r="AD387" s="90">
        <f>IFERROR(Engine!V925,0)</f>
        <v>0</v>
      </c>
    </row>
    <row r="388" spans="10:30" x14ac:dyDescent="0.3">
      <c r="J388" s="257" t="s">
        <v>194</v>
      </c>
      <c r="K388" s="151">
        <f>IFERROR(Engine!C926,0)</f>
        <v>0</v>
      </c>
      <c r="L388" s="151">
        <f>IFERROR(Engine!D926,0)</f>
        <v>0</v>
      </c>
      <c r="M388" s="151">
        <f>IFERROR(Engine!E926,0)</f>
        <v>0</v>
      </c>
      <c r="N388" s="151">
        <f>IFERROR(Engine!F926,0)</f>
        <v>0</v>
      </c>
      <c r="O388" s="151">
        <f>IFERROR(Engine!G926,0)</f>
        <v>0</v>
      </c>
      <c r="P388" s="151">
        <f>IFERROR(Engine!H926,0)</f>
        <v>0</v>
      </c>
      <c r="Q388" s="151">
        <f>IFERROR(Engine!I926,0)</f>
        <v>0</v>
      </c>
      <c r="R388" s="151">
        <f>IFERROR(Engine!J926,0)</f>
        <v>0</v>
      </c>
      <c r="S388" s="151">
        <f>IFERROR(Engine!K926,0)</f>
        <v>0</v>
      </c>
      <c r="T388" s="151">
        <f>IFERROR(Engine!L926,0)</f>
        <v>0</v>
      </c>
      <c r="U388" s="151">
        <f>IFERROR(Engine!M926,0)</f>
        <v>0</v>
      </c>
      <c r="V388" s="151">
        <f>IFERROR(Engine!N926,0)</f>
        <v>0</v>
      </c>
      <c r="W388" s="151">
        <f>IFERROR(Engine!O926,0)</f>
        <v>0</v>
      </c>
      <c r="X388" s="151">
        <f>IFERROR(Engine!P926,0)</f>
        <v>0</v>
      </c>
      <c r="Y388" s="151">
        <f>IFERROR(Engine!Q926,0)</f>
        <v>0</v>
      </c>
      <c r="Z388" s="151">
        <f>IFERROR(Engine!R926,0)</f>
        <v>0</v>
      </c>
      <c r="AA388" s="151">
        <f>IFERROR(Engine!S926,0)</f>
        <v>0</v>
      </c>
      <c r="AB388" s="151">
        <f>IFERROR(Engine!T926,0)</f>
        <v>0</v>
      </c>
      <c r="AC388" s="151">
        <f>IFERROR(Engine!U926,0)</f>
        <v>0</v>
      </c>
      <c r="AD388" s="151">
        <f>IFERROR(Engine!V926,0)</f>
        <v>0</v>
      </c>
    </row>
    <row r="389" spans="10:30" x14ac:dyDescent="0.3">
      <c r="J389" s="87" t="s">
        <v>187</v>
      </c>
      <c r="K389" s="88">
        <f>IFERROR(Engine!C927,0)</f>
        <v>0</v>
      </c>
      <c r="L389" s="88">
        <f>IFERROR(Engine!D927,0)</f>
        <v>0</v>
      </c>
      <c r="M389" s="88">
        <f>IFERROR(Engine!E927,0)</f>
        <v>0</v>
      </c>
      <c r="N389" s="88">
        <f>IFERROR(Engine!F927,0)</f>
        <v>0</v>
      </c>
      <c r="O389" s="88">
        <f>IFERROR(Engine!G927,0)</f>
        <v>0</v>
      </c>
      <c r="P389" s="88">
        <f>IFERROR(Engine!H927,0)</f>
        <v>0</v>
      </c>
      <c r="Q389" s="88">
        <f>IFERROR(Engine!I927,0)</f>
        <v>0</v>
      </c>
      <c r="R389" s="88">
        <f>IFERROR(Engine!J927,0)</f>
        <v>0</v>
      </c>
      <c r="S389" s="88">
        <f>IFERROR(Engine!K927,0)</f>
        <v>0</v>
      </c>
      <c r="T389" s="88">
        <f>IFERROR(Engine!L927,0)</f>
        <v>0</v>
      </c>
      <c r="U389" s="88">
        <f>IFERROR(Engine!M927,0)</f>
        <v>0</v>
      </c>
      <c r="V389" s="88">
        <f>IFERROR(Engine!N927,0)</f>
        <v>0</v>
      </c>
      <c r="W389" s="88">
        <f>IFERROR(Engine!O927,0)</f>
        <v>0</v>
      </c>
      <c r="X389" s="88">
        <f>IFERROR(Engine!P927,0)</f>
        <v>0</v>
      </c>
      <c r="Y389" s="88">
        <f>IFERROR(Engine!Q927,0)</f>
        <v>0</v>
      </c>
      <c r="Z389" s="88">
        <f>IFERROR(Engine!R927,0)</f>
        <v>0</v>
      </c>
      <c r="AA389" s="88">
        <f>IFERROR(Engine!S927,0)</f>
        <v>0</v>
      </c>
      <c r="AB389" s="88">
        <f>IFERROR(Engine!T927,0)</f>
        <v>0</v>
      </c>
      <c r="AC389" s="88">
        <f>IFERROR(Engine!U927,0)</f>
        <v>0</v>
      </c>
      <c r="AD389" s="88">
        <f>IFERROR(Engine!V927,0)</f>
        <v>0</v>
      </c>
    </row>
    <row r="390" spans="10:30" ht="4" customHeight="1" x14ac:dyDescent="0.3">
      <c r="J390" s="39"/>
    </row>
    <row r="391" spans="10:30" x14ac:dyDescent="0.3">
      <c r="J391" s="260" t="s">
        <v>249</v>
      </c>
      <c r="K391" s="261">
        <f>IFERROR(Engine!C929,0)</f>
        <v>0</v>
      </c>
      <c r="L391" s="261">
        <f>IFERROR(Engine!D929,0)</f>
        <v>0</v>
      </c>
      <c r="M391" s="261">
        <f>IFERROR(Engine!E929,0)</f>
        <v>0</v>
      </c>
      <c r="N391" s="261">
        <f>IFERROR(Engine!F929,0)</f>
        <v>0</v>
      </c>
      <c r="O391" s="261">
        <f>IFERROR(Engine!G929,0)</f>
        <v>0</v>
      </c>
      <c r="P391" s="261">
        <f>IFERROR(Engine!H929,0)</f>
        <v>0</v>
      </c>
      <c r="Q391" s="261">
        <f>IFERROR(Engine!I929,0)</f>
        <v>0</v>
      </c>
      <c r="R391" s="261">
        <f>IFERROR(Engine!J929,0)</f>
        <v>0</v>
      </c>
      <c r="S391" s="261">
        <f>IFERROR(Engine!K929,0)</f>
        <v>0</v>
      </c>
      <c r="T391" s="261">
        <f>IFERROR(Engine!L929,0)</f>
        <v>0</v>
      </c>
      <c r="U391" s="261">
        <f>IFERROR(Engine!M929,0)</f>
        <v>0</v>
      </c>
      <c r="V391" s="261">
        <f>IFERROR(Engine!N929,0)</f>
        <v>0</v>
      </c>
      <c r="W391" s="261">
        <f>IFERROR(Engine!O929,0)</f>
        <v>0</v>
      </c>
      <c r="X391" s="261">
        <f>IFERROR(Engine!P929,0)</f>
        <v>0</v>
      </c>
      <c r="Y391" s="261">
        <f>IFERROR(Engine!Q929,0)</f>
        <v>0</v>
      </c>
      <c r="Z391" s="261">
        <f>IFERROR(Engine!R929,0)</f>
        <v>0</v>
      </c>
      <c r="AA391" s="261">
        <f>IFERROR(Engine!S929,0)</f>
        <v>0</v>
      </c>
      <c r="AB391" s="261">
        <f>IFERROR(Engine!T929,0)</f>
        <v>0</v>
      </c>
      <c r="AC391" s="261">
        <f>IFERROR(Engine!U929,0)</f>
        <v>0</v>
      </c>
      <c r="AD391" s="261">
        <f>IFERROR(Engine!V929,0)</f>
        <v>0</v>
      </c>
    </row>
    <row r="392" spans="10:30" x14ac:dyDescent="0.3">
      <c r="J392" s="260" t="s">
        <v>250</v>
      </c>
      <c r="K392" s="262">
        <f>IFERROR(Engine!C930,0)</f>
        <v>0</v>
      </c>
      <c r="L392" s="262">
        <f>IFERROR(Engine!D930,0)</f>
        <v>0</v>
      </c>
      <c r="M392" s="262">
        <f>IFERROR(Engine!E930,0)</f>
        <v>0</v>
      </c>
      <c r="N392" s="262">
        <f>IFERROR(Engine!F930,0)</f>
        <v>0</v>
      </c>
      <c r="O392" s="262">
        <f>IFERROR(Engine!G930,0)</f>
        <v>0</v>
      </c>
      <c r="P392" s="262">
        <f>IFERROR(Engine!H930,0)</f>
        <v>0</v>
      </c>
      <c r="Q392" s="262">
        <f>IFERROR(Engine!I930,0)</f>
        <v>0</v>
      </c>
      <c r="R392" s="262">
        <f>IFERROR(Engine!J930,0)</f>
        <v>0</v>
      </c>
      <c r="S392" s="262">
        <f>IFERROR(Engine!K930,0)</f>
        <v>0</v>
      </c>
      <c r="T392" s="262">
        <f>IFERROR(Engine!L930,0)</f>
        <v>0</v>
      </c>
      <c r="U392" s="262">
        <f>IFERROR(Engine!M930,0)</f>
        <v>0</v>
      </c>
      <c r="V392" s="262">
        <f>IFERROR(Engine!N930,0)</f>
        <v>0</v>
      </c>
      <c r="W392" s="262">
        <f>IFERROR(Engine!O930,0)</f>
        <v>0</v>
      </c>
      <c r="X392" s="262">
        <f>IFERROR(Engine!P930,0)</f>
        <v>0</v>
      </c>
      <c r="Y392" s="262">
        <f>IFERROR(Engine!Q930,0)</f>
        <v>0</v>
      </c>
      <c r="Z392" s="262">
        <f>IFERROR(Engine!R930,0)</f>
        <v>0</v>
      </c>
      <c r="AA392" s="262">
        <f>IFERROR(Engine!S930,0)</f>
        <v>0</v>
      </c>
      <c r="AB392" s="262">
        <f>IFERROR(Engine!T930,0)</f>
        <v>0</v>
      </c>
      <c r="AC392" s="262">
        <f>IFERROR(Engine!U930,0)</f>
        <v>0</v>
      </c>
      <c r="AD392" s="262">
        <f>IFERROR(Engine!V930,0)</f>
        <v>0</v>
      </c>
    </row>
    <row r="393" spans="10:30" x14ac:dyDescent="0.3">
      <c r="J393" s="39"/>
    </row>
    <row r="394" spans="10:30" x14ac:dyDescent="0.3">
      <c r="J394" s="109" t="s">
        <v>262</v>
      </c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  <c r="AC394" s="110"/>
      <c r="AD394" s="110"/>
    </row>
    <row r="395" spans="10:30" x14ac:dyDescent="0.3">
      <c r="J395" s="91" t="s">
        <v>265</v>
      </c>
      <c r="K395" s="92">
        <f>IFERROR(Engine!C933,0)</f>
        <v>0</v>
      </c>
      <c r="L395" s="92">
        <f>IFERROR(Engine!D933,0)</f>
        <v>0</v>
      </c>
      <c r="M395" s="92">
        <f>IFERROR(Engine!E933,0)</f>
        <v>0</v>
      </c>
      <c r="N395" s="92">
        <f>IFERROR(Engine!F933,0)</f>
        <v>0</v>
      </c>
      <c r="O395" s="92">
        <f>IFERROR(Engine!G933,0)</f>
        <v>0</v>
      </c>
      <c r="P395" s="92">
        <f>IFERROR(Engine!H933,0)</f>
        <v>0</v>
      </c>
      <c r="Q395" s="92">
        <f>IFERROR(Engine!I933,0)</f>
        <v>0</v>
      </c>
      <c r="R395" s="92">
        <f>IFERROR(Engine!J933,0)</f>
        <v>0</v>
      </c>
      <c r="S395" s="92">
        <f>IFERROR(Engine!K933,0)</f>
        <v>0</v>
      </c>
      <c r="T395" s="92">
        <f>IFERROR(Engine!L933,0)</f>
        <v>0</v>
      </c>
      <c r="U395" s="92">
        <f>IFERROR(Engine!M933,0)</f>
        <v>0</v>
      </c>
      <c r="V395" s="92">
        <f>IFERROR(Engine!N933,0)</f>
        <v>0</v>
      </c>
      <c r="W395" s="92">
        <f>IFERROR(Engine!O933,0)</f>
        <v>0</v>
      </c>
      <c r="X395" s="92">
        <f>IFERROR(Engine!P933,0)</f>
        <v>0</v>
      </c>
      <c r="Y395" s="92">
        <f>IFERROR(Engine!Q933,0)</f>
        <v>0</v>
      </c>
      <c r="Z395" s="92">
        <f>IFERROR(Engine!R933,0)</f>
        <v>0</v>
      </c>
      <c r="AA395" s="92">
        <f>IFERROR(Engine!S933,0)</f>
        <v>0</v>
      </c>
      <c r="AB395" s="92">
        <f>IFERROR(Engine!T933,0)</f>
        <v>0</v>
      </c>
      <c r="AC395" s="92">
        <f>IFERROR(Engine!U933,0)</f>
        <v>0</v>
      </c>
      <c r="AD395" s="92">
        <f>IFERROR(Engine!V933,0)</f>
        <v>0</v>
      </c>
    </row>
    <row r="396" spans="10:30" x14ac:dyDescent="0.3">
      <c r="J396" s="91" t="s">
        <v>266</v>
      </c>
      <c r="K396" s="92">
        <f>IFERROR(Engine!C934,0)</f>
        <v>0</v>
      </c>
      <c r="L396" s="92">
        <f>IFERROR(Engine!D934,0)</f>
        <v>0</v>
      </c>
      <c r="M396" s="92">
        <f>IFERROR(Engine!E934,0)</f>
        <v>0</v>
      </c>
      <c r="N396" s="92">
        <f>IFERROR(Engine!F934,0)</f>
        <v>0</v>
      </c>
      <c r="O396" s="92">
        <f>IFERROR(Engine!G934,0)</f>
        <v>0</v>
      </c>
      <c r="P396" s="92">
        <f>IFERROR(Engine!H934,0)</f>
        <v>0</v>
      </c>
      <c r="Q396" s="92">
        <f>IFERROR(Engine!I934,0)</f>
        <v>0</v>
      </c>
      <c r="R396" s="92">
        <f>IFERROR(Engine!J934,0)</f>
        <v>0</v>
      </c>
      <c r="S396" s="92">
        <f>IFERROR(Engine!K934,0)</f>
        <v>0</v>
      </c>
      <c r="T396" s="92">
        <f>IFERROR(Engine!L934,0)</f>
        <v>0</v>
      </c>
      <c r="U396" s="92">
        <f>IFERROR(Engine!M934,0)</f>
        <v>0</v>
      </c>
      <c r="V396" s="92">
        <f>IFERROR(Engine!N934,0)</f>
        <v>0</v>
      </c>
      <c r="W396" s="92">
        <f>IFERROR(Engine!O934,0)</f>
        <v>0</v>
      </c>
      <c r="X396" s="92">
        <f>IFERROR(Engine!P934,0)</f>
        <v>0</v>
      </c>
      <c r="Y396" s="92">
        <f>IFERROR(Engine!Q934,0)</f>
        <v>0</v>
      </c>
      <c r="Z396" s="92">
        <f>IFERROR(Engine!R934,0)</f>
        <v>0</v>
      </c>
      <c r="AA396" s="92">
        <f>IFERROR(Engine!S934,0)</f>
        <v>0</v>
      </c>
      <c r="AB396" s="92">
        <f>IFERROR(Engine!T934,0)</f>
        <v>0</v>
      </c>
      <c r="AC396" s="92">
        <f>IFERROR(Engine!U934,0)</f>
        <v>0</v>
      </c>
      <c r="AD396" s="92">
        <f>IFERROR(Engine!V934,0)</f>
        <v>0</v>
      </c>
    </row>
    <row r="397" spans="10:30" x14ac:dyDescent="0.3">
      <c r="J397" s="91" t="s">
        <v>267</v>
      </c>
      <c r="K397" s="92">
        <f>IFERROR(Engine!C935,0)</f>
        <v>0</v>
      </c>
      <c r="L397" s="92">
        <f>IFERROR(Engine!D935,0)</f>
        <v>0</v>
      </c>
      <c r="M397" s="92">
        <f>IFERROR(Engine!E935,0)</f>
        <v>0</v>
      </c>
      <c r="N397" s="92">
        <f>IFERROR(Engine!F935,0)</f>
        <v>0</v>
      </c>
      <c r="O397" s="92">
        <f>IFERROR(Engine!G935,0)</f>
        <v>0</v>
      </c>
      <c r="P397" s="92">
        <f>IFERROR(Engine!H935,0)</f>
        <v>0</v>
      </c>
      <c r="Q397" s="92">
        <f>IFERROR(Engine!I935,0)</f>
        <v>0</v>
      </c>
      <c r="R397" s="92">
        <f>IFERROR(Engine!J935,0)</f>
        <v>0</v>
      </c>
      <c r="S397" s="92">
        <f>IFERROR(Engine!K935,0)</f>
        <v>0</v>
      </c>
      <c r="T397" s="92">
        <f>IFERROR(Engine!L935,0)</f>
        <v>0</v>
      </c>
      <c r="U397" s="92">
        <f>IFERROR(Engine!M935,0)</f>
        <v>0</v>
      </c>
      <c r="V397" s="92">
        <f>IFERROR(Engine!N935,0)</f>
        <v>0</v>
      </c>
      <c r="W397" s="92">
        <f>IFERROR(Engine!O935,0)</f>
        <v>0</v>
      </c>
      <c r="X397" s="92">
        <f>IFERROR(Engine!P935,0)</f>
        <v>0</v>
      </c>
      <c r="Y397" s="92">
        <f>IFERROR(Engine!Q935,0)</f>
        <v>0</v>
      </c>
      <c r="Z397" s="92">
        <f>IFERROR(Engine!R935,0)</f>
        <v>0</v>
      </c>
      <c r="AA397" s="92">
        <f>IFERROR(Engine!S935,0)</f>
        <v>0</v>
      </c>
      <c r="AB397" s="92">
        <f>IFERROR(Engine!T935,0)</f>
        <v>0</v>
      </c>
      <c r="AC397" s="92">
        <f>IFERROR(Engine!U935,0)</f>
        <v>0</v>
      </c>
      <c r="AD397" s="92">
        <f>IFERROR(Engine!V935,0)</f>
        <v>0</v>
      </c>
    </row>
    <row r="398" spans="10:30" x14ac:dyDescent="0.3">
      <c r="J398" s="87" t="s">
        <v>268</v>
      </c>
      <c r="K398" s="259">
        <f>IFERROR(Engine!C936,0)</f>
        <v>0</v>
      </c>
      <c r="L398" s="259">
        <f>IFERROR(Engine!D936,0)</f>
        <v>0</v>
      </c>
      <c r="M398" s="259">
        <f>IFERROR(Engine!E936,0)</f>
        <v>0</v>
      </c>
      <c r="N398" s="259">
        <f>IFERROR(Engine!F936,0)</f>
        <v>0</v>
      </c>
      <c r="O398" s="259">
        <f>IFERROR(Engine!G936,0)</f>
        <v>0</v>
      </c>
      <c r="P398" s="259">
        <f>IFERROR(Engine!H936,0)</f>
        <v>0</v>
      </c>
      <c r="Q398" s="259">
        <f>IFERROR(Engine!I936,0)</f>
        <v>0</v>
      </c>
      <c r="R398" s="259">
        <f>IFERROR(Engine!J936,0)</f>
        <v>0</v>
      </c>
      <c r="S398" s="259">
        <f>IFERROR(Engine!K936,0)</f>
        <v>0</v>
      </c>
      <c r="T398" s="259">
        <f>IFERROR(Engine!L936,0)</f>
        <v>0</v>
      </c>
      <c r="U398" s="259">
        <f>IFERROR(Engine!M936,0)</f>
        <v>0</v>
      </c>
      <c r="V398" s="259">
        <f>IFERROR(Engine!N936,0)</f>
        <v>0</v>
      </c>
      <c r="W398" s="259">
        <f>IFERROR(Engine!O936,0)</f>
        <v>0</v>
      </c>
      <c r="X398" s="259">
        <f>IFERROR(Engine!P936,0)</f>
        <v>0</v>
      </c>
      <c r="Y398" s="259">
        <f>IFERROR(Engine!Q936,0)</f>
        <v>0</v>
      </c>
      <c r="Z398" s="259">
        <f>IFERROR(Engine!R936,0)</f>
        <v>0</v>
      </c>
      <c r="AA398" s="259">
        <f>IFERROR(Engine!S936,0)</f>
        <v>0</v>
      </c>
      <c r="AB398" s="259">
        <f>IFERROR(Engine!T936,0)</f>
        <v>0</v>
      </c>
      <c r="AC398" s="259">
        <f>IFERROR(Engine!U936,0)</f>
        <v>0</v>
      </c>
      <c r="AD398" s="259">
        <f>IFERROR(Engine!V936,0)</f>
        <v>0</v>
      </c>
    </row>
    <row r="399" spans="10:30" x14ac:dyDescent="0.3">
      <c r="J399" s="87" t="s">
        <v>255</v>
      </c>
      <c r="K399" s="258" t="str">
        <f>IFERROR(Engine!C937,0)</f>
        <v>n/d</v>
      </c>
      <c r="L399" s="258" t="str">
        <f>IFERROR(Engine!D937,0)</f>
        <v>n/d</v>
      </c>
      <c r="M399" s="258" t="str">
        <f>IFERROR(Engine!E937,0)</f>
        <v>n/d</v>
      </c>
      <c r="N399" s="258" t="str">
        <f>IFERROR(Engine!F937,0)</f>
        <v>n/d</v>
      </c>
      <c r="O399" s="258" t="str">
        <f>IFERROR(Engine!G937,0)</f>
        <v>n/d</v>
      </c>
      <c r="P399" s="258" t="str">
        <f>IFERROR(Engine!H937,0)</f>
        <v>n/d</v>
      </c>
      <c r="Q399" s="258" t="str">
        <f>IFERROR(Engine!I937,0)</f>
        <v>n/d</v>
      </c>
      <c r="R399" s="258" t="str">
        <f>IFERROR(Engine!J937,0)</f>
        <v>n/d</v>
      </c>
      <c r="S399" s="258" t="str">
        <f>IFERROR(Engine!K937,0)</f>
        <v>n/d</v>
      </c>
      <c r="T399" s="258" t="str">
        <f>IFERROR(Engine!L937,0)</f>
        <v>n/d</v>
      </c>
      <c r="U399" s="258" t="str">
        <f>IFERROR(Engine!M937,0)</f>
        <v>n/d</v>
      </c>
      <c r="V399" s="258" t="str">
        <f>IFERROR(Engine!N937,0)</f>
        <v>n/d</v>
      </c>
      <c r="W399" s="258" t="str">
        <f>IFERROR(Engine!O937,0)</f>
        <v>n/d</v>
      </c>
      <c r="X399" s="258" t="str">
        <f>IFERROR(Engine!P937,0)</f>
        <v>n/d</v>
      </c>
      <c r="Y399" s="258" t="str">
        <f>IFERROR(Engine!Q937,0)</f>
        <v>n/d</v>
      </c>
      <c r="Z399" s="258" t="str">
        <f>IFERROR(Engine!R937,0)</f>
        <v>n/d</v>
      </c>
      <c r="AA399" s="258" t="str">
        <f>IFERROR(Engine!S937,0)</f>
        <v>n/d</v>
      </c>
      <c r="AB399" s="258" t="str">
        <f>IFERROR(Engine!T937,0)</f>
        <v>n/d</v>
      </c>
      <c r="AC399" s="258" t="str">
        <f>IFERROR(Engine!U937,0)</f>
        <v>n/d</v>
      </c>
      <c r="AD399" s="258" t="str">
        <f>IFERROR(Engine!V937,0)</f>
        <v>n/d</v>
      </c>
    </row>
    <row r="400" spans="10:30" x14ac:dyDescent="0.3">
      <c r="J400" s="39"/>
    </row>
    <row r="401" spans="2:30" x14ac:dyDescent="0.3">
      <c r="J401" s="109" t="s">
        <v>263</v>
      </c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  <c r="AC401" s="110"/>
      <c r="AD401" s="110"/>
    </row>
    <row r="402" spans="2:30" x14ac:dyDescent="0.3">
      <c r="J402" s="91" t="s">
        <v>269</v>
      </c>
      <c r="K402" s="92">
        <f>IFERROR(Engine!C940,0)</f>
        <v>0</v>
      </c>
      <c r="L402" s="92">
        <f>IFERROR(Engine!D940,0)</f>
        <v>0</v>
      </c>
      <c r="M402" s="92">
        <f>IFERROR(Engine!E940,0)</f>
        <v>0</v>
      </c>
      <c r="N402" s="92">
        <f>IFERROR(Engine!F940,0)</f>
        <v>0</v>
      </c>
      <c r="O402" s="92">
        <f>IFERROR(Engine!G940,0)</f>
        <v>0</v>
      </c>
      <c r="P402" s="92">
        <f>IFERROR(Engine!H940,0)</f>
        <v>0</v>
      </c>
      <c r="Q402" s="92">
        <f>IFERROR(Engine!I940,0)</f>
        <v>0</v>
      </c>
      <c r="R402" s="92">
        <f>IFERROR(Engine!J940,0)</f>
        <v>0</v>
      </c>
      <c r="S402" s="92">
        <f>IFERROR(Engine!K940,0)</f>
        <v>0</v>
      </c>
      <c r="T402" s="92">
        <f>IFERROR(Engine!L940,0)</f>
        <v>0</v>
      </c>
      <c r="U402" s="92">
        <f>IFERROR(Engine!M940,0)</f>
        <v>0</v>
      </c>
      <c r="V402" s="92">
        <f>IFERROR(Engine!N940,0)</f>
        <v>0</v>
      </c>
      <c r="W402" s="92">
        <f>IFERROR(Engine!O940,0)</f>
        <v>0</v>
      </c>
      <c r="X402" s="92">
        <f>IFERROR(Engine!P940,0)</f>
        <v>0</v>
      </c>
      <c r="Y402" s="92">
        <f>IFERROR(Engine!Q940,0)</f>
        <v>0</v>
      </c>
      <c r="Z402" s="92">
        <f>IFERROR(Engine!R940,0)</f>
        <v>0</v>
      </c>
      <c r="AA402" s="92">
        <f>IFERROR(Engine!S940,0)</f>
        <v>0</v>
      </c>
      <c r="AB402" s="92">
        <f>IFERROR(Engine!T940,0)</f>
        <v>0</v>
      </c>
      <c r="AC402" s="92">
        <f>IFERROR(Engine!U940,0)</f>
        <v>0</v>
      </c>
      <c r="AD402" s="92">
        <f>IFERROR(Engine!V940,0)</f>
        <v>0</v>
      </c>
    </row>
    <row r="403" spans="2:30" x14ac:dyDescent="0.3">
      <c r="J403" s="91" t="s">
        <v>270</v>
      </c>
      <c r="K403" s="92">
        <f>IFERROR(Engine!C941,0)</f>
        <v>0</v>
      </c>
      <c r="L403" s="92">
        <f>IFERROR(Engine!D941,0)</f>
        <v>0</v>
      </c>
      <c r="M403" s="92">
        <f>IFERROR(Engine!E941,0)</f>
        <v>0</v>
      </c>
      <c r="N403" s="92">
        <f>IFERROR(Engine!F941,0)</f>
        <v>0</v>
      </c>
      <c r="O403" s="92">
        <f>IFERROR(Engine!G941,0)</f>
        <v>0</v>
      </c>
      <c r="P403" s="92">
        <f>IFERROR(Engine!H941,0)</f>
        <v>0</v>
      </c>
      <c r="Q403" s="92">
        <f>IFERROR(Engine!I941,0)</f>
        <v>0</v>
      </c>
      <c r="R403" s="92">
        <f>IFERROR(Engine!J941,0)</f>
        <v>0</v>
      </c>
      <c r="S403" s="92">
        <f>IFERROR(Engine!K941,0)</f>
        <v>0</v>
      </c>
      <c r="T403" s="92">
        <f>IFERROR(Engine!L941,0)</f>
        <v>0</v>
      </c>
      <c r="U403" s="92">
        <f>IFERROR(Engine!M941,0)</f>
        <v>0</v>
      </c>
      <c r="V403" s="92">
        <f>IFERROR(Engine!N941,0)</f>
        <v>0</v>
      </c>
      <c r="W403" s="92">
        <f>IFERROR(Engine!O941,0)</f>
        <v>0</v>
      </c>
      <c r="X403" s="92">
        <f>IFERROR(Engine!P941,0)</f>
        <v>0</v>
      </c>
      <c r="Y403" s="92">
        <f>IFERROR(Engine!Q941,0)</f>
        <v>0</v>
      </c>
      <c r="Z403" s="92">
        <f>IFERROR(Engine!R941,0)</f>
        <v>0</v>
      </c>
      <c r="AA403" s="92">
        <f>IFERROR(Engine!S941,0)</f>
        <v>0</v>
      </c>
      <c r="AB403" s="92">
        <f>IFERROR(Engine!T941,0)</f>
        <v>0</v>
      </c>
      <c r="AC403" s="92">
        <f>IFERROR(Engine!U941,0)</f>
        <v>0</v>
      </c>
      <c r="AD403" s="92">
        <f>IFERROR(Engine!V941,0)</f>
        <v>0</v>
      </c>
    </row>
    <row r="404" spans="2:30" x14ac:dyDescent="0.3">
      <c r="J404" s="91" t="s">
        <v>271</v>
      </c>
      <c r="K404" s="92">
        <f>IFERROR(Engine!C942,0)</f>
        <v>0</v>
      </c>
      <c r="L404" s="92">
        <f>IFERROR(Engine!D942,0)</f>
        <v>0</v>
      </c>
      <c r="M404" s="92">
        <f>IFERROR(Engine!E942,0)</f>
        <v>0</v>
      </c>
      <c r="N404" s="92">
        <f>IFERROR(Engine!F942,0)</f>
        <v>0</v>
      </c>
      <c r="O404" s="92">
        <f>IFERROR(Engine!G942,0)</f>
        <v>0</v>
      </c>
      <c r="P404" s="92">
        <f>IFERROR(Engine!H942,0)</f>
        <v>0</v>
      </c>
      <c r="Q404" s="92">
        <f>IFERROR(Engine!I942,0)</f>
        <v>0</v>
      </c>
      <c r="R404" s="92">
        <f>IFERROR(Engine!J942,0)</f>
        <v>0</v>
      </c>
      <c r="S404" s="92">
        <f>IFERROR(Engine!K942,0)</f>
        <v>0</v>
      </c>
      <c r="T404" s="92">
        <f>IFERROR(Engine!L942,0)</f>
        <v>0</v>
      </c>
      <c r="U404" s="92">
        <f>IFERROR(Engine!M942,0)</f>
        <v>0</v>
      </c>
      <c r="V404" s="92">
        <f>IFERROR(Engine!N942,0)</f>
        <v>0</v>
      </c>
      <c r="W404" s="92">
        <f>IFERROR(Engine!O942,0)</f>
        <v>0</v>
      </c>
      <c r="X404" s="92">
        <f>IFERROR(Engine!P942,0)</f>
        <v>0</v>
      </c>
      <c r="Y404" s="92">
        <f>IFERROR(Engine!Q942,0)</f>
        <v>0</v>
      </c>
      <c r="Z404" s="92">
        <f>IFERROR(Engine!R942,0)</f>
        <v>0</v>
      </c>
      <c r="AA404" s="92">
        <f>IFERROR(Engine!S942,0)</f>
        <v>0</v>
      </c>
      <c r="AB404" s="92">
        <f>IFERROR(Engine!T942,0)</f>
        <v>0</v>
      </c>
      <c r="AC404" s="92">
        <f>IFERROR(Engine!U942,0)</f>
        <v>0</v>
      </c>
      <c r="AD404" s="92">
        <f>IFERROR(Engine!V942,0)</f>
        <v>0</v>
      </c>
    </row>
    <row r="405" spans="2:30" x14ac:dyDescent="0.3">
      <c r="J405" s="87" t="s">
        <v>259</v>
      </c>
      <c r="K405" s="259">
        <f>IFERROR(Engine!C943,0)</f>
        <v>0</v>
      </c>
      <c r="L405" s="259">
        <f>IFERROR(Engine!D943,0)</f>
        <v>0</v>
      </c>
      <c r="M405" s="259">
        <f>IFERROR(Engine!E943,0)</f>
        <v>0</v>
      </c>
      <c r="N405" s="259">
        <f>IFERROR(Engine!F943,0)</f>
        <v>0</v>
      </c>
      <c r="O405" s="259">
        <f>IFERROR(Engine!G943,0)</f>
        <v>0</v>
      </c>
      <c r="P405" s="259">
        <f>IFERROR(Engine!H943,0)</f>
        <v>0</v>
      </c>
      <c r="Q405" s="259">
        <f>IFERROR(Engine!I943,0)</f>
        <v>0</v>
      </c>
      <c r="R405" s="259">
        <f>IFERROR(Engine!J943,0)</f>
        <v>0</v>
      </c>
      <c r="S405" s="259">
        <f>IFERROR(Engine!K943,0)</f>
        <v>0</v>
      </c>
      <c r="T405" s="259">
        <f>IFERROR(Engine!L943,0)</f>
        <v>0</v>
      </c>
      <c r="U405" s="259">
        <f>IFERROR(Engine!M943,0)</f>
        <v>0</v>
      </c>
      <c r="V405" s="259">
        <f>IFERROR(Engine!N943,0)</f>
        <v>0</v>
      </c>
      <c r="W405" s="259">
        <f>IFERROR(Engine!O943,0)</f>
        <v>0</v>
      </c>
      <c r="X405" s="259">
        <f>IFERROR(Engine!P943,0)</f>
        <v>0</v>
      </c>
      <c r="Y405" s="259">
        <f>IFERROR(Engine!Q943,0)</f>
        <v>0</v>
      </c>
      <c r="Z405" s="259">
        <f>IFERROR(Engine!R943,0)</f>
        <v>0</v>
      </c>
      <c r="AA405" s="259">
        <f>IFERROR(Engine!S943,0)</f>
        <v>0</v>
      </c>
      <c r="AB405" s="259">
        <f>IFERROR(Engine!T943,0)</f>
        <v>0</v>
      </c>
      <c r="AC405" s="259">
        <f>IFERROR(Engine!U943,0)</f>
        <v>0</v>
      </c>
      <c r="AD405" s="259">
        <f>IFERROR(Engine!V943,0)</f>
        <v>0</v>
      </c>
    </row>
    <row r="406" spans="2:30" x14ac:dyDescent="0.3">
      <c r="J406" s="87" t="s">
        <v>260</v>
      </c>
      <c r="K406" s="258" t="str">
        <f>IFERROR(Engine!C944,0)</f>
        <v>n/d</v>
      </c>
      <c r="L406" s="258" t="str">
        <f>IFERROR(Engine!D944,0)</f>
        <v>n/d</v>
      </c>
      <c r="M406" s="258" t="str">
        <f>IFERROR(Engine!E944,0)</f>
        <v>n/d</v>
      </c>
      <c r="N406" s="258" t="str">
        <f>IFERROR(Engine!F944,0)</f>
        <v>n/d</v>
      </c>
      <c r="O406" s="258" t="str">
        <f>IFERROR(Engine!G944,0)</f>
        <v>n/d</v>
      </c>
      <c r="P406" s="258" t="str">
        <f>IFERROR(Engine!H944,0)</f>
        <v>n/d</v>
      </c>
      <c r="Q406" s="258" t="str">
        <f>IFERROR(Engine!I944,0)</f>
        <v>n/d</v>
      </c>
      <c r="R406" s="258" t="str">
        <f>IFERROR(Engine!J944,0)</f>
        <v>n/d</v>
      </c>
      <c r="S406" s="258" t="str">
        <f>IFERROR(Engine!K944,0)</f>
        <v>n/d</v>
      </c>
      <c r="T406" s="258" t="str">
        <f>IFERROR(Engine!L944,0)</f>
        <v>n/d</v>
      </c>
      <c r="U406" s="258" t="str">
        <f>IFERROR(Engine!M944,0)</f>
        <v>n/d</v>
      </c>
      <c r="V406" s="258" t="str">
        <f>IFERROR(Engine!N944,0)</f>
        <v>n/d</v>
      </c>
      <c r="W406" s="258" t="str">
        <f>IFERROR(Engine!O944,0)</f>
        <v>n/d</v>
      </c>
      <c r="X406" s="258" t="str">
        <f>IFERROR(Engine!P944,0)</f>
        <v>n/d</v>
      </c>
      <c r="Y406" s="258" t="str">
        <f>IFERROR(Engine!Q944,0)</f>
        <v>n/d</v>
      </c>
      <c r="Z406" s="258" t="str">
        <f>IFERROR(Engine!R944,0)</f>
        <v>n/d</v>
      </c>
      <c r="AA406" s="258" t="str">
        <f>IFERROR(Engine!S944,0)</f>
        <v>n/d</v>
      </c>
      <c r="AB406" s="258" t="str">
        <f>IFERROR(Engine!T944,0)</f>
        <v>n/d</v>
      </c>
      <c r="AC406" s="258" t="str">
        <f>IFERROR(Engine!U944,0)</f>
        <v>n/d</v>
      </c>
      <c r="AD406" s="258" t="str">
        <f>IFERROR(Engine!V944,0)</f>
        <v>n/d</v>
      </c>
    </row>
    <row r="407" spans="2:30" x14ac:dyDescent="0.3">
      <c r="J407" s="39"/>
    </row>
    <row r="408" spans="2:30" x14ac:dyDescent="0.3">
      <c r="J408" s="39"/>
    </row>
    <row r="409" spans="2:30" ht="15" thickBot="1" x14ac:dyDescent="0.4">
      <c r="B409" s="81" t="s">
        <v>273</v>
      </c>
      <c r="C409" s="82"/>
      <c r="D409" s="82"/>
      <c r="E409" s="82"/>
      <c r="F409" s="82"/>
      <c r="G409" s="82"/>
      <c r="H409" s="82"/>
      <c r="I409" s="82"/>
      <c r="J409" s="256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</row>
    <row r="410" spans="2:30" ht="4" customHeight="1" x14ac:dyDescent="0.35">
      <c r="B410" s="155"/>
      <c r="C410" s="59"/>
      <c r="D410" s="59"/>
      <c r="E410" s="59"/>
      <c r="F410" s="59"/>
      <c r="G410" s="59"/>
      <c r="H410" s="59"/>
      <c r="I410" s="59"/>
      <c r="J410" s="290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</row>
    <row r="411" spans="2:30" ht="409.5" customHeight="1" x14ac:dyDescent="0.3">
      <c r="B411" s="339"/>
      <c r="C411" s="339"/>
      <c r="D411" s="339"/>
      <c r="E411" s="339"/>
      <c r="F411" s="339"/>
      <c r="G411" s="339"/>
      <c r="H411" s="339"/>
      <c r="I411" s="339"/>
      <c r="J411" s="339"/>
      <c r="K411" s="339"/>
      <c r="L411" s="339"/>
      <c r="M411" s="339"/>
      <c r="N411" s="339"/>
      <c r="O411" s="339"/>
      <c r="P411" s="339"/>
      <c r="Q411" s="339"/>
      <c r="R411" s="339"/>
      <c r="S411" s="339"/>
      <c r="T411" s="339"/>
      <c r="U411" s="339"/>
      <c r="V411" s="339"/>
      <c r="W411" s="339"/>
      <c r="X411" s="339"/>
      <c r="Y411" s="339"/>
      <c r="Z411" s="339"/>
      <c r="AA411" s="339"/>
      <c r="AB411" s="339"/>
      <c r="AC411" s="339"/>
      <c r="AD411" s="339"/>
    </row>
    <row r="412" spans="2:30" ht="409.5" customHeight="1" x14ac:dyDescent="0.3">
      <c r="B412" s="340"/>
      <c r="C412" s="340"/>
      <c r="D412" s="340"/>
      <c r="E412" s="340"/>
      <c r="F412" s="340"/>
      <c r="G412" s="340"/>
      <c r="H412" s="340"/>
      <c r="I412" s="340"/>
      <c r="J412" s="340"/>
      <c r="K412" s="340"/>
      <c r="L412" s="340"/>
      <c r="M412" s="340"/>
      <c r="N412" s="340"/>
      <c r="O412" s="340"/>
      <c r="P412" s="340"/>
      <c r="Q412" s="340"/>
      <c r="R412" s="340"/>
      <c r="S412" s="340"/>
      <c r="T412" s="340"/>
      <c r="U412" s="340"/>
      <c r="V412" s="340"/>
      <c r="W412" s="340"/>
      <c r="X412" s="340"/>
      <c r="Y412" s="340"/>
      <c r="Z412" s="340"/>
      <c r="AA412" s="340"/>
      <c r="AB412" s="340"/>
      <c r="AC412" s="340"/>
      <c r="AD412" s="340"/>
    </row>
    <row r="413" spans="2:30" x14ac:dyDescent="0.3"/>
  </sheetData>
  <sheetProtection algorithmName="SHA-512" hashValue="fWMjcmiVE5rV8a2eSie+7jGz3YD3Mt0Mvr4BHbjIANPzt+vITwYUth0HsjwC7Clgk6DDRKQEnpvRCv13Kz1/4g==" saltValue="O8JIv8XfIqoWKm4Cjm6OZw==" spinCount="100000" sheet="1" objects="1" scenarios="1"/>
  <mergeCells count="722">
    <mergeCell ref="B174:B175"/>
    <mergeCell ref="C174:C175"/>
    <mergeCell ref="D174:D175"/>
    <mergeCell ref="E174:E175"/>
    <mergeCell ref="F174:F175"/>
    <mergeCell ref="G174:G175"/>
    <mergeCell ref="H174:H175"/>
    <mergeCell ref="B176:B177"/>
    <mergeCell ref="C176:C177"/>
    <mergeCell ref="D176:D177"/>
    <mergeCell ref="E176:E177"/>
    <mergeCell ref="F176:F177"/>
    <mergeCell ref="G176:G177"/>
    <mergeCell ref="H176:H177"/>
    <mergeCell ref="B170:B171"/>
    <mergeCell ref="C170:C171"/>
    <mergeCell ref="D170:D171"/>
    <mergeCell ref="E170:E171"/>
    <mergeCell ref="F170:F171"/>
    <mergeCell ref="G170:G171"/>
    <mergeCell ref="H170:H171"/>
    <mergeCell ref="B172:B173"/>
    <mergeCell ref="C172:C173"/>
    <mergeCell ref="D172:D173"/>
    <mergeCell ref="E172:E173"/>
    <mergeCell ref="F172:F173"/>
    <mergeCell ref="G172:G173"/>
    <mergeCell ref="H172:H173"/>
    <mergeCell ref="B166:B167"/>
    <mergeCell ref="C166:C167"/>
    <mergeCell ref="D166:D167"/>
    <mergeCell ref="E166:E167"/>
    <mergeCell ref="F166:F167"/>
    <mergeCell ref="G166:G167"/>
    <mergeCell ref="H166:H167"/>
    <mergeCell ref="B168:B169"/>
    <mergeCell ref="C168:C169"/>
    <mergeCell ref="D168:D169"/>
    <mergeCell ref="E168:E169"/>
    <mergeCell ref="F168:F169"/>
    <mergeCell ref="G168:G169"/>
    <mergeCell ref="H168:H169"/>
    <mergeCell ref="B162:B163"/>
    <mergeCell ref="C162:C163"/>
    <mergeCell ref="D162:D163"/>
    <mergeCell ref="E162:E163"/>
    <mergeCell ref="F162:F163"/>
    <mergeCell ref="G162:G163"/>
    <mergeCell ref="H162:H163"/>
    <mergeCell ref="B164:B165"/>
    <mergeCell ref="C164:C165"/>
    <mergeCell ref="D164:D165"/>
    <mergeCell ref="E164:E165"/>
    <mergeCell ref="F164:F165"/>
    <mergeCell ref="G164:G165"/>
    <mergeCell ref="H164:H165"/>
    <mergeCell ref="B158:B159"/>
    <mergeCell ref="C158:C159"/>
    <mergeCell ref="D158:D159"/>
    <mergeCell ref="E158:E159"/>
    <mergeCell ref="F158:F159"/>
    <mergeCell ref="G158:G159"/>
    <mergeCell ref="H158:H159"/>
    <mergeCell ref="B160:B161"/>
    <mergeCell ref="C160:C161"/>
    <mergeCell ref="D160:D161"/>
    <mergeCell ref="E160:E161"/>
    <mergeCell ref="F160:F161"/>
    <mergeCell ref="G160:G161"/>
    <mergeCell ref="H160:H161"/>
    <mergeCell ref="B154:B155"/>
    <mergeCell ref="C154:C155"/>
    <mergeCell ref="D154:D155"/>
    <mergeCell ref="E154:E155"/>
    <mergeCell ref="F154:F155"/>
    <mergeCell ref="G154:G155"/>
    <mergeCell ref="H154:H155"/>
    <mergeCell ref="B156:B157"/>
    <mergeCell ref="C156:C157"/>
    <mergeCell ref="D156:D157"/>
    <mergeCell ref="E156:E157"/>
    <mergeCell ref="F156:F157"/>
    <mergeCell ref="G156:G157"/>
    <mergeCell ref="H156:H157"/>
    <mergeCell ref="B150:B151"/>
    <mergeCell ref="C150:C151"/>
    <mergeCell ref="D150:D151"/>
    <mergeCell ref="E150:E151"/>
    <mergeCell ref="F150:F151"/>
    <mergeCell ref="G150:G151"/>
    <mergeCell ref="H150:H151"/>
    <mergeCell ref="B152:B153"/>
    <mergeCell ref="C152:C153"/>
    <mergeCell ref="D152:D153"/>
    <mergeCell ref="E152:E153"/>
    <mergeCell ref="F152:F153"/>
    <mergeCell ref="G152:G153"/>
    <mergeCell ref="H152:H153"/>
    <mergeCell ref="B146:B147"/>
    <mergeCell ref="C146:C147"/>
    <mergeCell ref="D146:D147"/>
    <mergeCell ref="E146:E147"/>
    <mergeCell ref="F146:F147"/>
    <mergeCell ref="G146:G147"/>
    <mergeCell ref="H146:H147"/>
    <mergeCell ref="B148:B149"/>
    <mergeCell ref="C148:C149"/>
    <mergeCell ref="D148:D149"/>
    <mergeCell ref="E148:E149"/>
    <mergeCell ref="F148:F149"/>
    <mergeCell ref="G148:G149"/>
    <mergeCell ref="H148:H149"/>
    <mergeCell ref="B142:B143"/>
    <mergeCell ref="C142:C143"/>
    <mergeCell ref="D142:D143"/>
    <mergeCell ref="E142:E143"/>
    <mergeCell ref="F142:F143"/>
    <mergeCell ref="G142:G143"/>
    <mergeCell ref="H142:H143"/>
    <mergeCell ref="B144:B145"/>
    <mergeCell ref="C144:C145"/>
    <mergeCell ref="D144:D145"/>
    <mergeCell ref="E144:E145"/>
    <mergeCell ref="F144:F145"/>
    <mergeCell ref="G144:G145"/>
    <mergeCell ref="H144:H145"/>
    <mergeCell ref="B138:B139"/>
    <mergeCell ref="C138:C139"/>
    <mergeCell ref="D138:D139"/>
    <mergeCell ref="E138:E139"/>
    <mergeCell ref="F138:F139"/>
    <mergeCell ref="G138:G139"/>
    <mergeCell ref="H138:H139"/>
    <mergeCell ref="B140:B141"/>
    <mergeCell ref="C140:C141"/>
    <mergeCell ref="D140:D141"/>
    <mergeCell ref="E140:E141"/>
    <mergeCell ref="F140:F141"/>
    <mergeCell ref="G140:G141"/>
    <mergeCell ref="H140:H141"/>
    <mergeCell ref="B134:B135"/>
    <mergeCell ref="C134:C135"/>
    <mergeCell ref="D134:D135"/>
    <mergeCell ref="E134:E135"/>
    <mergeCell ref="F134:F135"/>
    <mergeCell ref="G134:G135"/>
    <mergeCell ref="H134:H135"/>
    <mergeCell ref="B136:B137"/>
    <mergeCell ref="C136:C137"/>
    <mergeCell ref="D136:D137"/>
    <mergeCell ref="E136:E137"/>
    <mergeCell ref="F136:F137"/>
    <mergeCell ref="G136:G137"/>
    <mergeCell ref="H136:H137"/>
    <mergeCell ref="B130:B131"/>
    <mergeCell ref="C130:C131"/>
    <mergeCell ref="D130:D131"/>
    <mergeCell ref="E130:E131"/>
    <mergeCell ref="F130:F131"/>
    <mergeCell ref="G130:G131"/>
    <mergeCell ref="H130:H131"/>
    <mergeCell ref="B132:B133"/>
    <mergeCell ref="C132:C133"/>
    <mergeCell ref="D132:D133"/>
    <mergeCell ref="E132:E133"/>
    <mergeCell ref="F132:F133"/>
    <mergeCell ref="G132:G133"/>
    <mergeCell ref="H132:H133"/>
    <mergeCell ref="B126:B127"/>
    <mergeCell ref="C126:C127"/>
    <mergeCell ref="D126:D127"/>
    <mergeCell ref="E126:E127"/>
    <mergeCell ref="F126:F127"/>
    <mergeCell ref="G126:G127"/>
    <mergeCell ref="H126:H127"/>
    <mergeCell ref="B128:B129"/>
    <mergeCell ref="C128:C129"/>
    <mergeCell ref="D128:D129"/>
    <mergeCell ref="E128:E129"/>
    <mergeCell ref="F128:F129"/>
    <mergeCell ref="G128:G129"/>
    <mergeCell ref="H128:H129"/>
    <mergeCell ref="C122:C123"/>
    <mergeCell ref="D122:D123"/>
    <mergeCell ref="E122:E123"/>
    <mergeCell ref="F122:F123"/>
    <mergeCell ref="G122:G123"/>
    <mergeCell ref="H122:H123"/>
    <mergeCell ref="B124:B125"/>
    <mergeCell ref="C124:C125"/>
    <mergeCell ref="D124:D125"/>
    <mergeCell ref="E124:E125"/>
    <mergeCell ref="F124:F125"/>
    <mergeCell ref="G124:G125"/>
    <mergeCell ref="H124:H125"/>
    <mergeCell ref="H328:H330"/>
    <mergeCell ref="I328:I330"/>
    <mergeCell ref="B331:B333"/>
    <mergeCell ref="C331:C333"/>
    <mergeCell ref="D331:D333"/>
    <mergeCell ref="E331:E333"/>
    <mergeCell ref="F331:F333"/>
    <mergeCell ref="G331:G333"/>
    <mergeCell ref="H331:H333"/>
    <mergeCell ref="I331:I333"/>
    <mergeCell ref="B328:B330"/>
    <mergeCell ref="C328:C330"/>
    <mergeCell ref="D328:D330"/>
    <mergeCell ref="E328:E330"/>
    <mergeCell ref="F328:F330"/>
    <mergeCell ref="G328:G330"/>
    <mergeCell ref="H322:H324"/>
    <mergeCell ref="I322:I324"/>
    <mergeCell ref="B325:B327"/>
    <mergeCell ref="C325:C327"/>
    <mergeCell ref="D325:D327"/>
    <mergeCell ref="E325:E327"/>
    <mergeCell ref="F325:F327"/>
    <mergeCell ref="G325:G327"/>
    <mergeCell ref="H325:H327"/>
    <mergeCell ref="I325:I327"/>
    <mergeCell ref="B322:B324"/>
    <mergeCell ref="C322:C324"/>
    <mergeCell ref="D322:D324"/>
    <mergeCell ref="E322:E324"/>
    <mergeCell ref="F322:F324"/>
    <mergeCell ref="G322:G324"/>
    <mergeCell ref="H316:H318"/>
    <mergeCell ref="I316:I318"/>
    <mergeCell ref="B319:B321"/>
    <mergeCell ref="C319:C321"/>
    <mergeCell ref="D319:D321"/>
    <mergeCell ref="E319:E321"/>
    <mergeCell ref="F319:F321"/>
    <mergeCell ref="G319:G321"/>
    <mergeCell ref="H319:H321"/>
    <mergeCell ref="I319:I321"/>
    <mergeCell ref="B316:B318"/>
    <mergeCell ref="C316:C318"/>
    <mergeCell ref="D316:D318"/>
    <mergeCell ref="E316:E318"/>
    <mergeCell ref="F316:F318"/>
    <mergeCell ref="G316:G318"/>
    <mergeCell ref="H310:H312"/>
    <mergeCell ref="I310:I312"/>
    <mergeCell ref="B313:B315"/>
    <mergeCell ref="C313:C315"/>
    <mergeCell ref="D313:D315"/>
    <mergeCell ref="E313:E315"/>
    <mergeCell ref="F313:F315"/>
    <mergeCell ref="G313:G315"/>
    <mergeCell ref="H313:H315"/>
    <mergeCell ref="I313:I315"/>
    <mergeCell ref="B310:B312"/>
    <mergeCell ref="C310:C312"/>
    <mergeCell ref="D310:D312"/>
    <mergeCell ref="E310:E312"/>
    <mergeCell ref="F310:F312"/>
    <mergeCell ref="G310:G312"/>
    <mergeCell ref="H304:H306"/>
    <mergeCell ref="I304:I306"/>
    <mergeCell ref="B307:B309"/>
    <mergeCell ref="C307:C309"/>
    <mergeCell ref="D307:D309"/>
    <mergeCell ref="E307:E309"/>
    <mergeCell ref="F307:F309"/>
    <mergeCell ref="G307:G309"/>
    <mergeCell ref="H307:H309"/>
    <mergeCell ref="I307:I309"/>
    <mergeCell ref="B304:B306"/>
    <mergeCell ref="C304:C306"/>
    <mergeCell ref="D304:D306"/>
    <mergeCell ref="E304:E306"/>
    <mergeCell ref="F304:F306"/>
    <mergeCell ref="G304:G306"/>
    <mergeCell ref="H298:H300"/>
    <mergeCell ref="I298:I300"/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B298:B300"/>
    <mergeCell ref="C298:C300"/>
    <mergeCell ref="D298:D300"/>
    <mergeCell ref="E298:E300"/>
    <mergeCell ref="F298:F300"/>
    <mergeCell ref="G298:G300"/>
    <mergeCell ref="H292:H294"/>
    <mergeCell ref="I292:I294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B292:B294"/>
    <mergeCell ref="C292:C294"/>
    <mergeCell ref="D292:D294"/>
    <mergeCell ref="E292:E294"/>
    <mergeCell ref="F292:F294"/>
    <mergeCell ref="G292:G294"/>
    <mergeCell ref="H286:H288"/>
    <mergeCell ref="I286:I288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B286:B288"/>
    <mergeCell ref="C286:C288"/>
    <mergeCell ref="D286:D288"/>
    <mergeCell ref="E286:E288"/>
    <mergeCell ref="F286:F288"/>
    <mergeCell ref="G286:G288"/>
    <mergeCell ref="H280:H282"/>
    <mergeCell ref="I280:I282"/>
    <mergeCell ref="B283:B285"/>
    <mergeCell ref="C283:C285"/>
    <mergeCell ref="D283:D285"/>
    <mergeCell ref="E283:E285"/>
    <mergeCell ref="F283:F285"/>
    <mergeCell ref="G283:G285"/>
    <mergeCell ref="H283:H285"/>
    <mergeCell ref="I283:I285"/>
    <mergeCell ref="B280:B282"/>
    <mergeCell ref="C280:C282"/>
    <mergeCell ref="D280:D282"/>
    <mergeCell ref="E280:E282"/>
    <mergeCell ref="F280:F282"/>
    <mergeCell ref="G280:G282"/>
    <mergeCell ref="B277:B279"/>
    <mergeCell ref="C277:C279"/>
    <mergeCell ref="D277:D279"/>
    <mergeCell ref="E277:E279"/>
    <mergeCell ref="F277:F279"/>
    <mergeCell ref="G277:G279"/>
    <mergeCell ref="H277:H279"/>
    <mergeCell ref="I277:I279"/>
    <mergeCell ref="C274:C276"/>
    <mergeCell ref="B274:B276"/>
    <mergeCell ref="D274:D276"/>
    <mergeCell ref="E274:E276"/>
    <mergeCell ref="F274:F276"/>
    <mergeCell ref="G274:G276"/>
    <mergeCell ref="H106:H107"/>
    <mergeCell ref="B106:B107"/>
    <mergeCell ref="C106:C107"/>
    <mergeCell ref="D106:D107"/>
    <mergeCell ref="E106:E107"/>
    <mergeCell ref="F106:F107"/>
    <mergeCell ref="G106:G107"/>
    <mergeCell ref="H274:H276"/>
    <mergeCell ref="I274:I276"/>
    <mergeCell ref="B118:B119"/>
    <mergeCell ref="C118:C119"/>
    <mergeCell ref="D118:D119"/>
    <mergeCell ref="E118:E119"/>
    <mergeCell ref="F118:F119"/>
    <mergeCell ref="G118:G119"/>
    <mergeCell ref="H118:H119"/>
    <mergeCell ref="B120:B121"/>
    <mergeCell ref="C120:C121"/>
    <mergeCell ref="D120:D121"/>
    <mergeCell ref="E120:E121"/>
    <mergeCell ref="F120:F121"/>
    <mergeCell ref="G120:G121"/>
    <mergeCell ref="H120:H121"/>
    <mergeCell ref="B122:B123"/>
    <mergeCell ref="H102:H103"/>
    <mergeCell ref="B104:B105"/>
    <mergeCell ref="C104:C105"/>
    <mergeCell ref="D104:D105"/>
    <mergeCell ref="E104:E105"/>
    <mergeCell ref="F104:F105"/>
    <mergeCell ref="G104:G105"/>
    <mergeCell ref="H104:H105"/>
    <mergeCell ref="B102:B103"/>
    <mergeCell ref="C102:C103"/>
    <mergeCell ref="D102:D103"/>
    <mergeCell ref="E102:E103"/>
    <mergeCell ref="F102:F103"/>
    <mergeCell ref="G102:G103"/>
    <mergeCell ref="H98:H99"/>
    <mergeCell ref="B100:B101"/>
    <mergeCell ref="C100:C101"/>
    <mergeCell ref="D100:D101"/>
    <mergeCell ref="E100:E101"/>
    <mergeCell ref="F100:F101"/>
    <mergeCell ref="G100:G101"/>
    <mergeCell ref="H100:H101"/>
    <mergeCell ref="B98:B99"/>
    <mergeCell ref="C98:C99"/>
    <mergeCell ref="D98:D99"/>
    <mergeCell ref="E98:E99"/>
    <mergeCell ref="F98:F99"/>
    <mergeCell ref="G98:G99"/>
    <mergeCell ref="H94:H95"/>
    <mergeCell ref="B96:B97"/>
    <mergeCell ref="C96:C97"/>
    <mergeCell ref="D96:D97"/>
    <mergeCell ref="E96:E97"/>
    <mergeCell ref="F96:F97"/>
    <mergeCell ref="G96:G97"/>
    <mergeCell ref="H96:H97"/>
    <mergeCell ref="B94:B95"/>
    <mergeCell ref="C94:C95"/>
    <mergeCell ref="D94:D95"/>
    <mergeCell ref="E94:E95"/>
    <mergeCell ref="F94:F95"/>
    <mergeCell ref="G94:G95"/>
    <mergeCell ref="H90:H91"/>
    <mergeCell ref="B92:B93"/>
    <mergeCell ref="C92:C93"/>
    <mergeCell ref="D92:D93"/>
    <mergeCell ref="E92:E93"/>
    <mergeCell ref="F92:F93"/>
    <mergeCell ref="G92:G93"/>
    <mergeCell ref="H92:H93"/>
    <mergeCell ref="B90:B91"/>
    <mergeCell ref="C90:C91"/>
    <mergeCell ref="D90:D91"/>
    <mergeCell ref="E90:E91"/>
    <mergeCell ref="F90:F91"/>
    <mergeCell ref="G90:G91"/>
    <mergeCell ref="H86:H87"/>
    <mergeCell ref="B88:B89"/>
    <mergeCell ref="C88:C89"/>
    <mergeCell ref="D88:D89"/>
    <mergeCell ref="E88:E89"/>
    <mergeCell ref="F88:F89"/>
    <mergeCell ref="G88:G89"/>
    <mergeCell ref="H88:H89"/>
    <mergeCell ref="B86:B87"/>
    <mergeCell ref="C86:C87"/>
    <mergeCell ref="D86:D87"/>
    <mergeCell ref="E86:E87"/>
    <mergeCell ref="F86:F87"/>
    <mergeCell ref="G86:G87"/>
    <mergeCell ref="H82:H83"/>
    <mergeCell ref="B84:B85"/>
    <mergeCell ref="C84:C85"/>
    <mergeCell ref="D84:D85"/>
    <mergeCell ref="E84:E85"/>
    <mergeCell ref="F84:F85"/>
    <mergeCell ref="G84:G85"/>
    <mergeCell ref="H84:H85"/>
    <mergeCell ref="B82:B83"/>
    <mergeCell ref="C82:C83"/>
    <mergeCell ref="D82:D83"/>
    <mergeCell ref="E82:E83"/>
    <mergeCell ref="F82:F83"/>
    <mergeCell ref="G82:G83"/>
    <mergeCell ref="H78:H79"/>
    <mergeCell ref="B80:B81"/>
    <mergeCell ref="C80:C81"/>
    <mergeCell ref="D80:D81"/>
    <mergeCell ref="E80:E81"/>
    <mergeCell ref="F80:F81"/>
    <mergeCell ref="G80:G81"/>
    <mergeCell ref="H80:H81"/>
    <mergeCell ref="B78:B79"/>
    <mergeCell ref="C78:C79"/>
    <mergeCell ref="D78:D79"/>
    <mergeCell ref="E78:E79"/>
    <mergeCell ref="F78:F79"/>
    <mergeCell ref="G78:G79"/>
    <mergeCell ref="H74:H75"/>
    <mergeCell ref="B76:B77"/>
    <mergeCell ref="C76:C77"/>
    <mergeCell ref="D76:D77"/>
    <mergeCell ref="E76:E77"/>
    <mergeCell ref="F76:F77"/>
    <mergeCell ref="G76:G77"/>
    <mergeCell ref="H76:H77"/>
    <mergeCell ref="B74:B75"/>
    <mergeCell ref="C74:C75"/>
    <mergeCell ref="D74:D75"/>
    <mergeCell ref="E74:E75"/>
    <mergeCell ref="F74:F75"/>
    <mergeCell ref="G74:G75"/>
    <mergeCell ref="H70:H71"/>
    <mergeCell ref="B72:B73"/>
    <mergeCell ref="C72:C73"/>
    <mergeCell ref="D72:D73"/>
    <mergeCell ref="E72:E73"/>
    <mergeCell ref="F72:F73"/>
    <mergeCell ref="G72:G73"/>
    <mergeCell ref="H72:H73"/>
    <mergeCell ref="B70:B71"/>
    <mergeCell ref="C70:C71"/>
    <mergeCell ref="D70:D71"/>
    <mergeCell ref="E70:E71"/>
    <mergeCell ref="F70:F71"/>
    <mergeCell ref="G70:G71"/>
    <mergeCell ref="H66:H67"/>
    <mergeCell ref="B68:B69"/>
    <mergeCell ref="C68:C69"/>
    <mergeCell ref="D68:D69"/>
    <mergeCell ref="E68:E69"/>
    <mergeCell ref="F68:F69"/>
    <mergeCell ref="G68:G69"/>
    <mergeCell ref="H68:H69"/>
    <mergeCell ref="B66:B67"/>
    <mergeCell ref="C66:C67"/>
    <mergeCell ref="D66:D67"/>
    <mergeCell ref="E66:E67"/>
    <mergeCell ref="F66:F67"/>
    <mergeCell ref="G66:G67"/>
    <mergeCell ref="H62:H63"/>
    <mergeCell ref="B64:B65"/>
    <mergeCell ref="C64:C65"/>
    <mergeCell ref="D64:D65"/>
    <mergeCell ref="E64:E65"/>
    <mergeCell ref="F64:F65"/>
    <mergeCell ref="G64:G65"/>
    <mergeCell ref="H64:H65"/>
    <mergeCell ref="B62:B63"/>
    <mergeCell ref="C62:C63"/>
    <mergeCell ref="D62:D63"/>
    <mergeCell ref="E62:E63"/>
    <mergeCell ref="F62:F63"/>
    <mergeCell ref="G62:G63"/>
    <mergeCell ref="H58:H59"/>
    <mergeCell ref="B60:B61"/>
    <mergeCell ref="C60:C61"/>
    <mergeCell ref="D60:D61"/>
    <mergeCell ref="E60:E61"/>
    <mergeCell ref="F60:F61"/>
    <mergeCell ref="G60:G61"/>
    <mergeCell ref="H60:H61"/>
    <mergeCell ref="B58:B59"/>
    <mergeCell ref="C58:C59"/>
    <mergeCell ref="D58:D59"/>
    <mergeCell ref="E58:E59"/>
    <mergeCell ref="F58:F59"/>
    <mergeCell ref="G58:G59"/>
    <mergeCell ref="H54:H55"/>
    <mergeCell ref="B56:B57"/>
    <mergeCell ref="C56:C57"/>
    <mergeCell ref="D56:D57"/>
    <mergeCell ref="E56:E57"/>
    <mergeCell ref="F56:F57"/>
    <mergeCell ref="G56:G57"/>
    <mergeCell ref="H56:H57"/>
    <mergeCell ref="B54:B55"/>
    <mergeCell ref="C54:C55"/>
    <mergeCell ref="D54:D55"/>
    <mergeCell ref="E54:E55"/>
    <mergeCell ref="F54:F55"/>
    <mergeCell ref="G54:G55"/>
    <mergeCell ref="H50:H51"/>
    <mergeCell ref="B52:B53"/>
    <mergeCell ref="C52:C53"/>
    <mergeCell ref="D52:D53"/>
    <mergeCell ref="E52:E53"/>
    <mergeCell ref="F52:F53"/>
    <mergeCell ref="G52:G53"/>
    <mergeCell ref="H52:H53"/>
    <mergeCell ref="B50:B51"/>
    <mergeCell ref="C50:C51"/>
    <mergeCell ref="D50:D51"/>
    <mergeCell ref="E50:E51"/>
    <mergeCell ref="F50:F51"/>
    <mergeCell ref="G50:G51"/>
    <mergeCell ref="H46:H47"/>
    <mergeCell ref="B48:B49"/>
    <mergeCell ref="C48:C49"/>
    <mergeCell ref="D48:D49"/>
    <mergeCell ref="E48:E49"/>
    <mergeCell ref="F48:F49"/>
    <mergeCell ref="G48:G49"/>
    <mergeCell ref="H48:H49"/>
    <mergeCell ref="B46:B47"/>
    <mergeCell ref="C46:C47"/>
    <mergeCell ref="D46:D47"/>
    <mergeCell ref="E46:E47"/>
    <mergeCell ref="F46:F47"/>
    <mergeCell ref="G46:G47"/>
    <mergeCell ref="H42:H43"/>
    <mergeCell ref="B44:B45"/>
    <mergeCell ref="C44:C45"/>
    <mergeCell ref="D44:D45"/>
    <mergeCell ref="E44:E45"/>
    <mergeCell ref="F44:F45"/>
    <mergeCell ref="G44:G45"/>
    <mergeCell ref="H44:H45"/>
    <mergeCell ref="B42:B43"/>
    <mergeCell ref="C42:C43"/>
    <mergeCell ref="D42:D43"/>
    <mergeCell ref="E42:E43"/>
    <mergeCell ref="F42:F43"/>
    <mergeCell ref="G42:G43"/>
    <mergeCell ref="H38:H39"/>
    <mergeCell ref="B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B2:I2"/>
    <mergeCell ref="B411:AD412"/>
    <mergeCell ref="G8:G9"/>
    <mergeCell ref="H8:H9"/>
    <mergeCell ref="B10:B11"/>
    <mergeCell ref="C10:C11"/>
    <mergeCell ref="D10:D11"/>
    <mergeCell ref="E10:E11"/>
    <mergeCell ref="F10:F11"/>
    <mergeCell ref="B8:B9"/>
    <mergeCell ref="C8:C9"/>
    <mergeCell ref="D8:D9"/>
    <mergeCell ref="E8:E9"/>
    <mergeCell ref="F8:F9"/>
    <mergeCell ref="G10:G11"/>
    <mergeCell ref="H10:H11"/>
    <mergeCell ref="B12:B13"/>
    <mergeCell ref="C12:C13"/>
    <mergeCell ref="D12:D13"/>
    <mergeCell ref="E12:E13"/>
    <mergeCell ref="F12:F13"/>
    <mergeCell ref="G12:G13"/>
    <mergeCell ref="H12:H13"/>
    <mergeCell ref="H14:H15"/>
  </mergeCells>
  <phoneticPr fontId="2" type="noConversion"/>
  <conditionalFormatting sqref="B274:B333">
    <cfRule type="expression" dxfId="64" priority="49">
      <formula>AND(Rodzaj_Podmiotu=3,NOT(ISBLANK($B274)))</formula>
    </cfRule>
  </conditionalFormatting>
  <conditionalFormatting sqref="B274:C333 K274:AD333">
    <cfRule type="expression" dxfId="63" priority="152">
      <formula>AND(Rodzaj_Podmiotu=3)</formula>
    </cfRule>
  </conditionalFormatting>
  <conditionalFormatting sqref="B2:I2">
    <cfRule type="expression" dxfId="62" priority="48">
      <formula>Lider=1</formula>
    </cfRule>
  </conditionalFormatting>
  <conditionalFormatting sqref="C274:C333">
    <cfRule type="containsText" dxfId="61" priority="50" operator="containsText" text="Wdrożenie technologii">
      <formula>NOT(ISERROR(SEARCH("Wdrożenie technologii",C274)))</formula>
    </cfRule>
  </conditionalFormatting>
  <conditionalFormatting sqref="E188:E217 E231:E260">
    <cfRule type="cellIs" dxfId="60" priority="5" operator="equal">
      <formula>0</formula>
    </cfRule>
  </conditionalFormatting>
  <conditionalFormatting sqref="H8:H107">
    <cfRule type="expression" dxfId="59" priority="91">
      <formula>$G8="nie"</formula>
    </cfRule>
  </conditionalFormatting>
  <conditionalFormatting sqref="H118:H177">
    <cfRule type="expression" dxfId="58" priority="6">
      <formula>$G118="nie"</formula>
    </cfRule>
  </conditionalFormatting>
  <conditionalFormatting sqref="K2:AD2 K6:AD6 K272:AD272 K339:AD339">
    <cfRule type="expression" dxfId="57" priority="53">
      <formula>K$2&lt;Projekt_Start</formula>
    </cfRule>
    <cfRule type="expression" dxfId="56" priority="123">
      <formula>K$2&gt;Prognoza_Stop</formula>
    </cfRule>
    <cfRule type="expression" dxfId="55" priority="60">
      <formula>AND(K$2&gt;Prognoza_Min,K$2&lt;=Prognoza_Stop)</formula>
    </cfRule>
    <cfRule type="expression" dxfId="54" priority="59">
      <formula>AND(K$2&gt;Projekt_Stop,K$2&lt;=Prognoza_Min)</formula>
    </cfRule>
    <cfRule type="expression" dxfId="53" priority="58">
      <formula>AND(K$2&gt;=Projekt_Start,K$2&lt;=Projekt_Stop)</formula>
    </cfRule>
  </conditionalFormatting>
  <conditionalFormatting sqref="K8:AD107 K274:AD333">
    <cfRule type="expression" dxfId="52" priority="136">
      <formula>OR(K$2&lt;Projekt_Start,K$2&gt;Prognoza_Stop)</formula>
    </cfRule>
  </conditionalFormatting>
  <conditionalFormatting sqref="K8:AD107">
    <cfRule type="expression" dxfId="51" priority="151">
      <formula>AND(Rodzaj_Podmiotu=3,K$2&gt;Projekt_Stop)</formula>
    </cfRule>
  </conditionalFormatting>
  <conditionalFormatting sqref="K9:AD9 K11:AD11 K13:AD13 K15:AD15 K17:AD17 K19:AD19 K21:AD21 K23:AD23 K25:AD25 K27:AD27 K29:AD29 K31:AD31 K33:AD33 K35:AD35 K37:AD37 K39:AD39 K41:AD41 K43:AD43 K45:AD45 K47:AD47 K49:AD49 K51:AD51 K53:AD53 K55:AD55 K57:AD57 K59:AD59 K61:AD61 K63:AD63 K65:AD65 K67:AD67 K69:AD69 K71:AD71 K73:AD73 K75:AD75 K77:AD77 K79:AD79 K81:AD81 K83:AD83 K85:AD85 K87:AD87 K89:AD89 K91:AD91 K93:AD93 K95:AD95 K97:AD97 K99:AD99 K101:AD101 K103:AD103 K105:AD105 K107:AD107">
    <cfRule type="expression" dxfId="50" priority="135">
      <formula>NOT(AND(K$2&gt;=Projekt_Start,K$2&lt;=Projekt_Stop))</formula>
    </cfRule>
  </conditionalFormatting>
  <conditionalFormatting sqref="K116:AD116 K186:AD186 K229:AD229">
    <cfRule type="expression" dxfId="49" priority="2">
      <formula>AND(K$2&gt;=Projekt_Start,K$2&lt;=Projekt_Stop)</formula>
    </cfRule>
    <cfRule type="expression" dxfId="48" priority="3">
      <formula>AND(K$2&gt;Projekt_Stop,K$2&lt;=Prognoza_Min)</formula>
    </cfRule>
    <cfRule type="expression" dxfId="47" priority="4">
      <formula>AND(K$2&gt;Prognoza_Min,K$2&lt;=Prognoza_Stop)</formula>
    </cfRule>
    <cfRule type="expression" dxfId="46" priority="7">
      <formula>K$2&gt;Prognoza_Stop</formula>
    </cfRule>
    <cfRule type="expression" dxfId="45" priority="1">
      <formula>K$2&lt;Projekt_Start</formula>
    </cfRule>
  </conditionalFormatting>
  <conditionalFormatting sqref="K118:AD177">
    <cfRule type="expression" dxfId="44" priority="10">
      <formula>AND(Rodzaj_Podmiotu=3,K$2&gt;Projekt_Stop)</formula>
    </cfRule>
    <cfRule type="expression" dxfId="43" priority="9">
      <formula>OR(K$2&lt;Projekt_Start,K$2&gt;Prognoza_Stop)</formula>
    </cfRule>
  </conditionalFormatting>
  <conditionalFormatting sqref="K119:AD119 K121:AD121 K123:AD123 K125:AD125 K127:AD127 K129:AD129 K131:AD131 K133:AD133 K135:AD135 K137:AD137 K139:AD139 K141:AD141 K143:AD143 K145:AD145 K147:AD147 K149:AD149 K151:AD151 K153:AD153 K155:AD155 K157:AD157 K159:AD159 K161:AD161 K163:AD163 K165:AD165 K167:AD167 K169:AD169 K171:AD171 K173:AD173 K175:AD175 K177:AD177">
    <cfRule type="expression" dxfId="42" priority="8">
      <formula>NOT(AND(K$2&gt;=Projekt_Start,K$2&lt;=Projekt_Stop))</formula>
    </cfRule>
  </conditionalFormatting>
  <conditionalFormatting sqref="K341:AD378 K385:AD406">
    <cfRule type="expression" dxfId="41" priority="37">
      <formula>AND(K$2&gt;Prognoza_Stop)</formula>
    </cfRule>
  </conditionalFormatting>
  <conditionalFormatting sqref="K362:AD362 K372:AD373 K375:AD375">
    <cfRule type="cellIs" dxfId="40" priority="69" operator="lessThan">
      <formula>0</formula>
    </cfRule>
  </conditionalFormatting>
  <conditionalFormatting sqref="K366:AD366 K378:AD378">
    <cfRule type="containsText" dxfId="39" priority="51" operator="containsText" text="tak">
      <formula>NOT(ISERROR(SEARCH("tak",K366)))</formula>
    </cfRule>
    <cfRule type="containsText" dxfId="38" priority="52" operator="containsText" text="nie">
      <formula>NOT(ISERROR(SEARCH("nie",K366)))</formula>
    </cfRule>
  </conditionalFormatting>
  <conditionalFormatting sqref="K377:AD377">
    <cfRule type="cellIs" dxfId="37" priority="63" operator="lessThan">
      <formula>0</formula>
    </cfRule>
  </conditionalFormatting>
  <conditionalFormatting sqref="K383:AD383">
    <cfRule type="expression" dxfId="36" priority="47">
      <formula>K$2&gt;Prognoza_Stop</formula>
    </cfRule>
    <cfRule type="expression" dxfId="35" priority="45">
      <formula>AND(K$2&gt;Projekt_Stop,K$2&lt;=Prognoza_Min)</formula>
    </cfRule>
    <cfRule type="expression" dxfId="34" priority="44">
      <formula>AND(K$2&gt;=Projekt_Start,K$2&lt;=Projekt_Stop)</formula>
    </cfRule>
    <cfRule type="expression" dxfId="33" priority="43">
      <formula>K$2&lt;Projekt_Start</formula>
    </cfRule>
    <cfRule type="expression" dxfId="32" priority="46">
      <formula>AND(K$2&gt;Prognoza_Min,K$2&lt;=Prognoza_Stop)</formula>
    </cfRule>
  </conditionalFormatting>
  <conditionalFormatting sqref="K398:AD398 K405:AD405">
    <cfRule type="cellIs" dxfId="31" priority="42" operator="greaterThan">
      <formula>0</formula>
    </cfRule>
    <cfRule type="cellIs" dxfId="30" priority="41" operator="lessThan">
      <formula>0</formula>
    </cfRule>
  </conditionalFormatting>
  <conditionalFormatting sqref="K399:AD399 K406:AD406">
    <cfRule type="cellIs" dxfId="29" priority="40" operator="greaterThan">
      <formula>DiscountRate</formula>
    </cfRule>
    <cfRule type="cellIs" dxfId="28" priority="39" operator="lessThan">
      <formula>DiscountRate</formula>
    </cfRule>
    <cfRule type="containsText" dxfId="27" priority="38" operator="containsText" text="n/d">
      <formula>NOT(ISERROR(SEARCH("n/d",K399)))</formula>
    </cfRule>
  </conditionalFormatting>
  <dataValidations count="10">
    <dataValidation type="list" allowBlank="1" showInputMessage="1" showErrorMessage="1" sqref="G118:G177 G8:G107" xr:uid="{ED86F630-5904-4CFA-86B0-ED0A592F946E}">
      <formula1>Lista_TN</formula1>
    </dataValidation>
    <dataValidation type="list" allowBlank="1" showInputMessage="1" showErrorMessage="1" sqref="D118:D177 D8:D107" xr:uid="{7A47520A-CE2C-4CFF-9B35-954B80BEF207}">
      <formula1>Lista_RodzajePrac</formula1>
    </dataValidation>
    <dataValidation type="list" allowBlank="1" showInputMessage="1" showErrorMessage="1" sqref="E8:E107" xr:uid="{3CAD1429-E62E-49FC-9C32-E383A7B56C5E}">
      <formula1>Lista_KategorieWydatkow</formula1>
    </dataValidation>
    <dataValidation type="list" allowBlank="1" showInputMessage="1" showErrorMessage="1" sqref="C8:C107" xr:uid="{72C11BDB-E254-4215-99D2-B5621E13C56E}">
      <formula1>Lista_RodzajeWydatkow</formula1>
    </dataValidation>
    <dataValidation type="list" allowBlank="1" showInputMessage="1" showErrorMessage="1" sqref="F8:F107" xr:uid="{B7430688-EA4A-462B-9225-FD4E5ABA889A}">
      <formula1>Lista_KOpRodzajowe</formula1>
    </dataValidation>
    <dataValidation allowBlank="1" showErrorMessage="1" errorTitle="Nieprawidłowa wartość" error="Proszę wpisywać wartości zaokrąglone, bez miejsc po przecinku" sqref="B409:AD410" xr:uid="{ED727E97-3692-4AFB-933B-F6D89362CB5F}"/>
    <dataValidation type="custom" allowBlank="1" showInputMessage="1" showErrorMessage="1" errorTitle="Uwaga" error="Organizacja badawcza nie sporządza prognozy przychodów projektu" sqref="B274:B333" xr:uid="{8F44E7D4-8594-4EDA-974E-8F9DA8F56AA5}">
      <formula1>Rodzaj_Podmiotu&lt;&gt;3</formula1>
    </dataValidation>
    <dataValidation type="list" allowBlank="1" showInputMessage="1" showErrorMessage="1" sqref="C118:C177" xr:uid="{25EC1CFB-B088-4AD6-A47D-FB0BFFDD98F9}">
      <formula1>Lista_RodzajeWydatkowWNiP</formula1>
    </dataValidation>
    <dataValidation type="list" allowBlank="1" showInputMessage="1" showErrorMessage="1" sqref="F118:F177" xr:uid="{424A140F-4D54-42CB-9606-64BAC884A925}">
      <formula1>Lista_ST</formula1>
    </dataValidation>
    <dataValidation type="list" allowBlank="1" showInputMessage="1" showErrorMessage="1" sqref="E118:E177" xr:uid="{EAAD6AA1-3A39-434A-8069-17B953471E42}">
      <formula1>Lista_KategorieWydatkowWNiP</formula1>
    </dataValidation>
  </dataValidations>
  <pageMargins left="0.23622047244094491" right="0.23622047244094491" top="0.74803149606299213" bottom="0.74803149606299213" header="0.31496062992125984" footer="0.31496062992125984"/>
  <pageSetup paperSize="9" scale="51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 &amp;"-,Pogrubiony"&amp;N_x000D_&amp;1#&amp;"Aptos"&amp;8&amp;K000000 K2 - Informacja wewnętrzna (Internal)&amp;R&amp;8Arkusz: &amp;"-,Pogrubiony"&amp;A</oddFooter>
  </headerFooter>
  <rowBreaks count="4" manualBreakCount="4">
    <brk id="59" min="1" max="22" man="1"/>
    <brk id="269" min="1" max="22" man="1"/>
    <brk id="336" min="1" max="22" man="1"/>
    <brk id="408" min="1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F006-C330-4328-AE91-90AC6CE2F8B3}">
  <sheetPr codeName="Arkusz4">
    <tabColor rgb="FFFFC000"/>
    <pageSetUpPr fitToPage="1"/>
  </sheetPr>
  <dimension ref="A1:AB132"/>
  <sheetViews>
    <sheetView showGridLines="0" workbookViewId="0"/>
  </sheetViews>
  <sheetFormatPr defaultColWidth="0" defaultRowHeight="12" zeroHeight="1" x14ac:dyDescent="0.3"/>
  <cols>
    <col min="1" max="1" width="2.7265625" style="51" customWidth="1"/>
    <col min="2" max="2" width="59" style="51" bestFit="1" customWidth="1"/>
    <col min="3" max="3" width="10.7265625" style="51" hidden="1" customWidth="1"/>
    <col min="4" max="27" width="10.7265625" style="51" customWidth="1"/>
    <col min="28" max="28" width="2.7265625" style="51" customWidth="1"/>
    <col min="29" max="16384" width="9.1796875" style="51" hidden="1"/>
  </cols>
  <sheetData>
    <row r="1" spans="2:27" x14ac:dyDescent="0.3"/>
    <row r="2" spans="2:27" ht="14.5" x14ac:dyDescent="0.3">
      <c r="B2" s="338" t="str">
        <f>Projekt_Info</f>
        <v xml:space="preserve"> [Wskaż wielkość podmiotu] Uzupełnij nazwę podmiotu | Uzupełnij tytuł projektu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</row>
    <row r="3" spans="2:27" x14ac:dyDescent="0.3"/>
    <row r="4" spans="2:27" x14ac:dyDescent="0.3">
      <c r="B4" s="18" t="s">
        <v>15</v>
      </c>
      <c r="C4" s="18" t="e">
        <f>Engine!C395</f>
        <v>#N/A</v>
      </c>
      <c r="D4" s="18" t="e">
        <f>Engine!D395</f>
        <v>#N/A</v>
      </c>
      <c r="E4" s="18" t="e">
        <f>Engine!E395</f>
        <v>#N/A</v>
      </c>
      <c r="F4" s="19" t="e">
        <f>Engine!F395</f>
        <v>#N/A</v>
      </c>
      <c r="G4" s="18">
        <f ca="1">Engine!G395</f>
        <v>2026</v>
      </c>
      <c r="H4" s="18">
        <f ca="1">Engine!H395</f>
        <v>2027</v>
      </c>
      <c r="I4" s="18">
        <f ca="1">Engine!I395</f>
        <v>2028</v>
      </c>
      <c r="J4" s="18">
        <f ca="1">Engine!J395</f>
        <v>2029</v>
      </c>
      <c r="K4" s="18">
        <f ca="1">Engine!K395</f>
        <v>2030</v>
      </c>
      <c r="L4" s="18">
        <f ca="1">Engine!L395</f>
        <v>2031</v>
      </c>
      <c r="M4" s="18">
        <f ca="1">Engine!M395</f>
        <v>2032</v>
      </c>
      <c r="N4" s="18">
        <f ca="1">Engine!N395</f>
        <v>2033</v>
      </c>
      <c r="O4" s="18">
        <f ca="1">Engine!O395</f>
        <v>2034</v>
      </c>
      <c r="P4" s="18">
        <f ca="1">Engine!P395</f>
        <v>2035</v>
      </c>
      <c r="Q4" s="18">
        <f ca="1">Engine!Q395</f>
        <v>2036</v>
      </c>
      <c r="R4" s="18">
        <f ca="1">Engine!R395</f>
        <v>2037</v>
      </c>
      <c r="S4" s="18">
        <f ca="1">Engine!S395</f>
        <v>2038</v>
      </c>
      <c r="T4" s="18">
        <f ca="1">Engine!T395</f>
        <v>2039</v>
      </c>
      <c r="U4" s="18">
        <f ca="1">Engine!U395</f>
        <v>2040</v>
      </c>
      <c r="V4" s="18">
        <f ca="1">Engine!V395</f>
        <v>2041</v>
      </c>
      <c r="W4" s="18">
        <f ca="1">Engine!W395</f>
        <v>2042</v>
      </c>
      <c r="X4" s="18">
        <f ca="1">Engine!X395</f>
        <v>2043</v>
      </c>
      <c r="Y4" s="18">
        <f ca="1">Engine!Y395</f>
        <v>2044</v>
      </c>
      <c r="Z4" s="18">
        <f ca="1">Engine!Z395</f>
        <v>2045</v>
      </c>
      <c r="AA4" s="18">
        <f ca="1">Engine!AA395</f>
        <v>2046</v>
      </c>
    </row>
    <row r="5" spans="2:27" x14ac:dyDescent="0.3">
      <c r="B5" s="20" t="s">
        <v>16</v>
      </c>
      <c r="C5" s="21">
        <f>Engine!C819</f>
        <v>0</v>
      </c>
      <c r="D5" s="21">
        <f>Engine!D819</f>
        <v>0</v>
      </c>
      <c r="E5" s="21">
        <f>Engine!E819</f>
        <v>0</v>
      </c>
      <c r="F5" s="21">
        <f>Engine!F819</f>
        <v>0</v>
      </c>
      <c r="G5" s="21">
        <f ca="1">Engine!G819</f>
        <v>0</v>
      </c>
      <c r="H5" s="21">
        <f ca="1">Engine!H819</f>
        <v>0</v>
      </c>
      <c r="I5" s="21">
        <f ca="1">Engine!I819</f>
        <v>0</v>
      </c>
      <c r="J5" s="21">
        <f ca="1">Engine!J819</f>
        <v>0</v>
      </c>
      <c r="K5" s="21">
        <f ca="1">Engine!K819</f>
        <v>0</v>
      </c>
      <c r="L5" s="21">
        <f ca="1">Engine!L819</f>
        <v>0</v>
      </c>
      <c r="M5" s="21">
        <f ca="1">Engine!M819</f>
        <v>0</v>
      </c>
      <c r="N5" s="21">
        <f ca="1">Engine!N819</f>
        <v>0</v>
      </c>
      <c r="O5" s="21">
        <f ca="1">Engine!O819</f>
        <v>0</v>
      </c>
      <c r="P5" s="21">
        <f ca="1">Engine!P819</f>
        <v>0</v>
      </c>
      <c r="Q5" s="21">
        <f ca="1">Engine!Q819</f>
        <v>0</v>
      </c>
      <c r="R5" s="21">
        <f ca="1">Engine!R819</f>
        <v>0</v>
      </c>
      <c r="S5" s="21">
        <f ca="1">Engine!S819</f>
        <v>0</v>
      </c>
      <c r="T5" s="21">
        <f ca="1">Engine!T819</f>
        <v>0</v>
      </c>
      <c r="U5" s="21">
        <f ca="1">Engine!U819</f>
        <v>0</v>
      </c>
      <c r="V5" s="21">
        <f ca="1">Engine!V819</f>
        <v>0</v>
      </c>
      <c r="W5" s="21">
        <f ca="1">Engine!W819</f>
        <v>0</v>
      </c>
      <c r="X5" s="21">
        <f ca="1">Engine!X819</f>
        <v>0</v>
      </c>
      <c r="Y5" s="21">
        <f ca="1">Engine!Y819</f>
        <v>0</v>
      </c>
      <c r="Z5" s="21">
        <f ca="1">Engine!Z819</f>
        <v>0</v>
      </c>
      <c r="AA5" s="21">
        <f ca="1">Engine!AA819</f>
        <v>0</v>
      </c>
    </row>
    <row r="6" spans="2:27" x14ac:dyDescent="0.3">
      <c r="B6" s="22" t="s">
        <v>17</v>
      </c>
      <c r="C6" s="122">
        <f>Engine!C820</f>
        <v>0</v>
      </c>
      <c r="D6" s="122">
        <f>Engine!D820</f>
        <v>0</v>
      </c>
      <c r="E6" s="122">
        <f>Engine!E820</f>
        <v>0</v>
      </c>
      <c r="F6" s="122">
        <f>Engine!F820</f>
        <v>0</v>
      </c>
      <c r="G6" s="122">
        <f ca="1">Engine!G820</f>
        <v>0</v>
      </c>
      <c r="H6" s="122">
        <f ca="1">Engine!H820</f>
        <v>0</v>
      </c>
      <c r="I6" s="122">
        <f ca="1">Engine!I820</f>
        <v>0</v>
      </c>
      <c r="J6" s="122">
        <f ca="1">Engine!J820</f>
        <v>0</v>
      </c>
      <c r="K6" s="122">
        <f ca="1">Engine!K820</f>
        <v>0</v>
      </c>
      <c r="L6" s="122">
        <f ca="1">Engine!L820</f>
        <v>0</v>
      </c>
      <c r="M6" s="122">
        <f ca="1">Engine!M820</f>
        <v>0</v>
      </c>
      <c r="N6" s="122">
        <f ca="1">Engine!N820</f>
        <v>0</v>
      </c>
      <c r="O6" s="122">
        <f ca="1">Engine!O820</f>
        <v>0</v>
      </c>
      <c r="P6" s="122">
        <f ca="1">Engine!P820</f>
        <v>0</v>
      </c>
      <c r="Q6" s="122">
        <f ca="1">Engine!Q820</f>
        <v>0</v>
      </c>
      <c r="R6" s="122">
        <f ca="1">Engine!R820</f>
        <v>0</v>
      </c>
      <c r="S6" s="122">
        <f ca="1">Engine!S820</f>
        <v>0</v>
      </c>
      <c r="T6" s="122">
        <f ca="1">Engine!T820</f>
        <v>0</v>
      </c>
      <c r="U6" s="122">
        <f ca="1">Engine!U820</f>
        <v>0</v>
      </c>
      <c r="V6" s="122">
        <f ca="1">Engine!V820</f>
        <v>0</v>
      </c>
      <c r="W6" s="122">
        <f ca="1">Engine!W820</f>
        <v>0</v>
      </c>
      <c r="X6" s="122">
        <f ca="1">Engine!X820</f>
        <v>0</v>
      </c>
      <c r="Y6" s="122">
        <f ca="1">Engine!Y820</f>
        <v>0</v>
      </c>
      <c r="Z6" s="122">
        <f ca="1">Engine!Z820</f>
        <v>0</v>
      </c>
      <c r="AA6" s="122">
        <f ca="1">Engine!AA820</f>
        <v>0</v>
      </c>
    </row>
    <row r="7" spans="2:27" x14ac:dyDescent="0.3">
      <c r="B7" s="23" t="s">
        <v>18</v>
      </c>
      <c r="C7" s="14">
        <f>Engine!C821</f>
        <v>0</v>
      </c>
      <c r="D7" s="14">
        <f>Engine!D821</f>
        <v>0</v>
      </c>
      <c r="E7" s="14">
        <f>Engine!E821</f>
        <v>0</v>
      </c>
      <c r="F7" s="14">
        <f>Engine!F821</f>
        <v>0</v>
      </c>
      <c r="G7" s="14">
        <f ca="1">Engine!G821</f>
        <v>0</v>
      </c>
      <c r="H7" s="14">
        <f ca="1">Engine!H821</f>
        <v>0</v>
      </c>
      <c r="I7" s="14">
        <f ca="1">Engine!I821</f>
        <v>0</v>
      </c>
      <c r="J7" s="14">
        <f ca="1">Engine!J821</f>
        <v>0</v>
      </c>
      <c r="K7" s="14">
        <f ca="1">Engine!K821</f>
        <v>0</v>
      </c>
      <c r="L7" s="14">
        <f ca="1">Engine!L821</f>
        <v>0</v>
      </c>
      <c r="M7" s="14">
        <f ca="1">Engine!M821</f>
        <v>0</v>
      </c>
      <c r="N7" s="14">
        <f ca="1">Engine!N821</f>
        <v>0</v>
      </c>
      <c r="O7" s="14">
        <f ca="1">Engine!O821</f>
        <v>0</v>
      </c>
      <c r="P7" s="14">
        <f ca="1">Engine!P821</f>
        <v>0</v>
      </c>
      <c r="Q7" s="14">
        <f ca="1">Engine!Q821</f>
        <v>0</v>
      </c>
      <c r="R7" s="14">
        <f ca="1">Engine!R821</f>
        <v>0</v>
      </c>
      <c r="S7" s="14">
        <f ca="1">Engine!S821</f>
        <v>0</v>
      </c>
      <c r="T7" s="14">
        <f ca="1">Engine!T821</f>
        <v>0</v>
      </c>
      <c r="U7" s="14">
        <f ca="1">Engine!U821</f>
        <v>0</v>
      </c>
      <c r="V7" s="14">
        <f ca="1">Engine!V821</f>
        <v>0</v>
      </c>
      <c r="W7" s="14">
        <f ca="1">Engine!W821</f>
        <v>0</v>
      </c>
      <c r="X7" s="14">
        <f ca="1">Engine!X821</f>
        <v>0</v>
      </c>
      <c r="Y7" s="14">
        <f ca="1">Engine!Y821</f>
        <v>0</v>
      </c>
      <c r="Z7" s="14">
        <f ca="1">Engine!Z821</f>
        <v>0</v>
      </c>
      <c r="AA7" s="14">
        <f ca="1">Engine!AA821</f>
        <v>0</v>
      </c>
    </row>
    <row r="8" spans="2:27" x14ac:dyDescent="0.3">
      <c r="B8" s="13" t="s">
        <v>19</v>
      </c>
      <c r="C8" s="15">
        <f>Engine!C822</f>
        <v>0</v>
      </c>
      <c r="D8" s="15">
        <f>Engine!D822</f>
        <v>0</v>
      </c>
      <c r="E8" s="15">
        <f>Engine!E822</f>
        <v>0</v>
      </c>
      <c r="F8" s="15">
        <f>Engine!F822</f>
        <v>0</v>
      </c>
      <c r="G8" s="15">
        <f ca="1">Engine!G822</f>
        <v>0</v>
      </c>
      <c r="H8" s="15">
        <f ca="1">Engine!H822</f>
        <v>0</v>
      </c>
      <c r="I8" s="15">
        <f ca="1">Engine!I822</f>
        <v>0</v>
      </c>
      <c r="J8" s="15">
        <f ca="1">Engine!J822</f>
        <v>0</v>
      </c>
      <c r="K8" s="15">
        <f ca="1">Engine!K822</f>
        <v>0</v>
      </c>
      <c r="L8" s="15">
        <f ca="1">Engine!L822</f>
        <v>0</v>
      </c>
      <c r="M8" s="15">
        <f ca="1">Engine!M822</f>
        <v>0</v>
      </c>
      <c r="N8" s="15">
        <f ca="1">Engine!N822</f>
        <v>0</v>
      </c>
      <c r="O8" s="15">
        <f ca="1">Engine!O822</f>
        <v>0</v>
      </c>
      <c r="P8" s="15">
        <f ca="1">Engine!P822</f>
        <v>0</v>
      </c>
      <c r="Q8" s="15">
        <f ca="1">Engine!Q822</f>
        <v>0</v>
      </c>
      <c r="R8" s="15">
        <f ca="1">Engine!R822</f>
        <v>0</v>
      </c>
      <c r="S8" s="15">
        <f ca="1">Engine!S822</f>
        <v>0</v>
      </c>
      <c r="T8" s="15">
        <f ca="1">Engine!T822</f>
        <v>0</v>
      </c>
      <c r="U8" s="15">
        <f ca="1">Engine!U822</f>
        <v>0</v>
      </c>
      <c r="V8" s="15">
        <f ca="1">Engine!V822</f>
        <v>0</v>
      </c>
      <c r="W8" s="15">
        <f ca="1">Engine!W822</f>
        <v>0</v>
      </c>
      <c r="X8" s="15">
        <f ca="1">Engine!X822</f>
        <v>0</v>
      </c>
      <c r="Y8" s="15">
        <f ca="1">Engine!Y822</f>
        <v>0</v>
      </c>
      <c r="Z8" s="15">
        <f ca="1">Engine!Z822</f>
        <v>0</v>
      </c>
      <c r="AA8" s="15">
        <f ca="1">Engine!AA822</f>
        <v>0</v>
      </c>
    </row>
    <row r="9" spans="2:27" x14ac:dyDescent="0.3">
      <c r="B9" s="24" t="s">
        <v>20</v>
      </c>
      <c r="C9" s="49">
        <f>Engine!C823</f>
        <v>0</v>
      </c>
      <c r="D9" s="49">
        <f>Engine!D823</f>
        <v>0</v>
      </c>
      <c r="E9" s="49">
        <f>Engine!E823</f>
        <v>0</v>
      </c>
      <c r="F9" s="49">
        <f>Engine!F823</f>
        <v>0</v>
      </c>
      <c r="G9" s="49">
        <f ca="1">Engine!G823</f>
        <v>0</v>
      </c>
      <c r="H9" s="49">
        <f ca="1">Engine!H823</f>
        <v>0</v>
      </c>
      <c r="I9" s="49">
        <f ca="1">Engine!I823</f>
        <v>0</v>
      </c>
      <c r="J9" s="49">
        <f ca="1">Engine!J823</f>
        <v>0</v>
      </c>
      <c r="K9" s="49">
        <f ca="1">Engine!K823</f>
        <v>0</v>
      </c>
      <c r="L9" s="49">
        <f ca="1">Engine!L823</f>
        <v>0</v>
      </c>
      <c r="M9" s="49">
        <f ca="1">Engine!M823</f>
        <v>0</v>
      </c>
      <c r="N9" s="49">
        <f ca="1">Engine!N823</f>
        <v>0</v>
      </c>
      <c r="O9" s="49">
        <f ca="1">Engine!O823</f>
        <v>0</v>
      </c>
      <c r="P9" s="49">
        <f ca="1">Engine!P823</f>
        <v>0</v>
      </c>
      <c r="Q9" s="49">
        <f ca="1">Engine!Q823</f>
        <v>0</v>
      </c>
      <c r="R9" s="49">
        <f ca="1">Engine!R823</f>
        <v>0</v>
      </c>
      <c r="S9" s="49">
        <f ca="1">Engine!S823</f>
        <v>0</v>
      </c>
      <c r="T9" s="49">
        <f ca="1">Engine!T823</f>
        <v>0</v>
      </c>
      <c r="U9" s="49">
        <f ca="1">Engine!U823</f>
        <v>0</v>
      </c>
      <c r="V9" s="49">
        <f ca="1">Engine!V823</f>
        <v>0</v>
      </c>
      <c r="W9" s="49">
        <f ca="1">Engine!W823</f>
        <v>0</v>
      </c>
      <c r="X9" s="49">
        <f ca="1">Engine!X823</f>
        <v>0</v>
      </c>
      <c r="Y9" s="49">
        <f ca="1">Engine!Y823</f>
        <v>0</v>
      </c>
      <c r="Z9" s="49">
        <f ca="1">Engine!Z823</f>
        <v>0</v>
      </c>
      <c r="AA9" s="49">
        <f ca="1">Engine!AA823</f>
        <v>0</v>
      </c>
    </row>
    <row r="10" spans="2:27" x14ac:dyDescent="0.3">
      <c r="B10" s="24" t="s">
        <v>21</v>
      </c>
      <c r="C10" s="49">
        <f>Engine!C824</f>
        <v>0</v>
      </c>
      <c r="D10" s="49">
        <f>Engine!D824</f>
        <v>0</v>
      </c>
      <c r="E10" s="49">
        <f>Engine!E824</f>
        <v>0</v>
      </c>
      <c r="F10" s="49">
        <f>Engine!F824</f>
        <v>0</v>
      </c>
      <c r="G10" s="49">
        <f ca="1">Engine!G824</f>
        <v>0</v>
      </c>
      <c r="H10" s="49">
        <f ca="1">Engine!H824</f>
        <v>0</v>
      </c>
      <c r="I10" s="49">
        <f ca="1">Engine!I824</f>
        <v>0</v>
      </c>
      <c r="J10" s="49">
        <f ca="1">Engine!J824</f>
        <v>0</v>
      </c>
      <c r="K10" s="49">
        <f ca="1">Engine!K824</f>
        <v>0</v>
      </c>
      <c r="L10" s="49">
        <f ca="1">Engine!L824</f>
        <v>0</v>
      </c>
      <c r="M10" s="49">
        <f ca="1">Engine!M824</f>
        <v>0</v>
      </c>
      <c r="N10" s="49">
        <f ca="1">Engine!N824</f>
        <v>0</v>
      </c>
      <c r="O10" s="49">
        <f ca="1">Engine!O824</f>
        <v>0</v>
      </c>
      <c r="P10" s="49">
        <f ca="1">Engine!P824</f>
        <v>0</v>
      </c>
      <c r="Q10" s="49">
        <f ca="1">Engine!Q824</f>
        <v>0</v>
      </c>
      <c r="R10" s="49">
        <f ca="1">Engine!R824</f>
        <v>0</v>
      </c>
      <c r="S10" s="49">
        <f ca="1">Engine!S824</f>
        <v>0</v>
      </c>
      <c r="T10" s="49">
        <f ca="1">Engine!T824</f>
        <v>0</v>
      </c>
      <c r="U10" s="49">
        <f ca="1">Engine!U824</f>
        <v>0</v>
      </c>
      <c r="V10" s="49">
        <f ca="1">Engine!V824</f>
        <v>0</v>
      </c>
      <c r="W10" s="49">
        <f ca="1">Engine!W824</f>
        <v>0</v>
      </c>
      <c r="X10" s="49">
        <f ca="1">Engine!X824</f>
        <v>0</v>
      </c>
      <c r="Y10" s="49">
        <f ca="1">Engine!Y824</f>
        <v>0</v>
      </c>
      <c r="Z10" s="49">
        <f ca="1">Engine!Z824</f>
        <v>0</v>
      </c>
      <c r="AA10" s="49">
        <f ca="1">Engine!AA824</f>
        <v>0</v>
      </c>
    </row>
    <row r="11" spans="2:27" x14ac:dyDescent="0.3">
      <c r="B11" s="24" t="s">
        <v>22</v>
      </c>
      <c r="C11" s="49">
        <f>Engine!C825</f>
        <v>0</v>
      </c>
      <c r="D11" s="49">
        <f>Engine!D825</f>
        <v>0</v>
      </c>
      <c r="E11" s="49">
        <f>Engine!E825</f>
        <v>0</v>
      </c>
      <c r="F11" s="49">
        <f>Engine!F825</f>
        <v>0</v>
      </c>
      <c r="G11" s="49">
        <f ca="1">Engine!G825</f>
        <v>0</v>
      </c>
      <c r="H11" s="49">
        <f ca="1">Engine!H825</f>
        <v>0</v>
      </c>
      <c r="I11" s="49">
        <f ca="1">Engine!I825</f>
        <v>0</v>
      </c>
      <c r="J11" s="49">
        <f ca="1">Engine!J825</f>
        <v>0</v>
      </c>
      <c r="K11" s="49">
        <f ca="1">Engine!K825</f>
        <v>0</v>
      </c>
      <c r="L11" s="49">
        <f ca="1">Engine!L825</f>
        <v>0</v>
      </c>
      <c r="M11" s="49">
        <f ca="1">Engine!M825</f>
        <v>0</v>
      </c>
      <c r="N11" s="49">
        <f ca="1">Engine!N825</f>
        <v>0</v>
      </c>
      <c r="O11" s="49">
        <f ca="1">Engine!O825</f>
        <v>0</v>
      </c>
      <c r="P11" s="49">
        <f ca="1">Engine!P825</f>
        <v>0</v>
      </c>
      <c r="Q11" s="49">
        <f ca="1">Engine!Q825</f>
        <v>0</v>
      </c>
      <c r="R11" s="49">
        <f ca="1">Engine!R825</f>
        <v>0</v>
      </c>
      <c r="S11" s="49">
        <f ca="1">Engine!S825</f>
        <v>0</v>
      </c>
      <c r="T11" s="49">
        <f ca="1">Engine!T825</f>
        <v>0</v>
      </c>
      <c r="U11" s="49">
        <f ca="1">Engine!U825</f>
        <v>0</v>
      </c>
      <c r="V11" s="49">
        <f ca="1">Engine!V825</f>
        <v>0</v>
      </c>
      <c r="W11" s="49">
        <f ca="1">Engine!W825</f>
        <v>0</v>
      </c>
      <c r="X11" s="49">
        <f ca="1">Engine!X825</f>
        <v>0</v>
      </c>
      <c r="Y11" s="49">
        <f ca="1">Engine!Y825</f>
        <v>0</v>
      </c>
      <c r="Z11" s="49">
        <f ca="1">Engine!Z825</f>
        <v>0</v>
      </c>
      <c r="AA11" s="49">
        <f ca="1">Engine!AA825</f>
        <v>0</v>
      </c>
    </row>
    <row r="12" spans="2:27" x14ac:dyDescent="0.3">
      <c r="B12" s="24" t="s">
        <v>23</v>
      </c>
      <c r="C12" s="49">
        <f>Engine!C826</f>
        <v>0</v>
      </c>
      <c r="D12" s="49">
        <f>Engine!D826</f>
        <v>0</v>
      </c>
      <c r="E12" s="49">
        <f>Engine!E826</f>
        <v>0</v>
      </c>
      <c r="F12" s="49">
        <f>Engine!F826</f>
        <v>0</v>
      </c>
      <c r="G12" s="49">
        <f ca="1">Engine!G826</f>
        <v>0</v>
      </c>
      <c r="H12" s="49">
        <f ca="1">Engine!H826</f>
        <v>0</v>
      </c>
      <c r="I12" s="49">
        <f ca="1">Engine!I826</f>
        <v>0</v>
      </c>
      <c r="J12" s="49">
        <f ca="1">Engine!J826</f>
        <v>0</v>
      </c>
      <c r="K12" s="49">
        <f ca="1">Engine!K826</f>
        <v>0</v>
      </c>
      <c r="L12" s="49">
        <f ca="1">Engine!L826</f>
        <v>0</v>
      </c>
      <c r="M12" s="49">
        <f ca="1">Engine!M826</f>
        <v>0</v>
      </c>
      <c r="N12" s="49">
        <f ca="1">Engine!N826</f>
        <v>0</v>
      </c>
      <c r="O12" s="49">
        <f ca="1">Engine!O826</f>
        <v>0</v>
      </c>
      <c r="P12" s="49">
        <f ca="1">Engine!P826</f>
        <v>0</v>
      </c>
      <c r="Q12" s="49">
        <f ca="1">Engine!Q826</f>
        <v>0</v>
      </c>
      <c r="R12" s="49">
        <f ca="1">Engine!R826</f>
        <v>0</v>
      </c>
      <c r="S12" s="49">
        <f ca="1">Engine!S826</f>
        <v>0</v>
      </c>
      <c r="T12" s="49">
        <f ca="1">Engine!T826</f>
        <v>0</v>
      </c>
      <c r="U12" s="49">
        <f ca="1">Engine!U826</f>
        <v>0</v>
      </c>
      <c r="V12" s="49">
        <f ca="1">Engine!V826</f>
        <v>0</v>
      </c>
      <c r="W12" s="49">
        <f ca="1">Engine!W826</f>
        <v>0</v>
      </c>
      <c r="X12" s="49">
        <f ca="1">Engine!X826</f>
        <v>0</v>
      </c>
      <c r="Y12" s="49">
        <f ca="1">Engine!Y826</f>
        <v>0</v>
      </c>
      <c r="Z12" s="49">
        <f ca="1">Engine!Z826</f>
        <v>0</v>
      </c>
      <c r="AA12" s="49">
        <f ca="1">Engine!AA826</f>
        <v>0</v>
      </c>
    </row>
    <row r="13" spans="2:27" x14ac:dyDescent="0.3">
      <c r="B13" s="24" t="s">
        <v>24</v>
      </c>
      <c r="C13" s="49">
        <f>Engine!C827</f>
        <v>0</v>
      </c>
      <c r="D13" s="49">
        <f>Engine!D827</f>
        <v>0</v>
      </c>
      <c r="E13" s="49">
        <f>Engine!E827</f>
        <v>0</v>
      </c>
      <c r="F13" s="49">
        <f>Engine!F827</f>
        <v>0</v>
      </c>
      <c r="G13" s="49">
        <f ca="1">Engine!G827</f>
        <v>0</v>
      </c>
      <c r="H13" s="49">
        <f ca="1">Engine!H827</f>
        <v>0</v>
      </c>
      <c r="I13" s="49">
        <f ca="1">Engine!I827</f>
        <v>0</v>
      </c>
      <c r="J13" s="49">
        <f ca="1">Engine!J827</f>
        <v>0</v>
      </c>
      <c r="K13" s="49">
        <f ca="1">Engine!K827</f>
        <v>0</v>
      </c>
      <c r="L13" s="49">
        <f ca="1">Engine!L827</f>
        <v>0</v>
      </c>
      <c r="M13" s="49">
        <f ca="1">Engine!M827</f>
        <v>0</v>
      </c>
      <c r="N13" s="49">
        <f ca="1">Engine!N827</f>
        <v>0</v>
      </c>
      <c r="O13" s="49">
        <f ca="1">Engine!O827</f>
        <v>0</v>
      </c>
      <c r="P13" s="49">
        <f ca="1">Engine!P827</f>
        <v>0</v>
      </c>
      <c r="Q13" s="49">
        <f ca="1">Engine!Q827</f>
        <v>0</v>
      </c>
      <c r="R13" s="49">
        <f ca="1">Engine!R827</f>
        <v>0</v>
      </c>
      <c r="S13" s="49">
        <f ca="1">Engine!S827</f>
        <v>0</v>
      </c>
      <c r="T13" s="49">
        <f ca="1">Engine!T827</f>
        <v>0</v>
      </c>
      <c r="U13" s="49">
        <f ca="1">Engine!U827</f>
        <v>0</v>
      </c>
      <c r="V13" s="49">
        <f ca="1">Engine!V827</f>
        <v>0</v>
      </c>
      <c r="W13" s="49">
        <f ca="1">Engine!W827</f>
        <v>0</v>
      </c>
      <c r="X13" s="49">
        <f ca="1">Engine!X827</f>
        <v>0</v>
      </c>
      <c r="Y13" s="49">
        <f ca="1">Engine!Y827</f>
        <v>0</v>
      </c>
      <c r="Z13" s="49">
        <f ca="1">Engine!Z827</f>
        <v>0</v>
      </c>
      <c r="AA13" s="49">
        <f ca="1">Engine!AA827</f>
        <v>0</v>
      </c>
    </row>
    <row r="14" spans="2:27" x14ac:dyDescent="0.3">
      <c r="B14" s="25" t="s">
        <v>25</v>
      </c>
      <c r="C14" s="123">
        <f>Engine!C828</f>
        <v>0</v>
      </c>
      <c r="D14" s="123">
        <f>Engine!D828</f>
        <v>0</v>
      </c>
      <c r="E14" s="123">
        <f>Engine!E828</f>
        <v>0</v>
      </c>
      <c r="F14" s="123">
        <f>Engine!F828</f>
        <v>0</v>
      </c>
      <c r="G14" s="123">
        <f ca="1">Engine!G828</f>
        <v>0</v>
      </c>
      <c r="H14" s="123">
        <f ca="1">Engine!H828</f>
        <v>0</v>
      </c>
      <c r="I14" s="123">
        <f ca="1">Engine!I828</f>
        <v>0</v>
      </c>
      <c r="J14" s="123">
        <f ca="1">Engine!J828</f>
        <v>0</v>
      </c>
      <c r="K14" s="123">
        <f ca="1">Engine!K828</f>
        <v>0</v>
      </c>
      <c r="L14" s="123">
        <f ca="1">Engine!L828</f>
        <v>0</v>
      </c>
      <c r="M14" s="123">
        <f ca="1">Engine!M828</f>
        <v>0</v>
      </c>
      <c r="N14" s="123">
        <f ca="1">Engine!N828</f>
        <v>0</v>
      </c>
      <c r="O14" s="123">
        <f ca="1">Engine!O828</f>
        <v>0</v>
      </c>
      <c r="P14" s="123">
        <f ca="1">Engine!P828</f>
        <v>0</v>
      </c>
      <c r="Q14" s="123">
        <f ca="1">Engine!Q828</f>
        <v>0</v>
      </c>
      <c r="R14" s="123">
        <f ca="1">Engine!R828</f>
        <v>0</v>
      </c>
      <c r="S14" s="123">
        <f ca="1">Engine!S828</f>
        <v>0</v>
      </c>
      <c r="T14" s="123">
        <f ca="1">Engine!T828</f>
        <v>0</v>
      </c>
      <c r="U14" s="123">
        <f ca="1">Engine!U828</f>
        <v>0</v>
      </c>
      <c r="V14" s="123">
        <f ca="1">Engine!V828</f>
        <v>0</v>
      </c>
      <c r="W14" s="123">
        <f ca="1">Engine!W828</f>
        <v>0</v>
      </c>
      <c r="X14" s="123">
        <f ca="1">Engine!X828</f>
        <v>0</v>
      </c>
      <c r="Y14" s="123">
        <f ca="1">Engine!Y828</f>
        <v>0</v>
      </c>
      <c r="Z14" s="123">
        <f ca="1">Engine!Z828</f>
        <v>0</v>
      </c>
      <c r="AA14" s="123">
        <f ca="1">Engine!AA828</f>
        <v>0</v>
      </c>
    </row>
    <row r="15" spans="2:27" x14ac:dyDescent="0.3">
      <c r="B15" s="23" t="s">
        <v>26</v>
      </c>
      <c r="C15" s="14">
        <f>Engine!C829</f>
        <v>0</v>
      </c>
      <c r="D15" s="14">
        <f>Engine!D829</f>
        <v>0</v>
      </c>
      <c r="E15" s="14">
        <f>Engine!E829</f>
        <v>0</v>
      </c>
      <c r="F15" s="14">
        <f>Engine!F829</f>
        <v>0</v>
      </c>
      <c r="G15" s="14">
        <f ca="1">Engine!G829</f>
        <v>0</v>
      </c>
      <c r="H15" s="14">
        <f ca="1">Engine!H829</f>
        <v>0</v>
      </c>
      <c r="I15" s="14">
        <f ca="1">Engine!I829</f>
        <v>0</v>
      </c>
      <c r="J15" s="14">
        <f ca="1">Engine!J829</f>
        <v>0</v>
      </c>
      <c r="K15" s="14">
        <f ca="1">Engine!K829</f>
        <v>0</v>
      </c>
      <c r="L15" s="14">
        <f ca="1">Engine!L829</f>
        <v>0</v>
      </c>
      <c r="M15" s="14">
        <f ca="1">Engine!M829</f>
        <v>0</v>
      </c>
      <c r="N15" s="14">
        <f ca="1">Engine!N829</f>
        <v>0</v>
      </c>
      <c r="O15" s="14">
        <f ca="1">Engine!O829</f>
        <v>0</v>
      </c>
      <c r="P15" s="14">
        <f ca="1">Engine!P829</f>
        <v>0</v>
      </c>
      <c r="Q15" s="14">
        <f ca="1">Engine!Q829</f>
        <v>0</v>
      </c>
      <c r="R15" s="14">
        <f ca="1">Engine!R829</f>
        <v>0</v>
      </c>
      <c r="S15" s="14">
        <f ca="1">Engine!S829</f>
        <v>0</v>
      </c>
      <c r="T15" s="14">
        <f ca="1">Engine!T829</f>
        <v>0</v>
      </c>
      <c r="U15" s="14">
        <f ca="1">Engine!U829</f>
        <v>0</v>
      </c>
      <c r="V15" s="14">
        <f ca="1">Engine!V829</f>
        <v>0</v>
      </c>
      <c r="W15" s="14">
        <f ca="1">Engine!W829</f>
        <v>0</v>
      </c>
      <c r="X15" s="14">
        <f ca="1">Engine!X829</f>
        <v>0</v>
      </c>
      <c r="Y15" s="14">
        <f ca="1">Engine!Y829</f>
        <v>0</v>
      </c>
      <c r="Z15" s="14">
        <f ca="1">Engine!Z829</f>
        <v>0</v>
      </c>
      <c r="AA15" s="14">
        <f ca="1">Engine!AA829</f>
        <v>0</v>
      </c>
    </row>
    <row r="16" spans="2:27" x14ac:dyDescent="0.3">
      <c r="B16" s="23" t="s">
        <v>27</v>
      </c>
      <c r="C16" s="14">
        <f>Engine!C830</f>
        <v>0</v>
      </c>
      <c r="D16" s="14">
        <f>Engine!D830</f>
        <v>0</v>
      </c>
      <c r="E16" s="14">
        <f>Engine!E830</f>
        <v>0</v>
      </c>
      <c r="F16" s="14">
        <f>Engine!F830</f>
        <v>0</v>
      </c>
      <c r="G16" s="14">
        <f ca="1">Engine!G830</f>
        <v>0</v>
      </c>
      <c r="H16" s="14">
        <f ca="1">Engine!H830</f>
        <v>0</v>
      </c>
      <c r="I16" s="14">
        <f ca="1">Engine!I830</f>
        <v>0</v>
      </c>
      <c r="J16" s="14">
        <f ca="1">Engine!J830</f>
        <v>0</v>
      </c>
      <c r="K16" s="14">
        <f ca="1">Engine!K830</f>
        <v>0</v>
      </c>
      <c r="L16" s="14">
        <f ca="1">Engine!L830</f>
        <v>0</v>
      </c>
      <c r="M16" s="14">
        <f ca="1">Engine!M830</f>
        <v>0</v>
      </c>
      <c r="N16" s="14">
        <f ca="1">Engine!N830</f>
        <v>0</v>
      </c>
      <c r="O16" s="14">
        <f ca="1">Engine!O830</f>
        <v>0</v>
      </c>
      <c r="P16" s="14">
        <f ca="1">Engine!P830</f>
        <v>0</v>
      </c>
      <c r="Q16" s="14">
        <f ca="1">Engine!Q830</f>
        <v>0</v>
      </c>
      <c r="R16" s="14">
        <f ca="1">Engine!R830</f>
        <v>0</v>
      </c>
      <c r="S16" s="14">
        <f ca="1">Engine!S830</f>
        <v>0</v>
      </c>
      <c r="T16" s="14">
        <f ca="1">Engine!T830</f>
        <v>0</v>
      </c>
      <c r="U16" s="14">
        <f ca="1">Engine!U830</f>
        <v>0</v>
      </c>
      <c r="V16" s="14">
        <f ca="1">Engine!V830</f>
        <v>0</v>
      </c>
      <c r="W16" s="14">
        <f ca="1">Engine!W830</f>
        <v>0</v>
      </c>
      <c r="X16" s="14">
        <f ca="1">Engine!X830</f>
        <v>0</v>
      </c>
      <c r="Y16" s="14">
        <f ca="1">Engine!Y830</f>
        <v>0</v>
      </c>
      <c r="Z16" s="14">
        <f ca="1">Engine!Z830</f>
        <v>0</v>
      </c>
      <c r="AA16" s="14">
        <f ca="1">Engine!AA830</f>
        <v>0</v>
      </c>
    </row>
    <row r="17" spans="2:27" x14ac:dyDescent="0.3">
      <c r="B17" s="26" t="s">
        <v>28</v>
      </c>
      <c r="C17" s="124">
        <f>Engine!C831</f>
        <v>0</v>
      </c>
      <c r="D17" s="124">
        <f>Engine!D831</f>
        <v>0</v>
      </c>
      <c r="E17" s="124">
        <f>Engine!E831</f>
        <v>0</v>
      </c>
      <c r="F17" s="124">
        <f>Engine!F831</f>
        <v>0</v>
      </c>
      <c r="G17" s="124">
        <f ca="1">Engine!G831</f>
        <v>0</v>
      </c>
      <c r="H17" s="124">
        <f ca="1">Engine!H831</f>
        <v>0</v>
      </c>
      <c r="I17" s="124">
        <f ca="1">Engine!I831</f>
        <v>0</v>
      </c>
      <c r="J17" s="124">
        <f ca="1">Engine!J831</f>
        <v>0</v>
      </c>
      <c r="K17" s="124">
        <f ca="1">Engine!K831</f>
        <v>0</v>
      </c>
      <c r="L17" s="124">
        <f ca="1">Engine!L831</f>
        <v>0</v>
      </c>
      <c r="M17" s="124">
        <f ca="1">Engine!M831</f>
        <v>0</v>
      </c>
      <c r="N17" s="124">
        <f ca="1">Engine!N831</f>
        <v>0</v>
      </c>
      <c r="O17" s="124">
        <f ca="1">Engine!O831</f>
        <v>0</v>
      </c>
      <c r="P17" s="124">
        <f ca="1">Engine!P831</f>
        <v>0</v>
      </c>
      <c r="Q17" s="124">
        <f ca="1">Engine!Q831</f>
        <v>0</v>
      </c>
      <c r="R17" s="124">
        <f ca="1">Engine!R831</f>
        <v>0</v>
      </c>
      <c r="S17" s="124">
        <f ca="1">Engine!S831</f>
        <v>0</v>
      </c>
      <c r="T17" s="124">
        <f ca="1">Engine!T831</f>
        <v>0</v>
      </c>
      <c r="U17" s="124">
        <f ca="1">Engine!U831</f>
        <v>0</v>
      </c>
      <c r="V17" s="124">
        <f ca="1">Engine!V831</f>
        <v>0</v>
      </c>
      <c r="W17" s="124">
        <f ca="1">Engine!W831</f>
        <v>0</v>
      </c>
      <c r="X17" s="124">
        <f ca="1">Engine!X831</f>
        <v>0</v>
      </c>
      <c r="Y17" s="124">
        <f ca="1">Engine!Y831</f>
        <v>0</v>
      </c>
      <c r="Z17" s="124">
        <f ca="1">Engine!Z831</f>
        <v>0</v>
      </c>
      <c r="AA17" s="124">
        <f ca="1">Engine!AA831</f>
        <v>0</v>
      </c>
    </row>
    <row r="18" spans="2:27" x14ac:dyDescent="0.3">
      <c r="B18" s="20" t="s">
        <v>29</v>
      </c>
      <c r="C18" s="21">
        <f>Engine!C832</f>
        <v>0</v>
      </c>
      <c r="D18" s="21">
        <f>Engine!D832</f>
        <v>0</v>
      </c>
      <c r="E18" s="21">
        <f>Engine!E832</f>
        <v>0</v>
      </c>
      <c r="F18" s="21">
        <f>Engine!F832</f>
        <v>0</v>
      </c>
      <c r="G18" s="21" t="e">
        <f ca="1">Engine!G832</f>
        <v>#N/A</v>
      </c>
      <c r="H18" s="21" t="e">
        <f ca="1">Engine!H832</f>
        <v>#N/A</v>
      </c>
      <c r="I18" s="21" t="e">
        <f ca="1">Engine!I832</f>
        <v>#N/A</v>
      </c>
      <c r="J18" s="21" t="e">
        <f ca="1">Engine!J832</f>
        <v>#N/A</v>
      </c>
      <c r="K18" s="21" t="e">
        <f ca="1">Engine!K832</f>
        <v>#N/A</v>
      </c>
      <c r="L18" s="21" t="e">
        <f ca="1">Engine!L832</f>
        <v>#N/A</v>
      </c>
      <c r="M18" s="21" t="e">
        <f ca="1">Engine!M832</f>
        <v>#N/A</v>
      </c>
      <c r="N18" s="21" t="e">
        <f ca="1">Engine!N832</f>
        <v>#N/A</v>
      </c>
      <c r="O18" s="21" t="e">
        <f ca="1">Engine!O832</f>
        <v>#N/A</v>
      </c>
      <c r="P18" s="21" t="e">
        <f ca="1">Engine!P832</f>
        <v>#N/A</v>
      </c>
      <c r="Q18" s="21" t="e">
        <f ca="1">Engine!Q832</f>
        <v>#N/A</v>
      </c>
      <c r="R18" s="21" t="e">
        <f ca="1">Engine!R832</f>
        <v>#N/A</v>
      </c>
      <c r="S18" s="21" t="e">
        <f ca="1">Engine!S832</f>
        <v>#N/A</v>
      </c>
      <c r="T18" s="21" t="e">
        <f ca="1">Engine!T832</f>
        <v>#N/A</v>
      </c>
      <c r="U18" s="21" t="e">
        <f ca="1">Engine!U832</f>
        <v>#N/A</v>
      </c>
      <c r="V18" s="21" t="e">
        <f ca="1">Engine!V832</f>
        <v>#N/A</v>
      </c>
      <c r="W18" s="21" t="e">
        <f ca="1">Engine!W832</f>
        <v>#N/A</v>
      </c>
      <c r="X18" s="21" t="e">
        <f ca="1">Engine!X832</f>
        <v>#N/A</v>
      </c>
      <c r="Y18" s="21" t="e">
        <f ca="1">Engine!Y832</f>
        <v>#N/A</v>
      </c>
      <c r="Z18" s="21" t="e">
        <f ca="1">Engine!Z832</f>
        <v>#N/A</v>
      </c>
      <c r="AA18" s="21" t="e">
        <f ca="1">Engine!AA832</f>
        <v>#N/A</v>
      </c>
    </row>
    <row r="19" spans="2:27" x14ac:dyDescent="0.3">
      <c r="B19" s="22" t="s">
        <v>30</v>
      </c>
      <c r="C19" s="122">
        <f>Engine!C833</f>
        <v>0</v>
      </c>
      <c r="D19" s="122">
        <f>Engine!D833</f>
        <v>0</v>
      </c>
      <c r="E19" s="122">
        <f>Engine!E833</f>
        <v>0</v>
      </c>
      <c r="F19" s="122">
        <f>Engine!F833</f>
        <v>0</v>
      </c>
      <c r="G19" s="122">
        <f ca="1">Engine!G833</f>
        <v>0</v>
      </c>
      <c r="H19" s="122">
        <f ca="1">Engine!H833</f>
        <v>0</v>
      </c>
      <c r="I19" s="122">
        <f ca="1">Engine!I833</f>
        <v>0</v>
      </c>
      <c r="J19" s="122">
        <f ca="1">Engine!J833</f>
        <v>0</v>
      </c>
      <c r="K19" s="122">
        <f ca="1">Engine!K833</f>
        <v>0</v>
      </c>
      <c r="L19" s="122">
        <f ca="1">Engine!L833</f>
        <v>0</v>
      </c>
      <c r="M19" s="122">
        <f ca="1">Engine!M833</f>
        <v>0</v>
      </c>
      <c r="N19" s="122">
        <f ca="1">Engine!N833</f>
        <v>0</v>
      </c>
      <c r="O19" s="122">
        <f ca="1">Engine!O833</f>
        <v>0</v>
      </c>
      <c r="P19" s="122">
        <f ca="1">Engine!P833</f>
        <v>0</v>
      </c>
      <c r="Q19" s="122">
        <f ca="1">Engine!Q833</f>
        <v>0</v>
      </c>
      <c r="R19" s="122">
        <f ca="1">Engine!R833</f>
        <v>0</v>
      </c>
      <c r="S19" s="122">
        <f ca="1">Engine!S833</f>
        <v>0</v>
      </c>
      <c r="T19" s="122">
        <f ca="1">Engine!T833</f>
        <v>0</v>
      </c>
      <c r="U19" s="122">
        <f ca="1">Engine!U833</f>
        <v>0</v>
      </c>
      <c r="V19" s="122">
        <f ca="1">Engine!V833</f>
        <v>0</v>
      </c>
      <c r="W19" s="122">
        <f ca="1">Engine!W833</f>
        <v>0</v>
      </c>
      <c r="X19" s="122">
        <f ca="1">Engine!X833</f>
        <v>0</v>
      </c>
      <c r="Y19" s="122">
        <f ca="1">Engine!Y833</f>
        <v>0</v>
      </c>
      <c r="Z19" s="122">
        <f ca="1">Engine!Z833</f>
        <v>0</v>
      </c>
      <c r="AA19" s="122">
        <f ca="1">Engine!AA833</f>
        <v>0</v>
      </c>
    </row>
    <row r="20" spans="2:27" x14ac:dyDescent="0.3">
      <c r="B20" s="23" t="s">
        <v>31</v>
      </c>
      <c r="C20" s="14">
        <f>Engine!C834</f>
        <v>0</v>
      </c>
      <c r="D20" s="14">
        <f>Engine!D834</f>
        <v>0</v>
      </c>
      <c r="E20" s="14">
        <f>Engine!E834</f>
        <v>0</v>
      </c>
      <c r="F20" s="14">
        <f>Engine!F834</f>
        <v>0</v>
      </c>
      <c r="G20" s="14">
        <f ca="1">Engine!G834</f>
        <v>0</v>
      </c>
      <c r="H20" s="14">
        <f ca="1">Engine!H834</f>
        <v>0</v>
      </c>
      <c r="I20" s="14">
        <f ca="1">Engine!I834</f>
        <v>0</v>
      </c>
      <c r="J20" s="14">
        <f ca="1">Engine!J834</f>
        <v>0</v>
      </c>
      <c r="K20" s="14">
        <f ca="1">Engine!K834</f>
        <v>0</v>
      </c>
      <c r="L20" s="14">
        <f ca="1">Engine!L834</f>
        <v>0</v>
      </c>
      <c r="M20" s="14">
        <f ca="1">Engine!M834</f>
        <v>0</v>
      </c>
      <c r="N20" s="14">
        <f ca="1">Engine!N834</f>
        <v>0</v>
      </c>
      <c r="O20" s="14">
        <f ca="1">Engine!O834</f>
        <v>0</v>
      </c>
      <c r="P20" s="14">
        <f ca="1">Engine!P834</f>
        <v>0</v>
      </c>
      <c r="Q20" s="14">
        <f ca="1">Engine!Q834</f>
        <v>0</v>
      </c>
      <c r="R20" s="14">
        <f ca="1">Engine!R834</f>
        <v>0</v>
      </c>
      <c r="S20" s="14">
        <f ca="1">Engine!S834</f>
        <v>0</v>
      </c>
      <c r="T20" s="14">
        <f ca="1">Engine!T834</f>
        <v>0</v>
      </c>
      <c r="U20" s="14">
        <f ca="1">Engine!U834</f>
        <v>0</v>
      </c>
      <c r="V20" s="14">
        <f ca="1">Engine!V834</f>
        <v>0</v>
      </c>
      <c r="W20" s="14">
        <f ca="1">Engine!W834</f>
        <v>0</v>
      </c>
      <c r="X20" s="14">
        <f ca="1">Engine!X834</f>
        <v>0</v>
      </c>
      <c r="Y20" s="14">
        <f ca="1">Engine!Y834</f>
        <v>0</v>
      </c>
      <c r="Z20" s="14">
        <f ca="1">Engine!Z834</f>
        <v>0</v>
      </c>
      <c r="AA20" s="14">
        <f ca="1">Engine!AA834</f>
        <v>0</v>
      </c>
    </row>
    <row r="21" spans="2:27" x14ac:dyDescent="0.3">
      <c r="B21" s="28" t="s">
        <v>149</v>
      </c>
      <c r="C21" s="123">
        <f>Engine!C835</f>
        <v>0</v>
      </c>
      <c r="D21" s="123">
        <f>Engine!D835</f>
        <v>0</v>
      </c>
      <c r="E21" s="123">
        <f>Engine!E835</f>
        <v>0</v>
      </c>
      <c r="F21" s="123">
        <f>Engine!F835</f>
        <v>0</v>
      </c>
      <c r="G21" s="123">
        <f ca="1">Engine!G835</f>
        <v>0</v>
      </c>
      <c r="H21" s="123">
        <f ca="1">Engine!H835</f>
        <v>0</v>
      </c>
      <c r="I21" s="123">
        <f ca="1">Engine!I835</f>
        <v>0</v>
      </c>
      <c r="J21" s="123">
        <f ca="1">Engine!J835</f>
        <v>0</v>
      </c>
      <c r="K21" s="123">
        <f ca="1">Engine!K835</f>
        <v>0</v>
      </c>
      <c r="L21" s="123">
        <f ca="1">Engine!L835</f>
        <v>0</v>
      </c>
      <c r="M21" s="123">
        <f ca="1">Engine!M835</f>
        <v>0</v>
      </c>
      <c r="N21" s="123">
        <f ca="1">Engine!N835</f>
        <v>0</v>
      </c>
      <c r="O21" s="123">
        <f ca="1">Engine!O835</f>
        <v>0</v>
      </c>
      <c r="P21" s="123">
        <f ca="1">Engine!P835</f>
        <v>0</v>
      </c>
      <c r="Q21" s="123">
        <f ca="1">Engine!Q835</f>
        <v>0</v>
      </c>
      <c r="R21" s="123">
        <f ca="1">Engine!R835</f>
        <v>0</v>
      </c>
      <c r="S21" s="123">
        <f ca="1">Engine!S835</f>
        <v>0</v>
      </c>
      <c r="T21" s="123">
        <f ca="1">Engine!T835</f>
        <v>0</v>
      </c>
      <c r="U21" s="123">
        <f ca="1">Engine!U835</f>
        <v>0</v>
      </c>
      <c r="V21" s="123">
        <f ca="1">Engine!V835</f>
        <v>0</v>
      </c>
      <c r="W21" s="123">
        <f ca="1">Engine!W835</f>
        <v>0</v>
      </c>
      <c r="X21" s="123">
        <f ca="1">Engine!X835</f>
        <v>0</v>
      </c>
      <c r="Y21" s="123">
        <f ca="1">Engine!Y835</f>
        <v>0</v>
      </c>
      <c r="Z21" s="123">
        <f ca="1">Engine!Z835</f>
        <v>0</v>
      </c>
      <c r="AA21" s="123">
        <f ca="1">Engine!AA835</f>
        <v>0</v>
      </c>
    </row>
    <row r="22" spans="2:27" x14ac:dyDescent="0.3">
      <c r="B22" s="28" t="s">
        <v>288</v>
      </c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</row>
    <row r="23" spans="2:27" x14ac:dyDescent="0.3">
      <c r="B23" s="23" t="s">
        <v>32</v>
      </c>
      <c r="C23" s="14">
        <f>Engine!C837</f>
        <v>0</v>
      </c>
      <c r="D23" s="14">
        <f>Engine!D837</f>
        <v>0</v>
      </c>
      <c r="E23" s="14">
        <f>Engine!E837</f>
        <v>0</v>
      </c>
      <c r="F23" s="14">
        <f>Engine!F837</f>
        <v>0</v>
      </c>
      <c r="G23" s="14" t="e">
        <f ca="1">Engine!G837</f>
        <v>#N/A</v>
      </c>
      <c r="H23" s="14" t="e">
        <f ca="1">Engine!H837</f>
        <v>#N/A</v>
      </c>
      <c r="I23" s="14" t="e">
        <f ca="1">Engine!I837</f>
        <v>#N/A</v>
      </c>
      <c r="J23" s="14" t="e">
        <f ca="1">Engine!J837</f>
        <v>#N/A</v>
      </c>
      <c r="K23" s="14" t="e">
        <f ca="1">Engine!K837</f>
        <v>#N/A</v>
      </c>
      <c r="L23" s="14" t="e">
        <f ca="1">Engine!L837</f>
        <v>#N/A</v>
      </c>
      <c r="M23" s="14" t="e">
        <f ca="1">Engine!M837</f>
        <v>#N/A</v>
      </c>
      <c r="N23" s="14" t="e">
        <f ca="1">Engine!N837</f>
        <v>#N/A</v>
      </c>
      <c r="O23" s="14" t="e">
        <f ca="1">Engine!O837</f>
        <v>#N/A</v>
      </c>
      <c r="P23" s="14" t="e">
        <f ca="1">Engine!P837</f>
        <v>#N/A</v>
      </c>
      <c r="Q23" s="14" t="e">
        <f ca="1">Engine!Q837</f>
        <v>#N/A</v>
      </c>
      <c r="R23" s="14" t="e">
        <f ca="1">Engine!R837</f>
        <v>#N/A</v>
      </c>
      <c r="S23" s="14" t="e">
        <f ca="1">Engine!S837</f>
        <v>#N/A</v>
      </c>
      <c r="T23" s="14" t="e">
        <f ca="1">Engine!T837</f>
        <v>#N/A</v>
      </c>
      <c r="U23" s="14" t="e">
        <f ca="1">Engine!U837</f>
        <v>#N/A</v>
      </c>
      <c r="V23" s="14" t="e">
        <f ca="1">Engine!V837</f>
        <v>#N/A</v>
      </c>
      <c r="W23" s="14" t="e">
        <f ca="1">Engine!W837</f>
        <v>#N/A</v>
      </c>
      <c r="X23" s="14" t="e">
        <f ca="1">Engine!X837</f>
        <v>#N/A</v>
      </c>
      <c r="Y23" s="14" t="e">
        <f ca="1">Engine!Y837</f>
        <v>#N/A</v>
      </c>
      <c r="Z23" s="14" t="e">
        <f ca="1">Engine!Z837</f>
        <v>#N/A</v>
      </c>
      <c r="AA23" s="14" t="e">
        <f ca="1">Engine!AA837</f>
        <v>#N/A</v>
      </c>
    </row>
    <row r="24" spans="2:27" x14ac:dyDescent="0.3">
      <c r="B24" s="27" t="s">
        <v>130</v>
      </c>
      <c r="C24" s="125">
        <f>Engine!C838</f>
        <v>0</v>
      </c>
      <c r="D24" s="125">
        <f>Engine!D838</f>
        <v>0</v>
      </c>
      <c r="E24" s="125">
        <f>Engine!E838</f>
        <v>0</v>
      </c>
      <c r="F24" s="125">
        <f>Engine!F838</f>
        <v>0</v>
      </c>
      <c r="G24" s="125" t="e">
        <f ca="1">Engine!G838</f>
        <v>#N/A</v>
      </c>
      <c r="H24" s="125" t="e">
        <f ca="1">Engine!H838</f>
        <v>#N/A</v>
      </c>
      <c r="I24" s="125" t="e">
        <f ca="1">Engine!I838</f>
        <v>#N/A</v>
      </c>
      <c r="J24" s="125" t="e">
        <f ca="1">Engine!J838</f>
        <v>#N/A</v>
      </c>
      <c r="K24" s="125" t="e">
        <f ca="1">Engine!K838</f>
        <v>#N/A</v>
      </c>
      <c r="L24" s="125" t="e">
        <f ca="1">Engine!L838</f>
        <v>#N/A</v>
      </c>
      <c r="M24" s="125" t="e">
        <f ca="1">Engine!M838</f>
        <v>#N/A</v>
      </c>
      <c r="N24" s="125" t="e">
        <f ca="1">Engine!N838</f>
        <v>#N/A</v>
      </c>
      <c r="O24" s="125" t="e">
        <f ca="1">Engine!O838</f>
        <v>#N/A</v>
      </c>
      <c r="P24" s="125" t="e">
        <f ca="1">Engine!P838</f>
        <v>#N/A</v>
      </c>
      <c r="Q24" s="125" t="e">
        <f ca="1">Engine!Q838</f>
        <v>#N/A</v>
      </c>
      <c r="R24" s="125" t="e">
        <f ca="1">Engine!R838</f>
        <v>#N/A</v>
      </c>
      <c r="S24" s="125" t="e">
        <f ca="1">Engine!S838</f>
        <v>#N/A</v>
      </c>
      <c r="T24" s="125" t="e">
        <f ca="1">Engine!T838</f>
        <v>#N/A</v>
      </c>
      <c r="U24" s="125" t="e">
        <f ca="1">Engine!U838</f>
        <v>#N/A</v>
      </c>
      <c r="V24" s="125" t="e">
        <f ca="1">Engine!V838</f>
        <v>#N/A</v>
      </c>
      <c r="W24" s="125" t="e">
        <f ca="1">Engine!W838</f>
        <v>#N/A</v>
      </c>
      <c r="X24" s="125" t="e">
        <f ca="1">Engine!X838</f>
        <v>#N/A</v>
      </c>
      <c r="Y24" s="125" t="e">
        <f ca="1">Engine!Y838</f>
        <v>#N/A</v>
      </c>
      <c r="Z24" s="125" t="e">
        <f ca="1">Engine!Z838</f>
        <v>#N/A</v>
      </c>
      <c r="AA24" s="125" t="e">
        <f ca="1">Engine!AA838</f>
        <v>#N/A</v>
      </c>
    </row>
    <row r="25" spans="2:27" x14ac:dyDescent="0.3">
      <c r="B25" s="25" t="s">
        <v>131</v>
      </c>
      <c r="C25" s="123">
        <f>Engine!C839</f>
        <v>0</v>
      </c>
      <c r="D25" s="123">
        <f>Engine!D839</f>
        <v>0</v>
      </c>
      <c r="E25" s="123">
        <f>Engine!E839</f>
        <v>0</v>
      </c>
      <c r="F25" s="123">
        <f>Engine!F839</f>
        <v>0</v>
      </c>
      <c r="G25" s="123">
        <f ca="1">Engine!G839</f>
        <v>0</v>
      </c>
      <c r="H25" s="123">
        <f ca="1">Engine!H839</f>
        <v>0</v>
      </c>
      <c r="I25" s="123">
        <f ca="1">Engine!I839</f>
        <v>0</v>
      </c>
      <c r="J25" s="123">
        <f ca="1">Engine!J839</f>
        <v>0</v>
      </c>
      <c r="K25" s="123">
        <f ca="1">Engine!K839</f>
        <v>0</v>
      </c>
      <c r="L25" s="123">
        <f ca="1">Engine!L839</f>
        <v>0</v>
      </c>
      <c r="M25" s="123">
        <f ca="1">Engine!M839</f>
        <v>0</v>
      </c>
      <c r="N25" s="123">
        <f ca="1">Engine!N839</f>
        <v>0</v>
      </c>
      <c r="O25" s="123">
        <f ca="1">Engine!O839</f>
        <v>0</v>
      </c>
      <c r="P25" s="123">
        <f ca="1">Engine!P839</f>
        <v>0</v>
      </c>
      <c r="Q25" s="123">
        <f ca="1">Engine!Q839</f>
        <v>0</v>
      </c>
      <c r="R25" s="123">
        <f ca="1">Engine!R839</f>
        <v>0</v>
      </c>
      <c r="S25" s="123">
        <f ca="1">Engine!S839</f>
        <v>0</v>
      </c>
      <c r="T25" s="123">
        <f ca="1">Engine!T839</f>
        <v>0</v>
      </c>
      <c r="U25" s="123">
        <f ca="1">Engine!U839</f>
        <v>0</v>
      </c>
      <c r="V25" s="123">
        <f ca="1">Engine!V839</f>
        <v>0</v>
      </c>
      <c r="W25" s="123">
        <f ca="1">Engine!W839</f>
        <v>0</v>
      </c>
      <c r="X25" s="123">
        <f ca="1">Engine!X839</f>
        <v>0</v>
      </c>
      <c r="Y25" s="123">
        <f ca="1">Engine!Y839</f>
        <v>0</v>
      </c>
      <c r="Z25" s="123">
        <f ca="1">Engine!Z839</f>
        <v>0</v>
      </c>
      <c r="AA25" s="123">
        <f ca="1">Engine!AA839</f>
        <v>0</v>
      </c>
    </row>
    <row r="26" spans="2:27" x14ac:dyDescent="0.3">
      <c r="B26" s="23" t="s">
        <v>33</v>
      </c>
      <c r="C26" s="14">
        <f>Engine!C840</f>
        <v>0</v>
      </c>
      <c r="D26" s="14">
        <f>Engine!D840</f>
        <v>0</v>
      </c>
      <c r="E26" s="14">
        <f>Engine!E840</f>
        <v>0</v>
      </c>
      <c r="F26" s="14">
        <f>Engine!F840</f>
        <v>0</v>
      </c>
      <c r="G26" s="14">
        <f ca="1">Engine!G840</f>
        <v>0</v>
      </c>
      <c r="H26" s="14">
        <f ca="1">Engine!H840</f>
        <v>0</v>
      </c>
      <c r="I26" s="14">
        <f ca="1">Engine!I840</f>
        <v>0</v>
      </c>
      <c r="J26" s="14">
        <f ca="1">Engine!J840</f>
        <v>0</v>
      </c>
      <c r="K26" s="14">
        <f ca="1">Engine!K840</f>
        <v>0</v>
      </c>
      <c r="L26" s="14">
        <f ca="1">Engine!L840</f>
        <v>0</v>
      </c>
      <c r="M26" s="14">
        <f ca="1">Engine!M840</f>
        <v>0</v>
      </c>
      <c r="N26" s="14">
        <f ca="1">Engine!N840</f>
        <v>0</v>
      </c>
      <c r="O26" s="14">
        <f ca="1">Engine!O840</f>
        <v>0</v>
      </c>
      <c r="P26" s="14">
        <f ca="1">Engine!P840</f>
        <v>0</v>
      </c>
      <c r="Q26" s="14">
        <f ca="1">Engine!Q840</f>
        <v>0</v>
      </c>
      <c r="R26" s="14">
        <f ca="1">Engine!R840</f>
        <v>0</v>
      </c>
      <c r="S26" s="14">
        <f ca="1">Engine!S840</f>
        <v>0</v>
      </c>
      <c r="T26" s="14">
        <f ca="1">Engine!T840</f>
        <v>0</v>
      </c>
      <c r="U26" s="14">
        <f ca="1">Engine!U840</f>
        <v>0</v>
      </c>
      <c r="V26" s="14">
        <f ca="1">Engine!V840</f>
        <v>0</v>
      </c>
      <c r="W26" s="14">
        <f ca="1">Engine!W840</f>
        <v>0</v>
      </c>
      <c r="X26" s="14">
        <f ca="1">Engine!X840</f>
        <v>0</v>
      </c>
      <c r="Y26" s="14">
        <f ca="1">Engine!Y840</f>
        <v>0</v>
      </c>
      <c r="Z26" s="14">
        <f ca="1">Engine!Z840</f>
        <v>0</v>
      </c>
      <c r="AA26" s="14">
        <f ca="1">Engine!AA840</f>
        <v>0</v>
      </c>
    </row>
    <row r="27" spans="2:27" x14ac:dyDescent="0.3">
      <c r="B27" s="20" t="s">
        <v>297</v>
      </c>
      <c r="C27" s="21"/>
      <c r="D27" s="21">
        <f>Engine!D841</f>
        <v>0</v>
      </c>
      <c r="E27" s="21">
        <f>Engine!E841</f>
        <v>0</v>
      </c>
      <c r="F27" s="21">
        <f>Engine!F841</f>
        <v>0</v>
      </c>
      <c r="G27" s="21">
        <f ca="1">Engine!G841</f>
        <v>0</v>
      </c>
      <c r="H27" s="21">
        <f ca="1">Engine!H841</f>
        <v>0</v>
      </c>
      <c r="I27" s="21">
        <f ca="1">Engine!I841</f>
        <v>0</v>
      </c>
      <c r="J27" s="21">
        <f ca="1">Engine!J841</f>
        <v>0</v>
      </c>
      <c r="K27" s="21">
        <f ca="1">Engine!K841</f>
        <v>0</v>
      </c>
      <c r="L27" s="21">
        <f ca="1">Engine!L841</f>
        <v>0</v>
      </c>
      <c r="M27" s="21">
        <f ca="1">Engine!M841</f>
        <v>0</v>
      </c>
      <c r="N27" s="21">
        <f ca="1">Engine!N841</f>
        <v>0</v>
      </c>
      <c r="O27" s="21">
        <f ca="1">Engine!O841</f>
        <v>0</v>
      </c>
      <c r="P27" s="21">
        <f ca="1">Engine!P841</f>
        <v>0</v>
      </c>
      <c r="Q27" s="21">
        <f ca="1">Engine!Q841</f>
        <v>0</v>
      </c>
      <c r="R27" s="21">
        <f ca="1">Engine!R841</f>
        <v>0</v>
      </c>
      <c r="S27" s="21">
        <f ca="1">Engine!S841</f>
        <v>0</v>
      </c>
      <c r="T27" s="21">
        <f ca="1">Engine!T841</f>
        <v>0</v>
      </c>
      <c r="U27" s="21">
        <f ca="1">Engine!U841</f>
        <v>0</v>
      </c>
      <c r="V27" s="21">
        <f ca="1">Engine!V841</f>
        <v>0</v>
      </c>
      <c r="W27" s="21">
        <f ca="1">Engine!W841</f>
        <v>0</v>
      </c>
      <c r="X27" s="21">
        <f ca="1">Engine!X841</f>
        <v>0</v>
      </c>
      <c r="Y27" s="21">
        <f ca="1">Engine!Y841</f>
        <v>0</v>
      </c>
      <c r="Z27" s="21">
        <f ca="1">Engine!Z841</f>
        <v>0</v>
      </c>
      <c r="AA27" s="21">
        <f ca="1">Engine!AA841</f>
        <v>0</v>
      </c>
    </row>
    <row r="28" spans="2:27" x14ac:dyDescent="0.3">
      <c r="B28" s="20" t="s">
        <v>34</v>
      </c>
      <c r="C28" s="21">
        <f>Engine!C842</f>
        <v>0</v>
      </c>
      <c r="D28" s="21">
        <f>Engine!D842</f>
        <v>0</v>
      </c>
      <c r="E28" s="21">
        <f>Engine!E842</f>
        <v>0</v>
      </c>
      <c r="F28" s="21">
        <f>Engine!F842</f>
        <v>0</v>
      </c>
      <c r="G28" s="21" t="e">
        <f ca="1">Engine!G842</f>
        <v>#N/A</v>
      </c>
      <c r="H28" s="21" t="e">
        <f ca="1">Engine!H842</f>
        <v>#N/A</v>
      </c>
      <c r="I28" s="21" t="e">
        <f ca="1">Engine!I842</f>
        <v>#N/A</v>
      </c>
      <c r="J28" s="21" t="e">
        <f ca="1">Engine!J842</f>
        <v>#N/A</v>
      </c>
      <c r="K28" s="21" t="e">
        <f ca="1">Engine!K842</f>
        <v>#N/A</v>
      </c>
      <c r="L28" s="21" t="e">
        <f ca="1">Engine!L842</f>
        <v>#N/A</v>
      </c>
      <c r="M28" s="21" t="e">
        <f ca="1">Engine!M842</f>
        <v>#N/A</v>
      </c>
      <c r="N28" s="21" t="e">
        <f ca="1">Engine!N842</f>
        <v>#N/A</v>
      </c>
      <c r="O28" s="21" t="e">
        <f ca="1">Engine!O842</f>
        <v>#N/A</v>
      </c>
      <c r="P28" s="21" t="e">
        <f ca="1">Engine!P842</f>
        <v>#N/A</v>
      </c>
      <c r="Q28" s="21" t="e">
        <f ca="1">Engine!Q842</f>
        <v>#N/A</v>
      </c>
      <c r="R28" s="21" t="e">
        <f ca="1">Engine!R842</f>
        <v>#N/A</v>
      </c>
      <c r="S28" s="21" t="e">
        <f ca="1">Engine!S842</f>
        <v>#N/A</v>
      </c>
      <c r="T28" s="21" t="e">
        <f ca="1">Engine!T842</f>
        <v>#N/A</v>
      </c>
      <c r="U28" s="21" t="e">
        <f ca="1">Engine!U842</f>
        <v>#N/A</v>
      </c>
      <c r="V28" s="21" t="e">
        <f ca="1">Engine!V842</f>
        <v>#N/A</v>
      </c>
      <c r="W28" s="21" t="e">
        <f ca="1">Engine!W842</f>
        <v>#N/A</v>
      </c>
      <c r="X28" s="21" t="e">
        <f ca="1">Engine!X842</f>
        <v>#N/A</v>
      </c>
      <c r="Y28" s="21" t="e">
        <f ca="1">Engine!Y842</f>
        <v>#N/A</v>
      </c>
      <c r="Z28" s="21" t="e">
        <f ca="1">Engine!Z842</f>
        <v>#N/A</v>
      </c>
      <c r="AA28" s="21" t="e">
        <f ca="1">Engine!AA842</f>
        <v>#N/A</v>
      </c>
    </row>
    <row r="29" spans="2:27" x14ac:dyDescent="0.3">
      <c r="B29" s="33" t="s">
        <v>35</v>
      </c>
      <c r="C29" s="34" t="str">
        <f>IF(ROUND(C48=C28,0),"OK",ROUND(C28-C48,0))</f>
        <v>OK</v>
      </c>
      <c r="D29" s="34" t="str">
        <f t="shared" ref="D29:J29" si="0">IF(ROUND(D48=D28,0),"OK",ROUND(D28-D48,0))</f>
        <v>OK</v>
      </c>
      <c r="E29" s="34" t="str">
        <f t="shared" si="0"/>
        <v>OK</v>
      </c>
      <c r="F29" s="34" t="str">
        <f t="shared" si="0"/>
        <v>OK</v>
      </c>
      <c r="G29" s="34" t="e">
        <f t="shared" ca="1" si="0"/>
        <v>#N/A</v>
      </c>
      <c r="H29" s="34" t="e">
        <f t="shared" ca="1" si="0"/>
        <v>#N/A</v>
      </c>
      <c r="I29" s="34" t="e">
        <f t="shared" ca="1" si="0"/>
        <v>#N/A</v>
      </c>
      <c r="J29" s="34" t="e">
        <f t="shared" ca="1" si="0"/>
        <v>#N/A</v>
      </c>
      <c r="K29" s="34" t="e">
        <f t="shared" ref="K29:Y29" ca="1" si="1">IF(ROUND(K48=K28,0),"OK",ROUND(K28-K48,0))</f>
        <v>#N/A</v>
      </c>
      <c r="L29" s="34" t="e">
        <f t="shared" ca="1" si="1"/>
        <v>#N/A</v>
      </c>
      <c r="M29" s="34" t="e">
        <f t="shared" ca="1" si="1"/>
        <v>#N/A</v>
      </c>
      <c r="N29" s="34" t="e">
        <f t="shared" ca="1" si="1"/>
        <v>#N/A</v>
      </c>
      <c r="O29" s="34" t="e">
        <f t="shared" ca="1" si="1"/>
        <v>#N/A</v>
      </c>
      <c r="P29" s="34" t="e">
        <f t="shared" ca="1" si="1"/>
        <v>#N/A</v>
      </c>
      <c r="Q29" s="34" t="e">
        <f t="shared" ca="1" si="1"/>
        <v>#N/A</v>
      </c>
      <c r="R29" s="34" t="e">
        <f t="shared" ca="1" si="1"/>
        <v>#N/A</v>
      </c>
      <c r="S29" s="34" t="e">
        <f t="shared" ca="1" si="1"/>
        <v>#N/A</v>
      </c>
      <c r="T29" s="34" t="e">
        <f t="shared" ca="1" si="1"/>
        <v>#N/A</v>
      </c>
      <c r="U29" s="34" t="e">
        <f t="shared" ca="1" si="1"/>
        <v>#N/A</v>
      </c>
      <c r="V29" s="34" t="e">
        <f t="shared" ca="1" si="1"/>
        <v>#N/A</v>
      </c>
      <c r="W29" s="34" t="e">
        <f t="shared" ca="1" si="1"/>
        <v>#N/A</v>
      </c>
      <c r="X29" s="34" t="e">
        <f t="shared" ca="1" si="1"/>
        <v>#N/A</v>
      </c>
      <c r="Y29" s="34" t="e">
        <f t="shared" ca="1" si="1"/>
        <v>#N/A</v>
      </c>
      <c r="Z29" s="34" t="e">
        <f t="shared" ref="Z29:AA29" ca="1" si="2">IF(ROUND(Z48=Z28,0),"OK",ROUND(Z28-Z48,0))</f>
        <v>#N/A</v>
      </c>
      <c r="AA29" s="34" t="e">
        <f t="shared" ca="1" si="2"/>
        <v>#N/A</v>
      </c>
    </row>
    <row r="30" spans="2:27" x14ac:dyDescent="0.3">
      <c r="B30" s="18" t="s">
        <v>15</v>
      </c>
      <c r="C30" s="18" t="e">
        <f>C$4</f>
        <v>#N/A</v>
      </c>
      <c r="D30" s="18" t="e">
        <f t="shared" ref="D30:AA30" si="3">D$4</f>
        <v>#N/A</v>
      </c>
      <c r="E30" s="18" t="e">
        <f t="shared" si="3"/>
        <v>#N/A</v>
      </c>
      <c r="F30" s="19" t="e">
        <f t="shared" si="3"/>
        <v>#N/A</v>
      </c>
      <c r="G30" s="18">
        <f t="shared" ca="1" si="3"/>
        <v>2026</v>
      </c>
      <c r="H30" s="18">
        <f t="shared" ca="1" si="3"/>
        <v>2027</v>
      </c>
      <c r="I30" s="18">
        <f t="shared" ca="1" si="3"/>
        <v>2028</v>
      </c>
      <c r="J30" s="18">
        <f t="shared" ca="1" si="3"/>
        <v>2029</v>
      </c>
      <c r="K30" s="18">
        <f t="shared" ca="1" si="3"/>
        <v>2030</v>
      </c>
      <c r="L30" s="18">
        <f t="shared" ca="1" si="3"/>
        <v>2031</v>
      </c>
      <c r="M30" s="18">
        <f t="shared" ca="1" si="3"/>
        <v>2032</v>
      </c>
      <c r="N30" s="18">
        <f t="shared" ca="1" si="3"/>
        <v>2033</v>
      </c>
      <c r="O30" s="18">
        <f t="shared" ca="1" si="3"/>
        <v>2034</v>
      </c>
      <c r="P30" s="18">
        <f t="shared" ca="1" si="3"/>
        <v>2035</v>
      </c>
      <c r="Q30" s="18">
        <f t="shared" ca="1" si="3"/>
        <v>2036</v>
      </c>
      <c r="R30" s="18">
        <f t="shared" ca="1" si="3"/>
        <v>2037</v>
      </c>
      <c r="S30" s="18">
        <f t="shared" ca="1" si="3"/>
        <v>2038</v>
      </c>
      <c r="T30" s="18">
        <f t="shared" ca="1" si="3"/>
        <v>2039</v>
      </c>
      <c r="U30" s="18">
        <f t="shared" ca="1" si="3"/>
        <v>2040</v>
      </c>
      <c r="V30" s="18">
        <f t="shared" ca="1" si="3"/>
        <v>2041</v>
      </c>
      <c r="W30" s="18">
        <f t="shared" ca="1" si="3"/>
        <v>2042</v>
      </c>
      <c r="X30" s="18">
        <f t="shared" ca="1" si="3"/>
        <v>2043</v>
      </c>
      <c r="Y30" s="18">
        <f t="shared" ca="1" si="3"/>
        <v>2044</v>
      </c>
      <c r="Z30" s="18">
        <f t="shared" ca="1" si="3"/>
        <v>2045</v>
      </c>
      <c r="AA30" s="18">
        <f t="shared" ca="1" si="3"/>
        <v>2046</v>
      </c>
    </row>
    <row r="31" spans="2:27" x14ac:dyDescent="0.3">
      <c r="B31" s="20" t="s">
        <v>36</v>
      </c>
      <c r="C31" s="21">
        <f>Engine!C845</f>
        <v>0</v>
      </c>
      <c r="D31" s="21">
        <f>Engine!D845</f>
        <v>0</v>
      </c>
      <c r="E31" s="21">
        <f>Engine!E845</f>
        <v>0</v>
      </c>
      <c r="F31" s="21">
        <f>Engine!F845</f>
        <v>0</v>
      </c>
      <c r="G31" s="21">
        <f ca="1">Engine!G845</f>
        <v>0</v>
      </c>
      <c r="H31" s="21">
        <f ca="1">Engine!H845</f>
        <v>0</v>
      </c>
      <c r="I31" s="21">
        <f ca="1">Engine!I845</f>
        <v>0</v>
      </c>
      <c r="J31" s="21">
        <f ca="1">Engine!J845</f>
        <v>0</v>
      </c>
      <c r="K31" s="21">
        <f ca="1">Engine!K845</f>
        <v>0</v>
      </c>
      <c r="L31" s="21">
        <f ca="1">Engine!L845</f>
        <v>0</v>
      </c>
      <c r="M31" s="21">
        <f ca="1">Engine!M845</f>
        <v>0</v>
      </c>
      <c r="N31" s="21">
        <f ca="1">Engine!N845</f>
        <v>0</v>
      </c>
      <c r="O31" s="21">
        <f ca="1">Engine!O845</f>
        <v>0</v>
      </c>
      <c r="P31" s="21">
        <f ca="1">Engine!P845</f>
        <v>0</v>
      </c>
      <c r="Q31" s="21">
        <f ca="1">Engine!Q845</f>
        <v>0</v>
      </c>
      <c r="R31" s="21">
        <f ca="1">Engine!R845</f>
        <v>0</v>
      </c>
      <c r="S31" s="21">
        <f ca="1">Engine!S845</f>
        <v>0</v>
      </c>
      <c r="T31" s="21">
        <f ca="1">Engine!T845</f>
        <v>0</v>
      </c>
      <c r="U31" s="21">
        <f ca="1">Engine!U845</f>
        <v>0</v>
      </c>
      <c r="V31" s="21">
        <f ca="1">Engine!V845</f>
        <v>0</v>
      </c>
      <c r="W31" s="21">
        <f ca="1">Engine!W845</f>
        <v>0</v>
      </c>
      <c r="X31" s="21">
        <f ca="1">Engine!X845</f>
        <v>0</v>
      </c>
      <c r="Y31" s="21">
        <f ca="1">Engine!Y845</f>
        <v>0</v>
      </c>
      <c r="Z31" s="21">
        <f ca="1">Engine!Z845</f>
        <v>0</v>
      </c>
      <c r="AA31" s="21">
        <f ca="1">Engine!AA845</f>
        <v>0</v>
      </c>
    </row>
    <row r="32" spans="2:27" x14ac:dyDescent="0.3">
      <c r="B32" s="29" t="s">
        <v>37</v>
      </c>
      <c r="C32" s="126">
        <f>Engine!C846</f>
        <v>0</v>
      </c>
      <c r="D32" s="126">
        <f>Engine!D846</f>
        <v>0</v>
      </c>
      <c r="E32" s="126">
        <f>Engine!E846</f>
        <v>0</v>
      </c>
      <c r="F32" s="126">
        <f>Engine!F846</f>
        <v>0</v>
      </c>
      <c r="G32" s="126">
        <f ca="1">Engine!G846</f>
        <v>0</v>
      </c>
      <c r="H32" s="126">
        <f ca="1">Engine!H846</f>
        <v>0</v>
      </c>
      <c r="I32" s="126">
        <f ca="1">Engine!I846</f>
        <v>0</v>
      </c>
      <c r="J32" s="126">
        <f ca="1">Engine!J846</f>
        <v>0</v>
      </c>
      <c r="K32" s="126">
        <f ca="1">Engine!K846</f>
        <v>0</v>
      </c>
      <c r="L32" s="126">
        <f ca="1">Engine!L846</f>
        <v>0</v>
      </c>
      <c r="M32" s="126">
        <f ca="1">Engine!M846</f>
        <v>0</v>
      </c>
      <c r="N32" s="126">
        <f ca="1">Engine!N846</f>
        <v>0</v>
      </c>
      <c r="O32" s="126">
        <f ca="1">Engine!O846</f>
        <v>0</v>
      </c>
      <c r="P32" s="126">
        <f ca="1">Engine!P846</f>
        <v>0</v>
      </c>
      <c r="Q32" s="126">
        <f ca="1">Engine!Q846</f>
        <v>0</v>
      </c>
      <c r="R32" s="126">
        <f ca="1">Engine!R846</f>
        <v>0</v>
      </c>
      <c r="S32" s="126">
        <f ca="1">Engine!S846</f>
        <v>0</v>
      </c>
      <c r="T32" s="126">
        <f ca="1">Engine!T846</f>
        <v>0</v>
      </c>
      <c r="U32" s="126">
        <f ca="1">Engine!U846</f>
        <v>0</v>
      </c>
      <c r="V32" s="126">
        <f ca="1">Engine!V846</f>
        <v>0</v>
      </c>
      <c r="W32" s="126">
        <f ca="1">Engine!W846</f>
        <v>0</v>
      </c>
      <c r="X32" s="126">
        <f ca="1">Engine!X846</f>
        <v>0</v>
      </c>
      <c r="Y32" s="126">
        <f ca="1">Engine!Y846</f>
        <v>0</v>
      </c>
      <c r="Z32" s="126">
        <f ca="1">Engine!Z846</f>
        <v>0</v>
      </c>
      <c r="AA32" s="126">
        <f ca="1">Engine!AA846</f>
        <v>0</v>
      </c>
    </row>
    <row r="33" spans="2:27" x14ac:dyDescent="0.3">
      <c r="B33" s="24" t="s">
        <v>132</v>
      </c>
      <c r="C33" s="49">
        <f>Engine!C847</f>
        <v>0</v>
      </c>
      <c r="D33" s="49">
        <f>Engine!D847</f>
        <v>0</v>
      </c>
      <c r="E33" s="49">
        <f>Engine!E847</f>
        <v>0</v>
      </c>
      <c r="F33" s="49">
        <f>Engine!F847</f>
        <v>0</v>
      </c>
      <c r="G33" s="49">
        <f ca="1">Engine!G847</f>
        <v>0</v>
      </c>
      <c r="H33" s="49">
        <f ca="1">Engine!H847</f>
        <v>0</v>
      </c>
      <c r="I33" s="49">
        <f ca="1">Engine!I847</f>
        <v>0</v>
      </c>
      <c r="J33" s="49">
        <f ca="1">Engine!J847</f>
        <v>0</v>
      </c>
      <c r="K33" s="49">
        <f ca="1">Engine!K847</f>
        <v>0</v>
      </c>
      <c r="L33" s="49">
        <f ca="1">Engine!L847</f>
        <v>0</v>
      </c>
      <c r="M33" s="49">
        <f ca="1">Engine!M847</f>
        <v>0</v>
      </c>
      <c r="N33" s="49">
        <f ca="1">Engine!N847</f>
        <v>0</v>
      </c>
      <c r="O33" s="49">
        <f ca="1">Engine!O847</f>
        <v>0</v>
      </c>
      <c r="P33" s="49">
        <f ca="1">Engine!P847</f>
        <v>0</v>
      </c>
      <c r="Q33" s="49">
        <f ca="1">Engine!Q847</f>
        <v>0</v>
      </c>
      <c r="R33" s="49">
        <f ca="1">Engine!R847</f>
        <v>0</v>
      </c>
      <c r="S33" s="49">
        <f ca="1">Engine!S847</f>
        <v>0</v>
      </c>
      <c r="T33" s="49">
        <f ca="1">Engine!T847</f>
        <v>0</v>
      </c>
      <c r="U33" s="49">
        <f ca="1">Engine!U847</f>
        <v>0</v>
      </c>
      <c r="V33" s="49">
        <f ca="1">Engine!V847</f>
        <v>0</v>
      </c>
      <c r="W33" s="49">
        <f ca="1">Engine!W847</f>
        <v>0</v>
      </c>
      <c r="X33" s="49">
        <f ca="1">Engine!X847</f>
        <v>0</v>
      </c>
      <c r="Y33" s="49">
        <f ca="1">Engine!Y847</f>
        <v>0</v>
      </c>
      <c r="Z33" s="49">
        <f ca="1">Engine!Z847</f>
        <v>0</v>
      </c>
      <c r="AA33" s="49">
        <f ca="1">Engine!AA847</f>
        <v>0</v>
      </c>
    </row>
    <row r="34" spans="2:27" x14ac:dyDescent="0.3">
      <c r="B34" s="24" t="s">
        <v>133</v>
      </c>
      <c r="C34" s="49">
        <f>Engine!C848</f>
        <v>0</v>
      </c>
      <c r="D34" s="49">
        <f>Engine!D848</f>
        <v>0</v>
      </c>
      <c r="E34" s="49">
        <f>Engine!E848</f>
        <v>0</v>
      </c>
      <c r="F34" s="49">
        <f>Engine!F848</f>
        <v>0</v>
      </c>
      <c r="G34" s="49">
        <f ca="1">Engine!G848</f>
        <v>0</v>
      </c>
      <c r="H34" s="49">
        <f ca="1">Engine!H848</f>
        <v>0</v>
      </c>
      <c r="I34" s="49">
        <f ca="1">Engine!I848</f>
        <v>0</v>
      </c>
      <c r="J34" s="49">
        <f ca="1">Engine!J848</f>
        <v>0</v>
      </c>
      <c r="K34" s="49">
        <f ca="1">Engine!K848</f>
        <v>0</v>
      </c>
      <c r="L34" s="49">
        <f ca="1">Engine!L848</f>
        <v>0</v>
      </c>
      <c r="M34" s="49">
        <f ca="1">Engine!M848</f>
        <v>0</v>
      </c>
      <c r="N34" s="49">
        <f ca="1">Engine!N848</f>
        <v>0</v>
      </c>
      <c r="O34" s="49">
        <f ca="1">Engine!O848</f>
        <v>0</v>
      </c>
      <c r="P34" s="49">
        <f ca="1">Engine!P848</f>
        <v>0</v>
      </c>
      <c r="Q34" s="49">
        <f ca="1">Engine!Q848</f>
        <v>0</v>
      </c>
      <c r="R34" s="49">
        <f ca="1">Engine!R848</f>
        <v>0</v>
      </c>
      <c r="S34" s="49">
        <f ca="1">Engine!S848</f>
        <v>0</v>
      </c>
      <c r="T34" s="49">
        <f ca="1">Engine!T848</f>
        <v>0</v>
      </c>
      <c r="U34" s="49">
        <f ca="1">Engine!U848</f>
        <v>0</v>
      </c>
      <c r="V34" s="49">
        <f ca="1">Engine!V848</f>
        <v>0</v>
      </c>
      <c r="W34" s="49">
        <f ca="1">Engine!W848</f>
        <v>0</v>
      </c>
      <c r="X34" s="49">
        <f ca="1">Engine!X848</f>
        <v>0</v>
      </c>
      <c r="Y34" s="49">
        <f ca="1">Engine!Y848</f>
        <v>0</v>
      </c>
      <c r="Z34" s="49">
        <f ca="1">Engine!Z848</f>
        <v>0</v>
      </c>
      <c r="AA34" s="49">
        <f ca="1">Engine!AA848</f>
        <v>0</v>
      </c>
    </row>
    <row r="35" spans="2:27" x14ac:dyDescent="0.3">
      <c r="B35" s="16" t="s">
        <v>134</v>
      </c>
      <c r="C35" s="17">
        <f>Engine!C849</f>
        <v>0</v>
      </c>
      <c r="D35" s="17">
        <f>Engine!D849</f>
        <v>0</v>
      </c>
      <c r="E35" s="17">
        <f>Engine!E849</f>
        <v>0</v>
      </c>
      <c r="F35" s="17">
        <f>Engine!F849</f>
        <v>0</v>
      </c>
      <c r="G35" s="17">
        <f ca="1">Engine!G849</f>
        <v>0</v>
      </c>
      <c r="H35" s="17">
        <f ca="1">Engine!H849</f>
        <v>0</v>
      </c>
      <c r="I35" s="17">
        <f ca="1">Engine!I849</f>
        <v>0</v>
      </c>
      <c r="J35" s="17">
        <f ca="1">Engine!J849</f>
        <v>0</v>
      </c>
      <c r="K35" s="17">
        <f ca="1">Engine!K849</f>
        <v>0</v>
      </c>
      <c r="L35" s="17">
        <f ca="1">Engine!L849</f>
        <v>0</v>
      </c>
      <c r="M35" s="17">
        <f ca="1">Engine!M849</f>
        <v>0</v>
      </c>
      <c r="N35" s="17">
        <f ca="1">Engine!N849</f>
        <v>0</v>
      </c>
      <c r="O35" s="17">
        <f ca="1">Engine!O849</f>
        <v>0</v>
      </c>
      <c r="P35" s="17">
        <f ca="1">Engine!P849</f>
        <v>0</v>
      </c>
      <c r="Q35" s="17">
        <f ca="1">Engine!Q849</f>
        <v>0</v>
      </c>
      <c r="R35" s="17">
        <f ca="1">Engine!R849</f>
        <v>0</v>
      </c>
      <c r="S35" s="17">
        <f ca="1">Engine!S849</f>
        <v>0</v>
      </c>
      <c r="T35" s="17">
        <f ca="1">Engine!T849</f>
        <v>0</v>
      </c>
      <c r="U35" s="17">
        <f ca="1">Engine!U849</f>
        <v>0</v>
      </c>
      <c r="V35" s="17">
        <f ca="1">Engine!V849</f>
        <v>0</v>
      </c>
      <c r="W35" s="17">
        <f ca="1">Engine!W849</f>
        <v>0</v>
      </c>
      <c r="X35" s="17">
        <f ca="1">Engine!X849</f>
        <v>0</v>
      </c>
      <c r="Y35" s="17">
        <f ca="1">Engine!Y849</f>
        <v>0</v>
      </c>
      <c r="Z35" s="17">
        <f ca="1">Engine!Z849</f>
        <v>0</v>
      </c>
      <c r="AA35" s="17">
        <f ca="1">Engine!AA849</f>
        <v>0</v>
      </c>
    </row>
    <row r="36" spans="2:27" x14ac:dyDescent="0.3">
      <c r="B36" s="20" t="s">
        <v>38</v>
      </c>
      <c r="C36" s="21">
        <f>Engine!C850</f>
        <v>0</v>
      </c>
      <c r="D36" s="21">
        <f>Engine!D850</f>
        <v>0</v>
      </c>
      <c r="E36" s="21">
        <f>Engine!E850</f>
        <v>0</v>
      </c>
      <c r="F36" s="21">
        <f>Engine!F850</f>
        <v>0</v>
      </c>
      <c r="G36" s="21">
        <f ca="1">Engine!G850</f>
        <v>0</v>
      </c>
      <c r="H36" s="21">
        <f ca="1">Engine!H850</f>
        <v>0</v>
      </c>
      <c r="I36" s="21">
        <f ca="1">Engine!I850</f>
        <v>0</v>
      </c>
      <c r="J36" s="21">
        <f ca="1">Engine!J850</f>
        <v>0</v>
      </c>
      <c r="K36" s="21">
        <f ca="1">Engine!K850</f>
        <v>0</v>
      </c>
      <c r="L36" s="21">
        <f ca="1">Engine!L850</f>
        <v>0</v>
      </c>
      <c r="M36" s="21">
        <f ca="1">Engine!M850</f>
        <v>0</v>
      </c>
      <c r="N36" s="21">
        <f ca="1">Engine!N850</f>
        <v>0</v>
      </c>
      <c r="O36" s="21">
        <f ca="1">Engine!O850</f>
        <v>0</v>
      </c>
      <c r="P36" s="21">
        <f ca="1">Engine!P850</f>
        <v>0</v>
      </c>
      <c r="Q36" s="21">
        <f ca="1">Engine!Q850</f>
        <v>0</v>
      </c>
      <c r="R36" s="21">
        <f ca="1">Engine!R850</f>
        <v>0</v>
      </c>
      <c r="S36" s="21">
        <f ca="1">Engine!S850</f>
        <v>0</v>
      </c>
      <c r="T36" s="21">
        <f ca="1">Engine!T850</f>
        <v>0</v>
      </c>
      <c r="U36" s="21">
        <f ca="1">Engine!U850</f>
        <v>0</v>
      </c>
      <c r="V36" s="21">
        <f ca="1">Engine!V850</f>
        <v>0</v>
      </c>
      <c r="W36" s="21">
        <f ca="1">Engine!W850</f>
        <v>0</v>
      </c>
      <c r="X36" s="21">
        <f ca="1">Engine!X850</f>
        <v>0</v>
      </c>
      <c r="Y36" s="21">
        <f ca="1">Engine!Y850</f>
        <v>0</v>
      </c>
      <c r="Z36" s="21">
        <f ca="1">Engine!Z850</f>
        <v>0</v>
      </c>
      <c r="AA36" s="21">
        <f ca="1">Engine!AA850</f>
        <v>0</v>
      </c>
    </row>
    <row r="37" spans="2:27" x14ac:dyDescent="0.3">
      <c r="B37" s="23" t="s">
        <v>39</v>
      </c>
      <c r="C37" s="14">
        <f>Engine!C851</f>
        <v>0</v>
      </c>
      <c r="D37" s="14">
        <f>Engine!D851</f>
        <v>0</v>
      </c>
      <c r="E37" s="14">
        <f>Engine!E851</f>
        <v>0</v>
      </c>
      <c r="F37" s="14">
        <f>Engine!F851</f>
        <v>0</v>
      </c>
      <c r="G37" s="14">
        <f ca="1">Engine!G851</f>
        <v>0</v>
      </c>
      <c r="H37" s="14">
        <f ca="1">Engine!H851</f>
        <v>0</v>
      </c>
      <c r="I37" s="14">
        <f ca="1">Engine!I851</f>
        <v>0</v>
      </c>
      <c r="J37" s="14">
        <f ca="1">Engine!J851</f>
        <v>0</v>
      </c>
      <c r="K37" s="14">
        <f ca="1">Engine!K851</f>
        <v>0</v>
      </c>
      <c r="L37" s="14">
        <f ca="1">Engine!L851</f>
        <v>0</v>
      </c>
      <c r="M37" s="14">
        <f ca="1">Engine!M851</f>
        <v>0</v>
      </c>
      <c r="N37" s="14">
        <f ca="1">Engine!N851</f>
        <v>0</v>
      </c>
      <c r="O37" s="14">
        <f ca="1">Engine!O851</f>
        <v>0</v>
      </c>
      <c r="P37" s="14">
        <f ca="1">Engine!P851</f>
        <v>0</v>
      </c>
      <c r="Q37" s="14">
        <f ca="1">Engine!Q851</f>
        <v>0</v>
      </c>
      <c r="R37" s="14">
        <f ca="1">Engine!R851</f>
        <v>0</v>
      </c>
      <c r="S37" s="14">
        <f ca="1">Engine!S851</f>
        <v>0</v>
      </c>
      <c r="T37" s="14">
        <f ca="1">Engine!T851</f>
        <v>0</v>
      </c>
      <c r="U37" s="14">
        <f ca="1">Engine!U851</f>
        <v>0</v>
      </c>
      <c r="V37" s="14">
        <f ca="1">Engine!V851</f>
        <v>0</v>
      </c>
      <c r="W37" s="14">
        <f ca="1">Engine!W851</f>
        <v>0</v>
      </c>
      <c r="X37" s="14">
        <f ca="1">Engine!X851</f>
        <v>0</v>
      </c>
      <c r="Y37" s="14">
        <f ca="1">Engine!Y851</f>
        <v>0</v>
      </c>
      <c r="Z37" s="14">
        <f ca="1">Engine!Z851</f>
        <v>0</v>
      </c>
      <c r="AA37" s="14">
        <f ca="1">Engine!AA851</f>
        <v>0</v>
      </c>
    </row>
    <row r="38" spans="2:27" x14ac:dyDescent="0.3">
      <c r="B38" s="23" t="s">
        <v>40</v>
      </c>
      <c r="C38" s="14">
        <f>Engine!C852</f>
        <v>0</v>
      </c>
      <c r="D38" s="14">
        <f>Engine!D852</f>
        <v>0</v>
      </c>
      <c r="E38" s="14">
        <f>Engine!E852</f>
        <v>0</v>
      </c>
      <c r="F38" s="14">
        <f>Engine!F852</f>
        <v>0</v>
      </c>
      <c r="G38" s="14">
        <f ca="1">Engine!G852</f>
        <v>0</v>
      </c>
      <c r="H38" s="14">
        <f ca="1">Engine!H852</f>
        <v>0</v>
      </c>
      <c r="I38" s="14">
        <f ca="1">Engine!I852</f>
        <v>0</v>
      </c>
      <c r="J38" s="14">
        <f ca="1">Engine!J852</f>
        <v>0</v>
      </c>
      <c r="K38" s="14">
        <f ca="1">Engine!K852</f>
        <v>0</v>
      </c>
      <c r="L38" s="14">
        <f ca="1">Engine!L852</f>
        <v>0</v>
      </c>
      <c r="M38" s="14">
        <f ca="1">Engine!M852</f>
        <v>0</v>
      </c>
      <c r="N38" s="14">
        <f ca="1">Engine!N852</f>
        <v>0</v>
      </c>
      <c r="O38" s="14">
        <f ca="1">Engine!O852</f>
        <v>0</v>
      </c>
      <c r="P38" s="14">
        <f ca="1">Engine!P852</f>
        <v>0</v>
      </c>
      <c r="Q38" s="14">
        <f ca="1">Engine!Q852</f>
        <v>0</v>
      </c>
      <c r="R38" s="14">
        <f ca="1">Engine!R852</f>
        <v>0</v>
      </c>
      <c r="S38" s="14">
        <f ca="1">Engine!S852</f>
        <v>0</v>
      </c>
      <c r="T38" s="14">
        <f ca="1">Engine!T852</f>
        <v>0</v>
      </c>
      <c r="U38" s="14">
        <f ca="1">Engine!U852</f>
        <v>0</v>
      </c>
      <c r="V38" s="14">
        <f ca="1">Engine!V852</f>
        <v>0</v>
      </c>
      <c r="W38" s="14">
        <f ca="1">Engine!W852</f>
        <v>0</v>
      </c>
      <c r="X38" s="14">
        <f ca="1">Engine!X852</f>
        <v>0</v>
      </c>
      <c r="Y38" s="14">
        <f ca="1">Engine!Y852</f>
        <v>0</v>
      </c>
      <c r="Z38" s="14">
        <f ca="1">Engine!Z852</f>
        <v>0</v>
      </c>
      <c r="AA38" s="14">
        <f ca="1">Engine!AA852</f>
        <v>0</v>
      </c>
    </row>
    <row r="39" spans="2:27" x14ac:dyDescent="0.3">
      <c r="B39" s="24" t="s">
        <v>145</v>
      </c>
      <c r="C39" s="49">
        <f>Engine!C853</f>
        <v>0</v>
      </c>
      <c r="D39" s="49">
        <f>Engine!D853</f>
        <v>0</v>
      </c>
      <c r="E39" s="49">
        <f>Engine!E853</f>
        <v>0</v>
      </c>
      <c r="F39" s="49">
        <f>Engine!F853</f>
        <v>0</v>
      </c>
      <c r="G39" s="49">
        <f ca="1">Engine!G853</f>
        <v>0</v>
      </c>
      <c r="H39" s="49">
        <f ca="1">Engine!H853</f>
        <v>0</v>
      </c>
      <c r="I39" s="49">
        <f ca="1">Engine!I853</f>
        <v>0</v>
      </c>
      <c r="J39" s="49">
        <f ca="1">Engine!J853</f>
        <v>0</v>
      </c>
      <c r="K39" s="49">
        <f ca="1">Engine!K853</f>
        <v>0</v>
      </c>
      <c r="L39" s="49">
        <f ca="1">Engine!L853</f>
        <v>0</v>
      </c>
      <c r="M39" s="49">
        <f ca="1">Engine!M853</f>
        <v>0</v>
      </c>
      <c r="N39" s="49">
        <f ca="1">Engine!N853</f>
        <v>0</v>
      </c>
      <c r="O39" s="49">
        <f ca="1">Engine!O853</f>
        <v>0</v>
      </c>
      <c r="P39" s="49">
        <f ca="1">Engine!P853</f>
        <v>0</v>
      </c>
      <c r="Q39" s="49">
        <f ca="1">Engine!Q853</f>
        <v>0</v>
      </c>
      <c r="R39" s="49">
        <f ca="1">Engine!R853</f>
        <v>0</v>
      </c>
      <c r="S39" s="49">
        <f ca="1">Engine!S853</f>
        <v>0</v>
      </c>
      <c r="T39" s="49">
        <f ca="1">Engine!T853</f>
        <v>0</v>
      </c>
      <c r="U39" s="49">
        <f ca="1">Engine!U853</f>
        <v>0</v>
      </c>
      <c r="V39" s="49">
        <f ca="1">Engine!V853</f>
        <v>0</v>
      </c>
      <c r="W39" s="49">
        <f ca="1">Engine!W853</f>
        <v>0</v>
      </c>
      <c r="X39" s="49">
        <f ca="1">Engine!X853</f>
        <v>0</v>
      </c>
      <c r="Y39" s="49">
        <f ca="1">Engine!Y853</f>
        <v>0</v>
      </c>
      <c r="Z39" s="49">
        <f ca="1">Engine!Z853</f>
        <v>0</v>
      </c>
      <c r="AA39" s="49">
        <f ca="1">Engine!AA853</f>
        <v>0</v>
      </c>
    </row>
    <row r="40" spans="2:27" x14ac:dyDescent="0.3">
      <c r="B40" s="31" t="s">
        <v>146</v>
      </c>
      <c r="C40" s="127">
        <f>Engine!C854</f>
        <v>0</v>
      </c>
      <c r="D40" s="127">
        <f>Engine!D854</f>
        <v>0</v>
      </c>
      <c r="E40" s="127">
        <f>Engine!E854</f>
        <v>0</v>
      </c>
      <c r="F40" s="127">
        <f>Engine!F854</f>
        <v>0</v>
      </c>
      <c r="G40" s="127">
        <f ca="1">Engine!G854</f>
        <v>0</v>
      </c>
      <c r="H40" s="127">
        <f ca="1">Engine!H854</f>
        <v>0</v>
      </c>
      <c r="I40" s="127">
        <f ca="1">Engine!I854</f>
        <v>0</v>
      </c>
      <c r="J40" s="127">
        <f ca="1">Engine!J854</f>
        <v>0</v>
      </c>
      <c r="K40" s="127">
        <f ca="1">Engine!K854</f>
        <v>0</v>
      </c>
      <c r="L40" s="127">
        <f ca="1">Engine!L854</f>
        <v>0</v>
      </c>
      <c r="M40" s="127">
        <f ca="1">Engine!M854</f>
        <v>0</v>
      </c>
      <c r="N40" s="127">
        <f ca="1">Engine!N854</f>
        <v>0</v>
      </c>
      <c r="O40" s="127">
        <f ca="1">Engine!O854</f>
        <v>0</v>
      </c>
      <c r="P40" s="127">
        <f ca="1">Engine!P854</f>
        <v>0</v>
      </c>
      <c r="Q40" s="127">
        <f ca="1">Engine!Q854</f>
        <v>0</v>
      </c>
      <c r="R40" s="127">
        <f ca="1">Engine!R854</f>
        <v>0</v>
      </c>
      <c r="S40" s="127">
        <f ca="1">Engine!S854</f>
        <v>0</v>
      </c>
      <c r="T40" s="127">
        <f ca="1">Engine!T854</f>
        <v>0</v>
      </c>
      <c r="U40" s="127">
        <f ca="1">Engine!U854</f>
        <v>0</v>
      </c>
      <c r="V40" s="127">
        <f ca="1">Engine!V854</f>
        <v>0</v>
      </c>
      <c r="W40" s="127">
        <f ca="1">Engine!W854</f>
        <v>0</v>
      </c>
      <c r="X40" s="127">
        <f ca="1">Engine!X854</f>
        <v>0</v>
      </c>
      <c r="Y40" s="127">
        <f ca="1">Engine!Y854</f>
        <v>0</v>
      </c>
      <c r="Z40" s="127">
        <f ca="1">Engine!Z854</f>
        <v>0</v>
      </c>
      <c r="AA40" s="127">
        <f ca="1">Engine!AA854</f>
        <v>0</v>
      </c>
    </row>
    <row r="41" spans="2:27" x14ac:dyDescent="0.3">
      <c r="B41" s="23" t="s">
        <v>41</v>
      </c>
      <c r="C41" s="14">
        <f>Engine!C855</f>
        <v>0</v>
      </c>
      <c r="D41" s="14">
        <f>Engine!D855</f>
        <v>0</v>
      </c>
      <c r="E41" s="14">
        <f>Engine!E855</f>
        <v>0</v>
      </c>
      <c r="F41" s="14">
        <f>Engine!F855</f>
        <v>0</v>
      </c>
      <c r="G41" s="14">
        <f ca="1">Engine!G855</f>
        <v>0</v>
      </c>
      <c r="H41" s="14">
        <f ca="1">Engine!H855</f>
        <v>0</v>
      </c>
      <c r="I41" s="14">
        <f ca="1">Engine!I855</f>
        <v>0</v>
      </c>
      <c r="J41" s="14">
        <f ca="1">Engine!J855</f>
        <v>0</v>
      </c>
      <c r="K41" s="14">
        <f ca="1">Engine!K855</f>
        <v>0</v>
      </c>
      <c r="L41" s="14">
        <f ca="1">Engine!L855</f>
        <v>0</v>
      </c>
      <c r="M41" s="14">
        <f ca="1">Engine!M855</f>
        <v>0</v>
      </c>
      <c r="N41" s="14">
        <f ca="1">Engine!N855</f>
        <v>0</v>
      </c>
      <c r="O41" s="14">
        <f ca="1">Engine!O855</f>
        <v>0</v>
      </c>
      <c r="P41" s="14">
        <f ca="1">Engine!P855</f>
        <v>0</v>
      </c>
      <c r="Q41" s="14">
        <f ca="1">Engine!Q855</f>
        <v>0</v>
      </c>
      <c r="R41" s="14">
        <f ca="1">Engine!R855</f>
        <v>0</v>
      </c>
      <c r="S41" s="14">
        <f ca="1">Engine!S855</f>
        <v>0</v>
      </c>
      <c r="T41" s="14">
        <f ca="1">Engine!T855</f>
        <v>0</v>
      </c>
      <c r="U41" s="14">
        <f ca="1">Engine!U855</f>
        <v>0</v>
      </c>
      <c r="V41" s="14">
        <f ca="1">Engine!V855</f>
        <v>0</v>
      </c>
      <c r="W41" s="14">
        <f ca="1">Engine!W855</f>
        <v>0</v>
      </c>
      <c r="X41" s="14">
        <f ca="1">Engine!X855</f>
        <v>0</v>
      </c>
      <c r="Y41" s="14">
        <f ca="1">Engine!Y855</f>
        <v>0</v>
      </c>
      <c r="Z41" s="14">
        <f ca="1">Engine!Z855</f>
        <v>0</v>
      </c>
      <c r="AA41" s="14">
        <f ca="1">Engine!AA855</f>
        <v>0</v>
      </c>
    </row>
    <row r="42" spans="2:27" x14ac:dyDescent="0.3">
      <c r="B42" s="24" t="s">
        <v>145</v>
      </c>
      <c r="C42" s="49">
        <f>Engine!C856</f>
        <v>0</v>
      </c>
      <c r="D42" s="49">
        <f>Engine!D856</f>
        <v>0</v>
      </c>
      <c r="E42" s="49">
        <f>Engine!E856</f>
        <v>0</v>
      </c>
      <c r="F42" s="49">
        <f>Engine!F856</f>
        <v>0</v>
      </c>
      <c r="G42" s="49">
        <f ca="1">Engine!G856</f>
        <v>0</v>
      </c>
      <c r="H42" s="49">
        <f ca="1">Engine!H856</f>
        <v>0</v>
      </c>
      <c r="I42" s="49">
        <f ca="1">Engine!I856</f>
        <v>0</v>
      </c>
      <c r="J42" s="49">
        <f ca="1">Engine!J856</f>
        <v>0</v>
      </c>
      <c r="K42" s="49">
        <f ca="1">Engine!K856</f>
        <v>0</v>
      </c>
      <c r="L42" s="49">
        <f ca="1">Engine!L856</f>
        <v>0</v>
      </c>
      <c r="M42" s="49">
        <f ca="1">Engine!M856</f>
        <v>0</v>
      </c>
      <c r="N42" s="49">
        <f ca="1">Engine!N856</f>
        <v>0</v>
      </c>
      <c r="O42" s="49">
        <f ca="1">Engine!O856</f>
        <v>0</v>
      </c>
      <c r="P42" s="49">
        <f ca="1">Engine!P856</f>
        <v>0</v>
      </c>
      <c r="Q42" s="49">
        <f ca="1">Engine!Q856</f>
        <v>0</v>
      </c>
      <c r="R42" s="49">
        <f ca="1">Engine!R856</f>
        <v>0</v>
      </c>
      <c r="S42" s="49">
        <f ca="1">Engine!S856</f>
        <v>0</v>
      </c>
      <c r="T42" s="49">
        <f ca="1">Engine!T856</f>
        <v>0</v>
      </c>
      <c r="U42" s="49">
        <f ca="1">Engine!U856</f>
        <v>0</v>
      </c>
      <c r="V42" s="49">
        <f ca="1">Engine!V856</f>
        <v>0</v>
      </c>
      <c r="W42" s="49">
        <f ca="1">Engine!W856</f>
        <v>0</v>
      </c>
      <c r="X42" s="49">
        <f ca="1">Engine!X856</f>
        <v>0</v>
      </c>
      <c r="Y42" s="49">
        <f ca="1">Engine!Y856</f>
        <v>0</v>
      </c>
      <c r="Z42" s="49">
        <f ca="1">Engine!Z856</f>
        <v>0</v>
      </c>
      <c r="AA42" s="49">
        <f ca="1">Engine!AA856</f>
        <v>0</v>
      </c>
    </row>
    <row r="43" spans="2:27" x14ac:dyDescent="0.3">
      <c r="B43" s="24" t="s">
        <v>147</v>
      </c>
      <c r="C43" s="49">
        <f>Engine!C857</f>
        <v>0</v>
      </c>
      <c r="D43" s="49">
        <f>Engine!D857</f>
        <v>0</v>
      </c>
      <c r="E43" s="49">
        <f>Engine!E857</f>
        <v>0</v>
      </c>
      <c r="F43" s="49">
        <f>Engine!F857</f>
        <v>0</v>
      </c>
      <c r="G43" s="49">
        <f ca="1">Engine!G857</f>
        <v>0</v>
      </c>
      <c r="H43" s="49">
        <f ca="1">Engine!H857</f>
        <v>0</v>
      </c>
      <c r="I43" s="49">
        <f ca="1">Engine!I857</f>
        <v>0</v>
      </c>
      <c r="J43" s="49">
        <f ca="1">Engine!J857</f>
        <v>0</v>
      </c>
      <c r="K43" s="49">
        <f ca="1">Engine!K857</f>
        <v>0</v>
      </c>
      <c r="L43" s="49">
        <f ca="1">Engine!L857</f>
        <v>0</v>
      </c>
      <c r="M43" s="49">
        <f ca="1">Engine!M857</f>
        <v>0</v>
      </c>
      <c r="N43" s="49">
        <f ca="1">Engine!N857</f>
        <v>0</v>
      </c>
      <c r="O43" s="49">
        <f ca="1">Engine!O857</f>
        <v>0</v>
      </c>
      <c r="P43" s="49">
        <f ca="1">Engine!P857</f>
        <v>0</v>
      </c>
      <c r="Q43" s="49">
        <f ca="1">Engine!Q857</f>
        <v>0</v>
      </c>
      <c r="R43" s="49">
        <f ca="1">Engine!R857</f>
        <v>0</v>
      </c>
      <c r="S43" s="49">
        <f ca="1">Engine!S857</f>
        <v>0</v>
      </c>
      <c r="T43" s="49">
        <f ca="1">Engine!T857</f>
        <v>0</v>
      </c>
      <c r="U43" s="49">
        <f ca="1">Engine!U857</f>
        <v>0</v>
      </c>
      <c r="V43" s="49">
        <f ca="1">Engine!V857</f>
        <v>0</v>
      </c>
      <c r="W43" s="49">
        <f ca="1">Engine!W857</f>
        <v>0</v>
      </c>
      <c r="X43" s="49">
        <f ca="1">Engine!X857</f>
        <v>0</v>
      </c>
      <c r="Y43" s="49">
        <f ca="1">Engine!Y857</f>
        <v>0</v>
      </c>
      <c r="Z43" s="49">
        <f ca="1">Engine!Z857</f>
        <v>0</v>
      </c>
      <c r="AA43" s="49">
        <f ca="1">Engine!AA857</f>
        <v>0</v>
      </c>
    </row>
    <row r="44" spans="2:27" x14ac:dyDescent="0.3">
      <c r="B44" s="31" t="s">
        <v>148</v>
      </c>
      <c r="C44" s="127">
        <f>Engine!C858</f>
        <v>0</v>
      </c>
      <c r="D44" s="127">
        <f>Engine!D858</f>
        <v>0</v>
      </c>
      <c r="E44" s="127">
        <f>Engine!E858</f>
        <v>0</v>
      </c>
      <c r="F44" s="127">
        <f>Engine!F858</f>
        <v>0</v>
      </c>
      <c r="G44" s="127">
        <f ca="1">Engine!G858</f>
        <v>0</v>
      </c>
      <c r="H44" s="127">
        <f ca="1">Engine!H858</f>
        <v>0</v>
      </c>
      <c r="I44" s="127">
        <f ca="1">Engine!I858</f>
        <v>0</v>
      </c>
      <c r="J44" s="127">
        <f ca="1">Engine!J858</f>
        <v>0</v>
      </c>
      <c r="K44" s="127">
        <f ca="1">Engine!K858</f>
        <v>0</v>
      </c>
      <c r="L44" s="127">
        <f ca="1">Engine!L858</f>
        <v>0</v>
      </c>
      <c r="M44" s="127">
        <f ca="1">Engine!M858</f>
        <v>0</v>
      </c>
      <c r="N44" s="127">
        <f ca="1">Engine!N858</f>
        <v>0</v>
      </c>
      <c r="O44" s="127">
        <f ca="1">Engine!O858</f>
        <v>0</v>
      </c>
      <c r="P44" s="127">
        <f ca="1">Engine!P858</f>
        <v>0</v>
      </c>
      <c r="Q44" s="127">
        <f ca="1">Engine!Q858</f>
        <v>0</v>
      </c>
      <c r="R44" s="127">
        <f ca="1">Engine!R858</f>
        <v>0</v>
      </c>
      <c r="S44" s="127">
        <f ca="1">Engine!S858</f>
        <v>0</v>
      </c>
      <c r="T44" s="127">
        <f ca="1">Engine!T858</f>
        <v>0</v>
      </c>
      <c r="U44" s="127">
        <f ca="1">Engine!U858</f>
        <v>0</v>
      </c>
      <c r="V44" s="127">
        <f ca="1">Engine!V858</f>
        <v>0</v>
      </c>
      <c r="W44" s="127">
        <f ca="1">Engine!W858</f>
        <v>0</v>
      </c>
      <c r="X44" s="127">
        <f ca="1">Engine!X858</f>
        <v>0</v>
      </c>
      <c r="Y44" s="127">
        <f ca="1">Engine!Y858</f>
        <v>0</v>
      </c>
      <c r="Z44" s="127">
        <f ca="1">Engine!Z858</f>
        <v>0</v>
      </c>
      <c r="AA44" s="127">
        <f ca="1">Engine!AA858</f>
        <v>0</v>
      </c>
    </row>
    <row r="45" spans="2:27" x14ac:dyDescent="0.3">
      <c r="B45" s="23" t="s">
        <v>42</v>
      </c>
      <c r="C45" s="14">
        <f>Engine!C859</f>
        <v>0</v>
      </c>
      <c r="D45" s="14">
        <f>Engine!D859</f>
        <v>0</v>
      </c>
      <c r="E45" s="14">
        <f>Engine!E859</f>
        <v>0</v>
      </c>
      <c r="F45" s="14">
        <f>Engine!F859</f>
        <v>0</v>
      </c>
      <c r="G45" s="14">
        <f ca="1">Engine!G859</f>
        <v>0</v>
      </c>
      <c r="H45" s="14">
        <f ca="1">Engine!H859</f>
        <v>0</v>
      </c>
      <c r="I45" s="14">
        <f ca="1">Engine!I859</f>
        <v>0</v>
      </c>
      <c r="J45" s="14">
        <f ca="1">Engine!J859</f>
        <v>0</v>
      </c>
      <c r="K45" s="14">
        <f ca="1">Engine!K859</f>
        <v>0</v>
      </c>
      <c r="L45" s="14">
        <f ca="1">Engine!L859</f>
        <v>0</v>
      </c>
      <c r="M45" s="14">
        <f ca="1">Engine!M859</f>
        <v>0</v>
      </c>
      <c r="N45" s="14">
        <f ca="1">Engine!N859</f>
        <v>0</v>
      </c>
      <c r="O45" s="14">
        <f ca="1">Engine!O859</f>
        <v>0</v>
      </c>
      <c r="P45" s="14">
        <f ca="1">Engine!P859</f>
        <v>0</v>
      </c>
      <c r="Q45" s="14">
        <f ca="1">Engine!Q859</f>
        <v>0</v>
      </c>
      <c r="R45" s="14">
        <f ca="1">Engine!R859</f>
        <v>0</v>
      </c>
      <c r="S45" s="14">
        <f ca="1">Engine!S859</f>
        <v>0</v>
      </c>
      <c r="T45" s="14">
        <f ca="1">Engine!T859</f>
        <v>0</v>
      </c>
      <c r="U45" s="14">
        <f ca="1">Engine!U859</f>
        <v>0</v>
      </c>
      <c r="V45" s="14">
        <f ca="1">Engine!V859</f>
        <v>0</v>
      </c>
      <c r="W45" s="14">
        <f ca="1">Engine!W859</f>
        <v>0</v>
      </c>
      <c r="X45" s="14">
        <f ca="1">Engine!X859</f>
        <v>0</v>
      </c>
      <c r="Y45" s="14">
        <f ca="1">Engine!Y859</f>
        <v>0</v>
      </c>
      <c r="Z45" s="14">
        <f ca="1">Engine!Z859</f>
        <v>0</v>
      </c>
      <c r="AA45" s="14">
        <f ca="1">Engine!AA859</f>
        <v>0</v>
      </c>
    </row>
    <row r="46" spans="2:27" x14ac:dyDescent="0.3">
      <c r="B46" s="30" t="s">
        <v>135</v>
      </c>
      <c r="C46" s="125">
        <f>Engine!C860</f>
        <v>0</v>
      </c>
      <c r="D46" s="125">
        <f>Engine!D860</f>
        <v>0</v>
      </c>
      <c r="E46" s="125">
        <f>Engine!E860</f>
        <v>0</v>
      </c>
      <c r="F46" s="125">
        <f>Engine!F860</f>
        <v>0</v>
      </c>
      <c r="G46" s="125">
        <f ca="1">Engine!G860</f>
        <v>0</v>
      </c>
      <c r="H46" s="125">
        <f ca="1">Engine!H860</f>
        <v>0</v>
      </c>
      <c r="I46" s="125">
        <f ca="1">Engine!I860</f>
        <v>0</v>
      </c>
      <c r="J46" s="125">
        <f ca="1">Engine!J860</f>
        <v>0</v>
      </c>
      <c r="K46" s="125">
        <f ca="1">Engine!K860</f>
        <v>0</v>
      </c>
      <c r="L46" s="125">
        <f ca="1">Engine!L860</f>
        <v>0</v>
      </c>
      <c r="M46" s="125">
        <f ca="1">Engine!M860</f>
        <v>0</v>
      </c>
      <c r="N46" s="125">
        <f ca="1">Engine!N860</f>
        <v>0</v>
      </c>
      <c r="O46" s="125">
        <f ca="1">Engine!O860</f>
        <v>0</v>
      </c>
      <c r="P46" s="125">
        <f ca="1">Engine!P860</f>
        <v>0</v>
      </c>
      <c r="Q46" s="125">
        <f ca="1">Engine!Q860</f>
        <v>0</v>
      </c>
      <c r="R46" s="125">
        <f ca="1">Engine!R860</f>
        <v>0</v>
      </c>
      <c r="S46" s="125">
        <f ca="1">Engine!S860</f>
        <v>0</v>
      </c>
      <c r="T46" s="125">
        <f ca="1">Engine!T860</f>
        <v>0</v>
      </c>
      <c r="U46" s="125">
        <f ca="1">Engine!U860</f>
        <v>0</v>
      </c>
      <c r="V46" s="125">
        <f ca="1">Engine!V860</f>
        <v>0</v>
      </c>
      <c r="W46" s="125">
        <f ca="1">Engine!W860</f>
        <v>0</v>
      </c>
      <c r="X46" s="125">
        <f ca="1">Engine!X860</f>
        <v>0</v>
      </c>
      <c r="Y46" s="125">
        <f ca="1">Engine!Y860</f>
        <v>0</v>
      </c>
      <c r="Z46" s="125">
        <f ca="1">Engine!Z860</f>
        <v>0</v>
      </c>
      <c r="AA46" s="125">
        <f ca="1">Engine!AA860</f>
        <v>0</v>
      </c>
    </row>
    <row r="47" spans="2:27" x14ac:dyDescent="0.3">
      <c r="B47" s="32" t="s">
        <v>136</v>
      </c>
      <c r="C47" s="127">
        <f>Engine!C861</f>
        <v>0</v>
      </c>
      <c r="D47" s="127">
        <f>Engine!D861</f>
        <v>0</v>
      </c>
      <c r="E47" s="127">
        <f>Engine!E861</f>
        <v>0</v>
      </c>
      <c r="F47" s="127">
        <f>Engine!F861</f>
        <v>0</v>
      </c>
      <c r="G47" s="127">
        <f ca="1">Engine!G861</f>
        <v>0</v>
      </c>
      <c r="H47" s="127">
        <f ca="1">Engine!H861</f>
        <v>0</v>
      </c>
      <c r="I47" s="127">
        <f ca="1">Engine!I861</f>
        <v>0</v>
      </c>
      <c r="J47" s="127">
        <f ca="1">Engine!J861</f>
        <v>0</v>
      </c>
      <c r="K47" s="127">
        <f ca="1">Engine!K861</f>
        <v>0</v>
      </c>
      <c r="L47" s="127">
        <f ca="1">Engine!L861</f>
        <v>0</v>
      </c>
      <c r="M47" s="127">
        <f ca="1">Engine!M861</f>
        <v>0</v>
      </c>
      <c r="N47" s="127">
        <f ca="1">Engine!N861</f>
        <v>0</v>
      </c>
      <c r="O47" s="127">
        <f ca="1">Engine!O861</f>
        <v>0</v>
      </c>
      <c r="P47" s="127">
        <f ca="1">Engine!P861</f>
        <v>0</v>
      </c>
      <c r="Q47" s="127">
        <f ca="1">Engine!Q861</f>
        <v>0</v>
      </c>
      <c r="R47" s="127">
        <f ca="1">Engine!R861</f>
        <v>0</v>
      </c>
      <c r="S47" s="127">
        <f ca="1">Engine!S861</f>
        <v>0</v>
      </c>
      <c r="T47" s="127">
        <f ca="1">Engine!T861</f>
        <v>0</v>
      </c>
      <c r="U47" s="127">
        <f ca="1">Engine!U861</f>
        <v>0</v>
      </c>
      <c r="V47" s="127">
        <f ca="1">Engine!V861</f>
        <v>0</v>
      </c>
      <c r="W47" s="127">
        <f ca="1">Engine!W861</f>
        <v>0</v>
      </c>
      <c r="X47" s="127">
        <f ca="1">Engine!X861</f>
        <v>0</v>
      </c>
      <c r="Y47" s="127">
        <f ca="1">Engine!Y861</f>
        <v>0</v>
      </c>
      <c r="Z47" s="127">
        <f ca="1">Engine!Z861</f>
        <v>0</v>
      </c>
      <c r="AA47" s="127">
        <f ca="1">Engine!AA861</f>
        <v>0</v>
      </c>
    </row>
    <row r="48" spans="2:27" x14ac:dyDescent="0.3">
      <c r="B48" s="20" t="s">
        <v>43</v>
      </c>
      <c r="C48" s="21">
        <f>Engine!C862</f>
        <v>0</v>
      </c>
      <c r="D48" s="21">
        <f>Engine!D862</f>
        <v>0</v>
      </c>
      <c r="E48" s="21">
        <f>Engine!E862</f>
        <v>0</v>
      </c>
      <c r="F48" s="21">
        <f>Engine!F862</f>
        <v>0</v>
      </c>
      <c r="G48" s="21">
        <f ca="1">Engine!G862</f>
        <v>0</v>
      </c>
      <c r="H48" s="21">
        <f ca="1">Engine!H862</f>
        <v>0</v>
      </c>
      <c r="I48" s="21">
        <f ca="1">Engine!I862</f>
        <v>0</v>
      </c>
      <c r="J48" s="21">
        <f ca="1">Engine!J862</f>
        <v>0</v>
      </c>
      <c r="K48" s="21">
        <f ca="1">Engine!K862</f>
        <v>0</v>
      </c>
      <c r="L48" s="21">
        <f ca="1">Engine!L862</f>
        <v>0</v>
      </c>
      <c r="M48" s="21">
        <f ca="1">Engine!M862</f>
        <v>0</v>
      </c>
      <c r="N48" s="21">
        <f ca="1">Engine!N862</f>
        <v>0</v>
      </c>
      <c r="O48" s="21">
        <f ca="1">Engine!O862</f>
        <v>0</v>
      </c>
      <c r="P48" s="21">
        <f ca="1">Engine!P862</f>
        <v>0</v>
      </c>
      <c r="Q48" s="21">
        <f ca="1">Engine!Q862</f>
        <v>0</v>
      </c>
      <c r="R48" s="21">
        <f ca="1">Engine!R862</f>
        <v>0</v>
      </c>
      <c r="S48" s="21">
        <f ca="1">Engine!S862</f>
        <v>0</v>
      </c>
      <c r="T48" s="21">
        <f ca="1">Engine!T862</f>
        <v>0</v>
      </c>
      <c r="U48" s="21">
        <f ca="1">Engine!U862</f>
        <v>0</v>
      </c>
      <c r="V48" s="21">
        <f ca="1">Engine!V862</f>
        <v>0</v>
      </c>
      <c r="W48" s="21">
        <f ca="1">Engine!W862</f>
        <v>0</v>
      </c>
      <c r="X48" s="21">
        <f ca="1">Engine!X862</f>
        <v>0</v>
      </c>
      <c r="Y48" s="21">
        <f ca="1">Engine!Y862</f>
        <v>0</v>
      </c>
      <c r="Z48" s="21">
        <f ca="1">Engine!Z862</f>
        <v>0</v>
      </c>
      <c r="AA48" s="21">
        <f ca="1">Engine!AA862</f>
        <v>0</v>
      </c>
    </row>
    <row r="49" spans="2:27" x14ac:dyDescent="0.3">
      <c r="B49" s="33" t="s">
        <v>35</v>
      </c>
      <c r="C49" s="34" t="str">
        <f t="shared" ref="C49:J49" si="4">IF(C48=C28,"OK",C28-C48)</f>
        <v>OK</v>
      </c>
      <c r="D49" s="34" t="str">
        <f t="shared" si="4"/>
        <v>OK</v>
      </c>
      <c r="E49" s="34" t="str">
        <f t="shared" si="4"/>
        <v>OK</v>
      </c>
      <c r="F49" s="34" t="str">
        <f t="shared" si="4"/>
        <v>OK</v>
      </c>
      <c r="G49" s="34" t="e">
        <f t="shared" ca="1" si="4"/>
        <v>#N/A</v>
      </c>
      <c r="H49" s="34" t="e">
        <f t="shared" ca="1" si="4"/>
        <v>#N/A</v>
      </c>
      <c r="I49" s="34" t="e">
        <f t="shared" ca="1" si="4"/>
        <v>#N/A</v>
      </c>
      <c r="J49" s="34" t="e">
        <f t="shared" ca="1" si="4"/>
        <v>#N/A</v>
      </c>
      <c r="K49" s="34" t="e">
        <f t="shared" ref="K49:Y49" ca="1" si="5">IF(K48=K28,"OK",K28-K48)</f>
        <v>#N/A</v>
      </c>
      <c r="L49" s="34" t="e">
        <f t="shared" ca="1" si="5"/>
        <v>#N/A</v>
      </c>
      <c r="M49" s="34" t="e">
        <f t="shared" ca="1" si="5"/>
        <v>#N/A</v>
      </c>
      <c r="N49" s="34" t="e">
        <f t="shared" ca="1" si="5"/>
        <v>#N/A</v>
      </c>
      <c r="O49" s="34" t="e">
        <f t="shared" ca="1" si="5"/>
        <v>#N/A</v>
      </c>
      <c r="P49" s="34" t="e">
        <f t="shared" ca="1" si="5"/>
        <v>#N/A</v>
      </c>
      <c r="Q49" s="34" t="e">
        <f t="shared" ca="1" si="5"/>
        <v>#N/A</v>
      </c>
      <c r="R49" s="34" t="e">
        <f t="shared" ca="1" si="5"/>
        <v>#N/A</v>
      </c>
      <c r="S49" s="34" t="e">
        <f t="shared" ca="1" si="5"/>
        <v>#N/A</v>
      </c>
      <c r="T49" s="34" t="e">
        <f t="shared" ca="1" si="5"/>
        <v>#N/A</v>
      </c>
      <c r="U49" s="34" t="e">
        <f t="shared" ca="1" si="5"/>
        <v>#N/A</v>
      </c>
      <c r="V49" s="34" t="e">
        <f t="shared" ca="1" si="5"/>
        <v>#N/A</v>
      </c>
      <c r="W49" s="34" t="e">
        <f t="shared" ca="1" si="5"/>
        <v>#N/A</v>
      </c>
      <c r="X49" s="34" t="e">
        <f t="shared" ca="1" si="5"/>
        <v>#N/A</v>
      </c>
      <c r="Y49" s="34" t="e">
        <f t="shared" ca="1" si="5"/>
        <v>#N/A</v>
      </c>
      <c r="Z49" s="34" t="e">
        <f t="shared" ref="Z49:AA49" ca="1" si="6">IF(Z48=Z28,"OK",Z28-Z48)</f>
        <v>#N/A</v>
      </c>
      <c r="AA49" s="34" t="e">
        <f t="shared" ca="1" si="6"/>
        <v>#N/A</v>
      </c>
    </row>
    <row r="50" spans="2:27" x14ac:dyDescent="0.3">
      <c r="B50" s="18" t="s">
        <v>44</v>
      </c>
      <c r="C50" s="18" t="e">
        <f>C$4</f>
        <v>#N/A</v>
      </c>
      <c r="D50" s="18" t="e">
        <f t="shared" ref="D50:AA50" si="7">D$4</f>
        <v>#N/A</v>
      </c>
      <c r="E50" s="18" t="e">
        <f t="shared" si="7"/>
        <v>#N/A</v>
      </c>
      <c r="F50" s="19" t="e">
        <f t="shared" si="7"/>
        <v>#N/A</v>
      </c>
      <c r="G50" s="18">
        <f t="shared" ca="1" si="7"/>
        <v>2026</v>
      </c>
      <c r="H50" s="18">
        <f t="shared" ca="1" si="7"/>
        <v>2027</v>
      </c>
      <c r="I50" s="18">
        <f t="shared" ca="1" si="7"/>
        <v>2028</v>
      </c>
      <c r="J50" s="18">
        <f t="shared" ca="1" si="7"/>
        <v>2029</v>
      </c>
      <c r="K50" s="18">
        <f t="shared" ca="1" si="7"/>
        <v>2030</v>
      </c>
      <c r="L50" s="18">
        <f t="shared" ca="1" si="7"/>
        <v>2031</v>
      </c>
      <c r="M50" s="18">
        <f t="shared" ca="1" si="7"/>
        <v>2032</v>
      </c>
      <c r="N50" s="18">
        <f t="shared" ca="1" si="7"/>
        <v>2033</v>
      </c>
      <c r="O50" s="18">
        <f t="shared" ca="1" si="7"/>
        <v>2034</v>
      </c>
      <c r="P50" s="18">
        <f t="shared" ca="1" si="7"/>
        <v>2035</v>
      </c>
      <c r="Q50" s="18">
        <f t="shared" ca="1" si="7"/>
        <v>2036</v>
      </c>
      <c r="R50" s="18">
        <f t="shared" ca="1" si="7"/>
        <v>2037</v>
      </c>
      <c r="S50" s="18">
        <f t="shared" ca="1" si="7"/>
        <v>2038</v>
      </c>
      <c r="T50" s="18">
        <f t="shared" ca="1" si="7"/>
        <v>2039</v>
      </c>
      <c r="U50" s="18">
        <f t="shared" ca="1" si="7"/>
        <v>2040</v>
      </c>
      <c r="V50" s="18">
        <f t="shared" ca="1" si="7"/>
        <v>2041</v>
      </c>
      <c r="W50" s="18">
        <f t="shared" ca="1" si="7"/>
        <v>2042</v>
      </c>
      <c r="X50" s="18">
        <f t="shared" ca="1" si="7"/>
        <v>2043</v>
      </c>
      <c r="Y50" s="18">
        <f t="shared" ca="1" si="7"/>
        <v>2044</v>
      </c>
      <c r="Z50" s="18">
        <f t="shared" ca="1" si="7"/>
        <v>2045</v>
      </c>
      <c r="AA50" s="18">
        <f t="shared" ca="1" si="7"/>
        <v>2046</v>
      </c>
    </row>
    <row r="51" spans="2:27" x14ac:dyDescent="0.3">
      <c r="B51" s="20" t="s">
        <v>137</v>
      </c>
      <c r="C51" s="128">
        <f>Engine!C865</f>
        <v>0</v>
      </c>
      <c r="D51" s="128">
        <f>Engine!D865</f>
        <v>0</v>
      </c>
      <c r="E51" s="128">
        <f>Engine!E865</f>
        <v>0</v>
      </c>
      <c r="F51" s="128">
        <f>Engine!F865</f>
        <v>0</v>
      </c>
      <c r="G51" s="128">
        <f ca="1">Engine!G865</f>
        <v>0</v>
      </c>
      <c r="H51" s="128">
        <f ca="1">Engine!H865</f>
        <v>0</v>
      </c>
      <c r="I51" s="128">
        <f ca="1">Engine!I865</f>
        <v>0</v>
      </c>
      <c r="J51" s="128">
        <f ca="1">Engine!J865</f>
        <v>0</v>
      </c>
      <c r="K51" s="128">
        <f ca="1">Engine!K865</f>
        <v>0</v>
      </c>
      <c r="L51" s="128">
        <f ca="1">Engine!L865</f>
        <v>0</v>
      </c>
      <c r="M51" s="128">
        <f ca="1">Engine!M865</f>
        <v>0</v>
      </c>
      <c r="N51" s="128">
        <f ca="1">Engine!N865</f>
        <v>0</v>
      </c>
      <c r="O51" s="128">
        <f ca="1">Engine!O865</f>
        <v>0</v>
      </c>
      <c r="P51" s="128">
        <f ca="1">Engine!P865</f>
        <v>0</v>
      </c>
      <c r="Q51" s="128">
        <f ca="1">Engine!Q865</f>
        <v>0</v>
      </c>
      <c r="R51" s="128">
        <f ca="1">Engine!R865</f>
        <v>0</v>
      </c>
      <c r="S51" s="128">
        <f ca="1">Engine!S865</f>
        <v>0</v>
      </c>
      <c r="T51" s="128">
        <f ca="1">Engine!T865</f>
        <v>0</v>
      </c>
      <c r="U51" s="128">
        <f ca="1">Engine!U865</f>
        <v>0</v>
      </c>
      <c r="V51" s="128">
        <f ca="1">Engine!V865</f>
        <v>0</v>
      </c>
      <c r="W51" s="128">
        <f ca="1">Engine!W865</f>
        <v>0</v>
      </c>
      <c r="X51" s="128">
        <f ca="1">Engine!X865</f>
        <v>0</v>
      </c>
      <c r="Y51" s="128">
        <f ca="1">Engine!Y865</f>
        <v>0</v>
      </c>
      <c r="Z51" s="128">
        <f ca="1">Engine!Z865</f>
        <v>0</v>
      </c>
      <c r="AA51" s="128">
        <f ca="1">Engine!AA865</f>
        <v>0</v>
      </c>
    </row>
    <row r="52" spans="2:27" x14ac:dyDescent="0.3">
      <c r="B52" s="20" t="s">
        <v>45</v>
      </c>
      <c r="C52" s="21">
        <f>Engine!C866</f>
        <v>0</v>
      </c>
      <c r="D52" s="21">
        <f>Engine!D866</f>
        <v>0</v>
      </c>
      <c r="E52" s="21">
        <f>Engine!E866</f>
        <v>0</v>
      </c>
      <c r="F52" s="21">
        <f>Engine!F866</f>
        <v>0</v>
      </c>
      <c r="G52" s="21">
        <f ca="1">Engine!G866</f>
        <v>0</v>
      </c>
      <c r="H52" s="21">
        <f ca="1">Engine!H866</f>
        <v>0</v>
      </c>
      <c r="I52" s="21">
        <f ca="1">Engine!I866</f>
        <v>0</v>
      </c>
      <c r="J52" s="21">
        <f ca="1">Engine!J866</f>
        <v>0</v>
      </c>
      <c r="K52" s="21">
        <f ca="1">Engine!K866</f>
        <v>0</v>
      </c>
      <c r="L52" s="21">
        <f ca="1">Engine!L866</f>
        <v>0</v>
      </c>
      <c r="M52" s="21">
        <f ca="1">Engine!M866</f>
        <v>0</v>
      </c>
      <c r="N52" s="21">
        <f ca="1">Engine!N866</f>
        <v>0</v>
      </c>
      <c r="O52" s="21">
        <f ca="1">Engine!O866</f>
        <v>0</v>
      </c>
      <c r="P52" s="21">
        <f ca="1">Engine!P866</f>
        <v>0</v>
      </c>
      <c r="Q52" s="21">
        <f ca="1">Engine!Q866</f>
        <v>0</v>
      </c>
      <c r="R52" s="21">
        <f ca="1">Engine!R866</f>
        <v>0</v>
      </c>
      <c r="S52" s="21">
        <f ca="1">Engine!S866</f>
        <v>0</v>
      </c>
      <c r="T52" s="21">
        <f ca="1">Engine!T866</f>
        <v>0</v>
      </c>
      <c r="U52" s="21">
        <f ca="1">Engine!U866</f>
        <v>0</v>
      </c>
      <c r="V52" s="21">
        <f ca="1">Engine!V866</f>
        <v>0</v>
      </c>
      <c r="W52" s="21">
        <f ca="1">Engine!W866</f>
        <v>0</v>
      </c>
      <c r="X52" s="21">
        <f ca="1">Engine!X866</f>
        <v>0</v>
      </c>
      <c r="Y52" s="21">
        <f ca="1">Engine!Y866</f>
        <v>0</v>
      </c>
      <c r="Z52" s="21">
        <f ca="1">Engine!Z866</f>
        <v>0</v>
      </c>
      <c r="AA52" s="21">
        <f ca="1">Engine!AA866</f>
        <v>0</v>
      </c>
    </row>
    <row r="53" spans="2:27" x14ac:dyDescent="0.3">
      <c r="B53" s="29" t="s">
        <v>46</v>
      </c>
      <c r="C53" s="126">
        <f>Engine!C867</f>
        <v>0</v>
      </c>
      <c r="D53" s="126">
        <f>Engine!D867</f>
        <v>0</v>
      </c>
      <c r="E53" s="126">
        <f>Engine!E867</f>
        <v>0</v>
      </c>
      <c r="F53" s="126">
        <f>Engine!F867</f>
        <v>0</v>
      </c>
      <c r="G53" s="126">
        <f ca="1">Engine!G867</f>
        <v>0</v>
      </c>
      <c r="H53" s="126">
        <f ca="1">Engine!H867</f>
        <v>0</v>
      </c>
      <c r="I53" s="126">
        <f ca="1">Engine!I867</f>
        <v>0</v>
      </c>
      <c r="J53" s="126">
        <f ca="1">Engine!J867</f>
        <v>0</v>
      </c>
      <c r="K53" s="126">
        <f ca="1">Engine!K867</f>
        <v>0</v>
      </c>
      <c r="L53" s="126">
        <f ca="1">Engine!L867</f>
        <v>0</v>
      </c>
      <c r="M53" s="126">
        <f ca="1">Engine!M867</f>
        <v>0</v>
      </c>
      <c r="N53" s="126">
        <f ca="1">Engine!N867</f>
        <v>0</v>
      </c>
      <c r="O53" s="126">
        <f ca="1">Engine!O867</f>
        <v>0</v>
      </c>
      <c r="P53" s="126">
        <f ca="1">Engine!P867</f>
        <v>0</v>
      </c>
      <c r="Q53" s="126">
        <f ca="1">Engine!Q867</f>
        <v>0</v>
      </c>
      <c r="R53" s="126">
        <f ca="1">Engine!R867</f>
        <v>0</v>
      </c>
      <c r="S53" s="126">
        <f ca="1">Engine!S867</f>
        <v>0</v>
      </c>
      <c r="T53" s="126">
        <f ca="1">Engine!T867</f>
        <v>0</v>
      </c>
      <c r="U53" s="126">
        <f ca="1">Engine!U867</f>
        <v>0</v>
      </c>
      <c r="V53" s="126">
        <f ca="1">Engine!V867</f>
        <v>0</v>
      </c>
      <c r="W53" s="126">
        <f ca="1">Engine!W867</f>
        <v>0</v>
      </c>
      <c r="X53" s="126">
        <f ca="1">Engine!X867</f>
        <v>0</v>
      </c>
      <c r="Y53" s="126">
        <f ca="1">Engine!Y867</f>
        <v>0</v>
      </c>
      <c r="Z53" s="126">
        <f ca="1">Engine!Z867</f>
        <v>0</v>
      </c>
      <c r="AA53" s="126">
        <f ca="1">Engine!AA867</f>
        <v>0</v>
      </c>
    </row>
    <row r="54" spans="2:27" x14ac:dyDescent="0.3">
      <c r="B54" s="24" t="s">
        <v>47</v>
      </c>
      <c r="C54" s="49">
        <f>Engine!C868</f>
        <v>0</v>
      </c>
      <c r="D54" s="49">
        <f>Engine!D868</f>
        <v>0</v>
      </c>
      <c r="E54" s="49">
        <f>Engine!E868</f>
        <v>0</v>
      </c>
      <c r="F54" s="49">
        <f>Engine!F868</f>
        <v>0</v>
      </c>
      <c r="G54" s="49">
        <f ca="1">Engine!G868</f>
        <v>0</v>
      </c>
      <c r="H54" s="49">
        <f ca="1">Engine!H868</f>
        <v>0</v>
      </c>
      <c r="I54" s="49">
        <f ca="1">Engine!I868</f>
        <v>0</v>
      </c>
      <c r="J54" s="49">
        <f ca="1">Engine!J868</f>
        <v>0</v>
      </c>
      <c r="K54" s="49">
        <f ca="1">Engine!K868</f>
        <v>0</v>
      </c>
      <c r="L54" s="49">
        <f ca="1">Engine!L868</f>
        <v>0</v>
      </c>
      <c r="M54" s="49">
        <f ca="1">Engine!M868</f>
        <v>0</v>
      </c>
      <c r="N54" s="49">
        <f ca="1">Engine!N868</f>
        <v>0</v>
      </c>
      <c r="O54" s="49">
        <f ca="1">Engine!O868</f>
        <v>0</v>
      </c>
      <c r="P54" s="49">
        <f ca="1">Engine!P868</f>
        <v>0</v>
      </c>
      <c r="Q54" s="49">
        <f ca="1">Engine!Q868</f>
        <v>0</v>
      </c>
      <c r="R54" s="49">
        <f ca="1">Engine!R868</f>
        <v>0</v>
      </c>
      <c r="S54" s="49">
        <f ca="1">Engine!S868</f>
        <v>0</v>
      </c>
      <c r="T54" s="49">
        <f ca="1">Engine!T868</f>
        <v>0</v>
      </c>
      <c r="U54" s="49">
        <f ca="1">Engine!U868</f>
        <v>0</v>
      </c>
      <c r="V54" s="49">
        <f ca="1">Engine!V868</f>
        <v>0</v>
      </c>
      <c r="W54" s="49">
        <f ca="1">Engine!W868</f>
        <v>0</v>
      </c>
      <c r="X54" s="49">
        <f ca="1">Engine!X868</f>
        <v>0</v>
      </c>
      <c r="Y54" s="49">
        <f ca="1">Engine!Y868</f>
        <v>0</v>
      </c>
      <c r="Z54" s="49">
        <f ca="1">Engine!Z868</f>
        <v>0</v>
      </c>
      <c r="AA54" s="49">
        <f ca="1">Engine!AA868</f>
        <v>0</v>
      </c>
    </row>
    <row r="55" spans="2:27" x14ac:dyDescent="0.3">
      <c r="B55" s="24" t="s">
        <v>48</v>
      </c>
      <c r="C55" s="49">
        <f>Engine!C869</f>
        <v>0</v>
      </c>
      <c r="D55" s="49">
        <f>Engine!D869</f>
        <v>0</v>
      </c>
      <c r="E55" s="49">
        <f>Engine!E869</f>
        <v>0</v>
      </c>
      <c r="F55" s="49">
        <f>Engine!F869</f>
        <v>0</v>
      </c>
      <c r="G55" s="49">
        <f ca="1">Engine!G869</f>
        <v>0</v>
      </c>
      <c r="H55" s="49">
        <f ca="1">Engine!H869</f>
        <v>0</v>
      </c>
      <c r="I55" s="49">
        <f ca="1">Engine!I869</f>
        <v>0</v>
      </c>
      <c r="J55" s="49">
        <f ca="1">Engine!J869</f>
        <v>0</v>
      </c>
      <c r="K55" s="49">
        <f ca="1">Engine!K869</f>
        <v>0</v>
      </c>
      <c r="L55" s="49">
        <f ca="1">Engine!L869</f>
        <v>0</v>
      </c>
      <c r="M55" s="49">
        <f ca="1">Engine!M869</f>
        <v>0</v>
      </c>
      <c r="N55" s="49">
        <f ca="1">Engine!N869</f>
        <v>0</v>
      </c>
      <c r="O55" s="49">
        <f ca="1">Engine!O869</f>
        <v>0</v>
      </c>
      <c r="P55" s="49">
        <f ca="1">Engine!P869</f>
        <v>0</v>
      </c>
      <c r="Q55" s="49">
        <f ca="1">Engine!Q869</f>
        <v>0</v>
      </c>
      <c r="R55" s="49">
        <f ca="1">Engine!R869</f>
        <v>0</v>
      </c>
      <c r="S55" s="49">
        <f ca="1">Engine!S869</f>
        <v>0</v>
      </c>
      <c r="T55" s="49">
        <f ca="1">Engine!T869</f>
        <v>0</v>
      </c>
      <c r="U55" s="49">
        <f ca="1">Engine!U869</f>
        <v>0</v>
      </c>
      <c r="V55" s="49">
        <f ca="1">Engine!V869</f>
        <v>0</v>
      </c>
      <c r="W55" s="49">
        <f ca="1">Engine!W869</f>
        <v>0</v>
      </c>
      <c r="X55" s="49">
        <f ca="1">Engine!X869</f>
        <v>0</v>
      </c>
      <c r="Y55" s="49">
        <f ca="1">Engine!Y869</f>
        <v>0</v>
      </c>
      <c r="Z55" s="49">
        <f ca="1">Engine!Z869</f>
        <v>0</v>
      </c>
      <c r="AA55" s="49">
        <f ca="1">Engine!AA869</f>
        <v>0</v>
      </c>
    </row>
    <row r="56" spans="2:27" x14ac:dyDescent="0.3">
      <c r="B56" s="24" t="s">
        <v>138</v>
      </c>
      <c r="C56" s="49">
        <f>Engine!C870</f>
        <v>0</v>
      </c>
      <c r="D56" s="49">
        <f>Engine!D870</f>
        <v>0</v>
      </c>
      <c r="E56" s="49">
        <f>Engine!E870</f>
        <v>0</v>
      </c>
      <c r="F56" s="49">
        <f>Engine!F870</f>
        <v>0</v>
      </c>
      <c r="G56" s="49">
        <f ca="1">Engine!G870</f>
        <v>0</v>
      </c>
      <c r="H56" s="49">
        <f ca="1">Engine!H870</f>
        <v>0</v>
      </c>
      <c r="I56" s="49">
        <f ca="1">Engine!I870</f>
        <v>0</v>
      </c>
      <c r="J56" s="49">
        <f ca="1">Engine!J870</f>
        <v>0</v>
      </c>
      <c r="K56" s="49">
        <f ca="1">Engine!K870</f>
        <v>0</v>
      </c>
      <c r="L56" s="49">
        <f ca="1">Engine!L870</f>
        <v>0</v>
      </c>
      <c r="M56" s="49">
        <f ca="1">Engine!M870</f>
        <v>0</v>
      </c>
      <c r="N56" s="49">
        <f ca="1">Engine!N870</f>
        <v>0</v>
      </c>
      <c r="O56" s="49">
        <f ca="1">Engine!O870</f>
        <v>0</v>
      </c>
      <c r="P56" s="49">
        <f ca="1">Engine!P870</f>
        <v>0</v>
      </c>
      <c r="Q56" s="49">
        <f ca="1">Engine!Q870</f>
        <v>0</v>
      </c>
      <c r="R56" s="49">
        <f ca="1">Engine!R870</f>
        <v>0</v>
      </c>
      <c r="S56" s="49">
        <f ca="1">Engine!S870</f>
        <v>0</v>
      </c>
      <c r="T56" s="49">
        <f ca="1">Engine!T870</f>
        <v>0</v>
      </c>
      <c r="U56" s="49">
        <f ca="1">Engine!U870</f>
        <v>0</v>
      </c>
      <c r="V56" s="49">
        <f ca="1">Engine!V870</f>
        <v>0</v>
      </c>
      <c r="W56" s="49">
        <f ca="1">Engine!W870</f>
        <v>0</v>
      </c>
      <c r="X56" s="49">
        <f ca="1">Engine!X870</f>
        <v>0</v>
      </c>
      <c r="Y56" s="49">
        <f ca="1">Engine!Y870</f>
        <v>0</v>
      </c>
      <c r="Z56" s="49">
        <f ca="1">Engine!Z870</f>
        <v>0</v>
      </c>
      <c r="AA56" s="49">
        <f ca="1">Engine!AA870</f>
        <v>0</v>
      </c>
    </row>
    <row r="57" spans="2:27" x14ac:dyDescent="0.3">
      <c r="B57" s="24" t="s">
        <v>139</v>
      </c>
      <c r="C57" s="49">
        <f>Engine!C871</f>
        <v>0</v>
      </c>
      <c r="D57" s="49">
        <f>Engine!D871</f>
        <v>0</v>
      </c>
      <c r="E57" s="49">
        <f>Engine!E871</f>
        <v>0</v>
      </c>
      <c r="F57" s="49">
        <f>Engine!F871</f>
        <v>0</v>
      </c>
      <c r="G57" s="49">
        <f ca="1">Engine!G871</f>
        <v>0</v>
      </c>
      <c r="H57" s="49">
        <f ca="1">Engine!H871</f>
        <v>0</v>
      </c>
      <c r="I57" s="49">
        <f ca="1">Engine!I871</f>
        <v>0</v>
      </c>
      <c r="J57" s="49">
        <f ca="1">Engine!J871</f>
        <v>0</v>
      </c>
      <c r="K57" s="49">
        <f ca="1">Engine!K871</f>
        <v>0</v>
      </c>
      <c r="L57" s="49">
        <f ca="1">Engine!L871</f>
        <v>0</v>
      </c>
      <c r="M57" s="49">
        <f ca="1">Engine!M871</f>
        <v>0</v>
      </c>
      <c r="N57" s="49">
        <f ca="1">Engine!N871</f>
        <v>0</v>
      </c>
      <c r="O57" s="49">
        <f ca="1">Engine!O871</f>
        <v>0</v>
      </c>
      <c r="P57" s="49">
        <f ca="1">Engine!P871</f>
        <v>0</v>
      </c>
      <c r="Q57" s="49">
        <f ca="1">Engine!Q871</f>
        <v>0</v>
      </c>
      <c r="R57" s="49">
        <f ca="1">Engine!R871</f>
        <v>0</v>
      </c>
      <c r="S57" s="49">
        <f ca="1">Engine!S871</f>
        <v>0</v>
      </c>
      <c r="T57" s="49">
        <f ca="1">Engine!T871</f>
        <v>0</v>
      </c>
      <c r="U57" s="49">
        <f ca="1">Engine!U871</f>
        <v>0</v>
      </c>
      <c r="V57" s="49">
        <f ca="1">Engine!V871</f>
        <v>0</v>
      </c>
      <c r="W57" s="49">
        <f ca="1">Engine!W871</f>
        <v>0</v>
      </c>
      <c r="X57" s="49">
        <f ca="1">Engine!X871</f>
        <v>0</v>
      </c>
      <c r="Y57" s="49">
        <f ca="1">Engine!Y871</f>
        <v>0</v>
      </c>
      <c r="Z57" s="49">
        <f ca="1">Engine!Z871</f>
        <v>0</v>
      </c>
      <c r="AA57" s="49">
        <f ca="1">Engine!AA871</f>
        <v>0</v>
      </c>
    </row>
    <row r="58" spans="2:27" x14ac:dyDescent="0.3">
      <c r="B58" s="24" t="s">
        <v>49</v>
      </c>
      <c r="C58" s="49">
        <f>Engine!C872</f>
        <v>0</v>
      </c>
      <c r="D58" s="49">
        <f>Engine!D872</f>
        <v>0</v>
      </c>
      <c r="E58" s="49">
        <f>Engine!E872</f>
        <v>0</v>
      </c>
      <c r="F58" s="49">
        <f>Engine!F872</f>
        <v>0</v>
      </c>
      <c r="G58" s="49">
        <f ca="1">Engine!G872</f>
        <v>0</v>
      </c>
      <c r="H58" s="49">
        <f ca="1">Engine!H872</f>
        <v>0</v>
      </c>
      <c r="I58" s="49">
        <f ca="1">Engine!I872</f>
        <v>0</v>
      </c>
      <c r="J58" s="49">
        <f ca="1">Engine!J872</f>
        <v>0</v>
      </c>
      <c r="K58" s="49">
        <f ca="1">Engine!K872</f>
        <v>0</v>
      </c>
      <c r="L58" s="49">
        <f ca="1">Engine!L872</f>
        <v>0</v>
      </c>
      <c r="M58" s="49">
        <f ca="1">Engine!M872</f>
        <v>0</v>
      </c>
      <c r="N58" s="49">
        <f ca="1">Engine!N872</f>
        <v>0</v>
      </c>
      <c r="O58" s="49">
        <f ca="1">Engine!O872</f>
        <v>0</v>
      </c>
      <c r="P58" s="49">
        <f ca="1">Engine!P872</f>
        <v>0</v>
      </c>
      <c r="Q58" s="49">
        <f ca="1">Engine!Q872</f>
        <v>0</v>
      </c>
      <c r="R58" s="49">
        <f ca="1">Engine!R872</f>
        <v>0</v>
      </c>
      <c r="S58" s="49">
        <f ca="1">Engine!S872</f>
        <v>0</v>
      </c>
      <c r="T58" s="49">
        <f ca="1">Engine!T872</f>
        <v>0</v>
      </c>
      <c r="U58" s="49">
        <f ca="1">Engine!U872</f>
        <v>0</v>
      </c>
      <c r="V58" s="49">
        <f ca="1">Engine!V872</f>
        <v>0</v>
      </c>
      <c r="W58" s="49">
        <f ca="1">Engine!W872</f>
        <v>0</v>
      </c>
      <c r="X58" s="49">
        <f ca="1">Engine!X872</f>
        <v>0</v>
      </c>
      <c r="Y58" s="49">
        <f ca="1">Engine!Y872</f>
        <v>0</v>
      </c>
      <c r="Z58" s="49">
        <f ca="1">Engine!Z872</f>
        <v>0</v>
      </c>
      <c r="AA58" s="49">
        <f ca="1">Engine!AA872</f>
        <v>0</v>
      </c>
    </row>
    <row r="59" spans="2:27" x14ac:dyDescent="0.3">
      <c r="B59" s="16" t="s">
        <v>50</v>
      </c>
      <c r="C59" s="17">
        <f>Engine!C873</f>
        <v>0</v>
      </c>
      <c r="D59" s="17">
        <f>Engine!D873</f>
        <v>0</v>
      </c>
      <c r="E59" s="17">
        <f>Engine!E873</f>
        <v>0</v>
      </c>
      <c r="F59" s="17">
        <f>Engine!F873</f>
        <v>0</v>
      </c>
      <c r="G59" s="17">
        <f ca="1">Engine!G873</f>
        <v>0</v>
      </c>
      <c r="H59" s="17">
        <f ca="1">Engine!H873</f>
        <v>0</v>
      </c>
      <c r="I59" s="17">
        <f ca="1">Engine!I873</f>
        <v>0</v>
      </c>
      <c r="J59" s="17">
        <f ca="1">Engine!J873</f>
        <v>0</v>
      </c>
      <c r="K59" s="17">
        <f ca="1">Engine!K873</f>
        <v>0</v>
      </c>
      <c r="L59" s="17">
        <f ca="1">Engine!L873</f>
        <v>0</v>
      </c>
      <c r="M59" s="17">
        <f ca="1">Engine!M873</f>
        <v>0</v>
      </c>
      <c r="N59" s="17">
        <f ca="1">Engine!N873</f>
        <v>0</v>
      </c>
      <c r="O59" s="17">
        <f ca="1">Engine!O873</f>
        <v>0</v>
      </c>
      <c r="P59" s="17">
        <f ca="1">Engine!P873</f>
        <v>0</v>
      </c>
      <c r="Q59" s="17">
        <f ca="1">Engine!Q873</f>
        <v>0</v>
      </c>
      <c r="R59" s="17">
        <f ca="1">Engine!R873</f>
        <v>0</v>
      </c>
      <c r="S59" s="17">
        <f ca="1">Engine!S873</f>
        <v>0</v>
      </c>
      <c r="T59" s="17">
        <f ca="1">Engine!T873</f>
        <v>0</v>
      </c>
      <c r="U59" s="17">
        <f ca="1">Engine!U873</f>
        <v>0</v>
      </c>
      <c r="V59" s="17">
        <f ca="1">Engine!V873</f>
        <v>0</v>
      </c>
      <c r="W59" s="17">
        <f ca="1">Engine!W873</f>
        <v>0</v>
      </c>
      <c r="X59" s="17">
        <f ca="1">Engine!X873</f>
        <v>0</v>
      </c>
      <c r="Y59" s="17">
        <f ca="1">Engine!Y873</f>
        <v>0</v>
      </c>
      <c r="Z59" s="17">
        <f ca="1">Engine!Z873</f>
        <v>0</v>
      </c>
      <c r="AA59" s="17">
        <f ca="1">Engine!AA873</f>
        <v>0</v>
      </c>
    </row>
    <row r="60" spans="2:27" x14ac:dyDescent="0.3">
      <c r="B60" s="20" t="s">
        <v>51</v>
      </c>
      <c r="C60" s="21">
        <f>Engine!C874</f>
        <v>0</v>
      </c>
      <c r="D60" s="21">
        <f>Engine!D874</f>
        <v>0</v>
      </c>
      <c r="E60" s="21">
        <f>Engine!E874</f>
        <v>0</v>
      </c>
      <c r="F60" s="21">
        <f>Engine!F874</f>
        <v>0</v>
      </c>
      <c r="G60" s="21">
        <f ca="1">Engine!G874</f>
        <v>0</v>
      </c>
      <c r="H60" s="21">
        <f ca="1">Engine!H874</f>
        <v>0</v>
      </c>
      <c r="I60" s="21">
        <f ca="1">Engine!I874</f>
        <v>0</v>
      </c>
      <c r="J60" s="21">
        <f ca="1">Engine!J874</f>
        <v>0</v>
      </c>
      <c r="K60" s="21">
        <f ca="1">Engine!K874</f>
        <v>0</v>
      </c>
      <c r="L60" s="21">
        <f ca="1">Engine!L874</f>
        <v>0</v>
      </c>
      <c r="M60" s="21">
        <f ca="1">Engine!M874</f>
        <v>0</v>
      </c>
      <c r="N60" s="21">
        <f ca="1">Engine!N874</f>
        <v>0</v>
      </c>
      <c r="O60" s="21">
        <f ca="1">Engine!O874</f>
        <v>0</v>
      </c>
      <c r="P60" s="21">
        <f ca="1">Engine!P874</f>
        <v>0</v>
      </c>
      <c r="Q60" s="21">
        <f ca="1">Engine!Q874</f>
        <v>0</v>
      </c>
      <c r="R60" s="21">
        <f ca="1">Engine!R874</f>
        <v>0</v>
      </c>
      <c r="S60" s="21">
        <f ca="1">Engine!S874</f>
        <v>0</v>
      </c>
      <c r="T60" s="21">
        <f ca="1">Engine!T874</f>
        <v>0</v>
      </c>
      <c r="U60" s="21">
        <f ca="1">Engine!U874</f>
        <v>0</v>
      </c>
      <c r="V60" s="21">
        <f ca="1">Engine!V874</f>
        <v>0</v>
      </c>
      <c r="W60" s="21">
        <f ca="1">Engine!W874</f>
        <v>0</v>
      </c>
      <c r="X60" s="21">
        <f ca="1">Engine!X874</f>
        <v>0</v>
      </c>
      <c r="Y60" s="21">
        <f ca="1">Engine!Y874</f>
        <v>0</v>
      </c>
      <c r="Z60" s="21">
        <f ca="1">Engine!Z874</f>
        <v>0</v>
      </c>
      <c r="AA60" s="21">
        <f ca="1">Engine!AA874</f>
        <v>0</v>
      </c>
    </row>
    <row r="61" spans="2:27" x14ac:dyDescent="0.3">
      <c r="B61" s="20" t="s">
        <v>52</v>
      </c>
      <c r="C61" s="21">
        <f>Engine!C875</f>
        <v>0</v>
      </c>
      <c r="D61" s="21">
        <f>Engine!D875</f>
        <v>0</v>
      </c>
      <c r="E61" s="21">
        <f>Engine!E875</f>
        <v>0</v>
      </c>
      <c r="F61" s="21">
        <f>Engine!F875</f>
        <v>0</v>
      </c>
      <c r="G61" s="21">
        <f ca="1">Engine!G875</f>
        <v>0</v>
      </c>
      <c r="H61" s="21">
        <f ca="1">Engine!H875</f>
        <v>0</v>
      </c>
      <c r="I61" s="21">
        <f ca="1">Engine!I875</f>
        <v>0</v>
      </c>
      <c r="J61" s="21">
        <f ca="1">Engine!J875</f>
        <v>0</v>
      </c>
      <c r="K61" s="21">
        <f ca="1">Engine!K875</f>
        <v>0</v>
      </c>
      <c r="L61" s="21">
        <f ca="1">Engine!L875</f>
        <v>0</v>
      </c>
      <c r="M61" s="21">
        <f ca="1">Engine!M875</f>
        <v>0</v>
      </c>
      <c r="N61" s="21">
        <f ca="1">Engine!N875</f>
        <v>0</v>
      </c>
      <c r="O61" s="21">
        <f ca="1">Engine!O875</f>
        <v>0</v>
      </c>
      <c r="P61" s="21">
        <f ca="1">Engine!P875</f>
        <v>0</v>
      </c>
      <c r="Q61" s="21">
        <f ca="1">Engine!Q875</f>
        <v>0</v>
      </c>
      <c r="R61" s="21">
        <f ca="1">Engine!R875</f>
        <v>0</v>
      </c>
      <c r="S61" s="21">
        <f ca="1">Engine!S875</f>
        <v>0</v>
      </c>
      <c r="T61" s="21">
        <f ca="1">Engine!T875</f>
        <v>0</v>
      </c>
      <c r="U61" s="21">
        <f ca="1">Engine!U875</f>
        <v>0</v>
      </c>
      <c r="V61" s="21">
        <f ca="1">Engine!V875</f>
        <v>0</v>
      </c>
      <c r="W61" s="21">
        <f ca="1">Engine!W875</f>
        <v>0</v>
      </c>
      <c r="X61" s="21">
        <f ca="1">Engine!X875</f>
        <v>0</v>
      </c>
      <c r="Y61" s="21">
        <f ca="1">Engine!Y875</f>
        <v>0</v>
      </c>
      <c r="Z61" s="21">
        <f ca="1">Engine!Z875</f>
        <v>0</v>
      </c>
      <c r="AA61" s="21">
        <f ca="1">Engine!AA875</f>
        <v>0</v>
      </c>
    </row>
    <row r="62" spans="2:27" x14ac:dyDescent="0.3">
      <c r="B62" s="29" t="s">
        <v>289</v>
      </c>
      <c r="C62" s="49">
        <f>Engine!C876</f>
        <v>0</v>
      </c>
      <c r="D62" s="49">
        <f>Engine!D876</f>
        <v>0</v>
      </c>
      <c r="E62" s="49">
        <f>Engine!E876</f>
        <v>0</v>
      </c>
      <c r="F62" s="49">
        <f>Engine!F876</f>
        <v>0</v>
      </c>
      <c r="G62" s="49">
        <f ca="1">Engine!G876</f>
        <v>0</v>
      </c>
      <c r="H62" s="49">
        <f ca="1">Engine!H876</f>
        <v>0</v>
      </c>
      <c r="I62" s="49">
        <f ca="1">Engine!I876</f>
        <v>0</v>
      </c>
      <c r="J62" s="49">
        <f ca="1">Engine!J876</f>
        <v>0</v>
      </c>
      <c r="K62" s="49">
        <f ca="1">Engine!K876</f>
        <v>0</v>
      </c>
      <c r="L62" s="49">
        <f ca="1">Engine!L876</f>
        <v>0</v>
      </c>
      <c r="M62" s="49">
        <f ca="1">Engine!M876</f>
        <v>0</v>
      </c>
      <c r="N62" s="49">
        <f ca="1">Engine!N876</f>
        <v>0</v>
      </c>
      <c r="O62" s="49">
        <f ca="1">Engine!O876</f>
        <v>0</v>
      </c>
      <c r="P62" s="49">
        <f ca="1">Engine!P876</f>
        <v>0</v>
      </c>
      <c r="Q62" s="49">
        <f ca="1">Engine!Q876</f>
        <v>0</v>
      </c>
      <c r="R62" s="49">
        <f ca="1">Engine!R876</f>
        <v>0</v>
      </c>
      <c r="S62" s="49">
        <f ca="1">Engine!S876</f>
        <v>0</v>
      </c>
      <c r="T62" s="49">
        <f ca="1">Engine!T876</f>
        <v>0</v>
      </c>
      <c r="U62" s="49">
        <f ca="1">Engine!U876</f>
        <v>0</v>
      </c>
      <c r="V62" s="49">
        <f ca="1">Engine!V876</f>
        <v>0</v>
      </c>
      <c r="W62" s="49">
        <f ca="1">Engine!W876</f>
        <v>0</v>
      </c>
      <c r="X62" s="49">
        <f ca="1">Engine!X876</f>
        <v>0</v>
      </c>
      <c r="Y62" s="49">
        <f ca="1">Engine!Y876</f>
        <v>0</v>
      </c>
      <c r="Z62" s="49">
        <f ca="1">Engine!Z876</f>
        <v>0</v>
      </c>
      <c r="AA62" s="49">
        <f ca="1">Engine!AA876</f>
        <v>0</v>
      </c>
    </row>
    <row r="63" spans="2:27" x14ac:dyDescent="0.3">
      <c r="B63" s="24" t="s">
        <v>290</v>
      </c>
      <c r="C63" s="49">
        <f>Engine!C877</f>
        <v>0</v>
      </c>
      <c r="D63" s="49">
        <f>Engine!D877</f>
        <v>0</v>
      </c>
      <c r="E63" s="49">
        <f>Engine!E877</f>
        <v>0</v>
      </c>
      <c r="F63" s="49">
        <f>Engine!F877</f>
        <v>0</v>
      </c>
      <c r="G63" s="49">
        <f ca="1">Engine!G877</f>
        <v>0</v>
      </c>
      <c r="H63" s="49">
        <f ca="1">Engine!H877</f>
        <v>0</v>
      </c>
      <c r="I63" s="49">
        <f ca="1">Engine!I877</f>
        <v>0</v>
      </c>
      <c r="J63" s="49">
        <f ca="1">Engine!J877</f>
        <v>0</v>
      </c>
      <c r="K63" s="49">
        <f ca="1">Engine!K877</f>
        <v>0</v>
      </c>
      <c r="L63" s="49">
        <f ca="1">Engine!L877</f>
        <v>0</v>
      </c>
      <c r="M63" s="49">
        <f ca="1">Engine!M877</f>
        <v>0</v>
      </c>
      <c r="N63" s="49">
        <f ca="1">Engine!N877</f>
        <v>0</v>
      </c>
      <c r="O63" s="49">
        <f ca="1">Engine!O877</f>
        <v>0</v>
      </c>
      <c r="P63" s="49">
        <f ca="1">Engine!P877</f>
        <v>0</v>
      </c>
      <c r="Q63" s="49">
        <f ca="1">Engine!Q877</f>
        <v>0</v>
      </c>
      <c r="R63" s="49">
        <f ca="1">Engine!R877</f>
        <v>0</v>
      </c>
      <c r="S63" s="49">
        <f ca="1">Engine!S877</f>
        <v>0</v>
      </c>
      <c r="T63" s="49">
        <f ca="1">Engine!T877</f>
        <v>0</v>
      </c>
      <c r="U63" s="49">
        <f ca="1">Engine!U877</f>
        <v>0</v>
      </c>
      <c r="V63" s="49">
        <f ca="1">Engine!V877</f>
        <v>0</v>
      </c>
      <c r="W63" s="49">
        <f ca="1">Engine!W877</f>
        <v>0</v>
      </c>
      <c r="X63" s="49">
        <f ca="1">Engine!X877</f>
        <v>0</v>
      </c>
      <c r="Y63" s="49">
        <f ca="1">Engine!Y877</f>
        <v>0</v>
      </c>
      <c r="Z63" s="49">
        <f ca="1">Engine!Z877</f>
        <v>0</v>
      </c>
      <c r="AA63" s="49">
        <f ca="1">Engine!AA877</f>
        <v>0</v>
      </c>
    </row>
    <row r="64" spans="2:27" x14ac:dyDescent="0.3">
      <c r="B64" s="24" t="s">
        <v>291</v>
      </c>
      <c r="C64" s="17">
        <f>Engine!C878</f>
        <v>0</v>
      </c>
      <c r="D64" s="17">
        <f>Engine!D878</f>
        <v>0</v>
      </c>
      <c r="E64" s="17">
        <f>Engine!E878</f>
        <v>0</v>
      </c>
      <c r="F64" s="17">
        <f>Engine!F878</f>
        <v>0</v>
      </c>
      <c r="G64" s="17">
        <f ca="1">Engine!G878</f>
        <v>0</v>
      </c>
      <c r="H64" s="17">
        <f ca="1">Engine!H878</f>
        <v>0</v>
      </c>
      <c r="I64" s="17">
        <f ca="1">Engine!I878</f>
        <v>0</v>
      </c>
      <c r="J64" s="17">
        <f ca="1">Engine!J878</f>
        <v>0</v>
      </c>
      <c r="K64" s="17">
        <f ca="1">Engine!K878</f>
        <v>0</v>
      </c>
      <c r="L64" s="17">
        <f ca="1">Engine!L878</f>
        <v>0</v>
      </c>
      <c r="M64" s="17">
        <f ca="1">Engine!M878</f>
        <v>0</v>
      </c>
      <c r="N64" s="17">
        <f ca="1">Engine!N878</f>
        <v>0</v>
      </c>
      <c r="O64" s="17">
        <f ca="1">Engine!O878</f>
        <v>0</v>
      </c>
      <c r="P64" s="17">
        <f ca="1">Engine!P878</f>
        <v>0</v>
      </c>
      <c r="Q64" s="17">
        <f ca="1">Engine!Q878</f>
        <v>0</v>
      </c>
      <c r="R64" s="17">
        <f ca="1">Engine!R878</f>
        <v>0</v>
      </c>
      <c r="S64" s="17">
        <f ca="1">Engine!S878</f>
        <v>0</v>
      </c>
      <c r="T64" s="17">
        <f ca="1">Engine!T878</f>
        <v>0</v>
      </c>
      <c r="U64" s="17">
        <f ca="1">Engine!U878</f>
        <v>0</v>
      </c>
      <c r="V64" s="17">
        <f ca="1">Engine!V878</f>
        <v>0</v>
      </c>
      <c r="W64" s="17">
        <f ca="1">Engine!W878</f>
        <v>0</v>
      </c>
      <c r="X64" s="17">
        <f ca="1">Engine!X878</f>
        <v>0</v>
      </c>
      <c r="Y64" s="17">
        <f ca="1">Engine!Y878</f>
        <v>0</v>
      </c>
      <c r="Z64" s="17">
        <f ca="1">Engine!Z878</f>
        <v>0</v>
      </c>
      <c r="AA64" s="17">
        <f ca="1">Engine!AA878</f>
        <v>0</v>
      </c>
    </row>
    <row r="65" spans="2:27" x14ac:dyDescent="0.3">
      <c r="B65" s="20" t="s">
        <v>53</v>
      </c>
      <c r="C65" s="21">
        <f>Engine!C879</f>
        <v>0</v>
      </c>
      <c r="D65" s="21">
        <f>Engine!D879</f>
        <v>0</v>
      </c>
      <c r="E65" s="21">
        <f>Engine!E879</f>
        <v>0</v>
      </c>
      <c r="F65" s="21">
        <f>Engine!F879</f>
        <v>0</v>
      </c>
      <c r="G65" s="21">
        <f ca="1">Engine!G879</f>
        <v>0</v>
      </c>
      <c r="H65" s="21">
        <f ca="1">Engine!H879</f>
        <v>0</v>
      </c>
      <c r="I65" s="21">
        <f ca="1">Engine!I879</f>
        <v>0</v>
      </c>
      <c r="J65" s="21">
        <f ca="1">Engine!J879</f>
        <v>0</v>
      </c>
      <c r="K65" s="21">
        <f ca="1">Engine!K879</f>
        <v>0</v>
      </c>
      <c r="L65" s="21">
        <f ca="1">Engine!L879</f>
        <v>0</v>
      </c>
      <c r="M65" s="21">
        <f ca="1">Engine!M879</f>
        <v>0</v>
      </c>
      <c r="N65" s="21">
        <f ca="1">Engine!N879</f>
        <v>0</v>
      </c>
      <c r="O65" s="21">
        <f ca="1">Engine!O879</f>
        <v>0</v>
      </c>
      <c r="P65" s="21">
        <f ca="1">Engine!P879</f>
        <v>0</v>
      </c>
      <c r="Q65" s="21">
        <f ca="1">Engine!Q879</f>
        <v>0</v>
      </c>
      <c r="R65" s="21">
        <f ca="1">Engine!R879</f>
        <v>0</v>
      </c>
      <c r="S65" s="21">
        <f ca="1">Engine!S879</f>
        <v>0</v>
      </c>
      <c r="T65" s="21">
        <f ca="1">Engine!T879</f>
        <v>0</v>
      </c>
      <c r="U65" s="21">
        <f ca="1">Engine!U879</f>
        <v>0</v>
      </c>
      <c r="V65" s="21">
        <f ca="1">Engine!V879</f>
        <v>0</v>
      </c>
      <c r="W65" s="21">
        <f ca="1">Engine!W879</f>
        <v>0</v>
      </c>
      <c r="X65" s="21">
        <f ca="1">Engine!X879</f>
        <v>0</v>
      </c>
      <c r="Y65" s="21">
        <f ca="1">Engine!Y879</f>
        <v>0</v>
      </c>
      <c r="Z65" s="21">
        <f ca="1">Engine!Z879</f>
        <v>0</v>
      </c>
      <c r="AA65" s="21">
        <f ca="1">Engine!AA879</f>
        <v>0</v>
      </c>
    </row>
    <row r="66" spans="2:27" x14ac:dyDescent="0.3">
      <c r="B66" s="20" t="s">
        <v>54</v>
      </c>
      <c r="C66" s="21">
        <f>Engine!C880</f>
        <v>0</v>
      </c>
      <c r="D66" s="21">
        <f>Engine!D880</f>
        <v>0</v>
      </c>
      <c r="E66" s="21">
        <f>Engine!E880</f>
        <v>0</v>
      </c>
      <c r="F66" s="21">
        <f>Engine!F880</f>
        <v>0</v>
      </c>
      <c r="G66" s="21">
        <f ca="1">Engine!G880</f>
        <v>0</v>
      </c>
      <c r="H66" s="21">
        <f ca="1">Engine!H880</f>
        <v>0</v>
      </c>
      <c r="I66" s="21">
        <f ca="1">Engine!I880</f>
        <v>0</v>
      </c>
      <c r="J66" s="21">
        <f ca="1">Engine!J880</f>
        <v>0</v>
      </c>
      <c r="K66" s="21">
        <f ca="1">Engine!K880</f>
        <v>0</v>
      </c>
      <c r="L66" s="21">
        <f ca="1">Engine!L880</f>
        <v>0</v>
      </c>
      <c r="M66" s="21">
        <f ca="1">Engine!M880</f>
        <v>0</v>
      </c>
      <c r="N66" s="21">
        <f ca="1">Engine!N880</f>
        <v>0</v>
      </c>
      <c r="O66" s="21">
        <f ca="1">Engine!O880</f>
        <v>0</v>
      </c>
      <c r="P66" s="21">
        <f ca="1">Engine!P880</f>
        <v>0</v>
      </c>
      <c r="Q66" s="21">
        <f ca="1">Engine!Q880</f>
        <v>0</v>
      </c>
      <c r="R66" s="21">
        <f ca="1">Engine!R880</f>
        <v>0</v>
      </c>
      <c r="S66" s="21">
        <f ca="1">Engine!S880</f>
        <v>0</v>
      </c>
      <c r="T66" s="21">
        <f ca="1">Engine!T880</f>
        <v>0</v>
      </c>
      <c r="U66" s="21">
        <f ca="1">Engine!U880</f>
        <v>0</v>
      </c>
      <c r="V66" s="21">
        <f ca="1">Engine!V880</f>
        <v>0</v>
      </c>
      <c r="W66" s="21">
        <f ca="1">Engine!W880</f>
        <v>0</v>
      </c>
      <c r="X66" s="21">
        <f ca="1">Engine!X880</f>
        <v>0</v>
      </c>
      <c r="Y66" s="21">
        <f ca="1">Engine!Y880</f>
        <v>0</v>
      </c>
      <c r="Z66" s="21">
        <f ca="1">Engine!Z880</f>
        <v>0</v>
      </c>
      <c r="AA66" s="21">
        <f ca="1">Engine!AA880</f>
        <v>0</v>
      </c>
    </row>
    <row r="67" spans="2:27" x14ac:dyDescent="0.3">
      <c r="B67" s="20" t="s">
        <v>55</v>
      </c>
      <c r="C67" s="21">
        <f>Engine!C881</f>
        <v>0</v>
      </c>
      <c r="D67" s="21">
        <f>Engine!D881</f>
        <v>0</v>
      </c>
      <c r="E67" s="21">
        <f>Engine!E881</f>
        <v>0</v>
      </c>
      <c r="F67" s="21">
        <f>Engine!F881</f>
        <v>0</v>
      </c>
      <c r="G67" s="21">
        <f ca="1">Engine!G881</f>
        <v>0</v>
      </c>
      <c r="H67" s="21">
        <f ca="1">Engine!H881</f>
        <v>0</v>
      </c>
      <c r="I67" s="21">
        <f ca="1">Engine!I881</f>
        <v>0</v>
      </c>
      <c r="J67" s="21">
        <f ca="1">Engine!J881</f>
        <v>0</v>
      </c>
      <c r="K67" s="21">
        <f ca="1">Engine!K881</f>
        <v>0</v>
      </c>
      <c r="L67" s="21">
        <f ca="1">Engine!L881</f>
        <v>0</v>
      </c>
      <c r="M67" s="21">
        <f ca="1">Engine!M881</f>
        <v>0</v>
      </c>
      <c r="N67" s="21">
        <f ca="1">Engine!N881</f>
        <v>0</v>
      </c>
      <c r="O67" s="21">
        <f ca="1">Engine!O881</f>
        <v>0</v>
      </c>
      <c r="P67" s="21">
        <f ca="1">Engine!P881</f>
        <v>0</v>
      </c>
      <c r="Q67" s="21">
        <f ca="1">Engine!Q881</f>
        <v>0</v>
      </c>
      <c r="R67" s="21">
        <f ca="1">Engine!R881</f>
        <v>0</v>
      </c>
      <c r="S67" s="21">
        <f ca="1">Engine!S881</f>
        <v>0</v>
      </c>
      <c r="T67" s="21">
        <f ca="1">Engine!T881</f>
        <v>0</v>
      </c>
      <c r="U67" s="21">
        <f ca="1">Engine!U881</f>
        <v>0</v>
      </c>
      <c r="V67" s="21">
        <f ca="1">Engine!V881</f>
        <v>0</v>
      </c>
      <c r="W67" s="21">
        <f ca="1">Engine!W881</f>
        <v>0</v>
      </c>
      <c r="X67" s="21">
        <f ca="1">Engine!X881</f>
        <v>0</v>
      </c>
      <c r="Y67" s="21">
        <f ca="1">Engine!Y881</f>
        <v>0</v>
      </c>
      <c r="Z67" s="21">
        <f ca="1">Engine!Z881</f>
        <v>0</v>
      </c>
      <c r="AA67" s="21">
        <f ca="1">Engine!AA881</f>
        <v>0</v>
      </c>
    </row>
    <row r="68" spans="2:27" x14ac:dyDescent="0.3">
      <c r="B68" s="20" t="s">
        <v>56</v>
      </c>
      <c r="C68" s="21">
        <f>Engine!C882</f>
        <v>0</v>
      </c>
      <c r="D68" s="21">
        <f>Engine!D882</f>
        <v>0</v>
      </c>
      <c r="E68" s="21">
        <f>Engine!E882</f>
        <v>0</v>
      </c>
      <c r="F68" s="21">
        <f>Engine!F882</f>
        <v>0</v>
      </c>
      <c r="G68" s="21">
        <f ca="1">Engine!G882</f>
        <v>0</v>
      </c>
      <c r="H68" s="21">
        <f ca="1">Engine!H882</f>
        <v>0</v>
      </c>
      <c r="I68" s="21">
        <f ca="1">Engine!I882</f>
        <v>0</v>
      </c>
      <c r="J68" s="21">
        <f ca="1">Engine!J882</f>
        <v>0</v>
      </c>
      <c r="K68" s="21">
        <f ca="1">Engine!K882</f>
        <v>0</v>
      </c>
      <c r="L68" s="21">
        <f ca="1">Engine!L882</f>
        <v>0</v>
      </c>
      <c r="M68" s="21">
        <f ca="1">Engine!M882</f>
        <v>0</v>
      </c>
      <c r="N68" s="21">
        <f ca="1">Engine!N882</f>
        <v>0</v>
      </c>
      <c r="O68" s="21">
        <f ca="1">Engine!O882</f>
        <v>0</v>
      </c>
      <c r="P68" s="21">
        <f ca="1">Engine!P882</f>
        <v>0</v>
      </c>
      <c r="Q68" s="21">
        <f ca="1">Engine!Q882</f>
        <v>0</v>
      </c>
      <c r="R68" s="21">
        <f ca="1">Engine!R882</f>
        <v>0</v>
      </c>
      <c r="S68" s="21">
        <f ca="1">Engine!S882</f>
        <v>0</v>
      </c>
      <c r="T68" s="21">
        <f ca="1">Engine!T882</f>
        <v>0</v>
      </c>
      <c r="U68" s="21">
        <f ca="1">Engine!U882</f>
        <v>0</v>
      </c>
      <c r="V68" s="21">
        <f ca="1">Engine!V882</f>
        <v>0</v>
      </c>
      <c r="W68" s="21">
        <f ca="1">Engine!W882</f>
        <v>0</v>
      </c>
      <c r="X68" s="21">
        <f ca="1">Engine!X882</f>
        <v>0</v>
      </c>
      <c r="Y68" s="21">
        <f ca="1">Engine!Y882</f>
        <v>0</v>
      </c>
      <c r="Z68" s="21">
        <f ca="1">Engine!Z882</f>
        <v>0</v>
      </c>
      <c r="AA68" s="21">
        <f ca="1">Engine!AA882</f>
        <v>0</v>
      </c>
    </row>
    <row r="69" spans="2:27" x14ac:dyDescent="0.3">
      <c r="B69" s="29" t="s">
        <v>140</v>
      </c>
      <c r="C69" s="49">
        <f>Engine!C883</f>
        <v>0</v>
      </c>
      <c r="D69" s="49">
        <f>Engine!D883</f>
        <v>0</v>
      </c>
      <c r="E69" s="49">
        <f>Engine!E883</f>
        <v>0</v>
      </c>
      <c r="F69" s="49">
        <f>Engine!F883</f>
        <v>0</v>
      </c>
      <c r="G69" s="49">
        <f ca="1">Engine!G883</f>
        <v>0</v>
      </c>
      <c r="H69" s="49">
        <f ca="1">Engine!H883</f>
        <v>0</v>
      </c>
      <c r="I69" s="49">
        <f ca="1">Engine!I883</f>
        <v>0</v>
      </c>
      <c r="J69" s="49">
        <f ca="1">Engine!J883</f>
        <v>0</v>
      </c>
      <c r="K69" s="49">
        <f ca="1">Engine!K883</f>
        <v>0</v>
      </c>
      <c r="L69" s="49">
        <f ca="1">Engine!L883</f>
        <v>0</v>
      </c>
      <c r="M69" s="49">
        <f ca="1">Engine!M883</f>
        <v>0</v>
      </c>
      <c r="N69" s="49">
        <f ca="1">Engine!N883</f>
        <v>0</v>
      </c>
      <c r="O69" s="49">
        <f ca="1">Engine!O883</f>
        <v>0</v>
      </c>
      <c r="P69" s="49">
        <f ca="1">Engine!P883</f>
        <v>0</v>
      </c>
      <c r="Q69" s="49">
        <f ca="1">Engine!Q883</f>
        <v>0</v>
      </c>
      <c r="R69" s="49">
        <f ca="1">Engine!R883</f>
        <v>0</v>
      </c>
      <c r="S69" s="49">
        <f ca="1">Engine!S883</f>
        <v>0</v>
      </c>
      <c r="T69" s="49">
        <f ca="1">Engine!T883</f>
        <v>0</v>
      </c>
      <c r="U69" s="49">
        <f ca="1">Engine!U883</f>
        <v>0</v>
      </c>
      <c r="V69" s="49">
        <f ca="1">Engine!V883</f>
        <v>0</v>
      </c>
      <c r="W69" s="49">
        <f ca="1">Engine!W883</f>
        <v>0</v>
      </c>
      <c r="X69" s="49">
        <f ca="1">Engine!X883</f>
        <v>0</v>
      </c>
      <c r="Y69" s="49">
        <f ca="1">Engine!Y883</f>
        <v>0</v>
      </c>
      <c r="Z69" s="49">
        <f ca="1">Engine!Z883</f>
        <v>0</v>
      </c>
      <c r="AA69" s="49">
        <f ca="1">Engine!AA883</f>
        <v>0</v>
      </c>
    </row>
    <row r="70" spans="2:27" x14ac:dyDescent="0.3">
      <c r="B70" s="24" t="s">
        <v>292</v>
      </c>
      <c r="C70" s="17">
        <f>Engine!C884</f>
        <v>0</v>
      </c>
      <c r="D70" s="17">
        <f>Engine!D884</f>
        <v>0</v>
      </c>
      <c r="E70" s="17">
        <f>Engine!E884</f>
        <v>0</v>
      </c>
      <c r="F70" s="17">
        <f>Engine!F884</f>
        <v>0</v>
      </c>
      <c r="G70" s="17">
        <f ca="1">Engine!G884</f>
        <v>0</v>
      </c>
      <c r="H70" s="17">
        <f ca="1">Engine!H884</f>
        <v>0</v>
      </c>
      <c r="I70" s="17">
        <f ca="1">Engine!I884</f>
        <v>0</v>
      </c>
      <c r="J70" s="17">
        <f ca="1">Engine!J884</f>
        <v>0</v>
      </c>
      <c r="K70" s="17">
        <f ca="1">Engine!K884</f>
        <v>0</v>
      </c>
      <c r="L70" s="17">
        <f ca="1">Engine!L884</f>
        <v>0</v>
      </c>
      <c r="M70" s="17">
        <f ca="1">Engine!M884</f>
        <v>0</v>
      </c>
      <c r="N70" s="17">
        <f ca="1">Engine!N884</f>
        <v>0</v>
      </c>
      <c r="O70" s="17">
        <f ca="1">Engine!O884</f>
        <v>0</v>
      </c>
      <c r="P70" s="17">
        <f ca="1">Engine!P884</f>
        <v>0</v>
      </c>
      <c r="Q70" s="17">
        <f ca="1">Engine!Q884</f>
        <v>0</v>
      </c>
      <c r="R70" s="17">
        <f ca="1">Engine!R884</f>
        <v>0</v>
      </c>
      <c r="S70" s="17">
        <f ca="1">Engine!S884</f>
        <v>0</v>
      </c>
      <c r="T70" s="17">
        <f ca="1">Engine!T884</f>
        <v>0</v>
      </c>
      <c r="U70" s="17">
        <f ca="1">Engine!U884</f>
        <v>0</v>
      </c>
      <c r="V70" s="17">
        <f ca="1">Engine!V884</f>
        <v>0</v>
      </c>
      <c r="W70" s="17">
        <f ca="1">Engine!W884</f>
        <v>0</v>
      </c>
      <c r="X70" s="17">
        <f ca="1">Engine!X884</f>
        <v>0</v>
      </c>
      <c r="Y70" s="17">
        <f ca="1">Engine!Y884</f>
        <v>0</v>
      </c>
      <c r="Z70" s="17">
        <f ca="1">Engine!Z884</f>
        <v>0</v>
      </c>
      <c r="AA70" s="17">
        <f ca="1">Engine!AA884</f>
        <v>0</v>
      </c>
    </row>
    <row r="71" spans="2:27" x14ac:dyDescent="0.3">
      <c r="B71" s="20" t="s">
        <v>293</v>
      </c>
      <c r="C71" s="21">
        <f>Engine!C885</f>
        <v>0</v>
      </c>
      <c r="D71" s="21">
        <f>Engine!D885</f>
        <v>0</v>
      </c>
      <c r="E71" s="21">
        <f>Engine!E885</f>
        <v>0</v>
      </c>
      <c r="F71" s="21">
        <f>Engine!F885</f>
        <v>0</v>
      </c>
      <c r="G71" s="21">
        <f ca="1">Engine!G885</f>
        <v>0</v>
      </c>
      <c r="H71" s="21">
        <f ca="1">Engine!H885</f>
        <v>0</v>
      </c>
      <c r="I71" s="21">
        <f ca="1">Engine!I885</f>
        <v>0</v>
      </c>
      <c r="J71" s="21">
        <f ca="1">Engine!J885</f>
        <v>0</v>
      </c>
      <c r="K71" s="21">
        <f ca="1">Engine!K885</f>
        <v>0</v>
      </c>
      <c r="L71" s="21">
        <f ca="1">Engine!L885</f>
        <v>0</v>
      </c>
      <c r="M71" s="21">
        <f ca="1">Engine!M885</f>
        <v>0</v>
      </c>
      <c r="N71" s="21">
        <f ca="1">Engine!N885</f>
        <v>0</v>
      </c>
      <c r="O71" s="21">
        <f ca="1">Engine!O885</f>
        <v>0</v>
      </c>
      <c r="P71" s="21">
        <f ca="1">Engine!P885</f>
        <v>0</v>
      </c>
      <c r="Q71" s="21">
        <f ca="1">Engine!Q885</f>
        <v>0</v>
      </c>
      <c r="R71" s="21">
        <f ca="1">Engine!R885</f>
        <v>0</v>
      </c>
      <c r="S71" s="21">
        <f ca="1">Engine!S885</f>
        <v>0</v>
      </c>
      <c r="T71" s="21">
        <f ca="1">Engine!T885</f>
        <v>0</v>
      </c>
      <c r="U71" s="21">
        <f ca="1">Engine!U885</f>
        <v>0</v>
      </c>
      <c r="V71" s="21">
        <f ca="1">Engine!V885</f>
        <v>0</v>
      </c>
      <c r="W71" s="21">
        <f ca="1">Engine!W885</f>
        <v>0</v>
      </c>
      <c r="X71" s="21">
        <f ca="1">Engine!X885</f>
        <v>0</v>
      </c>
      <c r="Y71" s="21">
        <f ca="1">Engine!Y885</f>
        <v>0</v>
      </c>
      <c r="Z71" s="21">
        <f ca="1">Engine!Z885</f>
        <v>0</v>
      </c>
      <c r="AA71" s="21">
        <f ca="1">Engine!AA885</f>
        <v>0</v>
      </c>
    </row>
    <row r="72" spans="2:27" x14ac:dyDescent="0.3">
      <c r="B72" s="29" t="s">
        <v>57</v>
      </c>
      <c r="C72" s="126">
        <f>Engine!C886</f>
        <v>0</v>
      </c>
      <c r="D72" s="126">
        <f>Engine!D886</f>
        <v>0</v>
      </c>
      <c r="E72" s="126">
        <f>Engine!E886</f>
        <v>0</v>
      </c>
      <c r="F72" s="126">
        <f>Engine!F886</f>
        <v>0</v>
      </c>
      <c r="G72" s="126">
        <f ca="1">Engine!G886</f>
        <v>0</v>
      </c>
      <c r="H72" s="126">
        <f ca="1">Engine!H886</f>
        <v>0</v>
      </c>
      <c r="I72" s="126">
        <f ca="1">Engine!I886</f>
        <v>0</v>
      </c>
      <c r="J72" s="126">
        <f ca="1">Engine!J886</f>
        <v>0</v>
      </c>
      <c r="K72" s="126">
        <f ca="1">Engine!K886</f>
        <v>0</v>
      </c>
      <c r="L72" s="126">
        <f ca="1">Engine!L886</f>
        <v>0</v>
      </c>
      <c r="M72" s="126">
        <f ca="1">Engine!M886</f>
        <v>0</v>
      </c>
      <c r="N72" s="126">
        <f ca="1">Engine!N886</f>
        <v>0</v>
      </c>
      <c r="O72" s="126">
        <f ca="1">Engine!O886</f>
        <v>0</v>
      </c>
      <c r="P72" s="126">
        <f ca="1">Engine!P886</f>
        <v>0</v>
      </c>
      <c r="Q72" s="126">
        <f ca="1">Engine!Q886</f>
        <v>0</v>
      </c>
      <c r="R72" s="126">
        <f ca="1">Engine!R886</f>
        <v>0</v>
      </c>
      <c r="S72" s="126">
        <f ca="1">Engine!S886</f>
        <v>0</v>
      </c>
      <c r="T72" s="126">
        <f ca="1">Engine!T886</f>
        <v>0</v>
      </c>
      <c r="U72" s="126">
        <f ca="1">Engine!U886</f>
        <v>0</v>
      </c>
      <c r="V72" s="126">
        <f ca="1">Engine!V886</f>
        <v>0</v>
      </c>
      <c r="W72" s="126">
        <f ca="1">Engine!W886</f>
        <v>0</v>
      </c>
      <c r="X72" s="126">
        <f ca="1">Engine!X886</f>
        <v>0</v>
      </c>
      <c r="Y72" s="126">
        <f ca="1">Engine!Y886</f>
        <v>0</v>
      </c>
      <c r="Z72" s="126">
        <f ca="1">Engine!Z886</f>
        <v>0</v>
      </c>
      <c r="AA72" s="126">
        <f ca="1">Engine!AA886</f>
        <v>0</v>
      </c>
    </row>
    <row r="73" spans="2:27" x14ac:dyDescent="0.3">
      <c r="B73" s="16" t="s">
        <v>58</v>
      </c>
      <c r="C73" s="17">
        <f>Engine!C887</f>
        <v>0</v>
      </c>
      <c r="D73" s="17">
        <f>Engine!D887</f>
        <v>0</v>
      </c>
      <c r="E73" s="17">
        <f>Engine!E887</f>
        <v>0</v>
      </c>
      <c r="F73" s="17">
        <f>Engine!F887</f>
        <v>0</v>
      </c>
      <c r="G73" s="17">
        <f ca="1">Engine!G887</f>
        <v>0</v>
      </c>
      <c r="H73" s="17">
        <f ca="1">Engine!H887</f>
        <v>0</v>
      </c>
      <c r="I73" s="17">
        <f ca="1">Engine!I887</f>
        <v>0</v>
      </c>
      <c r="J73" s="17">
        <f ca="1">Engine!J887</f>
        <v>0</v>
      </c>
      <c r="K73" s="17">
        <f ca="1">Engine!K887</f>
        <v>0</v>
      </c>
      <c r="L73" s="17">
        <f ca="1">Engine!L887</f>
        <v>0</v>
      </c>
      <c r="M73" s="17">
        <f ca="1">Engine!M887</f>
        <v>0</v>
      </c>
      <c r="N73" s="17">
        <f ca="1">Engine!N887</f>
        <v>0</v>
      </c>
      <c r="O73" s="17">
        <f ca="1">Engine!O887</f>
        <v>0</v>
      </c>
      <c r="P73" s="17">
        <f ca="1">Engine!P887</f>
        <v>0</v>
      </c>
      <c r="Q73" s="17">
        <f ca="1">Engine!Q887</f>
        <v>0</v>
      </c>
      <c r="R73" s="17">
        <f ca="1">Engine!R887</f>
        <v>0</v>
      </c>
      <c r="S73" s="17">
        <f ca="1">Engine!S887</f>
        <v>0</v>
      </c>
      <c r="T73" s="17">
        <f ca="1">Engine!T887</f>
        <v>0</v>
      </c>
      <c r="U73" s="17">
        <f ca="1">Engine!U887</f>
        <v>0</v>
      </c>
      <c r="V73" s="17">
        <f ca="1">Engine!V887</f>
        <v>0</v>
      </c>
      <c r="W73" s="17">
        <f ca="1">Engine!W887</f>
        <v>0</v>
      </c>
      <c r="X73" s="17">
        <f ca="1">Engine!X887</f>
        <v>0</v>
      </c>
      <c r="Y73" s="17">
        <f ca="1">Engine!Y887</f>
        <v>0</v>
      </c>
      <c r="Z73" s="17">
        <f ca="1">Engine!Z887</f>
        <v>0</v>
      </c>
      <c r="AA73" s="17">
        <f ca="1">Engine!AA887</f>
        <v>0</v>
      </c>
    </row>
    <row r="74" spans="2:27" x14ac:dyDescent="0.3">
      <c r="B74" s="20" t="s">
        <v>59</v>
      </c>
      <c r="C74" s="21">
        <f>Engine!C888</f>
        <v>0</v>
      </c>
      <c r="D74" s="21">
        <f>Engine!D888</f>
        <v>0</v>
      </c>
      <c r="E74" s="21">
        <f>Engine!E888</f>
        <v>0</v>
      </c>
      <c r="F74" s="21">
        <f>Engine!F888</f>
        <v>0</v>
      </c>
      <c r="G74" s="21">
        <f ca="1">Engine!G888</f>
        <v>0</v>
      </c>
      <c r="H74" s="21">
        <f ca="1">Engine!H888</f>
        <v>0</v>
      </c>
      <c r="I74" s="21">
        <f ca="1">Engine!I888</f>
        <v>0</v>
      </c>
      <c r="J74" s="21">
        <f ca="1">Engine!J888</f>
        <v>0</v>
      </c>
      <c r="K74" s="21">
        <f ca="1">Engine!K888</f>
        <v>0</v>
      </c>
      <c r="L74" s="21">
        <f ca="1">Engine!L888</f>
        <v>0</v>
      </c>
      <c r="M74" s="21">
        <f ca="1">Engine!M888</f>
        <v>0</v>
      </c>
      <c r="N74" s="21">
        <f ca="1">Engine!N888</f>
        <v>0</v>
      </c>
      <c r="O74" s="21">
        <f ca="1">Engine!O888</f>
        <v>0</v>
      </c>
      <c r="P74" s="21">
        <f ca="1">Engine!P888</f>
        <v>0</v>
      </c>
      <c r="Q74" s="21">
        <f ca="1">Engine!Q888</f>
        <v>0</v>
      </c>
      <c r="R74" s="21">
        <f ca="1">Engine!R888</f>
        <v>0</v>
      </c>
      <c r="S74" s="21">
        <f ca="1">Engine!S888</f>
        <v>0</v>
      </c>
      <c r="T74" s="21">
        <f ca="1">Engine!T888</f>
        <v>0</v>
      </c>
      <c r="U74" s="21">
        <f ca="1">Engine!U888</f>
        <v>0</v>
      </c>
      <c r="V74" s="21">
        <f ca="1">Engine!V888</f>
        <v>0</v>
      </c>
      <c r="W74" s="21">
        <f ca="1">Engine!W888</f>
        <v>0</v>
      </c>
      <c r="X74" s="21">
        <f ca="1">Engine!X888</f>
        <v>0</v>
      </c>
      <c r="Y74" s="21">
        <f ca="1">Engine!Y888</f>
        <v>0</v>
      </c>
      <c r="Z74" s="21">
        <f ca="1">Engine!Z888</f>
        <v>0</v>
      </c>
      <c r="AA74" s="21">
        <f ca="1">Engine!AA888</f>
        <v>0</v>
      </c>
    </row>
    <row r="75" spans="2:27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3">
      <c r="B76" s="18" t="s">
        <v>144</v>
      </c>
      <c r="C76" s="18" t="e">
        <f>C$4</f>
        <v>#N/A</v>
      </c>
      <c r="D76" s="18" t="e">
        <f t="shared" ref="D76:AA76" si="8">D$4</f>
        <v>#N/A</v>
      </c>
      <c r="E76" s="18" t="e">
        <f t="shared" si="8"/>
        <v>#N/A</v>
      </c>
      <c r="F76" s="19" t="e">
        <f t="shared" si="8"/>
        <v>#N/A</v>
      </c>
      <c r="G76" s="18">
        <f t="shared" ca="1" si="8"/>
        <v>2026</v>
      </c>
      <c r="H76" s="18">
        <f t="shared" ca="1" si="8"/>
        <v>2027</v>
      </c>
      <c r="I76" s="18">
        <f t="shared" ca="1" si="8"/>
        <v>2028</v>
      </c>
      <c r="J76" s="18">
        <f t="shared" ca="1" si="8"/>
        <v>2029</v>
      </c>
      <c r="K76" s="18">
        <f t="shared" ca="1" si="8"/>
        <v>2030</v>
      </c>
      <c r="L76" s="18">
        <f t="shared" ca="1" si="8"/>
        <v>2031</v>
      </c>
      <c r="M76" s="18">
        <f t="shared" ca="1" si="8"/>
        <v>2032</v>
      </c>
      <c r="N76" s="18">
        <f t="shared" ca="1" si="8"/>
        <v>2033</v>
      </c>
      <c r="O76" s="18">
        <f t="shared" ca="1" si="8"/>
        <v>2034</v>
      </c>
      <c r="P76" s="18">
        <f t="shared" ca="1" si="8"/>
        <v>2035</v>
      </c>
      <c r="Q76" s="18">
        <f t="shared" ca="1" si="8"/>
        <v>2036</v>
      </c>
      <c r="R76" s="18">
        <f t="shared" ca="1" si="8"/>
        <v>2037</v>
      </c>
      <c r="S76" s="18">
        <f t="shared" ca="1" si="8"/>
        <v>2038</v>
      </c>
      <c r="T76" s="18">
        <f t="shared" ca="1" si="8"/>
        <v>2039</v>
      </c>
      <c r="U76" s="18">
        <f t="shared" ca="1" si="8"/>
        <v>2040</v>
      </c>
      <c r="V76" s="18">
        <f t="shared" ca="1" si="8"/>
        <v>2041</v>
      </c>
      <c r="W76" s="18">
        <f t="shared" ca="1" si="8"/>
        <v>2042</v>
      </c>
      <c r="X76" s="18">
        <f t="shared" ca="1" si="8"/>
        <v>2043</v>
      </c>
      <c r="Y76" s="18">
        <f t="shared" ca="1" si="8"/>
        <v>2044</v>
      </c>
      <c r="Z76" s="18">
        <f t="shared" ca="1" si="8"/>
        <v>2045</v>
      </c>
      <c r="AA76" s="18">
        <f t="shared" ca="1" si="8"/>
        <v>2046</v>
      </c>
    </row>
    <row r="77" spans="2:27" x14ac:dyDescent="0.3">
      <c r="B77" s="37" t="s">
        <v>66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3">
      <c r="B78" s="61" t="s">
        <v>67</v>
      </c>
      <c r="C78" s="129">
        <f>Engine!C892</f>
        <v>0</v>
      </c>
      <c r="D78" s="129">
        <f>Engine!D892</f>
        <v>0</v>
      </c>
      <c r="E78" s="129">
        <f>Engine!E892</f>
        <v>0</v>
      </c>
      <c r="F78" s="129">
        <f>Engine!F892</f>
        <v>0</v>
      </c>
      <c r="G78" s="129">
        <f ca="1">Engine!G892</f>
        <v>0</v>
      </c>
      <c r="H78" s="129">
        <f ca="1">Engine!H892</f>
        <v>0</v>
      </c>
      <c r="I78" s="129">
        <f ca="1">Engine!I892</f>
        <v>0</v>
      </c>
      <c r="J78" s="129">
        <f ca="1">Engine!J892</f>
        <v>0</v>
      </c>
      <c r="K78" s="129">
        <f ca="1">Engine!K892</f>
        <v>0</v>
      </c>
      <c r="L78" s="129">
        <f ca="1">Engine!L892</f>
        <v>0</v>
      </c>
      <c r="M78" s="129">
        <f ca="1">Engine!M892</f>
        <v>0</v>
      </c>
      <c r="N78" s="129">
        <f ca="1">Engine!N892</f>
        <v>0</v>
      </c>
      <c r="O78" s="129">
        <f ca="1">Engine!O892</f>
        <v>0</v>
      </c>
      <c r="P78" s="129">
        <f ca="1">Engine!P892</f>
        <v>0</v>
      </c>
      <c r="Q78" s="129">
        <f ca="1">Engine!Q892</f>
        <v>0</v>
      </c>
      <c r="R78" s="129">
        <f ca="1">Engine!R892</f>
        <v>0</v>
      </c>
      <c r="S78" s="129">
        <f ca="1">Engine!S892</f>
        <v>0</v>
      </c>
      <c r="T78" s="129">
        <f ca="1">Engine!T892</f>
        <v>0</v>
      </c>
      <c r="U78" s="129">
        <f ca="1">Engine!U892</f>
        <v>0</v>
      </c>
      <c r="V78" s="129">
        <f ca="1">Engine!V892</f>
        <v>0</v>
      </c>
      <c r="W78" s="129">
        <f ca="1">Engine!W892</f>
        <v>0</v>
      </c>
      <c r="X78" s="129">
        <f ca="1">Engine!X892</f>
        <v>0</v>
      </c>
      <c r="Y78" s="129">
        <f ca="1">Engine!Y892</f>
        <v>0</v>
      </c>
      <c r="Z78" s="129">
        <f ca="1">Engine!Z892</f>
        <v>0</v>
      </c>
      <c r="AA78" s="129">
        <f ca="1">Engine!AA892</f>
        <v>0</v>
      </c>
    </row>
    <row r="79" spans="2:27" x14ac:dyDescent="0.3">
      <c r="B79" s="61" t="s">
        <v>68</v>
      </c>
      <c r="C79" s="129">
        <f>Engine!C893</f>
        <v>0</v>
      </c>
      <c r="D79" s="129">
        <f>Engine!D893</f>
        <v>0</v>
      </c>
      <c r="E79" s="129">
        <f>Engine!E893</f>
        <v>0</v>
      </c>
      <c r="F79" s="129">
        <f>Engine!F893</f>
        <v>0</v>
      </c>
      <c r="G79" s="129">
        <f ca="1">Engine!G893</f>
        <v>0</v>
      </c>
      <c r="H79" s="129">
        <f ca="1">Engine!H893</f>
        <v>0</v>
      </c>
      <c r="I79" s="129">
        <f ca="1">Engine!I893</f>
        <v>0</v>
      </c>
      <c r="J79" s="129">
        <f ca="1">Engine!J893</f>
        <v>0</v>
      </c>
      <c r="K79" s="129">
        <f ca="1">Engine!K893</f>
        <v>0</v>
      </c>
      <c r="L79" s="129">
        <f ca="1">Engine!L893</f>
        <v>0</v>
      </c>
      <c r="M79" s="129">
        <f ca="1">Engine!M893</f>
        <v>0</v>
      </c>
      <c r="N79" s="129">
        <f ca="1">Engine!N893</f>
        <v>0</v>
      </c>
      <c r="O79" s="129">
        <f ca="1">Engine!O893</f>
        <v>0</v>
      </c>
      <c r="P79" s="129">
        <f ca="1">Engine!P893</f>
        <v>0</v>
      </c>
      <c r="Q79" s="129">
        <f ca="1">Engine!Q893</f>
        <v>0</v>
      </c>
      <c r="R79" s="129">
        <f ca="1">Engine!R893</f>
        <v>0</v>
      </c>
      <c r="S79" s="129">
        <f ca="1">Engine!S893</f>
        <v>0</v>
      </c>
      <c r="T79" s="129">
        <f ca="1">Engine!T893</f>
        <v>0</v>
      </c>
      <c r="U79" s="129">
        <f ca="1">Engine!U893</f>
        <v>0</v>
      </c>
      <c r="V79" s="129">
        <f ca="1">Engine!V893</f>
        <v>0</v>
      </c>
      <c r="W79" s="129">
        <f ca="1">Engine!W893</f>
        <v>0</v>
      </c>
      <c r="X79" s="129">
        <f ca="1">Engine!X893</f>
        <v>0</v>
      </c>
      <c r="Y79" s="129">
        <f ca="1">Engine!Y893</f>
        <v>0</v>
      </c>
      <c r="Z79" s="129">
        <f ca="1">Engine!Z893</f>
        <v>0</v>
      </c>
      <c r="AA79" s="129">
        <f ca="1">Engine!AA893</f>
        <v>0</v>
      </c>
    </row>
    <row r="80" spans="2:27" x14ac:dyDescent="0.3">
      <c r="B80" s="61" t="s">
        <v>69</v>
      </c>
      <c r="C80" s="129">
        <f>Engine!C894</f>
        <v>0</v>
      </c>
      <c r="D80" s="129">
        <f>Engine!D894</f>
        <v>0</v>
      </c>
      <c r="E80" s="129">
        <f>Engine!E894</f>
        <v>0</v>
      </c>
      <c r="F80" s="129">
        <f>Engine!F894</f>
        <v>0</v>
      </c>
      <c r="G80" s="129" t="e">
        <f>Engine!G894</f>
        <v>#N/A</v>
      </c>
      <c r="H80" s="129">
        <f ca="1">Engine!H894</f>
        <v>0</v>
      </c>
      <c r="I80" s="129">
        <f ca="1">Engine!I894</f>
        <v>0</v>
      </c>
      <c r="J80" s="129">
        <f ca="1">Engine!J894</f>
        <v>0</v>
      </c>
      <c r="K80" s="129">
        <f ca="1">Engine!K894</f>
        <v>0</v>
      </c>
      <c r="L80" s="129">
        <f ca="1">Engine!L894</f>
        <v>0</v>
      </c>
      <c r="M80" s="129">
        <f ca="1">Engine!M894</f>
        <v>0</v>
      </c>
      <c r="N80" s="129">
        <f ca="1">Engine!N894</f>
        <v>0</v>
      </c>
      <c r="O80" s="129">
        <f ca="1">Engine!O894</f>
        <v>0</v>
      </c>
      <c r="P80" s="129">
        <f ca="1">Engine!P894</f>
        <v>0</v>
      </c>
      <c r="Q80" s="129">
        <f ca="1">Engine!Q894</f>
        <v>0</v>
      </c>
      <c r="R80" s="129">
        <f ca="1">Engine!R894</f>
        <v>0</v>
      </c>
      <c r="S80" s="129">
        <f ca="1">Engine!S894</f>
        <v>0</v>
      </c>
      <c r="T80" s="129">
        <f ca="1">Engine!T894</f>
        <v>0</v>
      </c>
      <c r="U80" s="129">
        <f ca="1">Engine!U894</f>
        <v>0</v>
      </c>
      <c r="V80" s="129">
        <f ca="1">Engine!V894</f>
        <v>0</v>
      </c>
      <c r="W80" s="129">
        <f ca="1">Engine!W894</f>
        <v>0</v>
      </c>
      <c r="X80" s="129">
        <f ca="1">Engine!X894</f>
        <v>0</v>
      </c>
      <c r="Y80" s="129">
        <f ca="1">Engine!Y894</f>
        <v>0</v>
      </c>
      <c r="Z80" s="129">
        <f ca="1">Engine!Z894</f>
        <v>0</v>
      </c>
      <c r="AA80" s="129">
        <f ca="1">Engine!AA894</f>
        <v>0</v>
      </c>
    </row>
    <row r="81" spans="2:27" x14ac:dyDescent="0.3">
      <c r="B81" s="61" t="s">
        <v>70</v>
      </c>
      <c r="C81" s="129">
        <f>Engine!C895</f>
        <v>0</v>
      </c>
      <c r="D81" s="129">
        <f>Engine!D895</f>
        <v>0</v>
      </c>
      <c r="E81" s="129">
        <f>Engine!E895</f>
        <v>0</v>
      </c>
      <c r="F81" s="129">
        <f>Engine!F895</f>
        <v>0</v>
      </c>
      <c r="G81" s="129" t="e">
        <f>Engine!G895</f>
        <v>#N/A</v>
      </c>
      <c r="H81" s="129">
        <f ca="1">Engine!H895</f>
        <v>0</v>
      </c>
      <c r="I81" s="129">
        <f ca="1">Engine!I895</f>
        <v>0</v>
      </c>
      <c r="J81" s="129">
        <f ca="1">Engine!J895</f>
        <v>0</v>
      </c>
      <c r="K81" s="129">
        <f ca="1">Engine!K895</f>
        <v>0</v>
      </c>
      <c r="L81" s="129">
        <f ca="1">Engine!L895</f>
        <v>0</v>
      </c>
      <c r="M81" s="129">
        <f ca="1">Engine!M895</f>
        <v>0</v>
      </c>
      <c r="N81" s="129">
        <f ca="1">Engine!N895</f>
        <v>0</v>
      </c>
      <c r="O81" s="129">
        <f ca="1">Engine!O895</f>
        <v>0</v>
      </c>
      <c r="P81" s="129">
        <f ca="1">Engine!P895</f>
        <v>0</v>
      </c>
      <c r="Q81" s="129">
        <f ca="1">Engine!Q895</f>
        <v>0</v>
      </c>
      <c r="R81" s="129">
        <f ca="1">Engine!R895</f>
        <v>0</v>
      </c>
      <c r="S81" s="129">
        <f ca="1">Engine!S895</f>
        <v>0</v>
      </c>
      <c r="T81" s="129">
        <f ca="1">Engine!T895</f>
        <v>0</v>
      </c>
      <c r="U81" s="129">
        <f ca="1">Engine!U895</f>
        <v>0</v>
      </c>
      <c r="V81" s="129">
        <f ca="1">Engine!V895</f>
        <v>0</v>
      </c>
      <c r="W81" s="129">
        <f ca="1">Engine!W895</f>
        <v>0</v>
      </c>
      <c r="X81" s="129">
        <f ca="1">Engine!X895</f>
        <v>0</v>
      </c>
      <c r="Y81" s="129">
        <f ca="1">Engine!Y895</f>
        <v>0</v>
      </c>
      <c r="Z81" s="129">
        <f ca="1">Engine!Z895</f>
        <v>0</v>
      </c>
      <c r="AA81" s="129">
        <f ca="1">Engine!AA895</f>
        <v>0</v>
      </c>
    </row>
    <row r="82" spans="2:27" x14ac:dyDescent="0.3">
      <c r="B82" s="61" t="s">
        <v>71</v>
      </c>
      <c r="C82" s="129">
        <f>Engine!C896</f>
        <v>0</v>
      </c>
      <c r="D82" s="129">
        <f>Engine!D896</f>
        <v>0</v>
      </c>
      <c r="E82" s="129">
        <f>Engine!E896</f>
        <v>0</v>
      </c>
      <c r="F82" s="129">
        <f>Engine!F896</f>
        <v>0</v>
      </c>
      <c r="G82" s="129" t="e">
        <f>Engine!G896</f>
        <v>#N/A</v>
      </c>
      <c r="H82" s="129">
        <f ca="1">Engine!H896</f>
        <v>0</v>
      </c>
      <c r="I82" s="129">
        <f ca="1">Engine!I896</f>
        <v>0</v>
      </c>
      <c r="J82" s="129">
        <f ca="1">Engine!J896</f>
        <v>0</v>
      </c>
      <c r="K82" s="129">
        <f ca="1">Engine!K896</f>
        <v>0</v>
      </c>
      <c r="L82" s="129">
        <f ca="1">Engine!L896</f>
        <v>0</v>
      </c>
      <c r="M82" s="129">
        <f ca="1">Engine!M896</f>
        <v>0</v>
      </c>
      <c r="N82" s="129">
        <f ca="1">Engine!N896</f>
        <v>0</v>
      </c>
      <c r="O82" s="129">
        <f ca="1">Engine!O896</f>
        <v>0</v>
      </c>
      <c r="P82" s="129">
        <f ca="1">Engine!P896</f>
        <v>0</v>
      </c>
      <c r="Q82" s="129">
        <f ca="1">Engine!Q896</f>
        <v>0</v>
      </c>
      <c r="R82" s="129">
        <f ca="1">Engine!R896</f>
        <v>0</v>
      </c>
      <c r="S82" s="129">
        <f ca="1">Engine!S896</f>
        <v>0</v>
      </c>
      <c r="T82" s="129">
        <f ca="1">Engine!T896</f>
        <v>0</v>
      </c>
      <c r="U82" s="129">
        <f ca="1">Engine!U896</f>
        <v>0</v>
      </c>
      <c r="V82" s="129">
        <f ca="1">Engine!V896</f>
        <v>0</v>
      </c>
      <c r="W82" s="129">
        <f ca="1">Engine!W896</f>
        <v>0</v>
      </c>
      <c r="X82" s="129">
        <f ca="1">Engine!X896</f>
        <v>0</v>
      </c>
      <c r="Y82" s="129">
        <f ca="1">Engine!Y896</f>
        <v>0</v>
      </c>
      <c r="Z82" s="129">
        <f ca="1">Engine!Z896</f>
        <v>0</v>
      </c>
      <c r="AA82" s="129">
        <f ca="1">Engine!AA896</f>
        <v>0</v>
      </c>
    </row>
    <row r="83" spans="2:27" x14ac:dyDescent="0.3">
      <c r="B83" s="61" t="s">
        <v>72</v>
      </c>
      <c r="C83" s="129">
        <f>Engine!C897</f>
        <v>0</v>
      </c>
      <c r="D83" s="129">
        <f>Engine!D897</f>
        <v>0</v>
      </c>
      <c r="E83" s="129">
        <f>Engine!E897</f>
        <v>0</v>
      </c>
      <c r="F83" s="129">
        <f>Engine!F897</f>
        <v>0</v>
      </c>
      <c r="G83" s="129" t="e">
        <f>Engine!G897</f>
        <v>#N/A</v>
      </c>
      <c r="H83" s="129">
        <f ca="1">Engine!H897</f>
        <v>0</v>
      </c>
      <c r="I83" s="129">
        <f ca="1">Engine!I897</f>
        <v>0</v>
      </c>
      <c r="J83" s="129">
        <f ca="1">Engine!J897</f>
        <v>0</v>
      </c>
      <c r="K83" s="129">
        <f ca="1">Engine!K897</f>
        <v>0</v>
      </c>
      <c r="L83" s="129">
        <f ca="1">Engine!L897</f>
        <v>0</v>
      </c>
      <c r="M83" s="129">
        <f ca="1">Engine!M897</f>
        <v>0</v>
      </c>
      <c r="N83" s="129">
        <f ca="1">Engine!N897</f>
        <v>0</v>
      </c>
      <c r="O83" s="129">
        <f ca="1">Engine!O897</f>
        <v>0</v>
      </c>
      <c r="P83" s="129">
        <f ca="1">Engine!P897</f>
        <v>0</v>
      </c>
      <c r="Q83" s="129">
        <f ca="1">Engine!Q897</f>
        <v>0</v>
      </c>
      <c r="R83" s="129">
        <f ca="1">Engine!R897</f>
        <v>0</v>
      </c>
      <c r="S83" s="129">
        <f ca="1">Engine!S897</f>
        <v>0</v>
      </c>
      <c r="T83" s="129">
        <f ca="1">Engine!T897</f>
        <v>0</v>
      </c>
      <c r="U83" s="129">
        <f ca="1">Engine!U897</f>
        <v>0</v>
      </c>
      <c r="V83" s="129">
        <f ca="1">Engine!V897</f>
        <v>0</v>
      </c>
      <c r="W83" s="129">
        <f ca="1">Engine!W897</f>
        <v>0</v>
      </c>
      <c r="X83" s="129">
        <f ca="1">Engine!X897</f>
        <v>0</v>
      </c>
      <c r="Y83" s="129">
        <f ca="1">Engine!Y897</f>
        <v>0</v>
      </c>
      <c r="Z83" s="129">
        <f ca="1">Engine!Z897</f>
        <v>0</v>
      </c>
      <c r="AA83" s="129">
        <f ca="1">Engine!AA897</f>
        <v>0</v>
      </c>
    </row>
    <row r="84" spans="2:27" x14ac:dyDescent="0.3">
      <c r="B84" s="63" t="s">
        <v>73</v>
      </c>
      <c r="C84" s="130">
        <f>Engine!C898</f>
        <v>0</v>
      </c>
      <c r="D84" s="130">
        <f>Engine!D898</f>
        <v>0</v>
      </c>
      <c r="E84" s="130">
        <f>Engine!E898</f>
        <v>0</v>
      </c>
      <c r="F84" s="130">
        <f>Engine!F898</f>
        <v>0</v>
      </c>
      <c r="G84" s="130">
        <f>Engine!G898</f>
        <v>0</v>
      </c>
      <c r="H84" s="130">
        <f>Engine!H898</f>
        <v>0</v>
      </c>
      <c r="I84" s="130">
        <f>Engine!I898</f>
        <v>0</v>
      </c>
      <c r="J84" s="130">
        <f>Engine!J898</f>
        <v>0</v>
      </c>
      <c r="K84" s="130">
        <f>Engine!K898</f>
        <v>0</v>
      </c>
      <c r="L84" s="130">
        <f>Engine!L898</f>
        <v>0</v>
      </c>
      <c r="M84" s="130">
        <f>Engine!M898</f>
        <v>0</v>
      </c>
      <c r="N84" s="130">
        <f>Engine!N898</f>
        <v>0</v>
      </c>
      <c r="O84" s="130">
        <f>Engine!O898</f>
        <v>0</v>
      </c>
      <c r="P84" s="130">
        <f>Engine!P898</f>
        <v>0</v>
      </c>
      <c r="Q84" s="130">
        <f>Engine!Q898</f>
        <v>0</v>
      </c>
      <c r="R84" s="130">
        <f>Engine!R898</f>
        <v>0</v>
      </c>
      <c r="S84" s="130">
        <f>Engine!S898</f>
        <v>0</v>
      </c>
      <c r="T84" s="130">
        <f>Engine!T898</f>
        <v>0</v>
      </c>
      <c r="U84" s="130">
        <f>Engine!U898</f>
        <v>0</v>
      </c>
      <c r="V84" s="130">
        <f>Engine!V898</f>
        <v>0</v>
      </c>
      <c r="W84" s="130">
        <f>Engine!W898</f>
        <v>0</v>
      </c>
      <c r="X84" s="130">
        <f>Engine!X898</f>
        <v>0</v>
      </c>
      <c r="Y84" s="130">
        <f>Engine!Y898</f>
        <v>0</v>
      </c>
      <c r="Z84" s="130">
        <f>Engine!Z898</f>
        <v>0</v>
      </c>
      <c r="AA84" s="130">
        <f>Engine!AA898</f>
        <v>0</v>
      </c>
    </row>
    <row r="85" spans="2:27" x14ac:dyDescent="0.3">
      <c r="B85" s="64" t="s">
        <v>150</v>
      </c>
      <c r="C85" s="131">
        <f>Engine!C899</f>
        <v>0</v>
      </c>
      <c r="D85" s="131">
        <f>Engine!D899</f>
        <v>0</v>
      </c>
      <c r="E85" s="131">
        <f>Engine!E899</f>
        <v>0</v>
      </c>
      <c r="F85" s="131">
        <f>Engine!F899</f>
        <v>0</v>
      </c>
      <c r="G85" s="131" t="e">
        <f ca="1">Engine!G899</f>
        <v>#N/A</v>
      </c>
      <c r="H85" s="131">
        <f ca="1">Engine!H899</f>
        <v>0</v>
      </c>
      <c r="I85" s="131">
        <f ca="1">Engine!I899</f>
        <v>0</v>
      </c>
      <c r="J85" s="131">
        <f ca="1">Engine!J899</f>
        <v>0</v>
      </c>
      <c r="K85" s="131">
        <f ca="1">Engine!K899</f>
        <v>0</v>
      </c>
      <c r="L85" s="131">
        <f ca="1">Engine!L899</f>
        <v>0</v>
      </c>
      <c r="M85" s="131">
        <f ca="1">Engine!M899</f>
        <v>0</v>
      </c>
      <c r="N85" s="131">
        <f ca="1">Engine!N899</f>
        <v>0</v>
      </c>
      <c r="O85" s="131">
        <f ca="1">Engine!O899</f>
        <v>0</v>
      </c>
      <c r="P85" s="131">
        <f ca="1">Engine!P899</f>
        <v>0</v>
      </c>
      <c r="Q85" s="131">
        <f ca="1">Engine!Q899</f>
        <v>0</v>
      </c>
      <c r="R85" s="131">
        <f ca="1">Engine!R899</f>
        <v>0</v>
      </c>
      <c r="S85" s="131">
        <f ca="1">Engine!S899</f>
        <v>0</v>
      </c>
      <c r="T85" s="131">
        <f ca="1">Engine!T899</f>
        <v>0</v>
      </c>
      <c r="U85" s="131">
        <f ca="1">Engine!U899</f>
        <v>0</v>
      </c>
      <c r="V85" s="131">
        <f ca="1">Engine!V899</f>
        <v>0</v>
      </c>
      <c r="W85" s="131">
        <f ca="1">Engine!W899</f>
        <v>0</v>
      </c>
      <c r="X85" s="131">
        <f ca="1">Engine!X899</f>
        <v>0</v>
      </c>
      <c r="Y85" s="131">
        <f ca="1">Engine!Y899</f>
        <v>0</v>
      </c>
      <c r="Z85" s="131">
        <f ca="1">Engine!Z899</f>
        <v>0</v>
      </c>
      <c r="AA85" s="131">
        <f ca="1">Engine!AA899</f>
        <v>0</v>
      </c>
    </row>
    <row r="86" spans="2:27" x14ac:dyDescent="0.3">
      <c r="B86" s="37" t="s">
        <v>74</v>
      </c>
      <c r="C86" s="132">
        <f>Engine!C900</f>
        <v>0</v>
      </c>
      <c r="D86" s="132">
        <f>Engine!D900</f>
        <v>0</v>
      </c>
      <c r="E86" s="132">
        <f>Engine!E900</f>
        <v>0</v>
      </c>
      <c r="F86" s="132">
        <f>Engine!F900</f>
        <v>0</v>
      </c>
      <c r="G86" s="132">
        <f>Engine!G900</f>
        <v>0</v>
      </c>
      <c r="H86" s="132">
        <f>Engine!H900</f>
        <v>0</v>
      </c>
      <c r="I86" s="132">
        <f>Engine!I900</f>
        <v>0</v>
      </c>
      <c r="J86" s="132">
        <f>Engine!J900</f>
        <v>0</v>
      </c>
      <c r="K86" s="132">
        <f>Engine!K900</f>
        <v>0</v>
      </c>
      <c r="L86" s="132">
        <f>Engine!L900</f>
        <v>0</v>
      </c>
      <c r="M86" s="132">
        <f>Engine!M900</f>
        <v>0</v>
      </c>
      <c r="N86" s="132">
        <f>Engine!N900</f>
        <v>0</v>
      </c>
      <c r="O86" s="132">
        <f>Engine!O900</f>
        <v>0</v>
      </c>
      <c r="P86" s="132">
        <f>Engine!P900</f>
        <v>0</v>
      </c>
      <c r="Q86" s="132">
        <f>Engine!Q900</f>
        <v>0</v>
      </c>
      <c r="R86" s="132">
        <f>Engine!R900</f>
        <v>0</v>
      </c>
      <c r="S86" s="132">
        <f>Engine!S900</f>
        <v>0</v>
      </c>
      <c r="T86" s="132">
        <f>Engine!T900</f>
        <v>0</v>
      </c>
      <c r="U86" s="132">
        <f>Engine!U900</f>
        <v>0</v>
      </c>
      <c r="V86" s="132">
        <f>Engine!V900</f>
        <v>0</v>
      </c>
      <c r="W86" s="132">
        <f>Engine!W900</f>
        <v>0</v>
      </c>
      <c r="X86" s="132">
        <f>Engine!X900</f>
        <v>0</v>
      </c>
      <c r="Y86" s="132">
        <f>Engine!Y900</f>
        <v>0</v>
      </c>
      <c r="Z86" s="132">
        <f>Engine!Z900</f>
        <v>0</v>
      </c>
      <c r="AA86" s="132">
        <f>Engine!AA900</f>
        <v>0</v>
      </c>
    </row>
    <row r="87" spans="2:27" x14ac:dyDescent="0.3">
      <c r="B87" s="67" t="s">
        <v>339</v>
      </c>
      <c r="C87" s="133">
        <f>Engine!C901</f>
        <v>0</v>
      </c>
      <c r="D87" s="133">
        <f>Engine!D901</f>
        <v>0</v>
      </c>
      <c r="E87" s="133">
        <f>Engine!E901</f>
        <v>0</v>
      </c>
      <c r="F87" s="133">
        <f>Engine!F901</f>
        <v>0</v>
      </c>
      <c r="G87" s="133" t="e">
        <f>Engine!G901</f>
        <v>#N/A</v>
      </c>
      <c r="H87" s="133">
        <f>Engine!H901</f>
        <v>0</v>
      </c>
      <c r="I87" s="133">
        <f>Engine!I901</f>
        <v>0</v>
      </c>
      <c r="J87" s="133">
        <f>Engine!J901</f>
        <v>0</v>
      </c>
      <c r="K87" s="133">
        <f>Engine!K901</f>
        <v>0</v>
      </c>
      <c r="L87" s="133">
        <f>Engine!L901</f>
        <v>0</v>
      </c>
      <c r="M87" s="133">
        <f>Engine!M901</f>
        <v>0</v>
      </c>
      <c r="N87" s="133">
        <f>Engine!N901</f>
        <v>0</v>
      </c>
      <c r="O87" s="133">
        <f>Engine!O901</f>
        <v>0</v>
      </c>
      <c r="P87" s="133">
        <f>Engine!P901</f>
        <v>0</v>
      </c>
      <c r="Q87" s="133">
        <f>Engine!Q901</f>
        <v>0</v>
      </c>
      <c r="R87" s="133">
        <f>Engine!R901</f>
        <v>0</v>
      </c>
      <c r="S87" s="133">
        <f>Engine!S901</f>
        <v>0</v>
      </c>
      <c r="T87" s="133">
        <f>Engine!T901</f>
        <v>0</v>
      </c>
      <c r="U87" s="133">
        <f>Engine!U901</f>
        <v>0</v>
      </c>
      <c r="V87" s="133">
        <f>Engine!V901</f>
        <v>0</v>
      </c>
      <c r="W87" s="133">
        <f>Engine!W901</f>
        <v>0</v>
      </c>
      <c r="X87" s="133">
        <f>Engine!X901</f>
        <v>0</v>
      </c>
      <c r="Y87" s="133">
        <f>Engine!Y901</f>
        <v>0</v>
      </c>
      <c r="Z87" s="133">
        <f>Engine!Z901</f>
        <v>0</v>
      </c>
      <c r="AA87" s="133">
        <f>Engine!AA901</f>
        <v>0</v>
      </c>
    </row>
    <row r="88" spans="2:27" x14ac:dyDescent="0.3">
      <c r="B88" s="69" t="s">
        <v>338</v>
      </c>
      <c r="C88" s="130">
        <f>Engine!C902</f>
        <v>0</v>
      </c>
      <c r="D88" s="130">
        <f>Engine!D902</f>
        <v>0</v>
      </c>
      <c r="E88" s="130">
        <f>Engine!E902</f>
        <v>0</v>
      </c>
      <c r="F88" s="130">
        <f>Engine!F902</f>
        <v>0</v>
      </c>
      <c r="G88" s="130">
        <f>Engine!G902</f>
        <v>0</v>
      </c>
      <c r="H88" s="130">
        <f>Engine!H902</f>
        <v>0</v>
      </c>
      <c r="I88" s="130">
        <f>Engine!I902</f>
        <v>0</v>
      </c>
      <c r="J88" s="130">
        <f>Engine!J902</f>
        <v>0</v>
      </c>
      <c r="K88" s="130">
        <f>Engine!K902</f>
        <v>0</v>
      </c>
      <c r="L88" s="130">
        <f>Engine!L902</f>
        <v>0</v>
      </c>
      <c r="M88" s="130">
        <f>Engine!M902</f>
        <v>0</v>
      </c>
      <c r="N88" s="130">
        <f>Engine!N902</f>
        <v>0</v>
      </c>
      <c r="O88" s="130">
        <f>Engine!O902</f>
        <v>0</v>
      </c>
      <c r="P88" s="130">
        <f>Engine!P902</f>
        <v>0</v>
      </c>
      <c r="Q88" s="130">
        <f>Engine!Q902</f>
        <v>0</v>
      </c>
      <c r="R88" s="130">
        <f>Engine!R902</f>
        <v>0</v>
      </c>
      <c r="S88" s="130">
        <f>Engine!S902</f>
        <v>0</v>
      </c>
      <c r="T88" s="130">
        <f>Engine!T902</f>
        <v>0</v>
      </c>
      <c r="U88" s="130">
        <f>Engine!U902</f>
        <v>0</v>
      </c>
      <c r="V88" s="130">
        <f>Engine!V902</f>
        <v>0</v>
      </c>
      <c r="W88" s="130">
        <f>Engine!W902</f>
        <v>0</v>
      </c>
      <c r="X88" s="130">
        <f>Engine!X902</f>
        <v>0</v>
      </c>
      <c r="Y88" s="130">
        <f>Engine!Y902</f>
        <v>0</v>
      </c>
      <c r="Z88" s="130">
        <f>Engine!Z902</f>
        <v>0</v>
      </c>
      <c r="AA88" s="130">
        <f>Engine!AA902</f>
        <v>0</v>
      </c>
    </row>
    <row r="89" spans="2:27" x14ac:dyDescent="0.3">
      <c r="B89" s="64" t="s">
        <v>151</v>
      </c>
      <c r="C89" s="131">
        <f>Engine!C903</f>
        <v>0</v>
      </c>
      <c r="D89" s="131">
        <f>Engine!D903</f>
        <v>0</v>
      </c>
      <c r="E89" s="131">
        <f>Engine!E903</f>
        <v>0</v>
      </c>
      <c r="F89" s="131">
        <f>Engine!F903</f>
        <v>0</v>
      </c>
      <c r="G89" s="131" t="e">
        <f>Engine!G903</f>
        <v>#N/A</v>
      </c>
      <c r="H89" s="131">
        <f>Engine!H903</f>
        <v>0</v>
      </c>
      <c r="I89" s="131">
        <f>Engine!I903</f>
        <v>0</v>
      </c>
      <c r="J89" s="131">
        <f>Engine!J903</f>
        <v>0</v>
      </c>
      <c r="K89" s="131">
        <f>Engine!K903</f>
        <v>0</v>
      </c>
      <c r="L89" s="131">
        <f>Engine!L903</f>
        <v>0</v>
      </c>
      <c r="M89" s="131">
        <f>Engine!M903</f>
        <v>0</v>
      </c>
      <c r="N89" s="131">
        <f>Engine!N903</f>
        <v>0</v>
      </c>
      <c r="O89" s="131">
        <f>Engine!O903</f>
        <v>0</v>
      </c>
      <c r="P89" s="131">
        <f>Engine!P903</f>
        <v>0</v>
      </c>
      <c r="Q89" s="131">
        <f>Engine!Q903</f>
        <v>0</v>
      </c>
      <c r="R89" s="131">
        <f>Engine!R903</f>
        <v>0</v>
      </c>
      <c r="S89" s="131">
        <f>Engine!S903</f>
        <v>0</v>
      </c>
      <c r="T89" s="131">
        <f>Engine!T903</f>
        <v>0</v>
      </c>
      <c r="U89" s="131">
        <f>Engine!U903</f>
        <v>0</v>
      </c>
      <c r="V89" s="131">
        <f>Engine!V903</f>
        <v>0</v>
      </c>
      <c r="W89" s="131">
        <f>Engine!W903</f>
        <v>0</v>
      </c>
      <c r="X89" s="131">
        <f>Engine!X903</f>
        <v>0</v>
      </c>
      <c r="Y89" s="131">
        <f>Engine!Y903</f>
        <v>0</v>
      </c>
      <c r="Z89" s="131">
        <f>Engine!Z903</f>
        <v>0</v>
      </c>
      <c r="AA89" s="131">
        <f>Engine!AA903</f>
        <v>0</v>
      </c>
    </row>
    <row r="90" spans="2:27" x14ac:dyDescent="0.3">
      <c r="B90" s="37" t="s">
        <v>75</v>
      </c>
      <c r="C90" s="134">
        <f>Engine!C904</f>
        <v>0</v>
      </c>
      <c r="D90" s="134">
        <f>Engine!D904</f>
        <v>0</v>
      </c>
      <c r="E90" s="134">
        <f>Engine!E904</f>
        <v>0</v>
      </c>
      <c r="F90" s="134">
        <f>Engine!F904</f>
        <v>0</v>
      </c>
      <c r="G90" s="134">
        <f>Engine!G904</f>
        <v>0</v>
      </c>
      <c r="H90" s="134">
        <f>Engine!H904</f>
        <v>0</v>
      </c>
      <c r="I90" s="134">
        <f>Engine!I904</f>
        <v>0</v>
      </c>
      <c r="J90" s="134">
        <f>Engine!J904</f>
        <v>0</v>
      </c>
      <c r="K90" s="134">
        <f>Engine!K904</f>
        <v>0</v>
      </c>
      <c r="L90" s="134">
        <f>Engine!L904</f>
        <v>0</v>
      </c>
      <c r="M90" s="134">
        <f>Engine!M904</f>
        <v>0</v>
      </c>
      <c r="N90" s="134">
        <f>Engine!N904</f>
        <v>0</v>
      </c>
      <c r="O90" s="134">
        <f>Engine!O904</f>
        <v>0</v>
      </c>
      <c r="P90" s="134">
        <f>Engine!P904</f>
        <v>0</v>
      </c>
      <c r="Q90" s="134">
        <f>Engine!Q904</f>
        <v>0</v>
      </c>
      <c r="R90" s="134">
        <f>Engine!R904</f>
        <v>0</v>
      </c>
      <c r="S90" s="134">
        <f>Engine!S904</f>
        <v>0</v>
      </c>
      <c r="T90" s="134">
        <f>Engine!T904</f>
        <v>0</v>
      </c>
      <c r="U90" s="134">
        <f>Engine!U904</f>
        <v>0</v>
      </c>
      <c r="V90" s="134">
        <f>Engine!V904</f>
        <v>0</v>
      </c>
      <c r="W90" s="134">
        <f>Engine!W904</f>
        <v>0</v>
      </c>
      <c r="X90" s="134">
        <f>Engine!X904</f>
        <v>0</v>
      </c>
      <c r="Y90" s="134">
        <f>Engine!Y904</f>
        <v>0</v>
      </c>
      <c r="Z90" s="134">
        <f>Engine!Z904</f>
        <v>0</v>
      </c>
      <c r="AA90" s="134">
        <f>Engine!AA904</f>
        <v>0</v>
      </c>
    </row>
    <row r="91" spans="2:27" x14ac:dyDescent="0.3">
      <c r="B91" s="61" t="s">
        <v>76</v>
      </c>
      <c r="C91" s="129">
        <f>Engine!C905</f>
        <v>0</v>
      </c>
      <c r="D91" s="129">
        <f>Engine!D905</f>
        <v>0</v>
      </c>
      <c r="E91" s="129">
        <f>Engine!E905</f>
        <v>0</v>
      </c>
      <c r="F91" s="129">
        <f>Engine!F905</f>
        <v>0</v>
      </c>
      <c r="G91" s="129" t="e">
        <f>Engine!G905</f>
        <v>#N/A</v>
      </c>
      <c r="H91" s="129">
        <f>Engine!H905</f>
        <v>0</v>
      </c>
      <c r="I91" s="129">
        <f>Engine!I905</f>
        <v>0</v>
      </c>
      <c r="J91" s="129">
        <f>Engine!J905</f>
        <v>0</v>
      </c>
      <c r="K91" s="129">
        <f>Engine!K905</f>
        <v>0</v>
      </c>
      <c r="L91" s="129">
        <f>Engine!L905</f>
        <v>0</v>
      </c>
      <c r="M91" s="129">
        <f>Engine!M905</f>
        <v>0</v>
      </c>
      <c r="N91" s="129">
        <f>Engine!N905</f>
        <v>0</v>
      </c>
      <c r="O91" s="129">
        <f>Engine!O905</f>
        <v>0</v>
      </c>
      <c r="P91" s="129">
        <f>Engine!P905</f>
        <v>0</v>
      </c>
      <c r="Q91" s="129">
        <f>Engine!Q905</f>
        <v>0</v>
      </c>
      <c r="R91" s="129">
        <f>Engine!R905</f>
        <v>0</v>
      </c>
      <c r="S91" s="129">
        <f>Engine!S905</f>
        <v>0</v>
      </c>
      <c r="T91" s="129">
        <f>Engine!T905</f>
        <v>0</v>
      </c>
      <c r="U91" s="129">
        <f>Engine!U905</f>
        <v>0</v>
      </c>
      <c r="V91" s="129">
        <f>Engine!V905</f>
        <v>0</v>
      </c>
      <c r="W91" s="129">
        <f>Engine!W905</f>
        <v>0</v>
      </c>
      <c r="X91" s="129">
        <f>Engine!X905</f>
        <v>0</v>
      </c>
      <c r="Y91" s="129">
        <f>Engine!Y905</f>
        <v>0</v>
      </c>
      <c r="Z91" s="129">
        <f>Engine!Z905</f>
        <v>0</v>
      </c>
      <c r="AA91" s="129">
        <f>Engine!AA905</f>
        <v>0</v>
      </c>
    </row>
    <row r="92" spans="2:27" x14ac:dyDescent="0.3">
      <c r="B92" s="61" t="s">
        <v>77</v>
      </c>
      <c r="C92" s="129">
        <f>Engine!C906</f>
        <v>0</v>
      </c>
      <c r="D92" s="129">
        <f>Engine!D906</f>
        <v>0</v>
      </c>
      <c r="E92" s="129">
        <f>Engine!E906</f>
        <v>0</v>
      </c>
      <c r="F92" s="129">
        <f>Engine!F906</f>
        <v>0</v>
      </c>
      <c r="G92" s="129" t="e">
        <f>Engine!G906</f>
        <v>#N/A</v>
      </c>
      <c r="H92" s="129">
        <f>Engine!H906</f>
        <v>0</v>
      </c>
      <c r="I92" s="129">
        <f>Engine!I906</f>
        <v>0</v>
      </c>
      <c r="J92" s="129">
        <f>Engine!J906</f>
        <v>0</v>
      </c>
      <c r="K92" s="129">
        <f>Engine!K906</f>
        <v>0</v>
      </c>
      <c r="L92" s="129">
        <f>Engine!L906</f>
        <v>0</v>
      </c>
      <c r="M92" s="129">
        <f>Engine!M906</f>
        <v>0</v>
      </c>
      <c r="N92" s="129">
        <f>Engine!N906</f>
        <v>0</v>
      </c>
      <c r="O92" s="129">
        <f>Engine!O906</f>
        <v>0</v>
      </c>
      <c r="P92" s="129">
        <f>Engine!P906</f>
        <v>0</v>
      </c>
      <c r="Q92" s="129">
        <f>Engine!Q906</f>
        <v>0</v>
      </c>
      <c r="R92" s="129">
        <f>Engine!R906</f>
        <v>0</v>
      </c>
      <c r="S92" s="129">
        <f>Engine!S906</f>
        <v>0</v>
      </c>
      <c r="T92" s="129">
        <f>Engine!T906</f>
        <v>0</v>
      </c>
      <c r="U92" s="129">
        <f>Engine!U906</f>
        <v>0</v>
      </c>
      <c r="V92" s="129">
        <f>Engine!V906</f>
        <v>0</v>
      </c>
      <c r="W92" s="129">
        <f>Engine!W906</f>
        <v>0</v>
      </c>
      <c r="X92" s="129">
        <f>Engine!X906</f>
        <v>0</v>
      </c>
      <c r="Y92" s="129">
        <f>Engine!Y906</f>
        <v>0</v>
      </c>
      <c r="Z92" s="129">
        <f>Engine!Z906</f>
        <v>0</v>
      </c>
      <c r="AA92" s="129">
        <f>Engine!AA906</f>
        <v>0</v>
      </c>
    </row>
    <row r="93" spans="2:27" x14ac:dyDescent="0.3">
      <c r="B93" s="61" t="s">
        <v>78</v>
      </c>
      <c r="C93" s="129">
        <f>Engine!C907</f>
        <v>0</v>
      </c>
      <c r="D93" s="129">
        <f>Engine!D907</f>
        <v>0</v>
      </c>
      <c r="E93" s="129">
        <f>Engine!E907</f>
        <v>0</v>
      </c>
      <c r="F93" s="129">
        <f>Engine!F907</f>
        <v>0</v>
      </c>
      <c r="G93" s="129" t="e">
        <f>Engine!G907</f>
        <v>#N/A</v>
      </c>
      <c r="H93" s="129">
        <f ca="1">Engine!H907</f>
        <v>0</v>
      </c>
      <c r="I93" s="129">
        <f ca="1">Engine!I907</f>
        <v>0</v>
      </c>
      <c r="J93" s="129">
        <f ca="1">Engine!J907</f>
        <v>0</v>
      </c>
      <c r="K93" s="129">
        <f ca="1">Engine!K907</f>
        <v>0</v>
      </c>
      <c r="L93" s="129">
        <f ca="1">Engine!L907</f>
        <v>0</v>
      </c>
      <c r="M93" s="129">
        <f ca="1">Engine!M907</f>
        <v>0</v>
      </c>
      <c r="N93" s="129">
        <f ca="1">Engine!N907</f>
        <v>0</v>
      </c>
      <c r="O93" s="129">
        <f ca="1">Engine!O907</f>
        <v>0</v>
      </c>
      <c r="P93" s="129">
        <f ca="1">Engine!P907</f>
        <v>0</v>
      </c>
      <c r="Q93" s="129">
        <f ca="1">Engine!Q907</f>
        <v>0</v>
      </c>
      <c r="R93" s="129">
        <f ca="1">Engine!R907</f>
        <v>0</v>
      </c>
      <c r="S93" s="129">
        <f ca="1">Engine!S907</f>
        <v>0</v>
      </c>
      <c r="T93" s="129">
        <f ca="1">Engine!T907</f>
        <v>0</v>
      </c>
      <c r="U93" s="129">
        <f ca="1">Engine!U907</f>
        <v>0</v>
      </c>
      <c r="V93" s="129">
        <f ca="1">Engine!V907</f>
        <v>0</v>
      </c>
      <c r="W93" s="129">
        <f ca="1">Engine!W907</f>
        <v>0</v>
      </c>
      <c r="X93" s="129">
        <f ca="1">Engine!X907</f>
        <v>0</v>
      </c>
      <c r="Y93" s="129">
        <f ca="1">Engine!Y907</f>
        <v>0</v>
      </c>
      <c r="Z93" s="129">
        <f ca="1">Engine!Z907</f>
        <v>0</v>
      </c>
      <c r="AA93" s="129">
        <f ca="1">Engine!AA907</f>
        <v>0</v>
      </c>
    </row>
    <row r="94" spans="2:27" x14ac:dyDescent="0.3">
      <c r="B94" s="61" t="s">
        <v>79</v>
      </c>
      <c r="C94" s="129">
        <f>Engine!C908</f>
        <v>0</v>
      </c>
      <c r="D94" s="129">
        <f>Engine!D908</f>
        <v>0</v>
      </c>
      <c r="E94" s="129">
        <f>Engine!E908</f>
        <v>0</v>
      </c>
      <c r="F94" s="129">
        <f>Engine!F908</f>
        <v>0</v>
      </c>
      <c r="G94" s="129" t="e">
        <f>Engine!G908</f>
        <v>#N/A</v>
      </c>
      <c r="H94" s="129">
        <f>Engine!H908</f>
        <v>0</v>
      </c>
      <c r="I94" s="129">
        <f>Engine!I908</f>
        <v>0</v>
      </c>
      <c r="J94" s="129">
        <f>Engine!J908</f>
        <v>0</v>
      </c>
      <c r="K94" s="129">
        <f>Engine!K908</f>
        <v>0</v>
      </c>
      <c r="L94" s="129">
        <f>Engine!L908</f>
        <v>0</v>
      </c>
      <c r="M94" s="129">
        <f>Engine!M908</f>
        <v>0</v>
      </c>
      <c r="N94" s="129">
        <f>Engine!N908</f>
        <v>0</v>
      </c>
      <c r="O94" s="129">
        <f>Engine!O908</f>
        <v>0</v>
      </c>
      <c r="P94" s="129">
        <f>Engine!P908</f>
        <v>0</v>
      </c>
      <c r="Q94" s="129">
        <f>Engine!Q908</f>
        <v>0</v>
      </c>
      <c r="R94" s="129">
        <f>Engine!R908</f>
        <v>0</v>
      </c>
      <c r="S94" s="129">
        <f>Engine!S908</f>
        <v>0</v>
      </c>
      <c r="T94" s="129">
        <f>Engine!T908</f>
        <v>0</v>
      </c>
      <c r="U94" s="129">
        <f>Engine!U908</f>
        <v>0</v>
      </c>
      <c r="V94" s="129">
        <f>Engine!V908</f>
        <v>0</v>
      </c>
      <c r="W94" s="129">
        <f>Engine!W908</f>
        <v>0</v>
      </c>
      <c r="X94" s="129">
        <f>Engine!X908</f>
        <v>0</v>
      </c>
      <c r="Y94" s="129">
        <f>Engine!Y908</f>
        <v>0</v>
      </c>
      <c r="Z94" s="129">
        <f>Engine!Z908</f>
        <v>0</v>
      </c>
      <c r="AA94" s="129">
        <f>Engine!AA908</f>
        <v>0</v>
      </c>
    </row>
    <row r="95" spans="2:27" x14ac:dyDescent="0.3">
      <c r="B95" s="61" t="s">
        <v>80</v>
      </c>
      <c r="C95" s="129">
        <f>Engine!C909</f>
        <v>0</v>
      </c>
      <c r="D95" s="129">
        <f>Engine!D909</f>
        <v>0</v>
      </c>
      <c r="E95" s="129">
        <f>Engine!E909</f>
        <v>0</v>
      </c>
      <c r="F95" s="129">
        <f>Engine!F909</f>
        <v>0</v>
      </c>
      <c r="G95" s="129">
        <f ca="1">Engine!G909</f>
        <v>0</v>
      </c>
      <c r="H95" s="129">
        <f ca="1">Engine!H909</f>
        <v>0</v>
      </c>
      <c r="I95" s="129">
        <f ca="1">Engine!I909</f>
        <v>0</v>
      </c>
      <c r="J95" s="129">
        <f ca="1">Engine!J909</f>
        <v>0</v>
      </c>
      <c r="K95" s="129">
        <f ca="1">Engine!K909</f>
        <v>0</v>
      </c>
      <c r="L95" s="129">
        <f ca="1">Engine!L909</f>
        <v>0</v>
      </c>
      <c r="M95" s="129">
        <f ca="1">Engine!M909</f>
        <v>0</v>
      </c>
      <c r="N95" s="129">
        <f ca="1">Engine!N909</f>
        <v>0</v>
      </c>
      <c r="O95" s="129">
        <f ca="1">Engine!O909</f>
        <v>0</v>
      </c>
      <c r="P95" s="129">
        <f ca="1">Engine!P909</f>
        <v>0</v>
      </c>
      <c r="Q95" s="129">
        <f ca="1">Engine!Q909</f>
        <v>0</v>
      </c>
      <c r="R95" s="129">
        <f ca="1">Engine!R909</f>
        <v>0</v>
      </c>
      <c r="S95" s="129">
        <f ca="1">Engine!S909</f>
        <v>0</v>
      </c>
      <c r="T95" s="129">
        <f ca="1">Engine!T909</f>
        <v>0</v>
      </c>
      <c r="U95" s="129">
        <f ca="1">Engine!U909</f>
        <v>0</v>
      </c>
      <c r="V95" s="129">
        <f ca="1">Engine!V909</f>
        <v>0</v>
      </c>
      <c r="W95" s="129">
        <f ca="1">Engine!W909</f>
        <v>0</v>
      </c>
      <c r="X95" s="129">
        <f ca="1">Engine!X909</f>
        <v>0</v>
      </c>
      <c r="Y95" s="129">
        <f ca="1">Engine!Y909</f>
        <v>0</v>
      </c>
      <c r="Z95" s="129">
        <f ca="1">Engine!Z909</f>
        <v>0</v>
      </c>
      <c r="AA95" s="129">
        <f>Engine!AA909</f>
        <v>0</v>
      </c>
    </row>
    <row r="96" spans="2:27" x14ac:dyDescent="0.3">
      <c r="B96" s="61" t="s">
        <v>81</v>
      </c>
      <c r="C96" s="129">
        <f>Engine!C910</f>
        <v>0</v>
      </c>
      <c r="D96" s="129">
        <f>Engine!D910</f>
        <v>0</v>
      </c>
      <c r="E96" s="129">
        <f>Engine!E910</f>
        <v>0</v>
      </c>
      <c r="F96" s="129">
        <f>Engine!F910</f>
        <v>0</v>
      </c>
      <c r="G96" s="129" t="e">
        <f>Engine!G910</f>
        <v>#N/A</v>
      </c>
      <c r="H96" s="129">
        <f>Engine!H910</f>
        <v>0</v>
      </c>
      <c r="I96" s="129">
        <f>Engine!I910</f>
        <v>0</v>
      </c>
      <c r="J96" s="129">
        <f>Engine!J910</f>
        <v>0</v>
      </c>
      <c r="K96" s="129">
        <f>Engine!K910</f>
        <v>0</v>
      </c>
      <c r="L96" s="129">
        <f>Engine!L910</f>
        <v>0</v>
      </c>
      <c r="M96" s="129">
        <f>Engine!M910</f>
        <v>0</v>
      </c>
      <c r="N96" s="129">
        <f>Engine!N910</f>
        <v>0</v>
      </c>
      <c r="O96" s="129">
        <f>Engine!O910</f>
        <v>0</v>
      </c>
      <c r="P96" s="129">
        <f>Engine!P910</f>
        <v>0</v>
      </c>
      <c r="Q96" s="129">
        <f>Engine!Q910</f>
        <v>0</v>
      </c>
      <c r="R96" s="129">
        <f>Engine!R910</f>
        <v>0</v>
      </c>
      <c r="S96" s="129">
        <f>Engine!S910</f>
        <v>0</v>
      </c>
      <c r="T96" s="129">
        <f>Engine!T910</f>
        <v>0</v>
      </c>
      <c r="U96" s="129">
        <f>Engine!U910</f>
        <v>0</v>
      </c>
      <c r="V96" s="129">
        <f>Engine!V910</f>
        <v>0</v>
      </c>
      <c r="W96" s="129">
        <f>Engine!W910</f>
        <v>0</v>
      </c>
      <c r="X96" s="129">
        <f>Engine!X910</f>
        <v>0</v>
      </c>
      <c r="Y96" s="129">
        <f>Engine!Y910</f>
        <v>0</v>
      </c>
      <c r="Z96" s="129">
        <f>Engine!Z910</f>
        <v>0</v>
      </c>
      <c r="AA96" s="129">
        <f>Engine!AA910</f>
        <v>0</v>
      </c>
    </row>
    <row r="97" spans="2:27" x14ac:dyDescent="0.3">
      <c r="B97" s="64" t="s">
        <v>153</v>
      </c>
      <c r="C97" s="131">
        <f>Engine!C911</f>
        <v>0</v>
      </c>
      <c r="D97" s="131">
        <f>Engine!D911</f>
        <v>0</v>
      </c>
      <c r="E97" s="131">
        <f>Engine!E911</f>
        <v>0</v>
      </c>
      <c r="F97" s="131">
        <f>Engine!F911</f>
        <v>0</v>
      </c>
      <c r="G97" s="131" t="e">
        <f>Engine!G911</f>
        <v>#N/A</v>
      </c>
      <c r="H97" s="131">
        <f ca="1">Engine!H911</f>
        <v>0</v>
      </c>
      <c r="I97" s="131">
        <f ca="1">Engine!I911</f>
        <v>0</v>
      </c>
      <c r="J97" s="131">
        <f ca="1">Engine!J911</f>
        <v>0</v>
      </c>
      <c r="K97" s="131">
        <f ca="1">Engine!K911</f>
        <v>0</v>
      </c>
      <c r="L97" s="131">
        <f ca="1">Engine!L911</f>
        <v>0</v>
      </c>
      <c r="M97" s="131">
        <f ca="1">Engine!M911</f>
        <v>0</v>
      </c>
      <c r="N97" s="131">
        <f ca="1">Engine!N911</f>
        <v>0</v>
      </c>
      <c r="O97" s="131">
        <f ca="1">Engine!O911</f>
        <v>0</v>
      </c>
      <c r="P97" s="131">
        <f ca="1">Engine!P911</f>
        <v>0</v>
      </c>
      <c r="Q97" s="131">
        <f ca="1">Engine!Q911</f>
        <v>0</v>
      </c>
      <c r="R97" s="131">
        <f ca="1">Engine!R911</f>
        <v>0</v>
      </c>
      <c r="S97" s="131">
        <f ca="1">Engine!S911</f>
        <v>0</v>
      </c>
      <c r="T97" s="131">
        <f ca="1">Engine!T911</f>
        <v>0</v>
      </c>
      <c r="U97" s="131">
        <f ca="1">Engine!U911</f>
        <v>0</v>
      </c>
      <c r="V97" s="131">
        <f ca="1">Engine!V911</f>
        <v>0</v>
      </c>
      <c r="W97" s="131">
        <f ca="1">Engine!W911</f>
        <v>0</v>
      </c>
      <c r="X97" s="131">
        <f ca="1">Engine!X911</f>
        <v>0</v>
      </c>
      <c r="Y97" s="131">
        <f ca="1">Engine!Y911</f>
        <v>0</v>
      </c>
      <c r="Z97" s="131">
        <f ca="1">Engine!Z911</f>
        <v>0</v>
      </c>
      <c r="AA97" s="131">
        <f ca="1">Engine!AA911</f>
        <v>0</v>
      </c>
    </row>
    <row r="98" spans="2:27" x14ac:dyDescent="0.3">
      <c r="B98" s="64" t="s">
        <v>82</v>
      </c>
      <c r="C98" s="131">
        <f>Engine!C912</f>
        <v>0</v>
      </c>
      <c r="D98" s="131">
        <f>Engine!D912</f>
        <v>0</v>
      </c>
      <c r="E98" s="131">
        <f>Engine!E912</f>
        <v>0</v>
      </c>
      <c r="F98" s="131">
        <f>Engine!F912</f>
        <v>0</v>
      </c>
      <c r="G98" s="131" t="e">
        <f ca="1">Engine!G912</f>
        <v>#N/A</v>
      </c>
      <c r="H98" s="131">
        <f ca="1">Engine!H912</f>
        <v>0</v>
      </c>
      <c r="I98" s="131">
        <f ca="1">Engine!I912</f>
        <v>0</v>
      </c>
      <c r="J98" s="131">
        <f ca="1">Engine!J912</f>
        <v>0</v>
      </c>
      <c r="K98" s="131">
        <f ca="1">Engine!K912</f>
        <v>0</v>
      </c>
      <c r="L98" s="131">
        <f ca="1">Engine!L912</f>
        <v>0</v>
      </c>
      <c r="M98" s="131">
        <f ca="1">Engine!M912</f>
        <v>0</v>
      </c>
      <c r="N98" s="131">
        <f ca="1">Engine!N912</f>
        <v>0</v>
      </c>
      <c r="O98" s="131">
        <f ca="1">Engine!O912</f>
        <v>0</v>
      </c>
      <c r="P98" s="131">
        <f ca="1">Engine!P912</f>
        <v>0</v>
      </c>
      <c r="Q98" s="131">
        <f ca="1">Engine!Q912</f>
        <v>0</v>
      </c>
      <c r="R98" s="131">
        <f ca="1">Engine!R912</f>
        <v>0</v>
      </c>
      <c r="S98" s="131">
        <f ca="1">Engine!S912</f>
        <v>0</v>
      </c>
      <c r="T98" s="131">
        <f ca="1">Engine!T912</f>
        <v>0</v>
      </c>
      <c r="U98" s="131">
        <f ca="1">Engine!U912</f>
        <v>0</v>
      </c>
      <c r="V98" s="131">
        <f ca="1">Engine!V912</f>
        <v>0</v>
      </c>
      <c r="W98" s="131">
        <f ca="1">Engine!W912</f>
        <v>0</v>
      </c>
      <c r="X98" s="131">
        <f ca="1">Engine!X912</f>
        <v>0</v>
      </c>
      <c r="Y98" s="131">
        <f ca="1">Engine!Y912</f>
        <v>0</v>
      </c>
      <c r="Z98" s="131">
        <f ca="1">Engine!Z912</f>
        <v>0</v>
      </c>
      <c r="AA98" s="131">
        <f ca="1">Engine!AA912</f>
        <v>0</v>
      </c>
    </row>
    <row r="99" spans="2:27" x14ac:dyDescent="0.3">
      <c r="B99" s="64" t="s">
        <v>83</v>
      </c>
      <c r="C99" s="131">
        <f>Engine!C913</f>
        <v>0</v>
      </c>
      <c r="D99" s="131">
        <f>Engine!D913</f>
        <v>0</v>
      </c>
      <c r="E99" s="131">
        <f>Engine!E913</f>
        <v>0</v>
      </c>
      <c r="F99" s="131">
        <f>Engine!F913</f>
        <v>0</v>
      </c>
      <c r="G99" s="131" t="e">
        <f>Engine!G913</f>
        <v>#N/A</v>
      </c>
      <c r="H99" s="131" t="e">
        <f ca="1">Engine!H913</f>
        <v>#N/A</v>
      </c>
      <c r="I99" s="131" t="e">
        <f ca="1">Engine!I913</f>
        <v>#N/A</v>
      </c>
      <c r="J99" s="131" t="e">
        <f ca="1">Engine!J913</f>
        <v>#N/A</v>
      </c>
      <c r="K99" s="131" t="e">
        <f ca="1">Engine!K913</f>
        <v>#N/A</v>
      </c>
      <c r="L99" s="131" t="e">
        <f ca="1">Engine!L913</f>
        <v>#N/A</v>
      </c>
      <c r="M99" s="131" t="e">
        <f ca="1">Engine!M913</f>
        <v>#N/A</v>
      </c>
      <c r="N99" s="131" t="e">
        <f ca="1">Engine!N913</f>
        <v>#N/A</v>
      </c>
      <c r="O99" s="131" t="e">
        <f ca="1">Engine!O913</f>
        <v>#N/A</v>
      </c>
      <c r="P99" s="131" t="e">
        <f ca="1">Engine!P913</f>
        <v>#N/A</v>
      </c>
      <c r="Q99" s="131" t="e">
        <f ca="1">Engine!Q913</f>
        <v>#N/A</v>
      </c>
      <c r="R99" s="131" t="e">
        <f ca="1">Engine!R913</f>
        <v>#N/A</v>
      </c>
      <c r="S99" s="131" t="e">
        <f ca="1">Engine!S913</f>
        <v>#N/A</v>
      </c>
      <c r="T99" s="131" t="e">
        <f ca="1">Engine!T913</f>
        <v>#N/A</v>
      </c>
      <c r="U99" s="131" t="e">
        <f ca="1">Engine!U913</f>
        <v>#N/A</v>
      </c>
      <c r="V99" s="131" t="e">
        <f ca="1">Engine!V913</f>
        <v>#N/A</v>
      </c>
      <c r="W99" s="131" t="e">
        <f ca="1">Engine!W913</f>
        <v>#N/A</v>
      </c>
      <c r="X99" s="131" t="e">
        <f ca="1">Engine!X913</f>
        <v>#N/A</v>
      </c>
      <c r="Y99" s="131" t="e">
        <f ca="1">Engine!Y913</f>
        <v>#N/A</v>
      </c>
      <c r="Z99" s="131" t="e">
        <f ca="1">Engine!Z913</f>
        <v>#N/A</v>
      </c>
      <c r="AA99" s="131" t="e">
        <f ca="1">Engine!AA913</f>
        <v>#N/A</v>
      </c>
    </row>
    <row r="100" spans="2:27" x14ac:dyDescent="0.3">
      <c r="B100" s="64" t="s">
        <v>84</v>
      </c>
      <c r="C100" s="131">
        <f>Engine!C914</f>
        <v>0</v>
      </c>
      <c r="D100" s="131">
        <f>Engine!D914</f>
        <v>0</v>
      </c>
      <c r="E100" s="131">
        <f>Engine!E914</f>
        <v>0</v>
      </c>
      <c r="F100" s="131">
        <f>Engine!F914</f>
        <v>0</v>
      </c>
      <c r="G100" s="131" t="e">
        <f ca="1">Engine!G914</f>
        <v>#N/A</v>
      </c>
      <c r="H100" s="131" t="e">
        <f ca="1">Engine!H914</f>
        <v>#N/A</v>
      </c>
      <c r="I100" s="131" t="e">
        <f ca="1">Engine!I914</f>
        <v>#N/A</v>
      </c>
      <c r="J100" s="131" t="e">
        <f ca="1">Engine!J914</f>
        <v>#N/A</v>
      </c>
      <c r="K100" s="131" t="e">
        <f ca="1">Engine!K914</f>
        <v>#N/A</v>
      </c>
      <c r="L100" s="131" t="e">
        <f ca="1">Engine!L914</f>
        <v>#N/A</v>
      </c>
      <c r="M100" s="131" t="e">
        <f ca="1">Engine!M914</f>
        <v>#N/A</v>
      </c>
      <c r="N100" s="131" t="e">
        <f ca="1">Engine!N914</f>
        <v>#N/A</v>
      </c>
      <c r="O100" s="131" t="e">
        <f ca="1">Engine!O914</f>
        <v>#N/A</v>
      </c>
      <c r="P100" s="131" t="e">
        <f ca="1">Engine!P914</f>
        <v>#N/A</v>
      </c>
      <c r="Q100" s="131" t="e">
        <f ca="1">Engine!Q914</f>
        <v>#N/A</v>
      </c>
      <c r="R100" s="131" t="e">
        <f ca="1">Engine!R914</f>
        <v>#N/A</v>
      </c>
      <c r="S100" s="131" t="e">
        <f ca="1">Engine!S914</f>
        <v>#N/A</v>
      </c>
      <c r="T100" s="131" t="e">
        <f ca="1">Engine!T914</f>
        <v>#N/A</v>
      </c>
      <c r="U100" s="131" t="e">
        <f ca="1">Engine!U914</f>
        <v>#N/A</v>
      </c>
      <c r="V100" s="131" t="e">
        <f ca="1">Engine!V914</f>
        <v>#N/A</v>
      </c>
      <c r="W100" s="131" t="e">
        <f ca="1">Engine!W914</f>
        <v>#N/A</v>
      </c>
      <c r="X100" s="131" t="e">
        <f ca="1">Engine!X914</f>
        <v>#N/A</v>
      </c>
      <c r="Y100" s="131" t="e">
        <f ca="1">Engine!Y914</f>
        <v>#N/A</v>
      </c>
      <c r="Z100" s="131" t="e">
        <f ca="1">Engine!Z914</f>
        <v>#N/A</v>
      </c>
      <c r="AA100" s="131" t="e">
        <f ca="1">Engine!AA914</f>
        <v>#N/A</v>
      </c>
    </row>
    <row r="101" spans="2:27" x14ac:dyDescent="0.3">
      <c r="B101" s="33" t="s">
        <v>154</v>
      </c>
      <c r="C101" s="34" t="str">
        <f t="shared" ref="C101:Y101" si="9">IF(C100=C24,"OK",C100-C24)</f>
        <v>OK</v>
      </c>
      <c r="D101" s="34" t="str">
        <f t="shared" si="9"/>
        <v>OK</v>
      </c>
      <c r="E101" s="34" t="str">
        <f t="shared" si="9"/>
        <v>OK</v>
      </c>
      <c r="F101" s="34" t="str">
        <f t="shared" si="9"/>
        <v>OK</v>
      </c>
      <c r="G101" s="34" t="e">
        <f t="shared" ca="1" si="9"/>
        <v>#N/A</v>
      </c>
      <c r="H101" s="34" t="e">
        <f t="shared" ca="1" si="9"/>
        <v>#N/A</v>
      </c>
      <c r="I101" s="34" t="e">
        <f t="shared" ca="1" si="9"/>
        <v>#N/A</v>
      </c>
      <c r="J101" s="34" t="e">
        <f t="shared" ca="1" si="9"/>
        <v>#N/A</v>
      </c>
      <c r="K101" s="34" t="e">
        <f t="shared" ca="1" si="9"/>
        <v>#N/A</v>
      </c>
      <c r="L101" s="34" t="e">
        <f t="shared" ca="1" si="9"/>
        <v>#N/A</v>
      </c>
      <c r="M101" s="34" t="e">
        <f t="shared" ca="1" si="9"/>
        <v>#N/A</v>
      </c>
      <c r="N101" s="34" t="e">
        <f t="shared" ca="1" si="9"/>
        <v>#N/A</v>
      </c>
      <c r="O101" s="34" t="e">
        <f t="shared" ca="1" si="9"/>
        <v>#N/A</v>
      </c>
      <c r="P101" s="34" t="e">
        <f t="shared" ca="1" si="9"/>
        <v>#N/A</v>
      </c>
      <c r="Q101" s="34" t="e">
        <f t="shared" ca="1" si="9"/>
        <v>#N/A</v>
      </c>
      <c r="R101" s="34" t="e">
        <f t="shared" ca="1" si="9"/>
        <v>#N/A</v>
      </c>
      <c r="S101" s="34" t="e">
        <f t="shared" ca="1" si="9"/>
        <v>#N/A</v>
      </c>
      <c r="T101" s="34" t="e">
        <f t="shared" ca="1" si="9"/>
        <v>#N/A</v>
      </c>
      <c r="U101" s="34" t="e">
        <f t="shared" ca="1" si="9"/>
        <v>#N/A</v>
      </c>
      <c r="V101" s="34" t="e">
        <f t="shared" ca="1" si="9"/>
        <v>#N/A</v>
      </c>
      <c r="W101" s="34" t="e">
        <f t="shared" ca="1" si="9"/>
        <v>#N/A</v>
      </c>
      <c r="X101" s="34" t="e">
        <f t="shared" ca="1" si="9"/>
        <v>#N/A</v>
      </c>
      <c r="Y101" s="34" t="e">
        <f t="shared" ca="1" si="9"/>
        <v>#N/A</v>
      </c>
      <c r="Z101" s="34" t="e">
        <f t="shared" ref="Z101:AA101" ca="1" si="10">IF(Z100=Z24,"OK",Z100-Z24)</f>
        <v>#N/A</v>
      </c>
      <c r="AA101" s="34" t="e">
        <f t="shared" ca="1" si="10"/>
        <v>#N/A</v>
      </c>
    </row>
    <row r="102" spans="2:27" hidden="1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3">
      <c r="B103" s="18" t="s">
        <v>192</v>
      </c>
      <c r="C103" s="18" t="e">
        <f>C$4</f>
        <v>#N/A</v>
      </c>
      <c r="D103" s="18" t="e">
        <f t="shared" ref="D103:AA103" si="11">D$4</f>
        <v>#N/A</v>
      </c>
      <c r="E103" s="18" t="e">
        <f t="shared" si="11"/>
        <v>#N/A</v>
      </c>
      <c r="F103" s="19" t="e">
        <f t="shared" si="11"/>
        <v>#N/A</v>
      </c>
      <c r="G103" s="18">
        <f t="shared" ca="1" si="11"/>
        <v>2026</v>
      </c>
      <c r="H103" s="18">
        <f t="shared" ca="1" si="11"/>
        <v>2027</v>
      </c>
      <c r="I103" s="18">
        <f t="shared" ca="1" si="11"/>
        <v>2028</v>
      </c>
      <c r="J103" s="18">
        <f t="shared" ca="1" si="11"/>
        <v>2029</v>
      </c>
      <c r="K103" s="18">
        <f t="shared" ca="1" si="11"/>
        <v>2030</v>
      </c>
      <c r="L103" s="18">
        <f t="shared" ca="1" si="11"/>
        <v>2031</v>
      </c>
      <c r="M103" s="18">
        <f t="shared" ca="1" si="11"/>
        <v>2032</v>
      </c>
      <c r="N103" s="18">
        <f t="shared" ca="1" si="11"/>
        <v>2033</v>
      </c>
      <c r="O103" s="18">
        <f t="shared" ca="1" si="11"/>
        <v>2034</v>
      </c>
      <c r="P103" s="18">
        <f t="shared" ca="1" si="11"/>
        <v>2035</v>
      </c>
      <c r="Q103" s="18">
        <f t="shared" ca="1" si="11"/>
        <v>2036</v>
      </c>
      <c r="R103" s="18">
        <f t="shared" ca="1" si="11"/>
        <v>2037</v>
      </c>
      <c r="S103" s="18">
        <f t="shared" ca="1" si="11"/>
        <v>2038</v>
      </c>
      <c r="T103" s="18">
        <f t="shared" ca="1" si="11"/>
        <v>2039</v>
      </c>
      <c r="U103" s="18">
        <f t="shared" ca="1" si="11"/>
        <v>2040</v>
      </c>
      <c r="V103" s="18">
        <f t="shared" ca="1" si="11"/>
        <v>2041</v>
      </c>
      <c r="W103" s="18">
        <f t="shared" ca="1" si="11"/>
        <v>2042</v>
      </c>
      <c r="X103" s="18">
        <f t="shared" ca="1" si="11"/>
        <v>2043</v>
      </c>
      <c r="Y103" s="18">
        <f t="shared" ca="1" si="11"/>
        <v>2044</v>
      </c>
      <c r="Z103" s="18">
        <f t="shared" ca="1" si="11"/>
        <v>2045</v>
      </c>
      <c r="AA103" s="18">
        <f t="shared" ca="1" si="11"/>
        <v>2046</v>
      </c>
    </row>
    <row r="104" spans="2:27" x14ac:dyDescent="0.3">
      <c r="B104" s="37" t="s">
        <v>155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3">
      <c r="B105" s="61" t="s">
        <v>156</v>
      </c>
      <c r="C105" s="135" t="str">
        <f t="shared" ref="C105:Y105" si="12">IFERROR(C60/C51,"bd.")</f>
        <v>bd.</v>
      </c>
      <c r="D105" s="135" t="str">
        <f t="shared" si="12"/>
        <v>bd.</v>
      </c>
      <c r="E105" s="135" t="str">
        <f t="shared" si="12"/>
        <v>bd.</v>
      </c>
      <c r="F105" s="135" t="str">
        <f t="shared" si="12"/>
        <v>bd.</v>
      </c>
      <c r="G105" s="135" t="str">
        <f t="shared" ca="1" si="12"/>
        <v>bd.</v>
      </c>
      <c r="H105" s="135" t="str">
        <f t="shared" ca="1" si="12"/>
        <v>bd.</v>
      </c>
      <c r="I105" s="135" t="str">
        <f t="shared" ca="1" si="12"/>
        <v>bd.</v>
      </c>
      <c r="J105" s="135" t="str">
        <f t="shared" ca="1" si="12"/>
        <v>bd.</v>
      </c>
      <c r="K105" s="135" t="str">
        <f t="shared" ca="1" si="12"/>
        <v>bd.</v>
      </c>
      <c r="L105" s="135" t="str">
        <f t="shared" ca="1" si="12"/>
        <v>bd.</v>
      </c>
      <c r="M105" s="135" t="str">
        <f t="shared" ca="1" si="12"/>
        <v>bd.</v>
      </c>
      <c r="N105" s="135" t="str">
        <f t="shared" ca="1" si="12"/>
        <v>bd.</v>
      </c>
      <c r="O105" s="135" t="str">
        <f t="shared" ca="1" si="12"/>
        <v>bd.</v>
      </c>
      <c r="P105" s="135" t="str">
        <f t="shared" ca="1" si="12"/>
        <v>bd.</v>
      </c>
      <c r="Q105" s="135" t="str">
        <f t="shared" ca="1" si="12"/>
        <v>bd.</v>
      </c>
      <c r="R105" s="135" t="str">
        <f t="shared" ca="1" si="12"/>
        <v>bd.</v>
      </c>
      <c r="S105" s="135" t="str">
        <f t="shared" ca="1" si="12"/>
        <v>bd.</v>
      </c>
      <c r="T105" s="135" t="str">
        <f t="shared" ca="1" si="12"/>
        <v>bd.</v>
      </c>
      <c r="U105" s="135" t="str">
        <f t="shared" ca="1" si="12"/>
        <v>bd.</v>
      </c>
      <c r="V105" s="135" t="str">
        <f t="shared" ca="1" si="12"/>
        <v>bd.</v>
      </c>
      <c r="W105" s="135" t="str">
        <f t="shared" ca="1" si="12"/>
        <v>bd.</v>
      </c>
      <c r="X105" s="135" t="str">
        <f t="shared" ca="1" si="12"/>
        <v>bd.</v>
      </c>
      <c r="Y105" s="135" t="str">
        <f t="shared" ca="1" si="12"/>
        <v>bd.</v>
      </c>
      <c r="Z105" s="135" t="str">
        <f t="shared" ref="Z105:AA105" ca="1" si="13">IFERROR(Z60/Z51,"bd.")</f>
        <v>bd.</v>
      </c>
      <c r="AA105" s="135" t="str">
        <f t="shared" ca="1" si="13"/>
        <v>bd.</v>
      </c>
    </row>
    <row r="106" spans="2:27" x14ac:dyDescent="0.3">
      <c r="B106" s="61" t="s">
        <v>157</v>
      </c>
      <c r="C106" s="135" t="str">
        <f t="shared" ref="C106:Y106" si="14">IFERROR(C74/C51,"bd.")</f>
        <v>bd.</v>
      </c>
      <c r="D106" s="135" t="str">
        <f t="shared" si="14"/>
        <v>bd.</v>
      </c>
      <c r="E106" s="135" t="str">
        <f t="shared" si="14"/>
        <v>bd.</v>
      </c>
      <c r="F106" s="135" t="str">
        <f t="shared" si="14"/>
        <v>bd.</v>
      </c>
      <c r="G106" s="135" t="str">
        <f t="shared" ca="1" si="14"/>
        <v>bd.</v>
      </c>
      <c r="H106" s="135" t="str">
        <f t="shared" ca="1" si="14"/>
        <v>bd.</v>
      </c>
      <c r="I106" s="135" t="str">
        <f t="shared" ca="1" si="14"/>
        <v>bd.</v>
      </c>
      <c r="J106" s="135" t="str">
        <f t="shared" ca="1" si="14"/>
        <v>bd.</v>
      </c>
      <c r="K106" s="135" t="str">
        <f t="shared" ca="1" si="14"/>
        <v>bd.</v>
      </c>
      <c r="L106" s="135" t="str">
        <f t="shared" ca="1" si="14"/>
        <v>bd.</v>
      </c>
      <c r="M106" s="135" t="str">
        <f t="shared" ca="1" si="14"/>
        <v>bd.</v>
      </c>
      <c r="N106" s="135" t="str">
        <f t="shared" ca="1" si="14"/>
        <v>bd.</v>
      </c>
      <c r="O106" s="135" t="str">
        <f t="shared" ca="1" si="14"/>
        <v>bd.</v>
      </c>
      <c r="P106" s="135" t="str">
        <f t="shared" ca="1" si="14"/>
        <v>bd.</v>
      </c>
      <c r="Q106" s="135" t="str">
        <f t="shared" ca="1" si="14"/>
        <v>bd.</v>
      </c>
      <c r="R106" s="135" t="str">
        <f t="shared" ca="1" si="14"/>
        <v>bd.</v>
      </c>
      <c r="S106" s="135" t="str">
        <f t="shared" ca="1" si="14"/>
        <v>bd.</v>
      </c>
      <c r="T106" s="135" t="str">
        <f t="shared" ca="1" si="14"/>
        <v>bd.</v>
      </c>
      <c r="U106" s="135" t="str">
        <f t="shared" ca="1" si="14"/>
        <v>bd.</v>
      </c>
      <c r="V106" s="135" t="str">
        <f t="shared" ca="1" si="14"/>
        <v>bd.</v>
      </c>
      <c r="W106" s="135" t="str">
        <f t="shared" ca="1" si="14"/>
        <v>bd.</v>
      </c>
      <c r="X106" s="135" t="str">
        <f t="shared" ca="1" si="14"/>
        <v>bd.</v>
      </c>
      <c r="Y106" s="135" t="str">
        <f t="shared" ca="1" si="14"/>
        <v>bd.</v>
      </c>
      <c r="Z106" s="135" t="str">
        <f t="shared" ref="Z106:AA106" ca="1" si="15">IFERROR(Z74/Z51,"bd.")</f>
        <v>bd.</v>
      </c>
      <c r="AA106" s="135" t="str">
        <f t="shared" ca="1" si="15"/>
        <v>bd.</v>
      </c>
    </row>
    <row r="107" spans="2:27" x14ac:dyDescent="0.3">
      <c r="B107" s="61" t="s">
        <v>158</v>
      </c>
      <c r="C107" s="135" t="str">
        <f t="shared" ref="C107:Y107" si="16">IFERROR(C74/C28,"bd.")</f>
        <v>bd.</v>
      </c>
      <c r="D107" s="135" t="str">
        <f t="shared" si="16"/>
        <v>bd.</v>
      </c>
      <c r="E107" s="135" t="str">
        <f t="shared" si="16"/>
        <v>bd.</v>
      </c>
      <c r="F107" s="135" t="str">
        <f t="shared" si="16"/>
        <v>bd.</v>
      </c>
      <c r="G107" s="135" t="str">
        <f t="shared" ca="1" si="16"/>
        <v>bd.</v>
      </c>
      <c r="H107" s="135" t="str">
        <f t="shared" ca="1" si="16"/>
        <v>bd.</v>
      </c>
      <c r="I107" s="135" t="str">
        <f t="shared" ca="1" si="16"/>
        <v>bd.</v>
      </c>
      <c r="J107" s="135" t="str">
        <f t="shared" ca="1" si="16"/>
        <v>bd.</v>
      </c>
      <c r="K107" s="135" t="str">
        <f t="shared" ca="1" si="16"/>
        <v>bd.</v>
      </c>
      <c r="L107" s="135" t="str">
        <f t="shared" ca="1" si="16"/>
        <v>bd.</v>
      </c>
      <c r="M107" s="135" t="str">
        <f t="shared" ca="1" si="16"/>
        <v>bd.</v>
      </c>
      <c r="N107" s="135" t="str">
        <f t="shared" ca="1" si="16"/>
        <v>bd.</v>
      </c>
      <c r="O107" s="135" t="str">
        <f t="shared" ca="1" si="16"/>
        <v>bd.</v>
      </c>
      <c r="P107" s="135" t="str">
        <f t="shared" ca="1" si="16"/>
        <v>bd.</v>
      </c>
      <c r="Q107" s="135" t="str">
        <f t="shared" ca="1" si="16"/>
        <v>bd.</v>
      </c>
      <c r="R107" s="135" t="str">
        <f t="shared" ca="1" si="16"/>
        <v>bd.</v>
      </c>
      <c r="S107" s="135" t="str">
        <f t="shared" ca="1" si="16"/>
        <v>bd.</v>
      </c>
      <c r="T107" s="135" t="str">
        <f t="shared" ca="1" si="16"/>
        <v>bd.</v>
      </c>
      <c r="U107" s="135" t="str">
        <f t="shared" ca="1" si="16"/>
        <v>bd.</v>
      </c>
      <c r="V107" s="135" t="str">
        <f t="shared" ca="1" si="16"/>
        <v>bd.</v>
      </c>
      <c r="W107" s="135" t="str">
        <f t="shared" ca="1" si="16"/>
        <v>bd.</v>
      </c>
      <c r="X107" s="135" t="str">
        <f t="shared" ca="1" si="16"/>
        <v>bd.</v>
      </c>
      <c r="Y107" s="135" t="str">
        <f t="shared" ca="1" si="16"/>
        <v>bd.</v>
      </c>
      <c r="Z107" s="135" t="str">
        <f t="shared" ref="Z107:AA107" ca="1" si="17">IFERROR(Z74/Z28,"bd.")</f>
        <v>bd.</v>
      </c>
      <c r="AA107" s="135" t="str">
        <f t="shared" ca="1" si="17"/>
        <v>bd.</v>
      </c>
    </row>
    <row r="108" spans="2:27" ht="4" customHeight="1" x14ac:dyDescent="0.3">
      <c r="B108" s="2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</row>
    <row r="109" spans="2:27" x14ac:dyDescent="0.3">
      <c r="B109" s="37" t="s">
        <v>159</v>
      </c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</row>
    <row r="110" spans="2:27" x14ac:dyDescent="0.3">
      <c r="B110" s="61" t="s">
        <v>160</v>
      </c>
      <c r="C110" s="135" t="str">
        <f t="shared" ref="C110:Y110" si="18">IFERROR(C31/C48,"bd.")</f>
        <v>bd.</v>
      </c>
      <c r="D110" s="135" t="str">
        <f t="shared" si="18"/>
        <v>bd.</v>
      </c>
      <c r="E110" s="135" t="str">
        <f t="shared" si="18"/>
        <v>bd.</v>
      </c>
      <c r="F110" s="135" t="str">
        <f t="shared" si="18"/>
        <v>bd.</v>
      </c>
      <c r="G110" s="135" t="str">
        <f t="shared" ca="1" si="18"/>
        <v>bd.</v>
      </c>
      <c r="H110" s="135" t="str">
        <f t="shared" ca="1" si="18"/>
        <v>bd.</v>
      </c>
      <c r="I110" s="135" t="str">
        <f t="shared" ca="1" si="18"/>
        <v>bd.</v>
      </c>
      <c r="J110" s="135" t="str">
        <f t="shared" ca="1" si="18"/>
        <v>bd.</v>
      </c>
      <c r="K110" s="135" t="str">
        <f t="shared" ca="1" si="18"/>
        <v>bd.</v>
      </c>
      <c r="L110" s="135" t="str">
        <f t="shared" ca="1" si="18"/>
        <v>bd.</v>
      </c>
      <c r="M110" s="135" t="str">
        <f t="shared" ca="1" si="18"/>
        <v>bd.</v>
      </c>
      <c r="N110" s="135" t="str">
        <f t="shared" ca="1" si="18"/>
        <v>bd.</v>
      </c>
      <c r="O110" s="135" t="str">
        <f t="shared" ca="1" si="18"/>
        <v>bd.</v>
      </c>
      <c r="P110" s="135" t="str">
        <f t="shared" ca="1" si="18"/>
        <v>bd.</v>
      </c>
      <c r="Q110" s="135" t="str">
        <f t="shared" ca="1" si="18"/>
        <v>bd.</v>
      </c>
      <c r="R110" s="135" t="str">
        <f t="shared" ca="1" si="18"/>
        <v>bd.</v>
      </c>
      <c r="S110" s="135" t="str">
        <f t="shared" ca="1" si="18"/>
        <v>bd.</v>
      </c>
      <c r="T110" s="135" t="str">
        <f t="shared" ca="1" si="18"/>
        <v>bd.</v>
      </c>
      <c r="U110" s="135" t="str">
        <f t="shared" ca="1" si="18"/>
        <v>bd.</v>
      </c>
      <c r="V110" s="135" t="str">
        <f t="shared" ca="1" si="18"/>
        <v>bd.</v>
      </c>
      <c r="W110" s="135" t="str">
        <f t="shared" ca="1" si="18"/>
        <v>bd.</v>
      </c>
      <c r="X110" s="135" t="str">
        <f t="shared" ca="1" si="18"/>
        <v>bd.</v>
      </c>
      <c r="Y110" s="135" t="str">
        <f t="shared" ca="1" si="18"/>
        <v>bd.</v>
      </c>
      <c r="Z110" s="135" t="str">
        <f t="shared" ref="Z110:AA110" ca="1" si="19">IFERROR(Z31/Z48,"bd.")</f>
        <v>bd.</v>
      </c>
      <c r="AA110" s="135" t="str">
        <f t="shared" ca="1" si="19"/>
        <v>bd.</v>
      </c>
    </row>
    <row r="111" spans="2:27" x14ac:dyDescent="0.3">
      <c r="B111" s="61" t="s">
        <v>161</v>
      </c>
      <c r="C111" s="135" t="str">
        <f t="shared" ref="C111:Y111" si="20">IFERROR((C37+C38+C45+C31)/C5,"bd.")</f>
        <v>bd.</v>
      </c>
      <c r="D111" s="135" t="str">
        <f t="shared" si="20"/>
        <v>bd.</v>
      </c>
      <c r="E111" s="135" t="str">
        <f t="shared" si="20"/>
        <v>bd.</v>
      </c>
      <c r="F111" s="135" t="str">
        <f t="shared" si="20"/>
        <v>bd.</v>
      </c>
      <c r="G111" s="135" t="str">
        <f t="shared" ca="1" si="20"/>
        <v>bd.</v>
      </c>
      <c r="H111" s="135" t="str">
        <f t="shared" ca="1" si="20"/>
        <v>bd.</v>
      </c>
      <c r="I111" s="135" t="str">
        <f t="shared" ca="1" si="20"/>
        <v>bd.</v>
      </c>
      <c r="J111" s="135" t="str">
        <f t="shared" ca="1" si="20"/>
        <v>bd.</v>
      </c>
      <c r="K111" s="135" t="str">
        <f t="shared" ca="1" si="20"/>
        <v>bd.</v>
      </c>
      <c r="L111" s="135" t="str">
        <f t="shared" ca="1" si="20"/>
        <v>bd.</v>
      </c>
      <c r="M111" s="135" t="str">
        <f t="shared" ca="1" si="20"/>
        <v>bd.</v>
      </c>
      <c r="N111" s="135" t="str">
        <f t="shared" ca="1" si="20"/>
        <v>bd.</v>
      </c>
      <c r="O111" s="135" t="str">
        <f t="shared" ca="1" si="20"/>
        <v>bd.</v>
      </c>
      <c r="P111" s="135" t="str">
        <f t="shared" ca="1" si="20"/>
        <v>bd.</v>
      </c>
      <c r="Q111" s="135" t="str">
        <f t="shared" ca="1" si="20"/>
        <v>bd.</v>
      </c>
      <c r="R111" s="135" t="str">
        <f t="shared" ca="1" si="20"/>
        <v>bd.</v>
      </c>
      <c r="S111" s="135" t="str">
        <f t="shared" ca="1" si="20"/>
        <v>bd.</v>
      </c>
      <c r="T111" s="135" t="str">
        <f t="shared" ca="1" si="20"/>
        <v>bd.</v>
      </c>
      <c r="U111" s="135" t="str">
        <f t="shared" ca="1" si="20"/>
        <v>bd.</v>
      </c>
      <c r="V111" s="135" t="str">
        <f t="shared" ca="1" si="20"/>
        <v>bd.</v>
      </c>
      <c r="W111" s="135" t="str">
        <f t="shared" ca="1" si="20"/>
        <v>bd.</v>
      </c>
      <c r="X111" s="135" t="str">
        <f t="shared" ca="1" si="20"/>
        <v>bd.</v>
      </c>
      <c r="Y111" s="135" t="str">
        <f t="shared" ca="1" si="20"/>
        <v>bd.</v>
      </c>
      <c r="Z111" s="135" t="str">
        <f t="shared" ref="Z111:AA111" ca="1" si="21">IFERROR((Z37+Z38+Z45+Z31)/Z5,"bd.")</f>
        <v>bd.</v>
      </c>
      <c r="AA111" s="135" t="str">
        <f t="shared" ca="1" si="21"/>
        <v>bd.</v>
      </c>
    </row>
    <row r="112" spans="2:27" x14ac:dyDescent="0.3">
      <c r="B112" s="61" t="s">
        <v>162</v>
      </c>
      <c r="C112" s="135" t="str">
        <f t="shared" ref="C112:Y112" si="22">IFERROR(C36/C48,"bd.")</f>
        <v>bd.</v>
      </c>
      <c r="D112" s="135" t="str">
        <f t="shared" si="22"/>
        <v>bd.</v>
      </c>
      <c r="E112" s="135" t="str">
        <f t="shared" si="22"/>
        <v>bd.</v>
      </c>
      <c r="F112" s="135" t="str">
        <f t="shared" si="22"/>
        <v>bd.</v>
      </c>
      <c r="G112" s="135" t="str">
        <f t="shared" ca="1" si="22"/>
        <v>bd.</v>
      </c>
      <c r="H112" s="135" t="str">
        <f t="shared" ca="1" si="22"/>
        <v>bd.</v>
      </c>
      <c r="I112" s="135" t="str">
        <f t="shared" ca="1" si="22"/>
        <v>bd.</v>
      </c>
      <c r="J112" s="135" t="str">
        <f t="shared" ca="1" si="22"/>
        <v>bd.</v>
      </c>
      <c r="K112" s="135" t="str">
        <f t="shared" ca="1" si="22"/>
        <v>bd.</v>
      </c>
      <c r="L112" s="135" t="str">
        <f t="shared" ca="1" si="22"/>
        <v>bd.</v>
      </c>
      <c r="M112" s="135" t="str">
        <f t="shared" ca="1" si="22"/>
        <v>bd.</v>
      </c>
      <c r="N112" s="135" t="str">
        <f t="shared" ca="1" si="22"/>
        <v>bd.</v>
      </c>
      <c r="O112" s="135" t="str">
        <f t="shared" ca="1" si="22"/>
        <v>bd.</v>
      </c>
      <c r="P112" s="135" t="str">
        <f t="shared" ca="1" si="22"/>
        <v>bd.</v>
      </c>
      <c r="Q112" s="135" t="str">
        <f t="shared" ca="1" si="22"/>
        <v>bd.</v>
      </c>
      <c r="R112" s="135" t="str">
        <f t="shared" ca="1" si="22"/>
        <v>bd.</v>
      </c>
      <c r="S112" s="135" t="str">
        <f t="shared" ca="1" si="22"/>
        <v>bd.</v>
      </c>
      <c r="T112" s="135" t="str">
        <f t="shared" ca="1" si="22"/>
        <v>bd.</v>
      </c>
      <c r="U112" s="135" t="str">
        <f t="shared" ca="1" si="22"/>
        <v>bd.</v>
      </c>
      <c r="V112" s="135" t="str">
        <f t="shared" ca="1" si="22"/>
        <v>bd.</v>
      </c>
      <c r="W112" s="135" t="str">
        <f t="shared" ca="1" si="22"/>
        <v>bd.</v>
      </c>
      <c r="X112" s="135" t="str">
        <f t="shared" ca="1" si="22"/>
        <v>bd.</v>
      </c>
      <c r="Y112" s="135" t="str">
        <f t="shared" ca="1" si="22"/>
        <v>bd.</v>
      </c>
      <c r="Z112" s="135" t="str">
        <f t="shared" ref="Z112:AA112" ca="1" si="23">IFERROR(Z36/Z48,"bd.")</f>
        <v>bd.</v>
      </c>
      <c r="AA112" s="135" t="str">
        <f t="shared" ca="1" si="23"/>
        <v>bd.</v>
      </c>
    </row>
    <row r="113" spans="2:27" x14ac:dyDescent="0.3">
      <c r="B113" s="61" t="s">
        <v>163</v>
      </c>
      <c r="C113" s="161" t="str">
        <f t="shared" ref="C113:Y113" si="24">IFERROR(IF(((C39+C42)-(B39+B42))&lt;0,C66/((C39+C42)-(B39+B42)+C69),IF(((C39+C42)-(B39+B42))&gt;=0,C66/(C69),"bd.")),"bd.")</f>
        <v>bd.</v>
      </c>
      <c r="D113" s="161" t="str">
        <f t="shared" si="24"/>
        <v>bd.</v>
      </c>
      <c r="E113" s="161" t="str">
        <f t="shared" si="24"/>
        <v>bd.</v>
      </c>
      <c r="F113" s="138" t="str">
        <f t="shared" si="24"/>
        <v>bd.</v>
      </c>
      <c r="G113" s="161" t="str">
        <f t="shared" ca="1" si="24"/>
        <v>bd.</v>
      </c>
      <c r="H113" s="161" t="str">
        <f t="shared" ca="1" si="24"/>
        <v>bd.</v>
      </c>
      <c r="I113" s="161" t="str">
        <f t="shared" ca="1" si="24"/>
        <v>bd.</v>
      </c>
      <c r="J113" s="161" t="str">
        <f t="shared" ca="1" si="24"/>
        <v>bd.</v>
      </c>
      <c r="K113" s="161" t="str">
        <f t="shared" ca="1" si="24"/>
        <v>bd.</v>
      </c>
      <c r="L113" s="161" t="str">
        <f t="shared" ca="1" si="24"/>
        <v>bd.</v>
      </c>
      <c r="M113" s="161" t="str">
        <f t="shared" ca="1" si="24"/>
        <v>bd.</v>
      </c>
      <c r="N113" s="161" t="str">
        <f t="shared" ca="1" si="24"/>
        <v>bd.</v>
      </c>
      <c r="O113" s="161" t="str">
        <f t="shared" ca="1" si="24"/>
        <v>bd.</v>
      </c>
      <c r="P113" s="161" t="str">
        <f t="shared" ca="1" si="24"/>
        <v>bd.</v>
      </c>
      <c r="Q113" s="161" t="str">
        <f t="shared" ca="1" si="24"/>
        <v>bd.</v>
      </c>
      <c r="R113" s="161" t="str">
        <f t="shared" ca="1" si="24"/>
        <v>bd.</v>
      </c>
      <c r="S113" s="161" t="str">
        <f t="shared" ca="1" si="24"/>
        <v>bd.</v>
      </c>
      <c r="T113" s="161" t="str">
        <f t="shared" ca="1" si="24"/>
        <v>bd.</v>
      </c>
      <c r="U113" s="161" t="str">
        <f t="shared" ca="1" si="24"/>
        <v>bd.</v>
      </c>
      <c r="V113" s="161" t="str">
        <f t="shared" ca="1" si="24"/>
        <v>bd.</v>
      </c>
      <c r="W113" s="161" t="str">
        <f t="shared" ca="1" si="24"/>
        <v>bd.</v>
      </c>
      <c r="X113" s="161" t="str">
        <f t="shared" ca="1" si="24"/>
        <v>bd.</v>
      </c>
      <c r="Y113" s="161" t="str">
        <f t="shared" ca="1" si="24"/>
        <v>bd.</v>
      </c>
      <c r="Z113" s="161" t="str">
        <f t="shared" ref="Z113" ca="1" si="25">IFERROR(IF(((Z39+Z42)-(Y39+Y42))&lt;0,Z66/((Z39+Z42)-(Y39+Y42)+Z69),IF(((Z39+Z42)-(Y39+Y42))&gt;=0,Z66/(Z69),"bd.")),"bd.")</f>
        <v>bd.</v>
      </c>
      <c r="AA113" s="161" t="str">
        <f t="shared" ref="AA113" ca="1" si="26">IFERROR(IF(((AA39+AA42)-(Z39+Z42))&lt;0,AA66/((AA39+AA42)-(Z39+Z42)+AA69),IF(((AA39+AA42)-(Z39+Z42))&gt;=0,AA66/(AA69),"bd.")),"bd.")</f>
        <v>bd.</v>
      </c>
    </row>
    <row r="114" spans="2:27" ht="4" customHeight="1" x14ac:dyDescent="0.3">
      <c r="B114" s="2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</row>
    <row r="115" spans="2:27" x14ac:dyDescent="0.3">
      <c r="B115" s="37" t="s">
        <v>164</v>
      </c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</row>
    <row r="116" spans="2:27" x14ac:dyDescent="0.3">
      <c r="B116" s="61" t="s">
        <v>165</v>
      </c>
      <c r="C116" s="138" t="str">
        <f t="shared" ref="C116:Y116" si="27">IFERROR(C18/C41,"bd.")</f>
        <v>bd.</v>
      </c>
      <c r="D116" s="138" t="str">
        <f t="shared" si="27"/>
        <v>bd.</v>
      </c>
      <c r="E116" s="138" t="str">
        <f t="shared" si="27"/>
        <v>bd.</v>
      </c>
      <c r="F116" s="138" t="str">
        <f t="shared" si="27"/>
        <v>bd.</v>
      </c>
      <c r="G116" s="138" t="str">
        <f t="shared" ca="1" si="27"/>
        <v>bd.</v>
      </c>
      <c r="H116" s="138" t="str">
        <f t="shared" ca="1" si="27"/>
        <v>bd.</v>
      </c>
      <c r="I116" s="138" t="str">
        <f t="shared" ca="1" si="27"/>
        <v>bd.</v>
      </c>
      <c r="J116" s="138" t="str">
        <f t="shared" ca="1" si="27"/>
        <v>bd.</v>
      </c>
      <c r="K116" s="138" t="str">
        <f t="shared" ca="1" si="27"/>
        <v>bd.</v>
      </c>
      <c r="L116" s="138" t="str">
        <f t="shared" ca="1" si="27"/>
        <v>bd.</v>
      </c>
      <c r="M116" s="138" t="str">
        <f t="shared" ca="1" si="27"/>
        <v>bd.</v>
      </c>
      <c r="N116" s="138" t="str">
        <f t="shared" ca="1" si="27"/>
        <v>bd.</v>
      </c>
      <c r="O116" s="138" t="str">
        <f t="shared" ca="1" si="27"/>
        <v>bd.</v>
      </c>
      <c r="P116" s="138" t="str">
        <f t="shared" ca="1" si="27"/>
        <v>bd.</v>
      </c>
      <c r="Q116" s="138" t="str">
        <f t="shared" ca="1" si="27"/>
        <v>bd.</v>
      </c>
      <c r="R116" s="138" t="str">
        <f t="shared" ca="1" si="27"/>
        <v>bd.</v>
      </c>
      <c r="S116" s="138" t="str">
        <f t="shared" ca="1" si="27"/>
        <v>bd.</v>
      </c>
      <c r="T116" s="138" t="str">
        <f t="shared" ca="1" si="27"/>
        <v>bd.</v>
      </c>
      <c r="U116" s="138" t="str">
        <f t="shared" ca="1" si="27"/>
        <v>bd.</v>
      </c>
      <c r="V116" s="138" t="str">
        <f t="shared" ca="1" si="27"/>
        <v>bd.</v>
      </c>
      <c r="W116" s="138" t="str">
        <f t="shared" ca="1" si="27"/>
        <v>bd.</v>
      </c>
      <c r="X116" s="138" t="str">
        <f t="shared" ca="1" si="27"/>
        <v>bd.</v>
      </c>
      <c r="Y116" s="138" t="str">
        <f t="shared" ca="1" si="27"/>
        <v>bd.</v>
      </c>
      <c r="Z116" s="138" t="str">
        <f t="shared" ref="Z116:AA116" ca="1" si="28">IFERROR(Z18/Z41,"bd.")</f>
        <v>bd.</v>
      </c>
      <c r="AA116" s="138" t="str">
        <f t="shared" ca="1" si="28"/>
        <v>bd.</v>
      </c>
    </row>
    <row r="117" spans="2:27" x14ac:dyDescent="0.3">
      <c r="B117" s="61" t="s">
        <v>166</v>
      </c>
      <c r="C117" s="138" t="str">
        <f t="shared" ref="C117:Y117" si="29">IFERROR((C18-C19)/C41,"bd.")</f>
        <v>bd.</v>
      </c>
      <c r="D117" s="138" t="str">
        <f t="shared" si="29"/>
        <v>bd.</v>
      </c>
      <c r="E117" s="138" t="str">
        <f t="shared" si="29"/>
        <v>bd.</v>
      </c>
      <c r="F117" s="138" t="str">
        <f t="shared" si="29"/>
        <v>bd.</v>
      </c>
      <c r="G117" s="138" t="str">
        <f t="shared" ca="1" si="29"/>
        <v>bd.</v>
      </c>
      <c r="H117" s="138" t="str">
        <f t="shared" ca="1" si="29"/>
        <v>bd.</v>
      </c>
      <c r="I117" s="138" t="str">
        <f t="shared" ca="1" si="29"/>
        <v>bd.</v>
      </c>
      <c r="J117" s="138" t="str">
        <f t="shared" ca="1" si="29"/>
        <v>bd.</v>
      </c>
      <c r="K117" s="138" t="str">
        <f t="shared" ca="1" si="29"/>
        <v>bd.</v>
      </c>
      <c r="L117" s="138" t="str">
        <f t="shared" ca="1" si="29"/>
        <v>bd.</v>
      </c>
      <c r="M117" s="138" t="str">
        <f t="shared" ca="1" si="29"/>
        <v>bd.</v>
      </c>
      <c r="N117" s="138" t="str">
        <f t="shared" ca="1" si="29"/>
        <v>bd.</v>
      </c>
      <c r="O117" s="138" t="str">
        <f t="shared" ca="1" si="29"/>
        <v>bd.</v>
      </c>
      <c r="P117" s="138" t="str">
        <f t="shared" ca="1" si="29"/>
        <v>bd.</v>
      </c>
      <c r="Q117" s="138" t="str">
        <f t="shared" ca="1" si="29"/>
        <v>bd.</v>
      </c>
      <c r="R117" s="138" t="str">
        <f t="shared" ca="1" si="29"/>
        <v>bd.</v>
      </c>
      <c r="S117" s="138" t="str">
        <f t="shared" ca="1" si="29"/>
        <v>bd.</v>
      </c>
      <c r="T117" s="138" t="str">
        <f t="shared" ca="1" si="29"/>
        <v>bd.</v>
      </c>
      <c r="U117" s="138" t="str">
        <f t="shared" ca="1" si="29"/>
        <v>bd.</v>
      </c>
      <c r="V117" s="138" t="str">
        <f t="shared" ca="1" si="29"/>
        <v>bd.</v>
      </c>
      <c r="W117" s="138" t="str">
        <f t="shared" ca="1" si="29"/>
        <v>bd.</v>
      </c>
      <c r="X117" s="138" t="str">
        <f t="shared" ca="1" si="29"/>
        <v>bd.</v>
      </c>
      <c r="Y117" s="138" t="str">
        <f t="shared" ca="1" si="29"/>
        <v>bd.</v>
      </c>
      <c r="Z117" s="138" t="str">
        <f t="shared" ref="Z117:AA117" ca="1" si="30">IFERROR((Z18-Z19)/Z41,"bd.")</f>
        <v>bd.</v>
      </c>
      <c r="AA117" s="138" t="str">
        <f t="shared" ca="1" si="30"/>
        <v>bd.</v>
      </c>
    </row>
    <row r="118" spans="2:27" ht="4" customHeight="1" x14ac:dyDescent="0.3">
      <c r="B118" s="2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</row>
    <row r="119" spans="2:27" x14ac:dyDescent="0.3">
      <c r="B119" s="37" t="s">
        <v>167</v>
      </c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</row>
    <row r="120" spans="2:27" x14ac:dyDescent="0.3">
      <c r="B120" s="61" t="s">
        <v>168</v>
      </c>
      <c r="C120" s="137" t="str">
        <f>IFERROR(ROUND((AVERAGE(C19)/(AVERAGE(C52)-AVERAGE(C53)))*360,0),"bd.")</f>
        <v>bd.</v>
      </c>
      <c r="D120" s="137" t="str">
        <f>IFERROR(ROUND((AVERAGE(C19:D19)/(AVERAGE(C52:D52)-AVERAGE(C53:D53)))*360,0),"bd.")</f>
        <v>bd.</v>
      </c>
      <c r="E120" s="137" t="str">
        <f>IFERROR(ROUND((AVERAGE(D19:E19)/(AVERAGE(D52:E52)-AVERAGE(D53:E53)))*360,0),"bd.")</f>
        <v>bd.</v>
      </c>
      <c r="F120" s="137" t="str">
        <f>IFERROR(ROUND((AVERAGE(E19:F19)/(AVERAGE(E52:F52)-AVERAGE(E53:F53)))*360,0),"bd.")</f>
        <v>bd.</v>
      </c>
      <c r="G120" s="137" t="str">
        <f ca="1">IFERROR(ROUND((AVERAGE(E19:G19)/(AVERAGE(E52:G52)-AVERAGE(E53:G53)))*360,0),"bd.")</f>
        <v>bd.</v>
      </c>
      <c r="H120" s="137" t="str">
        <f t="shared" ref="H120:Y120" ca="1" si="31">IFERROR(ROUND((AVERAGE(G19:H19)/(AVERAGE(G52:H52)-AVERAGE(G53:H53)))*360,0),"bd.")</f>
        <v>bd.</v>
      </c>
      <c r="I120" s="137" t="str">
        <f t="shared" ca="1" si="31"/>
        <v>bd.</v>
      </c>
      <c r="J120" s="137" t="str">
        <f t="shared" ca="1" si="31"/>
        <v>bd.</v>
      </c>
      <c r="K120" s="137" t="str">
        <f t="shared" ca="1" si="31"/>
        <v>bd.</v>
      </c>
      <c r="L120" s="137" t="str">
        <f t="shared" ca="1" si="31"/>
        <v>bd.</v>
      </c>
      <c r="M120" s="137" t="str">
        <f t="shared" ca="1" si="31"/>
        <v>bd.</v>
      </c>
      <c r="N120" s="137" t="str">
        <f t="shared" ca="1" si="31"/>
        <v>bd.</v>
      </c>
      <c r="O120" s="137" t="str">
        <f t="shared" ca="1" si="31"/>
        <v>bd.</v>
      </c>
      <c r="P120" s="137" t="str">
        <f t="shared" ca="1" si="31"/>
        <v>bd.</v>
      </c>
      <c r="Q120" s="137" t="str">
        <f t="shared" ca="1" si="31"/>
        <v>bd.</v>
      </c>
      <c r="R120" s="137" t="str">
        <f t="shared" ca="1" si="31"/>
        <v>bd.</v>
      </c>
      <c r="S120" s="137" t="str">
        <f t="shared" ca="1" si="31"/>
        <v>bd.</v>
      </c>
      <c r="T120" s="137" t="str">
        <f t="shared" ca="1" si="31"/>
        <v>bd.</v>
      </c>
      <c r="U120" s="137" t="str">
        <f t="shared" ca="1" si="31"/>
        <v>bd.</v>
      </c>
      <c r="V120" s="137" t="str">
        <f t="shared" ca="1" si="31"/>
        <v>bd.</v>
      </c>
      <c r="W120" s="137" t="str">
        <f t="shared" ca="1" si="31"/>
        <v>bd.</v>
      </c>
      <c r="X120" s="137" t="str">
        <f t="shared" ca="1" si="31"/>
        <v>bd.</v>
      </c>
      <c r="Y120" s="137" t="str">
        <f t="shared" ca="1" si="31"/>
        <v>bd.</v>
      </c>
      <c r="Z120" s="137" t="str">
        <f t="shared" ref="Z120" ca="1" si="32">IFERROR(ROUND((AVERAGE(Y19:Z19)/(AVERAGE(Y52:Z52)-AVERAGE(Y53:Z53)))*360,0),"bd.")</f>
        <v>bd.</v>
      </c>
      <c r="AA120" s="137" t="str">
        <f t="shared" ref="AA120" ca="1" si="33">IFERROR(ROUND((AVERAGE(Z19:AA19)/(AVERAGE(Z52:AA52)-AVERAGE(Z53:AA53)))*360,0),"bd.")</f>
        <v>bd.</v>
      </c>
    </row>
    <row r="121" spans="2:27" x14ac:dyDescent="0.3">
      <c r="B121" s="61" t="s">
        <v>169</v>
      </c>
      <c r="C121" s="137" t="str">
        <f>IFERROR(ROUND((AVERAGE(B20:C20)/AVERAGE(C51))*360,0),"bd.")</f>
        <v>bd.</v>
      </c>
      <c r="D121" s="137" t="str">
        <f>IFERROR(ROUND((AVERAGE(C20:D20)/AVERAGE(C51:D51))*360,0),"bd.")</f>
        <v>bd.</v>
      </c>
      <c r="E121" s="137" t="str">
        <f>IFERROR(ROUND((AVERAGE(D20:E20)/AVERAGE(D51:E51))*360,0),"bd.")</f>
        <v>bd.</v>
      </c>
      <c r="F121" s="137" t="str">
        <f>IFERROR(ROUND((AVERAGE(E20:F20)/AVERAGE(E51:F51))*(MONTH(F76)*30),0),"bd.")</f>
        <v>bd.</v>
      </c>
      <c r="G121" s="137" t="str">
        <f ca="1">IFERROR(ROUND((AVERAGE(E20:G20)/AVERAGE(E51:G51))*360,0),"bd.")</f>
        <v>bd.</v>
      </c>
      <c r="H121" s="137" t="str">
        <f t="shared" ref="H121:Y121" ca="1" si="34">IFERROR(ROUND((AVERAGE(G20:H20)/AVERAGE(G51:H51))*360,0),"bd.")</f>
        <v>bd.</v>
      </c>
      <c r="I121" s="137" t="str">
        <f t="shared" ca="1" si="34"/>
        <v>bd.</v>
      </c>
      <c r="J121" s="137" t="str">
        <f t="shared" ca="1" si="34"/>
        <v>bd.</v>
      </c>
      <c r="K121" s="137" t="str">
        <f t="shared" ca="1" si="34"/>
        <v>bd.</v>
      </c>
      <c r="L121" s="137" t="str">
        <f t="shared" ca="1" si="34"/>
        <v>bd.</v>
      </c>
      <c r="M121" s="137" t="str">
        <f t="shared" ca="1" si="34"/>
        <v>bd.</v>
      </c>
      <c r="N121" s="137" t="str">
        <f t="shared" ca="1" si="34"/>
        <v>bd.</v>
      </c>
      <c r="O121" s="137" t="str">
        <f t="shared" ca="1" si="34"/>
        <v>bd.</v>
      </c>
      <c r="P121" s="137" t="str">
        <f t="shared" ca="1" si="34"/>
        <v>bd.</v>
      </c>
      <c r="Q121" s="137" t="str">
        <f t="shared" ca="1" si="34"/>
        <v>bd.</v>
      </c>
      <c r="R121" s="137" t="str">
        <f t="shared" ca="1" si="34"/>
        <v>bd.</v>
      </c>
      <c r="S121" s="137" t="str">
        <f t="shared" ca="1" si="34"/>
        <v>bd.</v>
      </c>
      <c r="T121" s="137" t="str">
        <f t="shared" ca="1" si="34"/>
        <v>bd.</v>
      </c>
      <c r="U121" s="137" t="str">
        <f t="shared" ca="1" si="34"/>
        <v>bd.</v>
      </c>
      <c r="V121" s="137" t="str">
        <f t="shared" ca="1" si="34"/>
        <v>bd.</v>
      </c>
      <c r="W121" s="137" t="str">
        <f t="shared" ca="1" si="34"/>
        <v>bd.</v>
      </c>
      <c r="X121" s="137" t="str">
        <f t="shared" ca="1" si="34"/>
        <v>bd.</v>
      </c>
      <c r="Y121" s="137" t="str">
        <f t="shared" ca="1" si="34"/>
        <v>bd.</v>
      </c>
      <c r="Z121" s="137" t="str">
        <f t="shared" ref="Z121" ca="1" si="35">IFERROR(ROUND((AVERAGE(Y20:Z20)/AVERAGE(Y51:Z51))*360,0),"bd.")</f>
        <v>bd.</v>
      </c>
      <c r="AA121" s="137" t="str">
        <f t="shared" ref="AA121" ca="1" si="36">IFERROR(ROUND((AVERAGE(Z20:AA20)/AVERAGE(Z51:AA51))*360,0),"bd.")</f>
        <v>bd.</v>
      </c>
    </row>
    <row r="122" spans="2:27" x14ac:dyDescent="0.3">
      <c r="B122" s="61" t="s">
        <v>170</v>
      </c>
      <c r="C122" s="137" t="str">
        <f>IFERROR(ROUND((AVERAGE(C41)/(AVERAGE(C52)-AVERAGE(C53)))*360,0),"bd.")</f>
        <v>bd.</v>
      </c>
      <c r="D122" s="137" t="str">
        <f>IFERROR(ROUND((AVERAGE(C41:D41)/(AVERAGE(C52:D52)-AVERAGE(C53:D53)))*360,0),"bd.")</f>
        <v>bd.</v>
      </c>
      <c r="E122" s="137" t="str">
        <f>IFERROR(ROUND((AVERAGE(D41:E41)/(AVERAGE(D52:E52)-AVERAGE(D53:E53)))*360,0),"bd.")</f>
        <v>bd.</v>
      </c>
      <c r="F122" s="137" t="str">
        <f>IFERROR(ROUND((AVERAGE(E41:F41)/(AVERAGE(E52:F52)-AVERAGE(E53:F53)))*360,0),"bd.")</f>
        <v>bd.</v>
      </c>
      <c r="G122" s="137" t="str">
        <f ca="1">IFERROR(ROUND((AVERAGE(E41:G41)/(AVERAGE(E52:G52)-AVERAGE(E53:G53)))*360,0),"bd.")</f>
        <v>bd.</v>
      </c>
      <c r="H122" s="137" t="str">
        <f t="shared" ref="H122:Y122" ca="1" si="37">IFERROR(ROUND((AVERAGE(G41:H41)/(AVERAGE(G52:H52)-AVERAGE(G53:H53)))*360,0),"bd.")</f>
        <v>bd.</v>
      </c>
      <c r="I122" s="137" t="str">
        <f t="shared" ca="1" si="37"/>
        <v>bd.</v>
      </c>
      <c r="J122" s="137" t="str">
        <f t="shared" ca="1" si="37"/>
        <v>bd.</v>
      </c>
      <c r="K122" s="137" t="str">
        <f t="shared" ca="1" si="37"/>
        <v>bd.</v>
      </c>
      <c r="L122" s="137" t="str">
        <f t="shared" ca="1" si="37"/>
        <v>bd.</v>
      </c>
      <c r="M122" s="137" t="str">
        <f t="shared" ca="1" si="37"/>
        <v>bd.</v>
      </c>
      <c r="N122" s="137" t="str">
        <f t="shared" ca="1" si="37"/>
        <v>bd.</v>
      </c>
      <c r="O122" s="137" t="str">
        <f t="shared" ca="1" si="37"/>
        <v>bd.</v>
      </c>
      <c r="P122" s="137" t="str">
        <f t="shared" ca="1" si="37"/>
        <v>bd.</v>
      </c>
      <c r="Q122" s="137" t="str">
        <f t="shared" ca="1" si="37"/>
        <v>bd.</v>
      </c>
      <c r="R122" s="137" t="str">
        <f t="shared" ca="1" si="37"/>
        <v>bd.</v>
      </c>
      <c r="S122" s="137" t="str">
        <f t="shared" ca="1" si="37"/>
        <v>bd.</v>
      </c>
      <c r="T122" s="137" t="str">
        <f t="shared" ca="1" si="37"/>
        <v>bd.</v>
      </c>
      <c r="U122" s="137" t="str">
        <f t="shared" ca="1" si="37"/>
        <v>bd.</v>
      </c>
      <c r="V122" s="137" t="str">
        <f t="shared" ca="1" si="37"/>
        <v>bd.</v>
      </c>
      <c r="W122" s="137" t="str">
        <f t="shared" ca="1" si="37"/>
        <v>bd.</v>
      </c>
      <c r="X122" s="137" t="str">
        <f t="shared" ca="1" si="37"/>
        <v>bd.</v>
      </c>
      <c r="Y122" s="137" t="str">
        <f t="shared" ca="1" si="37"/>
        <v>bd.</v>
      </c>
      <c r="Z122" s="137" t="str">
        <f t="shared" ref="Z122" ca="1" si="38">IFERROR(ROUND((AVERAGE(Y41:Z41)/(AVERAGE(Y52:Z52)-AVERAGE(Y53:Z53)))*360,0),"bd.")</f>
        <v>bd.</v>
      </c>
      <c r="AA122" s="137" t="str">
        <f t="shared" ref="AA122" ca="1" si="39">IFERROR(ROUND((AVERAGE(Z41:AA41)/(AVERAGE(Z52:AA52)-AVERAGE(Z53:AA53)))*360,0),"bd.")</f>
        <v>bd.</v>
      </c>
    </row>
    <row r="123" spans="2:27" ht="4" customHeight="1" x14ac:dyDescent="0.3">
      <c r="B123" s="2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</row>
    <row r="124" spans="2:27" x14ac:dyDescent="0.3">
      <c r="B124" s="37" t="s">
        <v>171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spans="2:27" x14ac:dyDescent="0.3">
      <c r="B125" s="61" t="s">
        <v>172</v>
      </c>
      <c r="C125" s="138" t="str">
        <f t="shared" ref="C125:Y125" si="40">IFERROR(C36/C31,"bd.")</f>
        <v>bd.</v>
      </c>
      <c r="D125" s="138" t="str">
        <f t="shared" si="40"/>
        <v>bd.</v>
      </c>
      <c r="E125" s="138" t="str">
        <f t="shared" si="40"/>
        <v>bd.</v>
      </c>
      <c r="F125" s="138" t="str">
        <f t="shared" si="40"/>
        <v>bd.</v>
      </c>
      <c r="G125" s="138" t="str">
        <f t="shared" ca="1" si="40"/>
        <v>bd.</v>
      </c>
      <c r="H125" s="138" t="str">
        <f t="shared" ca="1" si="40"/>
        <v>bd.</v>
      </c>
      <c r="I125" s="138" t="str">
        <f t="shared" ca="1" si="40"/>
        <v>bd.</v>
      </c>
      <c r="J125" s="138" t="str">
        <f t="shared" ca="1" si="40"/>
        <v>bd.</v>
      </c>
      <c r="K125" s="138" t="str">
        <f t="shared" ca="1" si="40"/>
        <v>bd.</v>
      </c>
      <c r="L125" s="138" t="str">
        <f t="shared" ca="1" si="40"/>
        <v>bd.</v>
      </c>
      <c r="M125" s="138" t="str">
        <f t="shared" ca="1" si="40"/>
        <v>bd.</v>
      </c>
      <c r="N125" s="138" t="str">
        <f t="shared" ca="1" si="40"/>
        <v>bd.</v>
      </c>
      <c r="O125" s="138" t="str">
        <f t="shared" ca="1" si="40"/>
        <v>bd.</v>
      </c>
      <c r="P125" s="138" t="str">
        <f t="shared" ca="1" si="40"/>
        <v>bd.</v>
      </c>
      <c r="Q125" s="138" t="str">
        <f t="shared" ca="1" si="40"/>
        <v>bd.</v>
      </c>
      <c r="R125" s="138" t="str">
        <f t="shared" ca="1" si="40"/>
        <v>bd.</v>
      </c>
      <c r="S125" s="138" t="str">
        <f t="shared" ca="1" si="40"/>
        <v>bd.</v>
      </c>
      <c r="T125" s="138" t="str">
        <f t="shared" ca="1" si="40"/>
        <v>bd.</v>
      </c>
      <c r="U125" s="138" t="str">
        <f t="shared" ca="1" si="40"/>
        <v>bd.</v>
      </c>
      <c r="V125" s="138" t="str">
        <f t="shared" ca="1" si="40"/>
        <v>bd.</v>
      </c>
      <c r="W125" s="138" t="str">
        <f t="shared" ca="1" si="40"/>
        <v>bd.</v>
      </c>
      <c r="X125" s="138" t="str">
        <f t="shared" ca="1" si="40"/>
        <v>bd.</v>
      </c>
      <c r="Y125" s="138" t="str">
        <f t="shared" ca="1" si="40"/>
        <v>bd.</v>
      </c>
      <c r="Z125" s="138" t="str">
        <f t="shared" ref="Z125:AA125" ca="1" si="41">IFERROR(Z36/Z31,"bd.")</f>
        <v>bd.</v>
      </c>
      <c r="AA125" s="138" t="str">
        <f t="shared" ca="1" si="41"/>
        <v>bd.</v>
      </c>
    </row>
    <row r="126" spans="2:27" x14ac:dyDescent="0.3">
      <c r="B126" s="61" t="s">
        <v>173</v>
      </c>
      <c r="C126" s="138" t="str">
        <f t="shared" ref="C126:Y126" si="42">IFERROR((C66+C53)/C69,"bd.")</f>
        <v>bd.</v>
      </c>
      <c r="D126" s="138" t="str">
        <f t="shared" si="42"/>
        <v>bd.</v>
      </c>
      <c r="E126" s="138" t="str">
        <f t="shared" si="42"/>
        <v>bd.</v>
      </c>
      <c r="F126" s="138" t="str">
        <f t="shared" si="42"/>
        <v>bd.</v>
      </c>
      <c r="G126" s="138" t="str">
        <f t="shared" ca="1" si="42"/>
        <v>bd.</v>
      </c>
      <c r="H126" s="138" t="str">
        <f t="shared" ca="1" si="42"/>
        <v>bd.</v>
      </c>
      <c r="I126" s="138" t="str">
        <f t="shared" ca="1" si="42"/>
        <v>bd.</v>
      </c>
      <c r="J126" s="138" t="str">
        <f t="shared" ca="1" si="42"/>
        <v>bd.</v>
      </c>
      <c r="K126" s="138" t="str">
        <f t="shared" ca="1" si="42"/>
        <v>bd.</v>
      </c>
      <c r="L126" s="138" t="str">
        <f t="shared" ca="1" si="42"/>
        <v>bd.</v>
      </c>
      <c r="M126" s="138" t="str">
        <f t="shared" ca="1" si="42"/>
        <v>bd.</v>
      </c>
      <c r="N126" s="138" t="str">
        <f t="shared" ca="1" si="42"/>
        <v>bd.</v>
      </c>
      <c r="O126" s="138" t="str">
        <f t="shared" ca="1" si="42"/>
        <v>bd.</v>
      </c>
      <c r="P126" s="138" t="str">
        <f t="shared" ca="1" si="42"/>
        <v>bd.</v>
      </c>
      <c r="Q126" s="138" t="str">
        <f t="shared" ca="1" si="42"/>
        <v>bd.</v>
      </c>
      <c r="R126" s="138" t="str">
        <f t="shared" ca="1" si="42"/>
        <v>bd.</v>
      </c>
      <c r="S126" s="138" t="str">
        <f t="shared" ca="1" si="42"/>
        <v>bd.</v>
      </c>
      <c r="T126" s="138" t="str">
        <f t="shared" ca="1" si="42"/>
        <v>bd.</v>
      </c>
      <c r="U126" s="138" t="str">
        <f t="shared" ca="1" si="42"/>
        <v>bd.</v>
      </c>
      <c r="V126" s="138" t="str">
        <f t="shared" ca="1" si="42"/>
        <v>bd.</v>
      </c>
      <c r="W126" s="138" t="str">
        <f t="shared" ca="1" si="42"/>
        <v>bd.</v>
      </c>
      <c r="X126" s="138" t="str">
        <f t="shared" ca="1" si="42"/>
        <v>bd.</v>
      </c>
      <c r="Y126" s="138" t="str">
        <f t="shared" ca="1" si="42"/>
        <v>bd.</v>
      </c>
      <c r="Z126" s="138" t="str">
        <f t="shared" ref="Z126:AA126" ca="1" si="43">IFERROR((Z66+Z53)/Z69,"bd.")</f>
        <v>bd.</v>
      </c>
      <c r="AA126" s="138" t="str">
        <f t="shared" ca="1" si="43"/>
        <v>bd.</v>
      </c>
    </row>
    <row r="127" spans="2:27" x14ac:dyDescent="0.3"/>
    <row r="128" spans="2:27" ht="15" thickBot="1" x14ac:dyDescent="0.4">
      <c r="B128" s="81" t="s">
        <v>224</v>
      </c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</row>
    <row r="129" spans="2:27" ht="4" customHeight="1" x14ac:dyDescent="0.35">
      <c r="B129" s="155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2:27" ht="409.5" customHeight="1" x14ac:dyDescent="0.3">
      <c r="B130" s="339"/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39"/>
      <c r="Z130" s="339"/>
      <c r="AA130" s="339"/>
    </row>
    <row r="131" spans="2:27" ht="409.5" customHeight="1" x14ac:dyDescent="0.3">
      <c r="B131" s="340"/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  <c r="W131" s="340"/>
      <c r="X131" s="340"/>
      <c r="Y131" s="340"/>
      <c r="Z131" s="340"/>
      <c r="AA131" s="340"/>
    </row>
    <row r="132" spans="2:27" x14ac:dyDescent="0.3"/>
  </sheetData>
  <sheetProtection algorithmName="SHA-512" hashValue="WmcjCX+JNqIzwfx/WStOSe7bnEe8d2QzfVHf9F1tpOS7P4lOZJrVKj9Tn7uW6aCSiMr+ZbvIJS3holKkgsnHyQ==" saltValue="uDQo40Xh3Rm36nhpfWFfVg==" spinCount="100000" sheet="1" objects="1" scenarios="1"/>
  <mergeCells count="2">
    <mergeCell ref="B2:AA2"/>
    <mergeCell ref="B130:AA131"/>
  </mergeCells>
  <conditionalFormatting sqref="B2:AA2">
    <cfRule type="expression" dxfId="26" priority="7">
      <formula>Lider=1</formula>
    </cfRule>
  </conditionalFormatting>
  <conditionalFormatting sqref="C4:D4 C30:D30 C50:D50 C76:D76 C103:D103">
    <cfRule type="expression" dxfId="25" priority="9">
      <formula>Rodzaj_Podmiotu=3</formula>
    </cfRule>
  </conditionalFormatting>
  <conditionalFormatting sqref="C5:D28 F5:F28 C31:D48 F31:F48 C51:D74 F51:F74 C77:D100 F77:F100 C104:D126 F104:F126">
    <cfRule type="expression" dxfId="24" priority="3">
      <formula>Rodzaj_Podmiotu=3</formula>
    </cfRule>
  </conditionalFormatting>
  <conditionalFormatting sqref="C4:AA4 C30:AA30 C50:AA50 C76:AA76 C103:AA103">
    <cfRule type="expression" dxfId="23" priority="4">
      <formula>AND(Rodzaj_Podmiotu=3,PlatnikVAT="nie")</formula>
    </cfRule>
  </conditionalFormatting>
  <conditionalFormatting sqref="C5:AA28 C31:AA48 C51:AA74 C77:AA100 C104:AA126">
    <cfRule type="expression" dxfId="22" priority="1">
      <formula>AND(Rodzaj_Podmiotu=3,PlatnikVAT="nie")</formula>
    </cfRule>
  </conditionalFormatting>
  <conditionalFormatting sqref="C29:AA29 C49:AA49">
    <cfRule type="expression" dxfId="21" priority="14">
      <formula>AND(ISNUMBER(C29),C29&lt;&gt;0)</formula>
    </cfRule>
  </conditionalFormatting>
  <conditionalFormatting sqref="C74:AA74">
    <cfRule type="cellIs" dxfId="20" priority="5" operator="lessThan">
      <formula>0</formula>
    </cfRule>
  </conditionalFormatting>
  <conditionalFormatting sqref="C85:AA85 C89:AA89 C97:AA100">
    <cfRule type="cellIs" dxfId="19" priority="16" operator="lessThan">
      <formula>0</formula>
    </cfRule>
  </conditionalFormatting>
  <conditionalFormatting sqref="C101:AA101">
    <cfRule type="expression" dxfId="18" priority="8">
      <formula>NOT(C$101="OK")</formula>
    </cfRule>
  </conditionalFormatting>
  <conditionalFormatting sqref="C105:AA126">
    <cfRule type="containsText" dxfId="17" priority="15" operator="containsText" text="bd.">
      <formula>NOT(ISERROR(SEARCH("bd.",C105)))</formula>
    </cfRule>
  </conditionalFormatting>
  <conditionalFormatting sqref="F4:AA4 F30:AA30 F50:AA50 F76:AA76 F103:AA103">
    <cfRule type="expression" dxfId="16" priority="11">
      <formula>AND(Rodzaj_Podmiotu=3,OR(F$4&lt;Projekt_Start,F$4&gt;Projekt_Stop))</formula>
    </cfRule>
  </conditionalFormatting>
  <conditionalFormatting sqref="G51:K74 G5:K28 G31:K48 G77:K100 G104:K126">
    <cfRule type="expression" dxfId="15" priority="10">
      <formula>AND(Rodzaj_Podmiotu=3,G$4&lt;Projekt_Start)</formula>
    </cfRule>
  </conditionalFormatting>
  <conditionalFormatting sqref="G4:AA28 G30:AA48 G50:AA74 G76:AA100 G103:AA126">
    <cfRule type="expression" dxfId="14" priority="13">
      <formula>G$4&gt;Prognoza_Stop</formula>
    </cfRule>
  </conditionalFormatting>
  <conditionalFormatting sqref="G29:AA29 G49:AA49 G101:AA101">
    <cfRule type="expression" dxfId="13" priority="6">
      <formula>G$4&gt;Prognoza_Stop</formula>
    </cfRule>
  </conditionalFormatting>
  <conditionalFormatting sqref="G51:AA74 G5:AA28 G31:AA48 G77:AA100 G104:AA126">
    <cfRule type="expression" dxfId="12" priority="12">
      <formula>AND(Rodzaj_Podmiotu=3,G$4&gt;Projekt_Stop)</formula>
    </cfRule>
  </conditionalFormatting>
  <dataValidations count="1">
    <dataValidation allowBlank="1" showErrorMessage="1" errorTitle="Nieprawidłowa wartość" error="Proszę wpisywać wartości zaokrąglone, bez miejsc po przecinku" sqref="B2 B128:AA129 B20:B22 B130 B62:B64 B69:B70" xr:uid="{BA94606C-96B5-476D-B040-9E8B3277E638}"/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 &amp;"-,Pogrubiony"&amp;N_x000D_&amp;1#&amp;"Aptos"&amp;8&amp;K000000 K2 - Informacja wewnętrzna (Internal)&amp;R&amp;8Arkusz: &amp;"-,Pogrubiony"&amp;A</oddFooter>
  </headerFooter>
  <rowBreaks count="3" manualBreakCount="3">
    <brk id="49" min="1" max="18" man="1"/>
    <brk id="101" min="1" max="18" man="1"/>
    <brk id="130" min="1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9395-B9C1-4559-B0AD-BF90B2A221B9}">
  <sheetPr codeName="Arkusz8">
    <tabColor rgb="FFFFFF00"/>
  </sheetPr>
  <dimension ref="B1:Z36"/>
  <sheetViews>
    <sheetView showGridLines="0" zoomScaleNormal="100" workbookViewId="0"/>
  </sheetViews>
  <sheetFormatPr defaultColWidth="0" defaultRowHeight="14.5" zeroHeight="1" x14ac:dyDescent="0.35"/>
  <cols>
    <col min="1" max="1" width="2.7265625" style="263" customWidth="1"/>
    <col min="2" max="2" width="4.1796875" style="263" customWidth="1"/>
    <col min="3" max="9" width="15.7265625" style="263" customWidth="1"/>
    <col min="10" max="10" width="2.7265625" customWidth="1"/>
    <col min="11" max="23" width="9.1796875" hidden="1" customWidth="1"/>
    <col min="24" max="25" width="9.1796875" style="263" hidden="1" customWidth="1"/>
    <col min="26" max="26" width="2.453125" style="263" hidden="1" customWidth="1"/>
    <col min="27" max="16384" width="0" style="263" hidden="1"/>
  </cols>
  <sheetData>
    <row r="1" spans="2:25" x14ac:dyDescent="0.35"/>
    <row r="2" spans="2:25" ht="15" customHeight="1" x14ac:dyDescent="0.35">
      <c r="B2" s="288" t="str">
        <f>Projekt_Info</f>
        <v xml:space="preserve"> [Wskaż wielkość podmiotu] Uzupełnij nazwę podmiotu | Uzupełnij tytuł projektu</v>
      </c>
      <c r="C2" s="288"/>
      <c r="D2" s="288"/>
      <c r="E2" s="288"/>
      <c r="F2" s="288"/>
      <c r="G2" s="288"/>
      <c r="H2" s="288"/>
      <c r="I2" s="288"/>
      <c r="X2" s="287"/>
      <c r="Y2" s="287"/>
    </row>
    <row r="3" spans="2:25" x14ac:dyDescent="0.35"/>
    <row r="4" spans="2:25" ht="72" x14ac:dyDescent="0.35">
      <c r="B4" s="264" t="s">
        <v>278</v>
      </c>
      <c r="C4" s="265" t="s">
        <v>279</v>
      </c>
      <c r="D4" s="265" t="s">
        <v>280</v>
      </c>
      <c r="E4" s="265" t="s">
        <v>281</v>
      </c>
      <c r="F4" s="265" t="s">
        <v>282</v>
      </c>
      <c r="G4" s="265" t="s">
        <v>283</v>
      </c>
      <c r="H4" s="266" t="s">
        <v>284</v>
      </c>
      <c r="I4" s="266" t="s">
        <v>285</v>
      </c>
      <c r="X4"/>
      <c r="Y4"/>
    </row>
    <row r="5" spans="2:25" x14ac:dyDescent="0.35">
      <c r="B5" s="267">
        <v>1</v>
      </c>
      <c r="C5" s="268"/>
      <c r="D5" s="269"/>
      <c r="E5" s="269"/>
      <c r="F5" s="269"/>
      <c r="G5" s="270"/>
      <c r="H5" s="271" t="str">
        <f>IF(ISBLANK($G5),"",IF($G5="zaliczka [Z]",(F5/E5),"n/d"))</f>
        <v/>
      </c>
      <c r="I5" s="272" t="str">
        <f>IF(ISBLANK($G5),"",IF($G5="refundacja [R]",(F5/E5),"n/d"))</f>
        <v/>
      </c>
      <c r="X5"/>
      <c r="Y5"/>
    </row>
    <row r="6" spans="2:25" x14ac:dyDescent="0.35">
      <c r="B6" s="273">
        <v>2</v>
      </c>
      <c r="C6" s="274"/>
      <c r="D6" s="275"/>
      <c r="E6" s="275"/>
      <c r="F6" s="275"/>
      <c r="G6" s="274"/>
      <c r="H6" s="276" t="str">
        <f t="shared" ref="H6:H34" si="0">IF(ISBLANK($G6),"",IF($G6="zaliczka [Z]",(F6/E6),"n/d"))</f>
        <v/>
      </c>
      <c r="I6" s="277" t="str">
        <f t="shared" ref="I6:I34" si="1">IF(ISBLANK($G6),"",IF($G6="refundacja [R]",(F6/E6),"n/d"))</f>
        <v/>
      </c>
      <c r="X6"/>
      <c r="Y6"/>
    </row>
    <row r="7" spans="2:25" x14ac:dyDescent="0.35">
      <c r="B7" s="273">
        <v>3</v>
      </c>
      <c r="C7" s="274"/>
      <c r="D7" s="275"/>
      <c r="E7" s="275"/>
      <c r="F7" s="275"/>
      <c r="G7" s="274"/>
      <c r="H7" s="276" t="str">
        <f t="shared" si="0"/>
        <v/>
      </c>
      <c r="I7" s="277" t="str">
        <f t="shared" si="1"/>
        <v/>
      </c>
      <c r="X7"/>
      <c r="Y7"/>
    </row>
    <row r="8" spans="2:25" x14ac:dyDescent="0.35">
      <c r="B8" s="273">
        <v>4</v>
      </c>
      <c r="C8" s="274"/>
      <c r="D8" s="275"/>
      <c r="E8" s="275"/>
      <c r="F8" s="275"/>
      <c r="G8" s="274"/>
      <c r="H8" s="276" t="str">
        <f t="shared" si="0"/>
        <v/>
      </c>
      <c r="I8" s="277" t="str">
        <f t="shared" si="1"/>
        <v/>
      </c>
      <c r="X8"/>
      <c r="Y8"/>
    </row>
    <row r="9" spans="2:25" x14ac:dyDescent="0.35">
      <c r="B9" s="273">
        <v>5</v>
      </c>
      <c r="C9" s="274"/>
      <c r="D9" s="275"/>
      <c r="E9" s="275"/>
      <c r="F9" s="275"/>
      <c r="G9" s="274"/>
      <c r="H9" s="276" t="str">
        <f t="shared" si="0"/>
        <v/>
      </c>
      <c r="I9" s="277" t="str">
        <f t="shared" si="1"/>
        <v/>
      </c>
      <c r="X9"/>
      <c r="Y9"/>
    </row>
    <row r="10" spans="2:25" x14ac:dyDescent="0.35">
      <c r="B10" s="273">
        <v>6</v>
      </c>
      <c r="C10" s="274"/>
      <c r="D10" s="275"/>
      <c r="E10" s="275"/>
      <c r="F10" s="275"/>
      <c r="G10" s="274"/>
      <c r="H10" s="276" t="str">
        <f t="shared" si="0"/>
        <v/>
      </c>
      <c r="I10" s="277" t="str">
        <f t="shared" si="1"/>
        <v/>
      </c>
      <c r="X10"/>
      <c r="Y10"/>
    </row>
    <row r="11" spans="2:25" x14ac:dyDescent="0.35">
      <c r="B11" s="273">
        <v>7</v>
      </c>
      <c r="C11" s="274"/>
      <c r="D11" s="275"/>
      <c r="E11" s="275"/>
      <c r="F11" s="275"/>
      <c r="G11" s="274"/>
      <c r="H11" s="276" t="str">
        <f t="shared" si="0"/>
        <v/>
      </c>
      <c r="I11" s="277" t="str">
        <f t="shared" si="1"/>
        <v/>
      </c>
      <c r="X11"/>
      <c r="Y11"/>
    </row>
    <row r="12" spans="2:25" x14ac:dyDescent="0.35">
      <c r="B12" s="273">
        <v>8</v>
      </c>
      <c r="C12" s="274"/>
      <c r="D12" s="275"/>
      <c r="E12" s="275"/>
      <c r="F12" s="275"/>
      <c r="G12" s="274"/>
      <c r="H12" s="276" t="str">
        <f t="shared" si="0"/>
        <v/>
      </c>
      <c r="I12" s="277" t="str">
        <f t="shared" si="1"/>
        <v/>
      </c>
      <c r="X12"/>
      <c r="Y12"/>
    </row>
    <row r="13" spans="2:25" x14ac:dyDescent="0.35">
      <c r="B13" s="273">
        <v>9</v>
      </c>
      <c r="C13" s="274"/>
      <c r="D13" s="275"/>
      <c r="E13" s="275"/>
      <c r="F13" s="275"/>
      <c r="G13" s="274"/>
      <c r="H13" s="276" t="str">
        <f t="shared" si="0"/>
        <v/>
      </c>
      <c r="I13" s="277" t="str">
        <f t="shared" si="1"/>
        <v/>
      </c>
      <c r="X13"/>
      <c r="Y13"/>
    </row>
    <row r="14" spans="2:25" x14ac:dyDescent="0.35">
      <c r="B14" s="273">
        <v>10</v>
      </c>
      <c r="C14" s="274"/>
      <c r="D14" s="275"/>
      <c r="E14" s="275"/>
      <c r="F14" s="275"/>
      <c r="G14" s="274"/>
      <c r="H14" s="276" t="str">
        <f t="shared" si="0"/>
        <v/>
      </c>
      <c r="I14" s="277" t="str">
        <f t="shared" si="1"/>
        <v/>
      </c>
      <c r="X14"/>
      <c r="Y14"/>
    </row>
    <row r="15" spans="2:25" x14ac:dyDescent="0.35">
      <c r="B15" s="273">
        <v>11</v>
      </c>
      <c r="C15" s="274"/>
      <c r="D15" s="275"/>
      <c r="E15" s="275"/>
      <c r="F15" s="275"/>
      <c r="G15" s="274"/>
      <c r="H15" s="276" t="str">
        <f t="shared" si="0"/>
        <v/>
      </c>
      <c r="I15" s="277" t="str">
        <f t="shared" si="1"/>
        <v/>
      </c>
      <c r="X15"/>
      <c r="Y15"/>
    </row>
    <row r="16" spans="2:25" x14ac:dyDescent="0.35">
      <c r="B16" s="273">
        <v>12</v>
      </c>
      <c r="C16" s="274"/>
      <c r="D16" s="275"/>
      <c r="E16" s="275"/>
      <c r="F16" s="275"/>
      <c r="G16" s="274"/>
      <c r="H16" s="276" t="str">
        <f t="shared" si="0"/>
        <v/>
      </c>
      <c r="I16" s="277" t="str">
        <f t="shared" si="1"/>
        <v/>
      </c>
      <c r="X16"/>
      <c r="Y16"/>
    </row>
    <row r="17" spans="2:25" x14ac:dyDescent="0.35">
      <c r="B17" s="273">
        <v>13</v>
      </c>
      <c r="C17" s="274"/>
      <c r="D17" s="275"/>
      <c r="E17" s="275"/>
      <c r="F17" s="275"/>
      <c r="G17" s="274"/>
      <c r="H17" s="276" t="str">
        <f t="shared" si="0"/>
        <v/>
      </c>
      <c r="I17" s="277" t="str">
        <f t="shared" si="1"/>
        <v/>
      </c>
      <c r="X17"/>
      <c r="Y17"/>
    </row>
    <row r="18" spans="2:25" x14ac:dyDescent="0.35">
      <c r="B18" s="273">
        <v>14</v>
      </c>
      <c r="C18" s="274"/>
      <c r="D18" s="275"/>
      <c r="E18" s="275"/>
      <c r="F18" s="275"/>
      <c r="G18" s="274"/>
      <c r="H18" s="276" t="str">
        <f t="shared" si="0"/>
        <v/>
      </c>
      <c r="I18" s="277" t="str">
        <f t="shared" si="1"/>
        <v/>
      </c>
      <c r="X18"/>
      <c r="Y18"/>
    </row>
    <row r="19" spans="2:25" x14ac:dyDescent="0.35">
      <c r="B19" s="273">
        <v>15</v>
      </c>
      <c r="C19" s="274"/>
      <c r="D19" s="275"/>
      <c r="E19" s="275"/>
      <c r="F19" s="275"/>
      <c r="G19" s="274"/>
      <c r="H19" s="276" t="str">
        <f t="shared" si="0"/>
        <v/>
      </c>
      <c r="I19" s="277" t="str">
        <f t="shared" si="1"/>
        <v/>
      </c>
      <c r="X19"/>
      <c r="Y19"/>
    </row>
    <row r="20" spans="2:25" x14ac:dyDescent="0.35">
      <c r="B20" s="273">
        <v>16</v>
      </c>
      <c r="C20" s="274"/>
      <c r="D20" s="275"/>
      <c r="E20" s="275"/>
      <c r="F20" s="275"/>
      <c r="G20" s="274"/>
      <c r="H20" s="276" t="str">
        <f t="shared" si="0"/>
        <v/>
      </c>
      <c r="I20" s="277" t="str">
        <f t="shared" si="1"/>
        <v/>
      </c>
      <c r="X20"/>
      <c r="Y20"/>
    </row>
    <row r="21" spans="2:25" x14ac:dyDescent="0.35">
      <c r="B21" s="273">
        <v>17</v>
      </c>
      <c r="C21" s="274"/>
      <c r="D21" s="275"/>
      <c r="E21" s="275"/>
      <c r="F21" s="275"/>
      <c r="G21" s="274"/>
      <c r="H21" s="276" t="str">
        <f t="shared" si="0"/>
        <v/>
      </c>
      <c r="I21" s="277" t="str">
        <f t="shared" si="1"/>
        <v/>
      </c>
      <c r="X21"/>
      <c r="Y21"/>
    </row>
    <row r="22" spans="2:25" x14ac:dyDescent="0.35">
      <c r="B22" s="273">
        <v>18</v>
      </c>
      <c r="C22" s="274"/>
      <c r="D22" s="275"/>
      <c r="E22" s="275"/>
      <c r="F22" s="275"/>
      <c r="G22" s="274"/>
      <c r="H22" s="276" t="str">
        <f t="shared" si="0"/>
        <v/>
      </c>
      <c r="I22" s="277" t="str">
        <f t="shared" si="1"/>
        <v/>
      </c>
      <c r="X22"/>
      <c r="Y22"/>
    </row>
    <row r="23" spans="2:25" x14ac:dyDescent="0.35">
      <c r="B23" s="273">
        <v>19</v>
      </c>
      <c r="C23" s="274"/>
      <c r="D23" s="275"/>
      <c r="E23" s="275"/>
      <c r="F23" s="275"/>
      <c r="G23" s="274"/>
      <c r="H23" s="276" t="str">
        <f t="shared" si="0"/>
        <v/>
      </c>
      <c r="I23" s="277" t="str">
        <f t="shared" si="1"/>
        <v/>
      </c>
      <c r="X23"/>
      <c r="Y23"/>
    </row>
    <row r="24" spans="2:25" x14ac:dyDescent="0.35">
      <c r="B24" s="273">
        <v>20</v>
      </c>
      <c r="C24" s="274"/>
      <c r="D24" s="275"/>
      <c r="E24" s="275"/>
      <c r="F24" s="275"/>
      <c r="G24" s="274"/>
      <c r="H24" s="276" t="str">
        <f t="shared" si="0"/>
        <v/>
      </c>
      <c r="I24" s="277" t="str">
        <f t="shared" si="1"/>
        <v/>
      </c>
    </row>
    <row r="25" spans="2:25" x14ac:dyDescent="0.35">
      <c r="B25" s="273">
        <v>21</v>
      </c>
      <c r="C25" s="274"/>
      <c r="D25" s="275"/>
      <c r="E25" s="275"/>
      <c r="F25" s="275"/>
      <c r="G25" s="274"/>
      <c r="H25" s="276" t="str">
        <f t="shared" si="0"/>
        <v/>
      </c>
      <c r="I25" s="277" t="str">
        <f t="shared" si="1"/>
        <v/>
      </c>
    </row>
    <row r="26" spans="2:25" x14ac:dyDescent="0.35">
      <c r="B26" s="273">
        <v>22</v>
      </c>
      <c r="C26" s="274"/>
      <c r="D26" s="275"/>
      <c r="E26" s="275"/>
      <c r="F26" s="275"/>
      <c r="G26" s="274"/>
      <c r="H26" s="276" t="str">
        <f t="shared" si="0"/>
        <v/>
      </c>
      <c r="I26" s="277" t="str">
        <f t="shared" si="1"/>
        <v/>
      </c>
    </row>
    <row r="27" spans="2:25" x14ac:dyDescent="0.35">
      <c r="B27" s="273">
        <v>23</v>
      </c>
      <c r="C27" s="274"/>
      <c r="D27" s="275"/>
      <c r="E27" s="275"/>
      <c r="F27" s="275"/>
      <c r="G27" s="274"/>
      <c r="H27" s="276" t="str">
        <f t="shared" si="0"/>
        <v/>
      </c>
      <c r="I27" s="277" t="str">
        <f t="shared" si="1"/>
        <v/>
      </c>
    </row>
    <row r="28" spans="2:25" x14ac:dyDescent="0.35">
      <c r="B28" s="273">
        <v>24</v>
      </c>
      <c r="C28" s="274"/>
      <c r="D28" s="275"/>
      <c r="E28" s="275"/>
      <c r="F28" s="275"/>
      <c r="G28" s="274"/>
      <c r="H28" s="276" t="str">
        <f t="shared" si="0"/>
        <v/>
      </c>
      <c r="I28" s="277" t="str">
        <f t="shared" si="1"/>
        <v/>
      </c>
    </row>
    <row r="29" spans="2:25" x14ac:dyDescent="0.35">
      <c r="B29" s="273">
        <v>25</v>
      </c>
      <c r="C29" s="274"/>
      <c r="D29" s="275"/>
      <c r="E29" s="275"/>
      <c r="F29" s="275"/>
      <c r="G29" s="274"/>
      <c r="H29" s="276" t="str">
        <f t="shared" si="0"/>
        <v/>
      </c>
      <c r="I29" s="277" t="str">
        <f t="shared" si="1"/>
        <v/>
      </c>
    </row>
    <row r="30" spans="2:25" x14ac:dyDescent="0.35">
      <c r="B30" s="273">
        <v>26</v>
      </c>
      <c r="C30" s="274"/>
      <c r="D30" s="275"/>
      <c r="E30" s="275"/>
      <c r="F30" s="275"/>
      <c r="G30" s="274"/>
      <c r="H30" s="276" t="str">
        <f t="shared" si="0"/>
        <v/>
      </c>
      <c r="I30" s="277" t="str">
        <f t="shared" si="1"/>
        <v/>
      </c>
    </row>
    <row r="31" spans="2:25" x14ac:dyDescent="0.35">
      <c r="B31" s="273">
        <v>27</v>
      </c>
      <c r="C31" s="274"/>
      <c r="D31" s="275"/>
      <c r="E31" s="275"/>
      <c r="F31" s="275"/>
      <c r="G31" s="274"/>
      <c r="H31" s="276" t="str">
        <f t="shared" si="0"/>
        <v/>
      </c>
      <c r="I31" s="277" t="str">
        <f t="shared" si="1"/>
        <v/>
      </c>
    </row>
    <row r="32" spans="2:25" x14ac:dyDescent="0.35">
      <c r="B32" s="273">
        <v>28</v>
      </c>
      <c r="C32" s="274"/>
      <c r="D32" s="275"/>
      <c r="E32" s="275"/>
      <c r="F32" s="275"/>
      <c r="G32" s="274"/>
      <c r="H32" s="276" t="str">
        <f t="shared" si="0"/>
        <v/>
      </c>
      <c r="I32" s="277" t="str">
        <f t="shared" si="1"/>
        <v/>
      </c>
    </row>
    <row r="33" spans="2:9" x14ac:dyDescent="0.35">
      <c r="B33" s="273">
        <v>29</v>
      </c>
      <c r="C33" s="274"/>
      <c r="D33" s="275"/>
      <c r="E33" s="275"/>
      <c r="F33" s="275"/>
      <c r="G33" s="274"/>
      <c r="H33" s="276" t="str">
        <f t="shared" si="0"/>
        <v/>
      </c>
      <c r="I33" s="277" t="str">
        <f t="shared" si="1"/>
        <v/>
      </c>
    </row>
    <row r="34" spans="2:9" x14ac:dyDescent="0.35">
      <c r="B34" s="278">
        <v>30</v>
      </c>
      <c r="C34" s="279"/>
      <c r="D34" s="280"/>
      <c r="E34" s="280"/>
      <c r="F34" s="280"/>
      <c r="G34" s="279"/>
      <c r="H34" s="281" t="str">
        <f t="shared" si="0"/>
        <v/>
      </c>
      <c r="I34" s="282" t="str">
        <f t="shared" si="1"/>
        <v/>
      </c>
    </row>
    <row r="35" spans="2:9" x14ac:dyDescent="0.35">
      <c r="B35" s="359" t="s">
        <v>126</v>
      </c>
      <c r="C35" s="360"/>
      <c r="D35" s="283">
        <f>SUM(D5:D34)</f>
        <v>0</v>
      </c>
      <c r="E35" s="283">
        <f>SUM(E5:E34)</f>
        <v>0</v>
      </c>
      <c r="F35" s="283">
        <f>SUM(F5:F34)</f>
        <v>0</v>
      </c>
      <c r="G35" s="284"/>
      <c r="H35" s="285"/>
      <c r="I35" s="286"/>
    </row>
    <row r="36" spans="2:9" x14ac:dyDescent="0.35"/>
  </sheetData>
  <sheetProtection algorithmName="SHA-512" hashValue="A06hE4MU8i3HCuhRL18otcvzj9HKGfVbvIUyF8MIgkC0mo32vTR4QgUZPomEstW0+YRTwxjIIJ56EM6DcDuejQ==" saltValue="p27dAdU/aLZmUJTSJV6LHg==" spinCount="100000" sheet="1" objects="1" scenarios="1"/>
  <mergeCells count="1">
    <mergeCell ref="B35:C35"/>
  </mergeCells>
  <conditionalFormatting sqref="B5:B34">
    <cfRule type="expression" dxfId="11" priority="1">
      <formula>(ISBLANK($C5))</formula>
    </cfRule>
  </conditionalFormatting>
  <dataValidations count="2">
    <dataValidation type="list" allowBlank="1" showInputMessage="1" showErrorMessage="1" sqref="G5:G34" xr:uid="{045750C1-909F-4647-989A-D2DA9A11336D}">
      <formula1>"zaliczka [Z],refundacja [R]"</formula1>
    </dataValidation>
    <dataValidation allowBlank="1" showErrorMessage="1" errorTitle="Nieprawidłowa wartość" error="Proszę wpisywać wartości zaokrąglone, bez miejsc po przecinku" sqref="B2" xr:uid="{49B7E6C7-782B-4649-BB0C-2129B8C4CC36}"/>
  </dataValidations>
  <pageMargins left="0.7" right="0.7" top="0.75" bottom="0.75" header="0.3" footer="0.3"/>
  <headerFooter>
    <oddFooter>&amp;C_x000D_&amp;1#&amp;"Aptos"&amp;8&amp;K000000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A29-E631-4634-A3EE-0A0E2B272A82}">
  <sheetPr codeName="Arkusz6">
    <tabColor theme="5" tint="0.79998168889431442"/>
    <pageSetUpPr fitToPage="1"/>
  </sheetPr>
  <dimension ref="A1:W23"/>
  <sheetViews>
    <sheetView showGridLines="0" workbookViewId="0"/>
  </sheetViews>
  <sheetFormatPr defaultColWidth="0" defaultRowHeight="14.5" zeroHeight="1" x14ac:dyDescent="0.35"/>
  <cols>
    <col min="1" max="1" width="2.7265625" style="1" customWidth="1"/>
    <col min="2" max="2" width="23" style="1" bestFit="1" customWidth="1"/>
    <col min="3" max="22" width="9.1796875" style="1" customWidth="1"/>
    <col min="23" max="23" width="2.7265625" style="1" customWidth="1"/>
    <col min="24" max="16384" width="9.1796875" style="1" hidden="1"/>
  </cols>
  <sheetData>
    <row r="1" spans="2:22" x14ac:dyDescent="0.35"/>
    <row r="2" spans="2:22" ht="15" thickBot="1" x14ac:dyDescent="0.4">
      <c r="B2" s="152" t="s">
        <v>228</v>
      </c>
      <c r="C2" s="361" t="str">
        <f>Wnioskodawca</f>
        <v>[Wskaż wielkość podmiotu] Uzupełnij nazwę podmiotu</v>
      </c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</row>
    <row r="3" spans="2:22" ht="4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2:22" x14ac:dyDescent="0.35">
      <c r="B4" s="51"/>
      <c r="C4" s="18">
        <f ca="1">Projekt!K$2</f>
        <v>2026</v>
      </c>
      <c r="D4" s="18">
        <f ca="1">Projekt!L$2</f>
        <v>2027</v>
      </c>
      <c r="E4" s="18">
        <f ca="1">Projekt!M$2</f>
        <v>2028</v>
      </c>
      <c r="F4" s="18">
        <f ca="1">Projekt!N$2</f>
        <v>2029</v>
      </c>
      <c r="G4" s="18">
        <f ca="1">Projekt!O$2</f>
        <v>2030</v>
      </c>
      <c r="H4" s="18">
        <f ca="1">Projekt!P$2</f>
        <v>2031</v>
      </c>
      <c r="I4" s="18">
        <f ca="1">Projekt!Q$2</f>
        <v>2032</v>
      </c>
      <c r="J4" s="18">
        <f ca="1">Projekt!R$2</f>
        <v>2033</v>
      </c>
      <c r="K4" s="18">
        <f ca="1">Projekt!S$2</f>
        <v>2034</v>
      </c>
      <c r="L4" s="18">
        <f ca="1">Projekt!T$2</f>
        <v>2035</v>
      </c>
      <c r="M4" s="18">
        <f ca="1">Projekt!U$2</f>
        <v>2036</v>
      </c>
      <c r="N4" s="18">
        <f ca="1">Projekt!V$2</f>
        <v>2037</v>
      </c>
      <c r="O4" s="18">
        <f ca="1">Projekt!W$2</f>
        <v>2038</v>
      </c>
      <c r="P4" s="18">
        <f ca="1">Projekt!X$2</f>
        <v>2039</v>
      </c>
      <c r="Q4" s="18">
        <f ca="1">Projekt!Y$2</f>
        <v>2040</v>
      </c>
      <c r="R4" s="18">
        <f ca="1">Projekt!Z$2</f>
        <v>2041</v>
      </c>
      <c r="S4" s="18">
        <f ca="1">Projekt!AA$2</f>
        <v>2042</v>
      </c>
      <c r="T4" s="18">
        <f ca="1">Projekt!AB$2</f>
        <v>2043</v>
      </c>
      <c r="U4" s="18">
        <f ca="1">Projekt!AC$2</f>
        <v>2044</v>
      </c>
      <c r="V4" s="18">
        <f ca="1">Projekt!AD$2</f>
        <v>2045</v>
      </c>
    </row>
    <row r="5" spans="2:22" ht="4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2:22" x14ac:dyDescent="0.35">
      <c r="B6" s="141" t="s">
        <v>63</v>
      </c>
      <c r="C6" s="88">
        <f>ROUND(Engine!D541,0)</f>
        <v>0</v>
      </c>
      <c r="D6" s="88">
        <f>ROUND(Engine!E541,0)</f>
        <v>0</v>
      </c>
      <c r="E6" s="88">
        <f>ROUND(Engine!F541,0)</f>
        <v>0</v>
      </c>
      <c r="F6" s="88">
        <f>ROUND(Engine!G541,0)</f>
        <v>0</v>
      </c>
      <c r="G6" s="88">
        <f>ROUND(Engine!H541,0)</f>
        <v>0</v>
      </c>
      <c r="H6" s="88">
        <f>ROUND(Engine!I541,0)</f>
        <v>0</v>
      </c>
      <c r="I6" s="88">
        <f>ROUND(Engine!J541,0)</f>
        <v>0</v>
      </c>
      <c r="J6" s="88">
        <f>ROUND(Engine!K541,0)</f>
        <v>0</v>
      </c>
      <c r="K6" s="88">
        <f>ROUND(Engine!L541,0)</f>
        <v>0</v>
      </c>
      <c r="L6" s="88">
        <f>ROUND(Engine!M541,0)</f>
        <v>0</v>
      </c>
      <c r="M6" s="88">
        <f>ROUND(Engine!N541,0)</f>
        <v>0</v>
      </c>
      <c r="N6" s="88">
        <f>ROUND(Engine!O541,0)</f>
        <v>0</v>
      </c>
      <c r="O6" s="88">
        <f>ROUND(Engine!P541,0)</f>
        <v>0</v>
      </c>
      <c r="P6" s="88">
        <f>ROUND(Engine!Q541,0)</f>
        <v>0</v>
      </c>
      <c r="Q6" s="88">
        <f>ROUND(Engine!R541,0)</f>
        <v>0</v>
      </c>
      <c r="R6" s="88">
        <f>ROUND(Engine!S541,0)</f>
        <v>0</v>
      </c>
      <c r="S6" s="88">
        <f>ROUND(Engine!T541,0)</f>
        <v>0</v>
      </c>
      <c r="T6" s="88">
        <f>ROUND(Engine!U541,0)</f>
        <v>0</v>
      </c>
      <c r="U6" s="88">
        <f>ROUND(Engine!V541,0)</f>
        <v>0</v>
      </c>
      <c r="V6" s="88">
        <f>ROUND(Engine!W541,0)</f>
        <v>0</v>
      </c>
    </row>
    <row r="7" spans="2:22" x14ac:dyDescent="0.35">
      <c r="B7" s="141" t="s">
        <v>96</v>
      </c>
      <c r="C7" s="88">
        <f ca="1">ROUND(Engine!D542,0)</f>
        <v>0</v>
      </c>
      <c r="D7" s="88">
        <f ca="1">ROUND(Engine!E542,0)</f>
        <v>0</v>
      </c>
      <c r="E7" s="88">
        <f ca="1">ROUND(Engine!F542,0)</f>
        <v>0</v>
      </c>
      <c r="F7" s="88">
        <f ca="1">ROUND(Engine!G542,0)</f>
        <v>0</v>
      </c>
      <c r="G7" s="88">
        <f ca="1">ROUND(Engine!H542,0)</f>
        <v>0</v>
      </c>
      <c r="H7" s="88">
        <f ca="1">ROUND(Engine!I542,0)</f>
        <v>0</v>
      </c>
      <c r="I7" s="88">
        <f ca="1">ROUND(Engine!J542,0)</f>
        <v>0</v>
      </c>
      <c r="J7" s="88">
        <f ca="1">ROUND(Engine!K542,0)</f>
        <v>0</v>
      </c>
      <c r="K7" s="88">
        <f ca="1">ROUND(Engine!L542,0)</f>
        <v>0</v>
      </c>
      <c r="L7" s="88">
        <f ca="1">ROUND(Engine!M542,0)</f>
        <v>0</v>
      </c>
      <c r="M7" s="88">
        <f ca="1">ROUND(Engine!N542,0)</f>
        <v>0</v>
      </c>
      <c r="N7" s="88">
        <f ca="1">ROUND(Engine!O542,0)</f>
        <v>0</v>
      </c>
      <c r="O7" s="88">
        <f ca="1">ROUND(Engine!P542,0)</f>
        <v>0</v>
      </c>
      <c r="P7" s="88">
        <f ca="1">ROUND(Engine!Q542,0)</f>
        <v>0</v>
      </c>
      <c r="Q7" s="88">
        <f ca="1">ROUND(Engine!R542,0)</f>
        <v>0</v>
      </c>
      <c r="R7" s="88">
        <f ca="1">ROUND(Engine!S542,0)</f>
        <v>0</v>
      </c>
      <c r="S7" s="88">
        <f ca="1">ROUND(Engine!T542,0)</f>
        <v>0</v>
      </c>
      <c r="T7" s="88">
        <f ca="1">ROUND(Engine!U542,0)</f>
        <v>0</v>
      </c>
      <c r="U7" s="88">
        <f ca="1">ROUND(Engine!V542,0)</f>
        <v>0</v>
      </c>
      <c r="V7" s="88">
        <f ca="1">ROUND(Engine!W542,0)</f>
        <v>0</v>
      </c>
    </row>
    <row r="8" spans="2:22" x14ac:dyDescent="0.35">
      <c r="B8" s="142" t="s">
        <v>65</v>
      </c>
      <c r="C8" s="90">
        <f ca="1">ROUND(Engine!D543,0)</f>
        <v>0</v>
      </c>
      <c r="D8" s="90">
        <f ca="1">ROUND(Engine!E543,0)</f>
        <v>0</v>
      </c>
      <c r="E8" s="90">
        <f ca="1">ROUND(Engine!F543,0)</f>
        <v>0</v>
      </c>
      <c r="F8" s="90">
        <f ca="1">ROUND(Engine!G543,0)</f>
        <v>0</v>
      </c>
      <c r="G8" s="90">
        <f ca="1">ROUND(Engine!H543,0)</f>
        <v>0</v>
      </c>
      <c r="H8" s="90">
        <f ca="1">ROUND(Engine!I543,0)</f>
        <v>0</v>
      </c>
      <c r="I8" s="90">
        <f ca="1">ROUND(Engine!J543,0)</f>
        <v>0</v>
      </c>
      <c r="J8" s="90">
        <f ca="1">ROUND(Engine!K543,0)</f>
        <v>0</v>
      </c>
      <c r="K8" s="90">
        <f ca="1">ROUND(Engine!L543,0)</f>
        <v>0</v>
      </c>
      <c r="L8" s="90">
        <f ca="1">ROUND(Engine!M543,0)</f>
        <v>0</v>
      </c>
      <c r="M8" s="90">
        <f ca="1">ROUND(Engine!N543,0)</f>
        <v>0</v>
      </c>
      <c r="N8" s="90">
        <f ca="1">ROUND(Engine!O543,0)</f>
        <v>0</v>
      </c>
      <c r="O8" s="90">
        <f ca="1">ROUND(Engine!P543,0)</f>
        <v>0</v>
      </c>
      <c r="P8" s="90">
        <f ca="1">ROUND(Engine!Q543,0)</f>
        <v>0</v>
      </c>
      <c r="Q8" s="90">
        <f ca="1">ROUND(Engine!R543,0)</f>
        <v>0</v>
      </c>
      <c r="R8" s="90">
        <f ca="1">ROUND(Engine!S543,0)</f>
        <v>0</v>
      </c>
      <c r="S8" s="90">
        <f ca="1">ROUND(Engine!T543,0)</f>
        <v>0</v>
      </c>
      <c r="T8" s="90">
        <f ca="1">ROUND(Engine!U543,0)</f>
        <v>0</v>
      </c>
      <c r="U8" s="90">
        <f ca="1">ROUND(Engine!V543,0)</f>
        <v>0</v>
      </c>
      <c r="V8" s="90">
        <f ca="1">ROUND(Engine!W543,0)</f>
        <v>0</v>
      </c>
    </row>
    <row r="9" spans="2:22" x14ac:dyDescent="0.35">
      <c r="B9" s="143" t="s">
        <v>0</v>
      </c>
      <c r="C9" s="92">
        <f>ROUND(Engine!D544,0)</f>
        <v>0</v>
      </c>
      <c r="D9" s="92">
        <f>ROUND(Engine!E544,0)</f>
        <v>0</v>
      </c>
      <c r="E9" s="92">
        <f>ROUND(Engine!F544,0)</f>
        <v>0</v>
      </c>
      <c r="F9" s="92">
        <f>ROUND(Engine!G544,0)</f>
        <v>0</v>
      </c>
      <c r="G9" s="92">
        <f>ROUND(Engine!H544,0)</f>
        <v>0</v>
      </c>
      <c r="H9" s="92">
        <f>ROUND(Engine!I544,0)</f>
        <v>0</v>
      </c>
      <c r="I9" s="92">
        <f>ROUND(Engine!J544,0)</f>
        <v>0</v>
      </c>
      <c r="J9" s="92">
        <f>ROUND(Engine!K544,0)</f>
        <v>0</v>
      </c>
      <c r="K9" s="92">
        <f>ROUND(Engine!L544,0)</f>
        <v>0</v>
      </c>
      <c r="L9" s="92">
        <f>ROUND(Engine!M544,0)</f>
        <v>0</v>
      </c>
      <c r="M9" s="92">
        <f>ROUND(Engine!N544,0)</f>
        <v>0</v>
      </c>
      <c r="N9" s="92">
        <f>ROUND(Engine!O544,0)</f>
        <v>0</v>
      </c>
      <c r="O9" s="92">
        <f>ROUND(Engine!P544,0)</f>
        <v>0</v>
      </c>
      <c r="P9" s="92">
        <f>ROUND(Engine!Q544,0)</f>
        <v>0</v>
      </c>
      <c r="Q9" s="92">
        <f>ROUND(Engine!R544,0)</f>
        <v>0</v>
      </c>
      <c r="R9" s="92">
        <f>ROUND(Engine!S544,0)</f>
        <v>0</v>
      </c>
      <c r="S9" s="92">
        <f>ROUND(Engine!T544,0)</f>
        <v>0</v>
      </c>
      <c r="T9" s="92">
        <f>ROUND(Engine!U544,0)</f>
        <v>0</v>
      </c>
      <c r="U9" s="92">
        <f>ROUND(Engine!V544,0)</f>
        <v>0</v>
      </c>
      <c r="V9" s="92">
        <f>ROUND(Engine!W544,0)</f>
        <v>0</v>
      </c>
    </row>
    <row r="10" spans="2:22" x14ac:dyDescent="0.35">
      <c r="B10" s="143" t="s">
        <v>1</v>
      </c>
      <c r="C10" s="92">
        <f>ROUND(Engine!D545,0)</f>
        <v>0</v>
      </c>
      <c r="D10" s="92">
        <f>ROUND(Engine!E545,0)</f>
        <v>0</v>
      </c>
      <c r="E10" s="92">
        <f>ROUND(Engine!F545,0)</f>
        <v>0</v>
      </c>
      <c r="F10" s="92">
        <f>ROUND(Engine!G545,0)</f>
        <v>0</v>
      </c>
      <c r="G10" s="92">
        <f>ROUND(Engine!H545,0)</f>
        <v>0</v>
      </c>
      <c r="H10" s="92">
        <f>ROUND(Engine!I545,0)</f>
        <v>0</v>
      </c>
      <c r="I10" s="92">
        <f>ROUND(Engine!J545,0)</f>
        <v>0</v>
      </c>
      <c r="J10" s="92">
        <f>ROUND(Engine!K545,0)</f>
        <v>0</v>
      </c>
      <c r="K10" s="92">
        <f>ROUND(Engine!L545,0)</f>
        <v>0</v>
      </c>
      <c r="L10" s="92">
        <f>ROUND(Engine!M545,0)</f>
        <v>0</v>
      </c>
      <c r="M10" s="92">
        <f>ROUND(Engine!N545,0)</f>
        <v>0</v>
      </c>
      <c r="N10" s="92">
        <f>ROUND(Engine!O545,0)</f>
        <v>0</v>
      </c>
      <c r="O10" s="92">
        <f>ROUND(Engine!P545,0)</f>
        <v>0</v>
      </c>
      <c r="P10" s="92">
        <f>ROUND(Engine!Q545,0)</f>
        <v>0</v>
      </c>
      <c r="Q10" s="92">
        <f>ROUND(Engine!R545,0)</f>
        <v>0</v>
      </c>
      <c r="R10" s="92">
        <f>ROUND(Engine!S545,0)</f>
        <v>0</v>
      </c>
      <c r="S10" s="92">
        <f>ROUND(Engine!T545,0)</f>
        <v>0</v>
      </c>
      <c r="T10" s="92">
        <f>ROUND(Engine!U545,0)</f>
        <v>0</v>
      </c>
      <c r="U10" s="92">
        <f>ROUND(Engine!V545,0)</f>
        <v>0</v>
      </c>
      <c r="V10" s="92">
        <f>ROUND(Engine!W545,0)</f>
        <v>0</v>
      </c>
    </row>
    <row r="11" spans="2:22" x14ac:dyDescent="0.35">
      <c r="B11" s="143" t="s">
        <v>2</v>
      </c>
      <c r="C11" s="92">
        <f>ROUND(Engine!D546,0)</f>
        <v>0</v>
      </c>
      <c r="D11" s="92">
        <f>ROUND(Engine!E546,0)</f>
        <v>0</v>
      </c>
      <c r="E11" s="92">
        <f>ROUND(Engine!F546,0)</f>
        <v>0</v>
      </c>
      <c r="F11" s="92">
        <f>ROUND(Engine!G546,0)</f>
        <v>0</v>
      </c>
      <c r="G11" s="92">
        <f>ROUND(Engine!H546,0)</f>
        <v>0</v>
      </c>
      <c r="H11" s="92">
        <f>ROUND(Engine!I546,0)</f>
        <v>0</v>
      </c>
      <c r="I11" s="92">
        <f>ROUND(Engine!J546,0)</f>
        <v>0</v>
      </c>
      <c r="J11" s="92">
        <f>ROUND(Engine!K546,0)</f>
        <v>0</v>
      </c>
      <c r="K11" s="92">
        <f>ROUND(Engine!L546,0)</f>
        <v>0</v>
      </c>
      <c r="L11" s="92">
        <f>ROUND(Engine!M546,0)</f>
        <v>0</v>
      </c>
      <c r="M11" s="92">
        <f>ROUND(Engine!N546,0)</f>
        <v>0</v>
      </c>
      <c r="N11" s="92">
        <f>ROUND(Engine!O546,0)</f>
        <v>0</v>
      </c>
      <c r="O11" s="92">
        <f>ROUND(Engine!P546,0)</f>
        <v>0</v>
      </c>
      <c r="P11" s="92">
        <f>ROUND(Engine!Q546,0)</f>
        <v>0</v>
      </c>
      <c r="Q11" s="92">
        <f>ROUND(Engine!R546,0)</f>
        <v>0</v>
      </c>
      <c r="R11" s="92">
        <f>ROUND(Engine!S546,0)</f>
        <v>0</v>
      </c>
      <c r="S11" s="92">
        <f>ROUND(Engine!T546,0)</f>
        <v>0</v>
      </c>
      <c r="T11" s="92">
        <f>ROUND(Engine!U546,0)</f>
        <v>0</v>
      </c>
      <c r="U11" s="92">
        <f>ROUND(Engine!V546,0)</f>
        <v>0</v>
      </c>
      <c r="V11" s="92">
        <f>ROUND(Engine!W546,0)</f>
        <v>0</v>
      </c>
    </row>
    <row r="12" spans="2:22" x14ac:dyDescent="0.35">
      <c r="B12" s="143" t="s">
        <v>122</v>
      </c>
      <c r="C12" s="92">
        <f>ROUND(Engine!D547,0)</f>
        <v>0</v>
      </c>
      <c r="D12" s="92">
        <f>ROUND(Engine!E547,0)</f>
        <v>0</v>
      </c>
      <c r="E12" s="92">
        <f>ROUND(Engine!F547,0)</f>
        <v>0</v>
      </c>
      <c r="F12" s="92">
        <f>ROUND(Engine!G547,0)</f>
        <v>0</v>
      </c>
      <c r="G12" s="92">
        <f>ROUND(Engine!H547,0)</f>
        <v>0</v>
      </c>
      <c r="H12" s="92">
        <f>ROUND(Engine!I547,0)</f>
        <v>0</v>
      </c>
      <c r="I12" s="92">
        <f>ROUND(Engine!J547,0)</f>
        <v>0</v>
      </c>
      <c r="J12" s="92">
        <f>ROUND(Engine!K547,0)</f>
        <v>0</v>
      </c>
      <c r="K12" s="92">
        <f>ROUND(Engine!L547,0)</f>
        <v>0</v>
      </c>
      <c r="L12" s="92">
        <f>ROUND(Engine!M547,0)</f>
        <v>0</v>
      </c>
      <c r="M12" s="92">
        <f>ROUND(Engine!N547,0)</f>
        <v>0</v>
      </c>
      <c r="N12" s="92">
        <f>ROUND(Engine!O547,0)</f>
        <v>0</v>
      </c>
      <c r="O12" s="92">
        <f>ROUND(Engine!P547,0)</f>
        <v>0</v>
      </c>
      <c r="P12" s="92">
        <f>ROUND(Engine!Q547,0)</f>
        <v>0</v>
      </c>
      <c r="Q12" s="92">
        <f>ROUND(Engine!R547,0)</f>
        <v>0</v>
      </c>
      <c r="R12" s="92">
        <f>ROUND(Engine!S547,0)</f>
        <v>0</v>
      </c>
      <c r="S12" s="92">
        <f>ROUND(Engine!T547,0)</f>
        <v>0</v>
      </c>
      <c r="T12" s="92">
        <f>ROUND(Engine!U547,0)</f>
        <v>0</v>
      </c>
      <c r="U12" s="92">
        <f>ROUND(Engine!V547,0)</f>
        <v>0</v>
      </c>
      <c r="V12" s="92">
        <f>ROUND(Engine!W547,0)</f>
        <v>0</v>
      </c>
    </row>
    <row r="13" spans="2:22" x14ac:dyDescent="0.35">
      <c r="B13" s="143" t="s">
        <v>3</v>
      </c>
      <c r="C13" s="92">
        <f>ROUND(Engine!D548,0)</f>
        <v>0</v>
      </c>
      <c r="D13" s="92">
        <f>ROUND(Engine!E548,0)</f>
        <v>0</v>
      </c>
      <c r="E13" s="92">
        <f>ROUND(Engine!F548,0)</f>
        <v>0</v>
      </c>
      <c r="F13" s="92">
        <f>ROUND(Engine!G548,0)</f>
        <v>0</v>
      </c>
      <c r="G13" s="92">
        <f>ROUND(Engine!H548,0)</f>
        <v>0</v>
      </c>
      <c r="H13" s="92">
        <f>ROUND(Engine!I548,0)</f>
        <v>0</v>
      </c>
      <c r="I13" s="92">
        <f>ROUND(Engine!J548,0)</f>
        <v>0</v>
      </c>
      <c r="J13" s="92">
        <f>ROUND(Engine!K548,0)</f>
        <v>0</v>
      </c>
      <c r="K13" s="92">
        <f>ROUND(Engine!L548,0)</f>
        <v>0</v>
      </c>
      <c r="L13" s="92">
        <f>ROUND(Engine!M548,0)</f>
        <v>0</v>
      </c>
      <c r="M13" s="92">
        <f>ROUND(Engine!N548,0)</f>
        <v>0</v>
      </c>
      <c r="N13" s="92">
        <f>ROUND(Engine!O548,0)</f>
        <v>0</v>
      </c>
      <c r="O13" s="92">
        <f>ROUND(Engine!P548,0)</f>
        <v>0</v>
      </c>
      <c r="P13" s="92">
        <f>ROUND(Engine!Q548,0)</f>
        <v>0</v>
      </c>
      <c r="Q13" s="92">
        <f>ROUND(Engine!R548,0)</f>
        <v>0</v>
      </c>
      <c r="R13" s="92">
        <f>ROUND(Engine!S548,0)</f>
        <v>0</v>
      </c>
      <c r="S13" s="92">
        <f>ROUND(Engine!T548,0)</f>
        <v>0</v>
      </c>
      <c r="T13" s="92">
        <f>ROUND(Engine!U548,0)</f>
        <v>0</v>
      </c>
      <c r="U13" s="92">
        <f>ROUND(Engine!V548,0)</f>
        <v>0</v>
      </c>
      <c r="V13" s="92">
        <f>ROUND(Engine!W548,0)</f>
        <v>0</v>
      </c>
    </row>
    <row r="14" spans="2:22" x14ac:dyDescent="0.35">
      <c r="B14" s="144" t="s">
        <v>123</v>
      </c>
      <c r="C14" s="94">
        <f>ROUND(Engine!D549,0)</f>
        <v>0</v>
      </c>
      <c r="D14" s="94">
        <f>ROUND(Engine!E549,0)</f>
        <v>0</v>
      </c>
      <c r="E14" s="94">
        <f>ROUND(Engine!F549,0)</f>
        <v>0</v>
      </c>
      <c r="F14" s="94">
        <f>ROUND(Engine!G549,0)</f>
        <v>0</v>
      </c>
      <c r="G14" s="94">
        <f>ROUND(Engine!H549,0)</f>
        <v>0</v>
      </c>
      <c r="H14" s="94">
        <f>ROUND(Engine!I549,0)</f>
        <v>0</v>
      </c>
      <c r="I14" s="94">
        <f>ROUND(Engine!J549,0)</f>
        <v>0</v>
      </c>
      <c r="J14" s="94">
        <f>ROUND(Engine!K549,0)</f>
        <v>0</v>
      </c>
      <c r="K14" s="94">
        <f>ROUND(Engine!L549,0)</f>
        <v>0</v>
      </c>
      <c r="L14" s="94">
        <f>ROUND(Engine!M549,0)</f>
        <v>0</v>
      </c>
      <c r="M14" s="94">
        <f>ROUND(Engine!N549,0)</f>
        <v>0</v>
      </c>
      <c r="N14" s="94">
        <f>ROUND(Engine!O549,0)</f>
        <v>0</v>
      </c>
      <c r="O14" s="94">
        <f>ROUND(Engine!P549,0)</f>
        <v>0</v>
      </c>
      <c r="P14" s="94">
        <f>ROUND(Engine!Q549,0)</f>
        <v>0</v>
      </c>
      <c r="Q14" s="94">
        <f>ROUND(Engine!R549,0)</f>
        <v>0</v>
      </c>
      <c r="R14" s="94">
        <f>ROUND(Engine!S549,0)</f>
        <v>0</v>
      </c>
      <c r="S14" s="94">
        <f>ROUND(Engine!T549,0)</f>
        <v>0</v>
      </c>
      <c r="T14" s="94">
        <f>ROUND(Engine!U549,0)</f>
        <v>0</v>
      </c>
      <c r="U14" s="94">
        <f>ROUND(Engine!V549,0)</f>
        <v>0</v>
      </c>
      <c r="V14" s="94">
        <f>ROUND(Engine!W549,0)</f>
        <v>0</v>
      </c>
    </row>
    <row r="15" spans="2:22" x14ac:dyDescent="0.35">
      <c r="B15" s="248" t="s">
        <v>243</v>
      </c>
      <c r="C15" s="249">
        <f>ROUND(Engine!D550,0)</f>
        <v>0</v>
      </c>
      <c r="D15" s="249">
        <f>ROUND(Engine!E550,0)</f>
        <v>0</v>
      </c>
      <c r="E15" s="249">
        <f>ROUND(Engine!F550,0)</f>
        <v>0</v>
      </c>
      <c r="F15" s="249">
        <f>ROUND(Engine!G550,0)</f>
        <v>0</v>
      </c>
      <c r="G15" s="249">
        <f>ROUND(Engine!H550,0)</f>
        <v>0</v>
      </c>
      <c r="H15" s="249">
        <f>ROUND(Engine!I550,0)</f>
        <v>0</v>
      </c>
      <c r="I15" s="249">
        <f>ROUND(Engine!J550,0)</f>
        <v>0</v>
      </c>
      <c r="J15" s="249">
        <f>ROUND(Engine!K550,0)</f>
        <v>0</v>
      </c>
      <c r="K15" s="249">
        <f>ROUND(Engine!L550,0)</f>
        <v>0</v>
      </c>
      <c r="L15" s="249">
        <f>ROUND(Engine!M550,0)</f>
        <v>0</v>
      </c>
      <c r="M15" s="249">
        <f>ROUND(Engine!N550,0)</f>
        <v>0</v>
      </c>
      <c r="N15" s="249">
        <f>ROUND(Engine!O550,0)</f>
        <v>0</v>
      </c>
      <c r="O15" s="249">
        <f>ROUND(Engine!P550,0)</f>
        <v>0</v>
      </c>
      <c r="P15" s="249">
        <f>ROUND(Engine!Q550,0)</f>
        <v>0</v>
      </c>
      <c r="Q15" s="249">
        <f>ROUND(Engine!R550,0)</f>
        <v>0</v>
      </c>
      <c r="R15" s="249">
        <f>ROUND(Engine!S550,0)</f>
        <v>0</v>
      </c>
      <c r="S15" s="249">
        <f>ROUND(Engine!T550,0)</f>
        <v>0</v>
      </c>
      <c r="T15" s="249">
        <f>ROUND(Engine!U550,0)</f>
        <v>0</v>
      </c>
      <c r="U15" s="249">
        <f>ROUND(Engine!V550,0)</f>
        <v>0</v>
      </c>
      <c r="V15" s="249">
        <f>ROUND(Engine!W550,0)</f>
        <v>0</v>
      </c>
    </row>
    <row r="16" spans="2:22" x14ac:dyDescent="0.35">
      <c r="B16" s="248" t="s">
        <v>244</v>
      </c>
      <c r="C16" s="249">
        <f>ROUND(Engine!D551,0)</f>
        <v>0</v>
      </c>
      <c r="D16" s="249">
        <f>ROUND(Engine!E551,0)</f>
        <v>0</v>
      </c>
      <c r="E16" s="249">
        <f>ROUND(Engine!F551,0)</f>
        <v>0</v>
      </c>
      <c r="F16" s="249">
        <f>ROUND(Engine!G551,0)</f>
        <v>0</v>
      </c>
      <c r="G16" s="249">
        <f>ROUND(Engine!H551,0)</f>
        <v>0</v>
      </c>
      <c r="H16" s="249">
        <f>ROUND(Engine!I551,0)</f>
        <v>0</v>
      </c>
      <c r="I16" s="249">
        <f>ROUND(Engine!J551,0)</f>
        <v>0</v>
      </c>
      <c r="J16" s="249">
        <f>ROUND(Engine!K551,0)</f>
        <v>0</v>
      </c>
      <c r="K16" s="249">
        <f>ROUND(Engine!L551,0)</f>
        <v>0</v>
      </c>
      <c r="L16" s="249">
        <f>ROUND(Engine!M551,0)</f>
        <v>0</v>
      </c>
      <c r="M16" s="249">
        <f>ROUND(Engine!N551,0)</f>
        <v>0</v>
      </c>
      <c r="N16" s="249">
        <f>ROUND(Engine!O551,0)</f>
        <v>0</v>
      </c>
      <c r="O16" s="249">
        <f>ROUND(Engine!P551,0)</f>
        <v>0</v>
      </c>
      <c r="P16" s="249">
        <f>ROUND(Engine!Q551,0)</f>
        <v>0</v>
      </c>
      <c r="Q16" s="249">
        <f>ROUND(Engine!R551,0)</f>
        <v>0</v>
      </c>
      <c r="R16" s="249">
        <f>ROUND(Engine!S551,0)</f>
        <v>0</v>
      </c>
      <c r="S16" s="249">
        <f>ROUND(Engine!T551,0)</f>
        <v>0</v>
      </c>
      <c r="T16" s="249">
        <f>ROUND(Engine!U551,0)</f>
        <v>0</v>
      </c>
      <c r="U16" s="249">
        <f>ROUND(Engine!V551,0)</f>
        <v>0</v>
      </c>
      <c r="V16" s="249">
        <f>ROUND(Engine!W551,0)</f>
        <v>0</v>
      </c>
    </row>
    <row r="17" spans="2:22" x14ac:dyDescent="0.35">
      <c r="B17" s="145" t="s">
        <v>194</v>
      </c>
      <c r="C17" s="151">
        <f ca="1">ROUND(Engine!D552,0)</f>
        <v>0</v>
      </c>
      <c r="D17" s="151">
        <f ca="1">ROUND(Engine!E552,0)</f>
        <v>0</v>
      </c>
      <c r="E17" s="151">
        <f ca="1">ROUND(Engine!F552,0)</f>
        <v>0</v>
      </c>
      <c r="F17" s="151">
        <f ca="1">ROUND(Engine!G552,0)</f>
        <v>0</v>
      </c>
      <c r="G17" s="151">
        <f ca="1">ROUND(Engine!H552,0)</f>
        <v>0</v>
      </c>
      <c r="H17" s="151">
        <f ca="1">ROUND(Engine!I552,0)</f>
        <v>0</v>
      </c>
      <c r="I17" s="151">
        <f ca="1">ROUND(Engine!J552,0)</f>
        <v>0</v>
      </c>
      <c r="J17" s="151">
        <f ca="1">ROUND(Engine!K552,0)</f>
        <v>0</v>
      </c>
      <c r="K17" s="151">
        <f ca="1">ROUND(Engine!L552,0)</f>
        <v>0</v>
      </c>
      <c r="L17" s="151">
        <f ca="1">ROUND(Engine!M552,0)</f>
        <v>0</v>
      </c>
      <c r="M17" s="151">
        <f ca="1">ROUND(Engine!N552,0)</f>
        <v>0</v>
      </c>
      <c r="N17" s="151">
        <f ca="1">ROUND(Engine!O552,0)</f>
        <v>0</v>
      </c>
      <c r="O17" s="151">
        <f ca="1">ROUND(Engine!P552,0)</f>
        <v>0</v>
      </c>
      <c r="P17" s="151">
        <f ca="1">ROUND(Engine!Q552,0)</f>
        <v>0</v>
      </c>
      <c r="Q17" s="151">
        <f ca="1">ROUND(Engine!R552,0)</f>
        <v>0</v>
      </c>
      <c r="R17" s="151">
        <f ca="1">ROUND(Engine!S552,0)</f>
        <v>0</v>
      </c>
      <c r="S17" s="151">
        <f ca="1">ROUND(Engine!T552,0)</f>
        <v>0</v>
      </c>
      <c r="T17" s="151">
        <f ca="1">ROUND(Engine!U552,0)</f>
        <v>0</v>
      </c>
      <c r="U17" s="151">
        <f ca="1">ROUND(Engine!V552,0)</f>
        <v>0</v>
      </c>
      <c r="V17" s="151">
        <f ca="1">ROUND(Engine!W552,0)</f>
        <v>0</v>
      </c>
    </row>
    <row r="18" spans="2:22" x14ac:dyDescent="0.35">
      <c r="B18" s="251" t="s">
        <v>187</v>
      </c>
      <c r="C18" s="252">
        <f ca="1">ROUND(Engine!D553,0)</f>
        <v>0</v>
      </c>
      <c r="D18" s="252">
        <f ca="1">ROUND(Engine!E553,0)</f>
        <v>0</v>
      </c>
      <c r="E18" s="252">
        <f ca="1">ROUND(Engine!F553,0)</f>
        <v>0</v>
      </c>
      <c r="F18" s="252">
        <f ca="1">ROUND(Engine!G553,0)</f>
        <v>0</v>
      </c>
      <c r="G18" s="252">
        <f ca="1">ROUND(Engine!H553,0)</f>
        <v>0</v>
      </c>
      <c r="H18" s="252">
        <f ca="1">ROUND(Engine!I553,0)</f>
        <v>0</v>
      </c>
      <c r="I18" s="252">
        <f ca="1">ROUND(Engine!J553,0)</f>
        <v>0</v>
      </c>
      <c r="J18" s="252">
        <f ca="1">ROUND(Engine!K553,0)</f>
        <v>0</v>
      </c>
      <c r="K18" s="252">
        <f ca="1">ROUND(Engine!L553,0)</f>
        <v>0</v>
      </c>
      <c r="L18" s="252">
        <f ca="1">ROUND(Engine!M553,0)</f>
        <v>0</v>
      </c>
      <c r="M18" s="252">
        <f ca="1">ROUND(Engine!N553,0)</f>
        <v>0</v>
      </c>
      <c r="N18" s="252">
        <f ca="1">ROUND(Engine!O553,0)</f>
        <v>0</v>
      </c>
      <c r="O18" s="252">
        <f ca="1">ROUND(Engine!P553,0)</f>
        <v>0</v>
      </c>
      <c r="P18" s="252">
        <f ca="1">ROUND(Engine!Q553,0)</f>
        <v>0</v>
      </c>
      <c r="Q18" s="252">
        <f ca="1">ROUND(Engine!R553,0)</f>
        <v>0</v>
      </c>
      <c r="R18" s="252">
        <f ca="1">ROUND(Engine!S553,0)</f>
        <v>0</v>
      </c>
      <c r="S18" s="252">
        <f ca="1">ROUND(Engine!T553,0)</f>
        <v>0</v>
      </c>
      <c r="T18" s="252">
        <f ca="1">ROUND(Engine!U553,0)</f>
        <v>0</v>
      </c>
      <c r="U18" s="252">
        <f ca="1">ROUND(Engine!V553,0)</f>
        <v>0</v>
      </c>
      <c r="V18" s="252">
        <f ca="1">ROUND(Engine!W553,0)</f>
        <v>0</v>
      </c>
    </row>
    <row r="19" spans="2:22" x14ac:dyDescent="0.35"/>
    <row r="20" spans="2:22" ht="15" thickBot="1" x14ac:dyDescent="0.4">
      <c r="B20" s="81" t="s">
        <v>227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</row>
    <row r="21" spans="2:22" ht="4" customHeight="1" x14ac:dyDescent="0.35">
      <c r="B21" s="155"/>
    </row>
    <row r="22" spans="2:22" ht="75" customHeight="1" x14ac:dyDescent="0.35">
      <c r="B22" s="362" t="s">
        <v>272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</row>
    <row r="23" spans="2:22" x14ac:dyDescent="0.35"/>
  </sheetData>
  <sheetProtection algorithmName="SHA-512" hashValue="eRjbQeyY2jDqqJ081m1Cyj1/cseSjwOMSabGEXqzmwYxIQq6qD37iUv+Kg7x+L9IdYBdyq4QG+BXpvrZTq1/0g==" saltValue="H2vjlJcbvI8hOV98vv8a8Q==" spinCount="100000" sheet="1" objects="1" scenarios="1"/>
  <mergeCells count="2">
    <mergeCell ref="C2:V2"/>
    <mergeCell ref="B22:V22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 &amp;"-,Pogrubiony"&amp;N_x000D_&amp;1#&amp;"Aptos"&amp;8&amp;K000000 K2 - Informacja wewnętrzna (Internal)&amp;R&amp;8Arkusz: &amp;"-,Pogrubiony"&amp;A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926E-4DCA-488A-9118-E28FAC496BCC}">
  <sheetPr codeName="Arkusz5">
    <tabColor rgb="FF002060"/>
    <pageSetUpPr fitToPage="1"/>
  </sheetPr>
  <dimension ref="A1:Z113"/>
  <sheetViews>
    <sheetView showGridLines="0" zoomScaleNormal="100" workbookViewId="0"/>
  </sheetViews>
  <sheetFormatPr defaultColWidth="0" defaultRowHeight="12" zeroHeight="1" x14ac:dyDescent="0.3"/>
  <cols>
    <col min="1" max="1" width="2.7265625" style="43" customWidth="1"/>
    <col min="2" max="2" width="23" style="43" bestFit="1" customWidth="1"/>
    <col min="3" max="22" width="10.7265625" style="43" customWidth="1"/>
    <col min="23" max="23" width="2.7265625" style="43" customWidth="1"/>
    <col min="24" max="26" width="0" style="43" hidden="1" customWidth="1"/>
    <col min="27" max="16384" width="9.1796875" style="43" hidden="1"/>
  </cols>
  <sheetData>
    <row r="1" spans="2:26" x14ac:dyDescent="0.3"/>
    <row r="2" spans="2:26" ht="14.5" x14ac:dyDescent="0.3">
      <c r="B2" s="338" t="str">
        <f>IF(Engine!C10="",Projekt_Tytul,Projekt_Tytul_Caly)</f>
        <v>Uzupełnij tytuł projektu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</row>
    <row r="3" spans="2:26" x14ac:dyDescent="0.3"/>
    <row r="4" spans="2:26" s="36" customFormat="1" ht="15" thickBot="1" x14ac:dyDescent="0.4">
      <c r="B4" s="152" t="s">
        <v>225</v>
      </c>
      <c r="C4" s="361" t="str">
        <f>IF(Lider=1,Wnioskodawca,"")</f>
        <v/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43"/>
      <c r="X4" s="43"/>
      <c r="Y4" s="43"/>
      <c r="Z4" s="43"/>
    </row>
    <row r="5" spans="2:26" ht="4" customHeight="1" x14ac:dyDescent="0.3"/>
    <row r="6" spans="2:26" x14ac:dyDescent="0.3">
      <c r="C6" s="18">
        <f ca="1">Projekt!K$2</f>
        <v>2026</v>
      </c>
      <c r="D6" s="18">
        <f ca="1">Projekt!L$2</f>
        <v>2027</v>
      </c>
      <c r="E6" s="18">
        <f ca="1">Projekt!M$2</f>
        <v>2028</v>
      </c>
      <c r="F6" s="18">
        <f ca="1">Projekt!N$2</f>
        <v>2029</v>
      </c>
      <c r="G6" s="18">
        <f ca="1">Projekt!O$2</f>
        <v>2030</v>
      </c>
      <c r="H6" s="18">
        <f ca="1">Projekt!P$2</f>
        <v>2031</v>
      </c>
      <c r="I6" s="18">
        <f ca="1">Projekt!Q$2</f>
        <v>2032</v>
      </c>
      <c r="J6" s="18">
        <f ca="1">Projekt!R$2</f>
        <v>2033</v>
      </c>
      <c r="K6" s="18">
        <f ca="1">Projekt!S$2</f>
        <v>2034</v>
      </c>
      <c r="L6" s="18">
        <f ca="1">Projekt!T$2</f>
        <v>2035</v>
      </c>
      <c r="M6" s="18">
        <f ca="1">Projekt!U$2</f>
        <v>2036</v>
      </c>
      <c r="N6" s="18">
        <f ca="1">Projekt!V$2</f>
        <v>2037</v>
      </c>
      <c r="O6" s="18">
        <f ca="1">Projekt!W$2</f>
        <v>2038</v>
      </c>
      <c r="P6" s="18">
        <f ca="1">Projekt!X$2</f>
        <v>2039</v>
      </c>
      <c r="Q6" s="18">
        <f ca="1">Projekt!Y$2</f>
        <v>2040</v>
      </c>
      <c r="R6" s="18">
        <f ca="1">Projekt!Z$2</f>
        <v>2041</v>
      </c>
      <c r="S6" s="18">
        <f ca="1">Projekt!AA$2</f>
        <v>2042</v>
      </c>
      <c r="T6" s="18">
        <f ca="1">Projekt!AB$2</f>
        <v>2043</v>
      </c>
      <c r="U6" s="18">
        <f ca="1">Projekt!AC$2</f>
        <v>2044</v>
      </c>
      <c r="V6" s="18">
        <f ca="1">Projekt!AD$2</f>
        <v>2045</v>
      </c>
    </row>
    <row r="7" spans="2:26" ht="4" customHeight="1" x14ac:dyDescent="0.3"/>
    <row r="8" spans="2:26" x14ac:dyDescent="0.3">
      <c r="B8" s="141" t="s">
        <v>63</v>
      </c>
      <c r="C8" s="88" t="str">
        <f>IF(Lider=1,Projekt!K341,"")</f>
        <v/>
      </c>
      <c r="D8" s="88" t="str">
        <f>IF(Lider=1,Projekt!L341,"")</f>
        <v/>
      </c>
      <c r="E8" s="88" t="str">
        <f>IF(Lider=1,Projekt!M341,"")</f>
        <v/>
      </c>
      <c r="F8" s="88" t="str">
        <f>IF(Lider=1,Projekt!N341,"")</f>
        <v/>
      </c>
      <c r="G8" s="88" t="str">
        <f>IF(Lider=1,Projekt!O341,"")</f>
        <v/>
      </c>
      <c r="H8" s="88" t="str">
        <f>IF(Lider=1,Projekt!P341,"")</f>
        <v/>
      </c>
      <c r="I8" s="88" t="str">
        <f>IF(Lider=1,Projekt!Q341,"")</f>
        <v/>
      </c>
      <c r="J8" s="88" t="str">
        <f>IF(Lider=1,Projekt!R341,"")</f>
        <v/>
      </c>
      <c r="K8" s="88" t="str">
        <f>IF(Lider=1,Projekt!S341,"")</f>
        <v/>
      </c>
      <c r="L8" s="88" t="str">
        <f>IF(Lider=1,Projekt!T341,"")</f>
        <v/>
      </c>
      <c r="M8" s="88" t="str">
        <f>IF(Lider=1,Projekt!U341,"")</f>
        <v/>
      </c>
      <c r="N8" s="88" t="str">
        <f>IF(Lider=1,Projekt!V341,"")</f>
        <v/>
      </c>
      <c r="O8" s="88" t="str">
        <f>IF(Lider=1,Projekt!W341,"")</f>
        <v/>
      </c>
      <c r="P8" s="88" t="str">
        <f>IF(Lider=1,Projekt!X341,"")</f>
        <v/>
      </c>
      <c r="Q8" s="88" t="str">
        <f>IF(Lider=1,Projekt!Y341,"")</f>
        <v/>
      </c>
      <c r="R8" s="88" t="str">
        <f>IF(Lider=1,Projekt!Z341,"")</f>
        <v/>
      </c>
      <c r="S8" s="88" t="str">
        <f>IF(Lider=1,Projekt!AA341,"")</f>
        <v/>
      </c>
      <c r="T8" s="88" t="str">
        <f>IF(Lider=1,Projekt!AB341,"")</f>
        <v/>
      </c>
      <c r="U8" s="88" t="str">
        <f>IF(Lider=1,Projekt!AC341,"")</f>
        <v/>
      </c>
      <c r="V8" s="88" t="str">
        <f>IF(Lider=1,Projekt!AD341,"")</f>
        <v/>
      </c>
    </row>
    <row r="9" spans="2:26" x14ac:dyDescent="0.3">
      <c r="B9" s="141" t="s">
        <v>96</v>
      </c>
      <c r="C9" s="88" t="str">
        <f>IF(Lider=1,Projekt!K342,"")</f>
        <v/>
      </c>
      <c r="D9" s="88" t="str">
        <f>IF(Lider=1,Projekt!L342,"")</f>
        <v/>
      </c>
      <c r="E9" s="88" t="str">
        <f>IF(Lider=1,Projekt!M342,"")</f>
        <v/>
      </c>
      <c r="F9" s="88" t="str">
        <f>IF(Lider=1,Projekt!N342,"")</f>
        <v/>
      </c>
      <c r="G9" s="88" t="str">
        <f>IF(Lider=1,Projekt!O342,"")</f>
        <v/>
      </c>
      <c r="H9" s="88" t="str">
        <f>IF(Lider=1,Projekt!P342,"")</f>
        <v/>
      </c>
      <c r="I9" s="88" t="str">
        <f>IF(Lider=1,Projekt!Q342,"")</f>
        <v/>
      </c>
      <c r="J9" s="88" t="str">
        <f>IF(Lider=1,Projekt!R342,"")</f>
        <v/>
      </c>
      <c r="K9" s="88" t="str">
        <f>IF(Lider=1,Projekt!S342,"")</f>
        <v/>
      </c>
      <c r="L9" s="88" t="str">
        <f>IF(Lider=1,Projekt!T342,"")</f>
        <v/>
      </c>
      <c r="M9" s="88" t="str">
        <f>IF(Lider=1,Projekt!U342,"")</f>
        <v/>
      </c>
      <c r="N9" s="88" t="str">
        <f>IF(Lider=1,Projekt!V342,"")</f>
        <v/>
      </c>
      <c r="O9" s="88" t="str">
        <f>IF(Lider=1,Projekt!W342,"")</f>
        <v/>
      </c>
      <c r="P9" s="88" t="str">
        <f>IF(Lider=1,Projekt!X342,"")</f>
        <v/>
      </c>
      <c r="Q9" s="88" t="str">
        <f>IF(Lider=1,Projekt!Y342,"")</f>
        <v/>
      </c>
      <c r="R9" s="88" t="str">
        <f>IF(Lider=1,Projekt!Z342,"")</f>
        <v/>
      </c>
      <c r="S9" s="88" t="str">
        <f>IF(Lider=1,Projekt!AA342,"")</f>
        <v/>
      </c>
      <c r="T9" s="88" t="str">
        <f>IF(Lider=1,Projekt!AB342,"")</f>
        <v/>
      </c>
      <c r="U9" s="88" t="str">
        <f>IF(Lider=1,Projekt!AC342,"")</f>
        <v/>
      </c>
      <c r="V9" s="88" t="str">
        <f>IF(Lider=1,Projekt!AD342,"")</f>
        <v/>
      </c>
    </row>
    <row r="10" spans="2:26" x14ac:dyDescent="0.3">
      <c r="B10" s="142" t="s">
        <v>65</v>
      </c>
      <c r="C10" s="90" t="str">
        <f>IF(Lider=1,Projekt!K343,"")</f>
        <v/>
      </c>
      <c r="D10" s="90" t="str">
        <f>IF(Lider=1,Projekt!L343,"")</f>
        <v/>
      </c>
      <c r="E10" s="90" t="str">
        <f>IF(Lider=1,Projekt!M343,"")</f>
        <v/>
      </c>
      <c r="F10" s="90" t="str">
        <f>IF(Lider=1,Projekt!N343,"")</f>
        <v/>
      </c>
      <c r="G10" s="90" t="str">
        <f>IF(Lider=1,Projekt!O343,"")</f>
        <v/>
      </c>
      <c r="H10" s="90" t="str">
        <f>IF(Lider=1,Projekt!P343,"")</f>
        <v/>
      </c>
      <c r="I10" s="90" t="str">
        <f>IF(Lider=1,Projekt!Q343,"")</f>
        <v/>
      </c>
      <c r="J10" s="90" t="str">
        <f>IF(Lider=1,Projekt!R343,"")</f>
        <v/>
      </c>
      <c r="K10" s="90" t="str">
        <f>IF(Lider=1,Projekt!S343,"")</f>
        <v/>
      </c>
      <c r="L10" s="90" t="str">
        <f>IF(Lider=1,Projekt!T343,"")</f>
        <v/>
      </c>
      <c r="M10" s="90" t="str">
        <f>IF(Lider=1,Projekt!U343,"")</f>
        <v/>
      </c>
      <c r="N10" s="90" t="str">
        <f>IF(Lider=1,Projekt!V343,"")</f>
        <v/>
      </c>
      <c r="O10" s="90" t="str">
        <f>IF(Lider=1,Projekt!W343,"")</f>
        <v/>
      </c>
      <c r="P10" s="90" t="str">
        <f>IF(Lider=1,Projekt!X343,"")</f>
        <v/>
      </c>
      <c r="Q10" s="90" t="str">
        <f>IF(Lider=1,Projekt!Y343,"")</f>
        <v/>
      </c>
      <c r="R10" s="90" t="str">
        <f>IF(Lider=1,Projekt!Z343,"")</f>
        <v/>
      </c>
      <c r="S10" s="90" t="str">
        <f>IF(Lider=1,Projekt!AA343,"")</f>
        <v/>
      </c>
      <c r="T10" s="90" t="str">
        <f>IF(Lider=1,Projekt!AB343,"")</f>
        <v/>
      </c>
      <c r="U10" s="90" t="str">
        <f>IF(Lider=1,Projekt!AC343,"")</f>
        <v/>
      </c>
      <c r="V10" s="90" t="str">
        <f>IF(Lider=1,Projekt!AD343,"")</f>
        <v/>
      </c>
    </row>
    <row r="11" spans="2:26" x14ac:dyDescent="0.3">
      <c r="B11" s="143" t="s">
        <v>0</v>
      </c>
      <c r="C11" s="92" t="str">
        <f>IF(Lider=1,Projekt!K344,"")</f>
        <v/>
      </c>
      <c r="D11" s="92" t="str">
        <f>IF(Lider=1,Projekt!L344,"")</f>
        <v/>
      </c>
      <c r="E11" s="92" t="str">
        <f>IF(Lider=1,Projekt!M344,"")</f>
        <v/>
      </c>
      <c r="F11" s="92" t="str">
        <f>IF(Lider=1,Projekt!N344,"")</f>
        <v/>
      </c>
      <c r="G11" s="92" t="str">
        <f>IF(Lider=1,Projekt!O344,"")</f>
        <v/>
      </c>
      <c r="H11" s="92" t="str">
        <f>IF(Lider=1,Projekt!P344,"")</f>
        <v/>
      </c>
      <c r="I11" s="92" t="str">
        <f>IF(Lider=1,Projekt!Q344,"")</f>
        <v/>
      </c>
      <c r="J11" s="92" t="str">
        <f>IF(Lider=1,Projekt!R344,"")</f>
        <v/>
      </c>
      <c r="K11" s="92" t="str">
        <f>IF(Lider=1,Projekt!S344,"")</f>
        <v/>
      </c>
      <c r="L11" s="92" t="str">
        <f>IF(Lider=1,Projekt!T344,"")</f>
        <v/>
      </c>
      <c r="M11" s="92" t="str">
        <f>IF(Lider=1,Projekt!U344,"")</f>
        <v/>
      </c>
      <c r="N11" s="92" t="str">
        <f>IF(Lider=1,Projekt!V344,"")</f>
        <v/>
      </c>
      <c r="O11" s="92" t="str">
        <f>IF(Lider=1,Projekt!W344,"")</f>
        <v/>
      </c>
      <c r="P11" s="92" t="str">
        <f>IF(Lider=1,Projekt!X344,"")</f>
        <v/>
      </c>
      <c r="Q11" s="92" t="str">
        <f>IF(Lider=1,Projekt!Y344,"")</f>
        <v/>
      </c>
      <c r="R11" s="92" t="str">
        <f>IF(Lider=1,Projekt!Z344,"")</f>
        <v/>
      </c>
      <c r="S11" s="92" t="str">
        <f>IF(Lider=1,Projekt!AA344,"")</f>
        <v/>
      </c>
      <c r="T11" s="92" t="str">
        <f>IF(Lider=1,Projekt!AB344,"")</f>
        <v/>
      </c>
      <c r="U11" s="92" t="str">
        <f>IF(Lider=1,Projekt!AC344,"")</f>
        <v/>
      </c>
      <c r="V11" s="92" t="str">
        <f>IF(Lider=1,Projekt!AD344,"")</f>
        <v/>
      </c>
    </row>
    <row r="12" spans="2:26" x14ac:dyDescent="0.3">
      <c r="B12" s="143" t="s">
        <v>1</v>
      </c>
      <c r="C12" s="92" t="str">
        <f>IF(Lider=1,Projekt!K345,"")</f>
        <v/>
      </c>
      <c r="D12" s="92" t="str">
        <f>IF(Lider=1,Projekt!L345,"")</f>
        <v/>
      </c>
      <c r="E12" s="92" t="str">
        <f>IF(Lider=1,Projekt!M345,"")</f>
        <v/>
      </c>
      <c r="F12" s="92" t="str">
        <f>IF(Lider=1,Projekt!N345,"")</f>
        <v/>
      </c>
      <c r="G12" s="92" t="str">
        <f>IF(Lider=1,Projekt!O345,"")</f>
        <v/>
      </c>
      <c r="H12" s="92" t="str">
        <f>IF(Lider=1,Projekt!P345,"")</f>
        <v/>
      </c>
      <c r="I12" s="92" t="str">
        <f>IF(Lider=1,Projekt!Q345,"")</f>
        <v/>
      </c>
      <c r="J12" s="92" t="str">
        <f>IF(Lider=1,Projekt!R345,"")</f>
        <v/>
      </c>
      <c r="K12" s="92" t="str">
        <f>IF(Lider=1,Projekt!S345,"")</f>
        <v/>
      </c>
      <c r="L12" s="92" t="str">
        <f>IF(Lider=1,Projekt!T345,"")</f>
        <v/>
      </c>
      <c r="M12" s="92" t="str">
        <f>IF(Lider=1,Projekt!U345,"")</f>
        <v/>
      </c>
      <c r="N12" s="92" t="str">
        <f>IF(Lider=1,Projekt!V345,"")</f>
        <v/>
      </c>
      <c r="O12" s="92" t="str">
        <f>IF(Lider=1,Projekt!W345,"")</f>
        <v/>
      </c>
      <c r="P12" s="92" t="str">
        <f>IF(Lider=1,Projekt!X345,"")</f>
        <v/>
      </c>
      <c r="Q12" s="92" t="str">
        <f>IF(Lider=1,Projekt!Y345,"")</f>
        <v/>
      </c>
      <c r="R12" s="92" t="str">
        <f>IF(Lider=1,Projekt!Z345,"")</f>
        <v/>
      </c>
      <c r="S12" s="92" t="str">
        <f>IF(Lider=1,Projekt!AA345,"")</f>
        <v/>
      </c>
      <c r="T12" s="92" t="str">
        <f>IF(Lider=1,Projekt!AB345,"")</f>
        <v/>
      </c>
      <c r="U12" s="92" t="str">
        <f>IF(Lider=1,Projekt!AC345,"")</f>
        <v/>
      </c>
      <c r="V12" s="92" t="str">
        <f>IF(Lider=1,Projekt!AD345,"")</f>
        <v/>
      </c>
    </row>
    <row r="13" spans="2:26" x14ac:dyDescent="0.3">
      <c r="B13" s="143" t="s">
        <v>2</v>
      </c>
      <c r="C13" s="92" t="str">
        <f>IF(Lider=1,Projekt!K346,"")</f>
        <v/>
      </c>
      <c r="D13" s="92" t="str">
        <f>IF(Lider=1,Projekt!L346,"")</f>
        <v/>
      </c>
      <c r="E13" s="92" t="str">
        <f>IF(Lider=1,Projekt!M346,"")</f>
        <v/>
      </c>
      <c r="F13" s="92" t="str">
        <f>IF(Lider=1,Projekt!N346,"")</f>
        <v/>
      </c>
      <c r="G13" s="92" t="str">
        <f>IF(Lider=1,Projekt!O346,"")</f>
        <v/>
      </c>
      <c r="H13" s="92" t="str">
        <f>IF(Lider=1,Projekt!P346,"")</f>
        <v/>
      </c>
      <c r="I13" s="92" t="str">
        <f>IF(Lider=1,Projekt!Q346,"")</f>
        <v/>
      </c>
      <c r="J13" s="92" t="str">
        <f>IF(Lider=1,Projekt!R346,"")</f>
        <v/>
      </c>
      <c r="K13" s="92" t="str">
        <f>IF(Lider=1,Projekt!S346,"")</f>
        <v/>
      </c>
      <c r="L13" s="92" t="str">
        <f>IF(Lider=1,Projekt!T346,"")</f>
        <v/>
      </c>
      <c r="M13" s="92" t="str">
        <f>IF(Lider=1,Projekt!U346,"")</f>
        <v/>
      </c>
      <c r="N13" s="92" t="str">
        <f>IF(Lider=1,Projekt!V346,"")</f>
        <v/>
      </c>
      <c r="O13" s="92" t="str">
        <f>IF(Lider=1,Projekt!W346,"")</f>
        <v/>
      </c>
      <c r="P13" s="92" t="str">
        <f>IF(Lider=1,Projekt!X346,"")</f>
        <v/>
      </c>
      <c r="Q13" s="92" t="str">
        <f>IF(Lider=1,Projekt!Y346,"")</f>
        <v/>
      </c>
      <c r="R13" s="92" t="str">
        <f>IF(Lider=1,Projekt!Z346,"")</f>
        <v/>
      </c>
      <c r="S13" s="92" t="str">
        <f>IF(Lider=1,Projekt!AA346,"")</f>
        <v/>
      </c>
      <c r="T13" s="92" t="str">
        <f>IF(Lider=1,Projekt!AB346,"")</f>
        <v/>
      </c>
      <c r="U13" s="92" t="str">
        <f>IF(Lider=1,Projekt!AC346,"")</f>
        <v/>
      </c>
      <c r="V13" s="92" t="str">
        <f>IF(Lider=1,Projekt!AD346,"")</f>
        <v/>
      </c>
    </row>
    <row r="14" spans="2:26" x14ac:dyDescent="0.3">
      <c r="B14" s="143" t="s">
        <v>122</v>
      </c>
      <c r="C14" s="92" t="str">
        <f>IF(Lider=1,Projekt!K347,"")</f>
        <v/>
      </c>
      <c r="D14" s="92" t="str">
        <f>IF(Lider=1,Projekt!L347,"")</f>
        <v/>
      </c>
      <c r="E14" s="92" t="str">
        <f>IF(Lider=1,Projekt!M347,"")</f>
        <v/>
      </c>
      <c r="F14" s="92" t="str">
        <f>IF(Lider=1,Projekt!N347,"")</f>
        <v/>
      </c>
      <c r="G14" s="92" t="str">
        <f>IF(Lider=1,Projekt!O347,"")</f>
        <v/>
      </c>
      <c r="H14" s="92" t="str">
        <f>IF(Lider=1,Projekt!P347,"")</f>
        <v/>
      </c>
      <c r="I14" s="92" t="str">
        <f>IF(Lider=1,Projekt!Q347,"")</f>
        <v/>
      </c>
      <c r="J14" s="92" t="str">
        <f>IF(Lider=1,Projekt!R347,"")</f>
        <v/>
      </c>
      <c r="K14" s="92" t="str">
        <f>IF(Lider=1,Projekt!S347,"")</f>
        <v/>
      </c>
      <c r="L14" s="92" t="str">
        <f>IF(Lider=1,Projekt!T347,"")</f>
        <v/>
      </c>
      <c r="M14" s="92" t="str">
        <f>IF(Lider=1,Projekt!U347,"")</f>
        <v/>
      </c>
      <c r="N14" s="92" t="str">
        <f>IF(Lider=1,Projekt!V347,"")</f>
        <v/>
      </c>
      <c r="O14" s="92" t="str">
        <f>IF(Lider=1,Projekt!W347,"")</f>
        <v/>
      </c>
      <c r="P14" s="92" t="str">
        <f>IF(Lider=1,Projekt!X347,"")</f>
        <v/>
      </c>
      <c r="Q14" s="92" t="str">
        <f>IF(Lider=1,Projekt!Y347,"")</f>
        <v/>
      </c>
      <c r="R14" s="92" t="str">
        <f>IF(Lider=1,Projekt!Z347,"")</f>
        <v/>
      </c>
      <c r="S14" s="92" t="str">
        <f>IF(Lider=1,Projekt!AA347,"")</f>
        <v/>
      </c>
      <c r="T14" s="92" t="str">
        <f>IF(Lider=1,Projekt!AB347,"")</f>
        <v/>
      </c>
      <c r="U14" s="92" t="str">
        <f>IF(Lider=1,Projekt!AC347,"")</f>
        <v/>
      </c>
      <c r="V14" s="92" t="str">
        <f>IF(Lider=1,Projekt!AD347,"")</f>
        <v/>
      </c>
    </row>
    <row r="15" spans="2:26" x14ac:dyDescent="0.3">
      <c r="B15" s="143" t="s">
        <v>3</v>
      </c>
      <c r="C15" s="92" t="str">
        <f>IF(Lider=1,Projekt!K348,"")</f>
        <v/>
      </c>
      <c r="D15" s="92" t="str">
        <f>IF(Lider=1,Projekt!L348,"")</f>
        <v/>
      </c>
      <c r="E15" s="92" t="str">
        <f>IF(Lider=1,Projekt!M348,"")</f>
        <v/>
      </c>
      <c r="F15" s="92" t="str">
        <f>IF(Lider=1,Projekt!N348,"")</f>
        <v/>
      </c>
      <c r="G15" s="92" t="str">
        <f>IF(Lider=1,Projekt!O348,"")</f>
        <v/>
      </c>
      <c r="H15" s="92" t="str">
        <f>IF(Lider=1,Projekt!P348,"")</f>
        <v/>
      </c>
      <c r="I15" s="92" t="str">
        <f>IF(Lider=1,Projekt!Q348,"")</f>
        <v/>
      </c>
      <c r="J15" s="92" t="str">
        <f>IF(Lider=1,Projekt!R348,"")</f>
        <v/>
      </c>
      <c r="K15" s="92" t="str">
        <f>IF(Lider=1,Projekt!S348,"")</f>
        <v/>
      </c>
      <c r="L15" s="92" t="str">
        <f>IF(Lider=1,Projekt!T348,"")</f>
        <v/>
      </c>
      <c r="M15" s="92" t="str">
        <f>IF(Lider=1,Projekt!U348,"")</f>
        <v/>
      </c>
      <c r="N15" s="92" t="str">
        <f>IF(Lider=1,Projekt!V348,"")</f>
        <v/>
      </c>
      <c r="O15" s="92" t="str">
        <f>IF(Lider=1,Projekt!W348,"")</f>
        <v/>
      </c>
      <c r="P15" s="92" t="str">
        <f>IF(Lider=1,Projekt!X348,"")</f>
        <v/>
      </c>
      <c r="Q15" s="92" t="str">
        <f>IF(Lider=1,Projekt!Y348,"")</f>
        <v/>
      </c>
      <c r="R15" s="92" t="str">
        <f>IF(Lider=1,Projekt!Z348,"")</f>
        <v/>
      </c>
      <c r="S15" s="92" t="str">
        <f>IF(Lider=1,Projekt!AA348,"")</f>
        <v/>
      </c>
      <c r="T15" s="92" t="str">
        <f>IF(Lider=1,Projekt!AB348,"")</f>
        <v/>
      </c>
      <c r="U15" s="92" t="str">
        <f>IF(Lider=1,Projekt!AC348,"")</f>
        <v/>
      </c>
      <c r="V15" s="92" t="str">
        <f>IF(Lider=1,Projekt!AD348,"")</f>
        <v/>
      </c>
    </row>
    <row r="16" spans="2:26" x14ac:dyDescent="0.3">
      <c r="B16" s="144" t="s">
        <v>123</v>
      </c>
      <c r="C16" s="94" t="str">
        <f>IF(Lider=1,Projekt!K349,"")</f>
        <v/>
      </c>
      <c r="D16" s="94" t="str">
        <f>IF(Lider=1,Projekt!L349,"")</f>
        <v/>
      </c>
      <c r="E16" s="94" t="str">
        <f>IF(Lider=1,Projekt!M349,"")</f>
        <v/>
      </c>
      <c r="F16" s="94" t="str">
        <f>IF(Lider=1,Projekt!N349,"")</f>
        <v/>
      </c>
      <c r="G16" s="94" t="str">
        <f>IF(Lider=1,Projekt!O349,"")</f>
        <v/>
      </c>
      <c r="H16" s="94" t="str">
        <f>IF(Lider=1,Projekt!P349,"")</f>
        <v/>
      </c>
      <c r="I16" s="94" t="str">
        <f>IF(Lider=1,Projekt!Q349,"")</f>
        <v/>
      </c>
      <c r="J16" s="94" t="str">
        <f>IF(Lider=1,Projekt!R349,"")</f>
        <v/>
      </c>
      <c r="K16" s="94" t="str">
        <f>IF(Lider=1,Projekt!S349,"")</f>
        <v/>
      </c>
      <c r="L16" s="94" t="str">
        <f>IF(Lider=1,Projekt!T349,"")</f>
        <v/>
      </c>
      <c r="M16" s="94" t="str">
        <f>IF(Lider=1,Projekt!U349,"")</f>
        <v/>
      </c>
      <c r="N16" s="94" t="str">
        <f>IF(Lider=1,Projekt!V349,"")</f>
        <v/>
      </c>
      <c r="O16" s="94" t="str">
        <f>IF(Lider=1,Projekt!W349,"")</f>
        <v/>
      </c>
      <c r="P16" s="94" t="str">
        <f>IF(Lider=1,Projekt!X349,"")</f>
        <v/>
      </c>
      <c r="Q16" s="94" t="str">
        <f>IF(Lider=1,Projekt!Y349,"")</f>
        <v/>
      </c>
      <c r="R16" s="94" t="str">
        <f>IF(Lider=1,Projekt!Z349,"")</f>
        <v/>
      </c>
      <c r="S16" s="94" t="str">
        <f>IF(Lider=1,Projekt!AA349,"")</f>
        <v/>
      </c>
      <c r="T16" s="94" t="str">
        <f>IF(Lider=1,Projekt!AB349,"")</f>
        <v/>
      </c>
      <c r="U16" s="94" t="str">
        <f>IF(Lider=1,Projekt!AC349,"")</f>
        <v/>
      </c>
      <c r="V16" s="94" t="str">
        <f>IF(Lider=1,Projekt!AD349,"")</f>
        <v/>
      </c>
    </row>
    <row r="17" spans="2:22" x14ac:dyDescent="0.3">
      <c r="B17" s="248" t="s">
        <v>243</v>
      </c>
      <c r="C17" s="249" t="str">
        <f>IF(Lider=1,Projekt!K109,"")</f>
        <v/>
      </c>
      <c r="D17" s="249" t="str">
        <f>IF(Lider=1,Projekt!L109,"")</f>
        <v/>
      </c>
      <c r="E17" s="249" t="str">
        <f>IF(Lider=1,Projekt!M109,"")</f>
        <v/>
      </c>
      <c r="F17" s="249" t="str">
        <f>IF(Lider=1,Projekt!N109,"")</f>
        <v/>
      </c>
      <c r="G17" s="249" t="str">
        <f>IF(Lider=1,Projekt!O109,"")</f>
        <v/>
      </c>
      <c r="H17" s="249" t="str">
        <f>IF(Lider=1,Projekt!P109,"")</f>
        <v/>
      </c>
      <c r="I17" s="249" t="str">
        <f>IF(Lider=1,Projekt!Q109,"")</f>
        <v/>
      </c>
      <c r="J17" s="249" t="str">
        <f>IF(Lider=1,Projekt!R109,"")</f>
        <v/>
      </c>
      <c r="K17" s="249" t="str">
        <f>IF(Lider=1,Projekt!S109,"")</f>
        <v/>
      </c>
      <c r="L17" s="249" t="str">
        <f>IF(Lider=1,Projekt!T109,"")</f>
        <v/>
      </c>
      <c r="M17" s="249" t="str">
        <f>IF(Lider=1,Projekt!U109,"")</f>
        <v/>
      </c>
      <c r="N17" s="249" t="str">
        <f>IF(Lider=1,Projekt!V109,"")</f>
        <v/>
      </c>
      <c r="O17" s="249" t="str">
        <f>IF(Lider=1,Projekt!W109,"")</f>
        <v/>
      </c>
      <c r="P17" s="249" t="str">
        <f>IF(Lider=1,Projekt!X109,"")</f>
        <v/>
      </c>
      <c r="Q17" s="249" t="str">
        <f>IF(Lider=1,Projekt!Y109,"")</f>
        <v/>
      </c>
      <c r="R17" s="249" t="str">
        <f>IF(Lider=1,Projekt!Z109,"")</f>
        <v/>
      </c>
      <c r="S17" s="249" t="str">
        <f>IF(Lider=1,Projekt!AA109,"")</f>
        <v/>
      </c>
      <c r="T17" s="249" t="str">
        <f>IF(Lider=1,Projekt!AB109,"")</f>
        <v/>
      </c>
      <c r="U17" s="249" t="str">
        <f>IF(Lider=1,Projekt!AC109,"")</f>
        <v/>
      </c>
      <c r="V17" s="249" t="str">
        <f>IF(Lider=1,Projekt!AD109,"")</f>
        <v/>
      </c>
    </row>
    <row r="18" spans="2:22" x14ac:dyDescent="0.3">
      <c r="B18" s="248" t="s">
        <v>244</v>
      </c>
      <c r="C18" s="249" t="str">
        <f>IF(Lider=1,Projekt!K110,"")</f>
        <v/>
      </c>
      <c r="D18" s="249" t="str">
        <f>IF(Lider=1,Projekt!L110,"")</f>
        <v/>
      </c>
      <c r="E18" s="249" t="str">
        <f>IF(Lider=1,Projekt!M110,"")</f>
        <v/>
      </c>
      <c r="F18" s="249" t="str">
        <f>IF(Lider=1,Projekt!N110,"")</f>
        <v/>
      </c>
      <c r="G18" s="249" t="str">
        <f>IF(Lider=1,Projekt!O110,"")</f>
        <v/>
      </c>
      <c r="H18" s="249" t="str">
        <f>IF(Lider=1,Projekt!P110,"")</f>
        <v/>
      </c>
      <c r="I18" s="249" t="str">
        <f>IF(Lider=1,Projekt!Q110,"")</f>
        <v/>
      </c>
      <c r="J18" s="249" t="str">
        <f>IF(Lider=1,Projekt!R110,"")</f>
        <v/>
      </c>
      <c r="K18" s="249" t="str">
        <f>IF(Lider=1,Projekt!S110,"")</f>
        <v/>
      </c>
      <c r="L18" s="249" t="str">
        <f>IF(Lider=1,Projekt!T110,"")</f>
        <v/>
      </c>
      <c r="M18" s="249" t="str">
        <f>IF(Lider=1,Projekt!U110,"")</f>
        <v/>
      </c>
      <c r="N18" s="249" t="str">
        <f>IF(Lider=1,Projekt!V110,"")</f>
        <v/>
      </c>
      <c r="O18" s="249" t="str">
        <f>IF(Lider=1,Projekt!W110,"")</f>
        <v/>
      </c>
      <c r="P18" s="249" t="str">
        <f>IF(Lider=1,Projekt!X110,"")</f>
        <v/>
      </c>
      <c r="Q18" s="249" t="str">
        <f>IF(Lider=1,Projekt!Y110,"")</f>
        <v/>
      </c>
      <c r="R18" s="249" t="str">
        <f>IF(Lider=1,Projekt!Z110,"")</f>
        <v/>
      </c>
      <c r="S18" s="249" t="str">
        <f>IF(Lider=1,Projekt!AA110,"")</f>
        <v/>
      </c>
      <c r="T18" s="249" t="str">
        <f>IF(Lider=1,Projekt!AB110,"")</f>
        <v/>
      </c>
      <c r="U18" s="249" t="str">
        <f>IF(Lider=1,Projekt!AC110,"")</f>
        <v/>
      </c>
      <c r="V18" s="249" t="str">
        <f>IF(Lider=1,Projekt!AD110,"")</f>
        <v/>
      </c>
    </row>
    <row r="19" spans="2:22" x14ac:dyDescent="0.3">
      <c r="B19" s="145" t="s">
        <v>194</v>
      </c>
      <c r="C19" s="151" t="str">
        <f>IF(Lider=1,Projekt!K351,"")</f>
        <v/>
      </c>
      <c r="D19" s="151" t="str">
        <f>IF(Lider=1,Projekt!L351,"")</f>
        <v/>
      </c>
      <c r="E19" s="151" t="str">
        <f>IF(Lider=1,Projekt!M351,"")</f>
        <v/>
      </c>
      <c r="F19" s="151" t="str">
        <f>IF(Lider=1,Projekt!N351,"")</f>
        <v/>
      </c>
      <c r="G19" s="151" t="str">
        <f>IF(Lider=1,Projekt!O351,"")</f>
        <v/>
      </c>
      <c r="H19" s="151" t="str">
        <f>IF(Lider=1,Projekt!P351,"")</f>
        <v/>
      </c>
      <c r="I19" s="151" t="str">
        <f>IF(Lider=1,Projekt!Q351,"")</f>
        <v/>
      </c>
      <c r="J19" s="151" t="str">
        <f>IF(Lider=1,Projekt!R351,"")</f>
        <v/>
      </c>
      <c r="K19" s="151" t="str">
        <f>IF(Lider=1,Projekt!S351,"")</f>
        <v/>
      </c>
      <c r="L19" s="151" t="str">
        <f>IF(Lider=1,Projekt!T351,"")</f>
        <v/>
      </c>
      <c r="M19" s="151" t="str">
        <f>IF(Lider=1,Projekt!U351,"")</f>
        <v/>
      </c>
      <c r="N19" s="151" t="str">
        <f>IF(Lider=1,Projekt!V351,"")</f>
        <v/>
      </c>
      <c r="O19" s="151" t="str">
        <f>IF(Lider=1,Projekt!W351,"")</f>
        <v/>
      </c>
      <c r="P19" s="151" t="str">
        <f>IF(Lider=1,Projekt!X351,"")</f>
        <v/>
      </c>
      <c r="Q19" s="151" t="str">
        <f>IF(Lider=1,Projekt!Y351,"")</f>
        <v/>
      </c>
      <c r="R19" s="151" t="str">
        <f>IF(Lider=1,Projekt!Z351,"")</f>
        <v/>
      </c>
      <c r="S19" s="151" t="str">
        <f>IF(Lider=1,Projekt!AA351,"")</f>
        <v/>
      </c>
      <c r="T19" s="151" t="str">
        <f>IF(Lider=1,Projekt!AB351,"")</f>
        <v/>
      </c>
      <c r="U19" s="151" t="str">
        <f>IF(Lider=1,Projekt!AC351,"")</f>
        <v/>
      </c>
      <c r="V19" s="151" t="str">
        <f>IF(Lider=1,Projekt!AD351,"")</f>
        <v/>
      </c>
    </row>
    <row r="20" spans="2:22" x14ac:dyDescent="0.3">
      <c r="B20" s="251" t="s">
        <v>187</v>
      </c>
      <c r="C20" s="252" t="str">
        <f>IF(Lider=1,Projekt!K360,"")</f>
        <v/>
      </c>
      <c r="D20" s="252" t="str">
        <f>IF(Lider=1,Projekt!L360,"")</f>
        <v/>
      </c>
      <c r="E20" s="252" t="str">
        <f>IF(Lider=1,Projekt!M360,"")</f>
        <v/>
      </c>
      <c r="F20" s="252" t="str">
        <f>IF(Lider=1,Projekt!N360,"")</f>
        <v/>
      </c>
      <c r="G20" s="252" t="str">
        <f>IF(Lider=1,Projekt!O360,"")</f>
        <v/>
      </c>
      <c r="H20" s="252" t="str">
        <f>IF(Lider=1,Projekt!P360,"")</f>
        <v/>
      </c>
      <c r="I20" s="252" t="str">
        <f>IF(Lider=1,Projekt!Q360,"")</f>
        <v/>
      </c>
      <c r="J20" s="252" t="str">
        <f>IF(Lider=1,Projekt!R360,"")</f>
        <v/>
      </c>
      <c r="K20" s="252" t="str">
        <f>IF(Lider=1,Projekt!S360,"")</f>
        <v/>
      </c>
      <c r="L20" s="252" t="str">
        <f>IF(Lider=1,Projekt!T360,"")</f>
        <v/>
      </c>
      <c r="M20" s="252" t="str">
        <f>IF(Lider=1,Projekt!U360,"")</f>
        <v/>
      </c>
      <c r="N20" s="252" t="str">
        <f>IF(Lider=1,Projekt!V360,"")</f>
        <v/>
      </c>
      <c r="O20" s="252" t="str">
        <f>IF(Lider=1,Projekt!W360,"")</f>
        <v/>
      </c>
      <c r="P20" s="252" t="str">
        <f>IF(Lider=1,Projekt!X360,"")</f>
        <v/>
      </c>
      <c r="Q20" s="252" t="str">
        <f>IF(Lider=1,Projekt!Y360,"")</f>
        <v/>
      </c>
      <c r="R20" s="252" t="str">
        <f>IF(Lider=1,Projekt!Z360,"")</f>
        <v/>
      </c>
      <c r="S20" s="252" t="str">
        <f>IF(Lider=1,Projekt!AA360,"")</f>
        <v/>
      </c>
      <c r="T20" s="252" t="str">
        <f>IF(Lider=1,Projekt!AB360,"")</f>
        <v/>
      </c>
      <c r="U20" s="252" t="str">
        <f>IF(Lider=1,Projekt!AC360,"")</f>
        <v/>
      </c>
      <c r="V20" s="252" t="str">
        <f>IF(Lider=1,Projekt!AD360,"")</f>
        <v/>
      </c>
    </row>
    <row r="21" spans="2:22" x14ac:dyDescent="0.3"/>
    <row r="22" spans="2:22" x14ac:dyDescent="0.3"/>
    <row r="23" spans="2:22" ht="15" thickBot="1" x14ac:dyDescent="0.35">
      <c r="B23" s="152" t="s">
        <v>228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</row>
    <row r="24" spans="2:22" ht="4" customHeight="1" x14ac:dyDescent="0.3"/>
    <row r="25" spans="2:22" x14ac:dyDescent="0.3">
      <c r="C25" s="18">
        <f ca="1">C$6</f>
        <v>2026</v>
      </c>
      <c r="D25" s="18">
        <f t="shared" ref="D25:V25" ca="1" si="0">D$6</f>
        <v>2027</v>
      </c>
      <c r="E25" s="18">
        <f t="shared" ca="1" si="0"/>
        <v>2028</v>
      </c>
      <c r="F25" s="18">
        <f t="shared" ca="1" si="0"/>
        <v>2029</v>
      </c>
      <c r="G25" s="18">
        <f t="shared" ca="1" si="0"/>
        <v>2030</v>
      </c>
      <c r="H25" s="18">
        <f t="shared" ca="1" si="0"/>
        <v>2031</v>
      </c>
      <c r="I25" s="18">
        <f t="shared" ca="1" si="0"/>
        <v>2032</v>
      </c>
      <c r="J25" s="18">
        <f t="shared" ca="1" si="0"/>
        <v>2033</v>
      </c>
      <c r="K25" s="18">
        <f t="shared" ca="1" si="0"/>
        <v>2034</v>
      </c>
      <c r="L25" s="18">
        <f t="shared" ca="1" si="0"/>
        <v>2035</v>
      </c>
      <c r="M25" s="18">
        <f t="shared" ca="1" si="0"/>
        <v>2036</v>
      </c>
      <c r="N25" s="18">
        <f t="shared" ca="1" si="0"/>
        <v>2037</v>
      </c>
      <c r="O25" s="18">
        <f t="shared" ca="1" si="0"/>
        <v>2038</v>
      </c>
      <c r="P25" s="18">
        <f t="shared" ca="1" si="0"/>
        <v>2039</v>
      </c>
      <c r="Q25" s="18">
        <f t="shared" ca="1" si="0"/>
        <v>2040</v>
      </c>
      <c r="R25" s="18">
        <f t="shared" ca="1" si="0"/>
        <v>2041</v>
      </c>
      <c r="S25" s="18">
        <f t="shared" ca="1" si="0"/>
        <v>2042</v>
      </c>
      <c r="T25" s="18">
        <f t="shared" ca="1" si="0"/>
        <v>2043</v>
      </c>
      <c r="U25" s="18">
        <f t="shared" ca="1" si="0"/>
        <v>2044</v>
      </c>
      <c r="V25" s="18">
        <f t="shared" ca="1" si="0"/>
        <v>2045</v>
      </c>
    </row>
    <row r="26" spans="2:22" ht="4" customHeight="1" x14ac:dyDescent="0.3"/>
    <row r="27" spans="2:22" x14ac:dyDescent="0.3">
      <c r="B27" s="141" t="s">
        <v>63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2:22" x14ac:dyDescent="0.3">
      <c r="B28" s="141" t="s">
        <v>96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2:22" x14ac:dyDescent="0.3">
      <c r="B29" s="142" t="s">
        <v>65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2:22" x14ac:dyDescent="0.3">
      <c r="B30" s="143" t="s">
        <v>0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2:22" x14ac:dyDescent="0.3">
      <c r="B31" s="143" t="s">
        <v>1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</row>
    <row r="32" spans="2:22" x14ac:dyDescent="0.3">
      <c r="B32" s="143" t="s">
        <v>2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2:22" x14ac:dyDescent="0.3">
      <c r="B33" s="143" t="s">
        <v>122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2:22" x14ac:dyDescent="0.3">
      <c r="B34" s="143" t="s">
        <v>3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2:22" x14ac:dyDescent="0.3">
      <c r="B35" s="144" t="s">
        <v>123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2:22" x14ac:dyDescent="0.3">
      <c r="B36" s="248" t="s">
        <v>243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</row>
    <row r="37" spans="2:22" x14ac:dyDescent="0.3">
      <c r="B37" s="248" t="s">
        <v>244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</row>
    <row r="38" spans="2:22" x14ac:dyDescent="0.3">
      <c r="B38" s="145" t="s">
        <v>194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2:22" x14ac:dyDescent="0.3">
      <c r="B39" s="251" t="s">
        <v>187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</row>
    <row r="40" spans="2:22" x14ac:dyDescent="0.3"/>
    <row r="41" spans="2:22" x14ac:dyDescent="0.3"/>
    <row r="42" spans="2:22" ht="15" thickBot="1" x14ac:dyDescent="0.35">
      <c r="B42" s="152" t="s">
        <v>228</v>
      </c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</row>
    <row r="43" spans="2:22" ht="4" customHeight="1" x14ac:dyDescent="0.3"/>
    <row r="44" spans="2:22" x14ac:dyDescent="0.3">
      <c r="C44" s="18">
        <f ca="1">C$6</f>
        <v>2026</v>
      </c>
      <c r="D44" s="18">
        <f t="shared" ref="D44:V44" ca="1" si="1">D$6</f>
        <v>2027</v>
      </c>
      <c r="E44" s="18">
        <f t="shared" ca="1" si="1"/>
        <v>2028</v>
      </c>
      <c r="F44" s="18">
        <f t="shared" ca="1" si="1"/>
        <v>2029</v>
      </c>
      <c r="G44" s="18">
        <f t="shared" ca="1" si="1"/>
        <v>2030</v>
      </c>
      <c r="H44" s="18">
        <f t="shared" ca="1" si="1"/>
        <v>2031</v>
      </c>
      <c r="I44" s="18">
        <f t="shared" ca="1" si="1"/>
        <v>2032</v>
      </c>
      <c r="J44" s="18">
        <f t="shared" ca="1" si="1"/>
        <v>2033</v>
      </c>
      <c r="K44" s="18">
        <f t="shared" ca="1" si="1"/>
        <v>2034</v>
      </c>
      <c r="L44" s="18">
        <f t="shared" ca="1" si="1"/>
        <v>2035</v>
      </c>
      <c r="M44" s="18">
        <f t="shared" ca="1" si="1"/>
        <v>2036</v>
      </c>
      <c r="N44" s="18">
        <f t="shared" ca="1" si="1"/>
        <v>2037</v>
      </c>
      <c r="O44" s="18">
        <f t="shared" ca="1" si="1"/>
        <v>2038</v>
      </c>
      <c r="P44" s="18">
        <f t="shared" ca="1" si="1"/>
        <v>2039</v>
      </c>
      <c r="Q44" s="18">
        <f t="shared" ca="1" si="1"/>
        <v>2040</v>
      </c>
      <c r="R44" s="18">
        <f t="shared" ca="1" si="1"/>
        <v>2041</v>
      </c>
      <c r="S44" s="18">
        <f t="shared" ca="1" si="1"/>
        <v>2042</v>
      </c>
      <c r="T44" s="18">
        <f t="shared" ca="1" si="1"/>
        <v>2043</v>
      </c>
      <c r="U44" s="18">
        <f t="shared" ca="1" si="1"/>
        <v>2044</v>
      </c>
      <c r="V44" s="18">
        <f t="shared" ca="1" si="1"/>
        <v>2045</v>
      </c>
    </row>
    <row r="45" spans="2:22" ht="4" customHeight="1" x14ac:dyDescent="0.3"/>
    <row r="46" spans="2:22" x14ac:dyDescent="0.3">
      <c r="B46" s="141" t="s">
        <v>63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2:22" x14ac:dyDescent="0.3">
      <c r="B47" s="141" t="s">
        <v>96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2:22" x14ac:dyDescent="0.3">
      <c r="B48" s="142" t="s">
        <v>65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</row>
    <row r="49" spans="2:22" x14ac:dyDescent="0.3">
      <c r="B49" s="143" t="s">
        <v>0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</row>
    <row r="50" spans="2:22" x14ac:dyDescent="0.3">
      <c r="B50" s="143" t="s">
        <v>1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</row>
    <row r="51" spans="2:22" x14ac:dyDescent="0.3">
      <c r="B51" s="143" t="s">
        <v>2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</row>
    <row r="52" spans="2:22" x14ac:dyDescent="0.3">
      <c r="B52" s="143" t="s">
        <v>122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2:22" x14ac:dyDescent="0.3">
      <c r="B53" s="143" t="s">
        <v>3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</row>
    <row r="54" spans="2:22" x14ac:dyDescent="0.3">
      <c r="B54" s="144" t="s">
        <v>123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2:22" x14ac:dyDescent="0.3">
      <c r="B55" s="248" t="s">
        <v>243</v>
      </c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</row>
    <row r="56" spans="2:22" x14ac:dyDescent="0.3">
      <c r="B56" s="248" t="s">
        <v>244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</row>
    <row r="57" spans="2:22" x14ac:dyDescent="0.3">
      <c r="B57" s="145" t="s">
        <v>194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</row>
    <row r="58" spans="2:22" x14ac:dyDescent="0.3">
      <c r="B58" s="251" t="s">
        <v>187</v>
      </c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</row>
    <row r="59" spans="2:22" x14ac:dyDescent="0.3"/>
    <row r="60" spans="2:22" x14ac:dyDescent="0.3"/>
    <row r="61" spans="2:22" ht="15" thickBot="1" x14ac:dyDescent="0.35">
      <c r="B61" s="152" t="s">
        <v>226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</row>
    <row r="62" spans="2:22" ht="4" customHeight="1" x14ac:dyDescent="0.3"/>
    <row r="63" spans="2:22" x14ac:dyDescent="0.3">
      <c r="C63" s="18">
        <f ca="1">C$6</f>
        <v>2026</v>
      </c>
      <c r="D63" s="18">
        <f t="shared" ref="D63:V63" ca="1" si="2">D$6</f>
        <v>2027</v>
      </c>
      <c r="E63" s="18">
        <f t="shared" ca="1" si="2"/>
        <v>2028</v>
      </c>
      <c r="F63" s="18">
        <f t="shared" ca="1" si="2"/>
        <v>2029</v>
      </c>
      <c r="G63" s="18">
        <f t="shared" ca="1" si="2"/>
        <v>2030</v>
      </c>
      <c r="H63" s="18">
        <f t="shared" ca="1" si="2"/>
        <v>2031</v>
      </c>
      <c r="I63" s="18">
        <f t="shared" ca="1" si="2"/>
        <v>2032</v>
      </c>
      <c r="J63" s="18">
        <f t="shared" ca="1" si="2"/>
        <v>2033</v>
      </c>
      <c r="K63" s="18">
        <f t="shared" ca="1" si="2"/>
        <v>2034</v>
      </c>
      <c r="L63" s="18">
        <f t="shared" ca="1" si="2"/>
        <v>2035</v>
      </c>
      <c r="M63" s="18">
        <f t="shared" ca="1" si="2"/>
        <v>2036</v>
      </c>
      <c r="N63" s="18">
        <f t="shared" ca="1" si="2"/>
        <v>2037</v>
      </c>
      <c r="O63" s="18">
        <f t="shared" ca="1" si="2"/>
        <v>2038</v>
      </c>
      <c r="P63" s="18">
        <f t="shared" ca="1" si="2"/>
        <v>2039</v>
      </c>
      <c r="Q63" s="18">
        <f t="shared" ca="1" si="2"/>
        <v>2040</v>
      </c>
      <c r="R63" s="18">
        <f t="shared" ca="1" si="2"/>
        <v>2041</v>
      </c>
      <c r="S63" s="18">
        <f t="shared" ca="1" si="2"/>
        <v>2042</v>
      </c>
      <c r="T63" s="18">
        <f t="shared" ca="1" si="2"/>
        <v>2043</v>
      </c>
      <c r="U63" s="18">
        <f t="shared" ca="1" si="2"/>
        <v>2044</v>
      </c>
      <c r="V63" s="18">
        <f t="shared" ca="1" si="2"/>
        <v>2045</v>
      </c>
    </row>
    <row r="64" spans="2:22" ht="4" customHeight="1" x14ac:dyDescent="0.3"/>
    <row r="65" spans="2:22" x14ac:dyDescent="0.3">
      <c r="B65" s="141" t="s">
        <v>63</v>
      </c>
      <c r="C65" s="88">
        <f t="shared" ref="C65:V65" si="3">IFERROR(ROUND(C46+C27+C8,0),0)</f>
        <v>0</v>
      </c>
      <c r="D65" s="88">
        <f t="shared" si="3"/>
        <v>0</v>
      </c>
      <c r="E65" s="88">
        <f t="shared" si="3"/>
        <v>0</v>
      </c>
      <c r="F65" s="88">
        <f t="shared" si="3"/>
        <v>0</v>
      </c>
      <c r="G65" s="88">
        <f t="shared" si="3"/>
        <v>0</v>
      </c>
      <c r="H65" s="88">
        <f t="shared" si="3"/>
        <v>0</v>
      </c>
      <c r="I65" s="88">
        <f t="shared" si="3"/>
        <v>0</v>
      </c>
      <c r="J65" s="88">
        <f t="shared" si="3"/>
        <v>0</v>
      </c>
      <c r="K65" s="88">
        <f t="shared" si="3"/>
        <v>0</v>
      </c>
      <c r="L65" s="88">
        <f t="shared" si="3"/>
        <v>0</v>
      </c>
      <c r="M65" s="88">
        <f t="shared" si="3"/>
        <v>0</v>
      </c>
      <c r="N65" s="88">
        <f t="shared" si="3"/>
        <v>0</v>
      </c>
      <c r="O65" s="88">
        <f t="shared" si="3"/>
        <v>0</v>
      </c>
      <c r="P65" s="88">
        <f t="shared" si="3"/>
        <v>0</v>
      </c>
      <c r="Q65" s="88">
        <f t="shared" si="3"/>
        <v>0</v>
      </c>
      <c r="R65" s="88">
        <f t="shared" si="3"/>
        <v>0</v>
      </c>
      <c r="S65" s="88">
        <f t="shared" si="3"/>
        <v>0</v>
      </c>
      <c r="T65" s="88">
        <f t="shared" si="3"/>
        <v>0</v>
      </c>
      <c r="U65" s="88">
        <f t="shared" si="3"/>
        <v>0</v>
      </c>
      <c r="V65" s="88">
        <f t="shared" si="3"/>
        <v>0</v>
      </c>
    </row>
    <row r="66" spans="2:22" x14ac:dyDescent="0.3">
      <c r="B66" s="141" t="s">
        <v>96</v>
      </c>
      <c r="C66" s="88">
        <f t="shared" ref="C66:V66" si="4">IFERROR(ROUND(C47+C28+C9,0),0)</f>
        <v>0</v>
      </c>
      <c r="D66" s="88">
        <f t="shared" si="4"/>
        <v>0</v>
      </c>
      <c r="E66" s="88">
        <f t="shared" si="4"/>
        <v>0</v>
      </c>
      <c r="F66" s="88">
        <f t="shared" si="4"/>
        <v>0</v>
      </c>
      <c r="G66" s="88">
        <f t="shared" si="4"/>
        <v>0</v>
      </c>
      <c r="H66" s="88">
        <f t="shared" si="4"/>
        <v>0</v>
      </c>
      <c r="I66" s="88">
        <f t="shared" si="4"/>
        <v>0</v>
      </c>
      <c r="J66" s="88">
        <f t="shared" si="4"/>
        <v>0</v>
      </c>
      <c r="K66" s="88">
        <f t="shared" si="4"/>
        <v>0</v>
      </c>
      <c r="L66" s="88">
        <f t="shared" si="4"/>
        <v>0</v>
      </c>
      <c r="M66" s="88">
        <f t="shared" si="4"/>
        <v>0</v>
      </c>
      <c r="N66" s="88">
        <f t="shared" si="4"/>
        <v>0</v>
      </c>
      <c r="O66" s="88">
        <f t="shared" si="4"/>
        <v>0</v>
      </c>
      <c r="P66" s="88">
        <f t="shared" si="4"/>
        <v>0</v>
      </c>
      <c r="Q66" s="88">
        <f t="shared" si="4"/>
        <v>0</v>
      </c>
      <c r="R66" s="88">
        <f t="shared" si="4"/>
        <v>0</v>
      </c>
      <c r="S66" s="88">
        <f t="shared" si="4"/>
        <v>0</v>
      </c>
      <c r="T66" s="88">
        <f t="shared" si="4"/>
        <v>0</v>
      </c>
      <c r="U66" s="88">
        <f t="shared" si="4"/>
        <v>0</v>
      </c>
      <c r="V66" s="88">
        <f t="shared" si="4"/>
        <v>0</v>
      </c>
    </row>
    <row r="67" spans="2:22" x14ac:dyDescent="0.3">
      <c r="B67" s="142" t="s">
        <v>65</v>
      </c>
      <c r="C67" s="90">
        <f t="shared" ref="C67:V67" si="5">IFERROR(ROUND(C48+C29+C10,0),0)</f>
        <v>0</v>
      </c>
      <c r="D67" s="90">
        <f t="shared" si="5"/>
        <v>0</v>
      </c>
      <c r="E67" s="90">
        <f t="shared" si="5"/>
        <v>0</v>
      </c>
      <c r="F67" s="90">
        <f t="shared" si="5"/>
        <v>0</v>
      </c>
      <c r="G67" s="90">
        <f t="shared" si="5"/>
        <v>0</v>
      </c>
      <c r="H67" s="90">
        <f t="shared" si="5"/>
        <v>0</v>
      </c>
      <c r="I67" s="90">
        <f t="shared" si="5"/>
        <v>0</v>
      </c>
      <c r="J67" s="90">
        <f t="shared" si="5"/>
        <v>0</v>
      </c>
      <c r="K67" s="90">
        <f t="shared" si="5"/>
        <v>0</v>
      </c>
      <c r="L67" s="90">
        <f t="shared" si="5"/>
        <v>0</v>
      </c>
      <c r="M67" s="90">
        <f t="shared" si="5"/>
        <v>0</v>
      </c>
      <c r="N67" s="90">
        <f t="shared" si="5"/>
        <v>0</v>
      </c>
      <c r="O67" s="90">
        <f t="shared" si="5"/>
        <v>0</v>
      </c>
      <c r="P67" s="90">
        <f t="shared" si="5"/>
        <v>0</v>
      </c>
      <c r="Q67" s="90">
        <f t="shared" si="5"/>
        <v>0</v>
      </c>
      <c r="R67" s="90">
        <f t="shared" si="5"/>
        <v>0</v>
      </c>
      <c r="S67" s="90">
        <f t="shared" si="5"/>
        <v>0</v>
      </c>
      <c r="T67" s="90">
        <f t="shared" si="5"/>
        <v>0</v>
      </c>
      <c r="U67" s="90">
        <f t="shared" si="5"/>
        <v>0</v>
      </c>
      <c r="V67" s="90">
        <f t="shared" si="5"/>
        <v>0</v>
      </c>
    </row>
    <row r="68" spans="2:22" x14ac:dyDescent="0.3">
      <c r="B68" s="143" t="s">
        <v>0</v>
      </c>
      <c r="C68" s="92">
        <f t="shared" ref="C68:V68" si="6">IFERROR(ROUND(C49+C30+C11,0),0)</f>
        <v>0</v>
      </c>
      <c r="D68" s="92">
        <f t="shared" si="6"/>
        <v>0</v>
      </c>
      <c r="E68" s="92">
        <f t="shared" si="6"/>
        <v>0</v>
      </c>
      <c r="F68" s="92">
        <f t="shared" si="6"/>
        <v>0</v>
      </c>
      <c r="G68" s="92">
        <f t="shared" si="6"/>
        <v>0</v>
      </c>
      <c r="H68" s="92">
        <f t="shared" si="6"/>
        <v>0</v>
      </c>
      <c r="I68" s="92">
        <f t="shared" si="6"/>
        <v>0</v>
      </c>
      <c r="J68" s="92">
        <f t="shared" si="6"/>
        <v>0</v>
      </c>
      <c r="K68" s="92">
        <f t="shared" si="6"/>
        <v>0</v>
      </c>
      <c r="L68" s="92">
        <f t="shared" si="6"/>
        <v>0</v>
      </c>
      <c r="M68" s="92">
        <f t="shared" si="6"/>
        <v>0</v>
      </c>
      <c r="N68" s="92">
        <f t="shared" si="6"/>
        <v>0</v>
      </c>
      <c r="O68" s="92">
        <f t="shared" si="6"/>
        <v>0</v>
      </c>
      <c r="P68" s="92">
        <f t="shared" si="6"/>
        <v>0</v>
      </c>
      <c r="Q68" s="92">
        <f t="shared" si="6"/>
        <v>0</v>
      </c>
      <c r="R68" s="92">
        <f t="shared" si="6"/>
        <v>0</v>
      </c>
      <c r="S68" s="92">
        <f t="shared" si="6"/>
        <v>0</v>
      </c>
      <c r="T68" s="92">
        <f t="shared" si="6"/>
        <v>0</v>
      </c>
      <c r="U68" s="92">
        <f t="shared" si="6"/>
        <v>0</v>
      </c>
      <c r="V68" s="92">
        <f t="shared" si="6"/>
        <v>0</v>
      </c>
    </row>
    <row r="69" spans="2:22" x14ac:dyDescent="0.3">
      <c r="B69" s="143" t="s">
        <v>1</v>
      </c>
      <c r="C69" s="92">
        <f t="shared" ref="C69:V69" si="7">IFERROR(ROUND(C50+C31+C12,0),0)</f>
        <v>0</v>
      </c>
      <c r="D69" s="92">
        <f t="shared" si="7"/>
        <v>0</v>
      </c>
      <c r="E69" s="92">
        <f t="shared" si="7"/>
        <v>0</v>
      </c>
      <c r="F69" s="92">
        <f t="shared" si="7"/>
        <v>0</v>
      </c>
      <c r="G69" s="92">
        <f t="shared" si="7"/>
        <v>0</v>
      </c>
      <c r="H69" s="92">
        <f t="shared" si="7"/>
        <v>0</v>
      </c>
      <c r="I69" s="92">
        <f t="shared" si="7"/>
        <v>0</v>
      </c>
      <c r="J69" s="92">
        <f t="shared" si="7"/>
        <v>0</v>
      </c>
      <c r="K69" s="92">
        <f t="shared" si="7"/>
        <v>0</v>
      </c>
      <c r="L69" s="92">
        <f t="shared" si="7"/>
        <v>0</v>
      </c>
      <c r="M69" s="92">
        <f t="shared" si="7"/>
        <v>0</v>
      </c>
      <c r="N69" s="92">
        <f t="shared" si="7"/>
        <v>0</v>
      </c>
      <c r="O69" s="92">
        <f t="shared" si="7"/>
        <v>0</v>
      </c>
      <c r="P69" s="92">
        <f t="shared" si="7"/>
        <v>0</v>
      </c>
      <c r="Q69" s="92">
        <f t="shared" si="7"/>
        <v>0</v>
      </c>
      <c r="R69" s="92">
        <f t="shared" si="7"/>
        <v>0</v>
      </c>
      <c r="S69" s="92">
        <f t="shared" si="7"/>
        <v>0</v>
      </c>
      <c r="T69" s="92">
        <f t="shared" si="7"/>
        <v>0</v>
      </c>
      <c r="U69" s="92">
        <f t="shared" si="7"/>
        <v>0</v>
      </c>
      <c r="V69" s="92">
        <f t="shared" si="7"/>
        <v>0</v>
      </c>
    </row>
    <row r="70" spans="2:22" x14ac:dyDescent="0.3">
      <c r="B70" s="143" t="s">
        <v>2</v>
      </c>
      <c r="C70" s="92">
        <f t="shared" ref="C70:V70" si="8">IFERROR(ROUND(C51+C32+C13,0),0)</f>
        <v>0</v>
      </c>
      <c r="D70" s="92">
        <f t="shared" si="8"/>
        <v>0</v>
      </c>
      <c r="E70" s="92">
        <f t="shared" si="8"/>
        <v>0</v>
      </c>
      <c r="F70" s="92">
        <f t="shared" si="8"/>
        <v>0</v>
      </c>
      <c r="G70" s="92">
        <f t="shared" si="8"/>
        <v>0</v>
      </c>
      <c r="H70" s="92">
        <f t="shared" si="8"/>
        <v>0</v>
      </c>
      <c r="I70" s="92">
        <f t="shared" si="8"/>
        <v>0</v>
      </c>
      <c r="J70" s="92">
        <f t="shared" si="8"/>
        <v>0</v>
      </c>
      <c r="K70" s="92">
        <f t="shared" si="8"/>
        <v>0</v>
      </c>
      <c r="L70" s="92">
        <f t="shared" si="8"/>
        <v>0</v>
      </c>
      <c r="M70" s="92">
        <f t="shared" si="8"/>
        <v>0</v>
      </c>
      <c r="N70" s="92">
        <f t="shared" si="8"/>
        <v>0</v>
      </c>
      <c r="O70" s="92">
        <f t="shared" si="8"/>
        <v>0</v>
      </c>
      <c r="P70" s="92">
        <f t="shared" si="8"/>
        <v>0</v>
      </c>
      <c r="Q70" s="92">
        <f t="shared" si="8"/>
        <v>0</v>
      </c>
      <c r="R70" s="92">
        <f t="shared" si="8"/>
        <v>0</v>
      </c>
      <c r="S70" s="92">
        <f t="shared" si="8"/>
        <v>0</v>
      </c>
      <c r="T70" s="92">
        <f t="shared" si="8"/>
        <v>0</v>
      </c>
      <c r="U70" s="92">
        <f t="shared" si="8"/>
        <v>0</v>
      </c>
      <c r="V70" s="92">
        <f t="shared" si="8"/>
        <v>0</v>
      </c>
    </row>
    <row r="71" spans="2:22" x14ac:dyDescent="0.3">
      <c r="B71" s="143" t="s">
        <v>122</v>
      </c>
      <c r="C71" s="92">
        <f t="shared" ref="C71:V71" si="9">IFERROR(ROUND(C52+C33+C14,0),0)</f>
        <v>0</v>
      </c>
      <c r="D71" s="92">
        <f t="shared" si="9"/>
        <v>0</v>
      </c>
      <c r="E71" s="92">
        <f t="shared" si="9"/>
        <v>0</v>
      </c>
      <c r="F71" s="92">
        <f t="shared" si="9"/>
        <v>0</v>
      </c>
      <c r="G71" s="92">
        <f t="shared" si="9"/>
        <v>0</v>
      </c>
      <c r="H71" s="92">
        <f t="shared" si="9"/>
        <v>0</v>
      </c>
      <c r="I71" s="92">
        <f t="shared" si="9"/>
        <v>0</v>
      </c>
      <c r="J71" s="92">
        <f t="shared" si="9"/>
        <v>0</v>
      </c>
      <c r="K71" s="92">
        <f t="shared" si="9"/>
        <v>0</v>
      </c>
      <c r="L71" s="92">
        <f t="shared" si="9"/>
        <v>0</v>
      </c>
      <c r="M71" s="92">
        <f t="shared" si="9"/>
        <v>0</v>
      </c>
      <c r="N71" s="92">
        <f t="shared" si="9"/>
        <v>0</v>
      </c>
      <c r="O71" s="92">
        <f t="shared" si="9"/>
        <v>0</v>
      </c>
      <c r="P71" s="92">
        <f t="shared" si="9"/>
        <v>0</v>
      </c>
      <c r="Q71" s="92">
        <f t="shared" si="9"/>
        <v>0</v>
      </c>
      <c r="R71" s="92">
        <f t="shared" si="9"/>
        <v>0</v>
      </c>
      <c r="S71" s="92">
        <f t="shared" si="9"/>
        <v>0</v>
      </c>
      <c r="T71" s="92">
        <f t="shared" si="9"/>
        <v>0</v>
      </c>
      <c r="U71" s="92">
        <f t="shared" si="9"/>
        <v>0</v>
      </c>
      <c r="V71" s="92">
        <f t="shared" si="9"/>
        <v>0</v>
      </c>
    </row>
    <row r="72" spans="2:22" x14ac:dyDescent="0.3">
      <c r="B72" s="143" t="s">
        <v>3</v>
      </c>
      <c r="C72" s="92">
        <f t="shared" ref="C72:V72" si="10">IFERROR(ROUND(C53+C34+C15,0),0)</f>
        <v>0</v>
      </c>
      <c r="D72" s="92">
        <f t="shared" si="10"/>
        <v>0</v>
      </c>
      <c r="E72" s="92">
        <f t="shared" si="10"/>
        <v>0</v>
      </c>
      <c r="F72" s="92">
        <f t="shared" si="10"/>
        <v>0</v>
      </c>
      <c r="G72" s="92">
        <f t="shared" si="10"/>
        <v>0</v>
      </c>
      <c r="H72" s="92">
        <f t="shared" si="10"/>
        <v>0</v>
      </c>
      <c r="I72" s="92">
        <f t="shared" si="10"/>
        <v>0</v>
      </c>
      <c r="J72" s="92">
        <f t="shared" si="10"/>
        <v>0</v>
      </c>
      <c r="K72" s="92">
        <f t="shared" si="10"/>
        <v>0</v>
      </c>
      <c r="L72" s="92">
        <f t="shared" si="10"/>
        <v>0</v>
      </c>
      <c r="M72" s="92">
        <f t="shared" si="10"/>
        <v>0</v>
      </c>
      <c r="N72" s="92">
        <f t="shared" si="10"/>
        <v>0</v>
      </c>
      <c r="O72" s="92">
        <f t="shared" si="10"/>
        <v>0</v>
      </c>
      <c r="P72" s="92">
        <f t="shared" si="10"/>
        <v>0</v>
      </c>
      <c r="Q72" s="92">
        <f t="shared" si="10"/>
        <v>0</v>
      </c>
      <c r="R72" s="92">
        <f t="shared" si="10"/>
        <v>0</v>
      </c>
      <c r="S72" s="92">
        <f t="shared" si="10"/>
        <v>0</v>
      </c>
      <c r="T72" s="92">
        <f t="shared" si="10"/>
        <v>0</v>
      </c>
      <c r="U72" s="92">
        <f t="shared" si="10"/>
        <v>0</v>
      </c>
      <c r="V72" s="92">
        <f t="shared" si="10"/>
        <v>0</v>
      </c>
    </row>
    <row r="73" spans="2:22" x14ac:dyDescent="0.3">
      <c r="B73" s="144" t="s">
        <v>123</v>
      </c>
      <c r="C73" s="94">
        <f t="shared" ref="C73:V73" si="11">IFERROR(ROUND(C54+C35+C16,0),0)</f>
        <v>0</v>
      </c>
      <c r="D73" s="94">
        <f t="shared" si="11"/>
        <v>0</v>
      </c>
      <c r="E73" s="94">
        <f t="shared" si="11"/>
        <v>0</v>
      </c>
      <c r="F73" s="94">
        <f t="shared" si="11"/>
        <v>0</v>
      </c>
      <c r="G73" s="94">
        <f t="shared" si="11"/>
        <v>0</v>
      </c>
      <c r="H73" s="94">
        <f t="shared" si="11"/>
        <v>0</v>
      </c>
      <c r="I73" s="94">
        <f t="shared" si="11"/>
        <v>0</v>
      </c>
      <c r="J73" s="94">
        <f t="shared" si="11"/>
        <v>0</v>
      </c>
      <c r="K73" s="94">
        <f t="shared" si="11"/>
        <v>0</v>
      </c>
      <c r="L73" s="94">
        <f t="shared" si="11"/>
        <v>0</v>
      </c>
      <c r="M73" s="94">
        <f t="shared" si="11"/>
        <v>0</v>
      </c>
      <c r="N73" s="94">
        <f t="shared" si="11"/>
        <v>0</v>
      </c>
      <c r="O73" s="94">
        <f t="shared" si="11"/>
        <v>0</v>
      </c>
      <c r="P73" s="94">
        <f t="shared" si="11"/>
        <v>0</v>
      </c>
      <c r="Q73" s="94">
        <f t="shared" si="11"/>
        <v>0</v>
      </c>
      <c r="R73" s="94">
        <f t="shared" si="11"/>
        <v>0</v>
      </c>
      <c r="S73" s="94">
        <f t="shared" si="11"/>
        <v>0</v>
      </c>
      <c r="T73" s="94">
        <f t="shared" si="11"/>
        <v>0</v>
      </c>
      <c r="U73" s="94">
        <f t="shared" si="11"/>
        <v>0</v>
      </c>
      <c r="V73" s="94">
        <f t="shared" si="11"/>
        <v>0</v>
      </c>
    </row>
    <row r="74" spans="2:22" x14ac:dyDescent="0.3">
      <c r="B74" s="248" t="s">
        <v>243</v>
      </c>
      <c r="C74" s="249">
        <f t="shared" ref="C74:V74" si="12">IFERROR(ROUND(C55+C36+C17,0),0)</f>
        <v>0</v>
      </c>
      <c r="D74" s="249">
        <f t="shared" si="12"/>
        <v>0</v>
      </c>
      <c r="E74" s="249">
        <f t="shared" si="12"/>
        <v>0</v>
      </c>
      <c r="F74" s="249">
        <f t="shared" si="12"/>
        <v>0</v>
      </c>
      <c r="G74" s="249">
        <f t="shared" si="12"/>
        <v>0</v>
      </c>
      <c r="H74" s="249">
        <f t="shared" si="12"/>
        <v>0</v>
      </c>
      <c r="I74" s="249">
        <f t="shared" si="12"/>
        <v>0</v>
      </c>
      <c r="J74" s="249">
        <f t="shared" si="12"/>
        <v>0</v>
      </c>
      <c r="K74" s="249">
        <f t="shared" si="12"/>
        <v>0</v>
      </c>
      <c r="L74" s="249">
        <f t="shared" si="12"/>
        <v>0</v>
      </c>
      <c r="M74" s="249">
        <f t="shared" si="12"/>
        <v>0</v>
      </c>
      <c r="N74" s="249">
        <f t="shared" si="12"/>
        <v>0</v>
      </c>
      <c r="O74" s="249">
        <f t="shared" si="12"/>
        <v>0</v>
      </c>
      <c r="P74" s="249">
        <f t="shared" si="12"/>
        <v>0</v>
      </c>
      <c r="Q74" s="249">
        <f t="shared" si="12"/>
        <v>0</v>
      </c>
      <c r="R74" s="249">
        <f t="shared" si="12"/>
        <v>0</v>
      </c>
      <c r="S74" s="249">
        <f t="shared" si="12"/>
        <v>0</v>
      </c>
      <c r="T74" s="249">
        <f t="shared" si="12"/>
        <v>0</v>
      </c>
      <c r="U74" s="249">
        <f t="shared" si="12"/>
        <v>0</v>
      </c>
      <c r="V74" s="249">
        <f t="shared" si="12"/>
        <v>0</v>
      </c>
    </row>
    <row r="75" spans="2:22" x14ac:dyDescent="0.3">
      <c r="B75" s="248" t="s">
        <v>244</v>
      </c>
      <c r="C75" s="249">
        <f t="shared" ref="C75:V75" si="13">IFERROR(ROUND(C56+C37+C18,0),0)</f>
        <v>0</v>
      </c>
      <c r="D75" s="249">
        <f t="shared" si="13"/>
        <v>0</v>
      </c>
      <c r="E75" s="249">
        <f t="shared" si="13"/>
        <v>0</v>
      </c>
      <c r="F75" s="249">
        <f t="shared" si="13"/>
        <v>0</v>
      </c>
      <c r="G75" s="249">
        <f t="shared" si="13"/>
        <v>0</v>
      </c>
      <c r="H75" s="249">
        <f t="shared" si="13"/>
        <v>0</v>
      </c>
      <c r="I75" s="249">
        <f t="shared" si="13"/>
        <v>0</v>
      </c>
      <c r="J75" s="249">
        <f t="shared" si="13"/>
        <v>0</v>
      </c>
      <c r="K75" s="249">
        <f t="shared" si="13"/>
        <v>0</v>
      </c>
      <c r="L75" s="249">
        <f t="shared" si="13"/>
        <v>0</v>
      </c>
      <c r="M75" s="249">
        <f t="shared" si="13"/>
        <v>0</v>
      </c>
      <c r="N75" s="249">
        <f t="shared" si="13"/>
        <v>0</v>
      </c>
      <c r="O75" s="249">
        <f t="shared" si="13"/>
        <v>0</v>
      </c>
      <c r="P75" s="249">
        <f t="shared" si="13"/>
        <v>0</v>
      </c>
      <c r="Q75" s="249">
        <f t="shared" si="13"/>
        <v>0</v>
      </c>
      <c r="R75" s="249">
        <f t="shared" si="13"/>
        <v>0</v>
      </c>
      <c r="S75" s="249">
        <f t="shared" si="13"/>
        <v>0</v>
      </c>
      <c r="T75" s="249">
        <f t="shared" si="13"/>
        <v>0</v>
      </c>
      <c r="U75" s="249">
        <f t="shared" si="13"/>
        <v>0</v>
      </c>
      <c r="V75" s="249">
        <f t="shared" si="13"/>
        <v>0</v>
      </c>
    </row>
    <row r="76" spans="2:22" x14ac:dyDescent="0.3">
      <c r="B76" s="145" t="s">
        <v>194</v>
      </c>
      <c r="C76" s="151">
        <f t="shared" ref="C76:V76" si="14">IFERROR(ROUND(C57+C38+C19,0),0)</f>
        <v>0</v>
      </c>
      <c r="D76" s="151">
        <f t="shared" si="14"/>
        <v>0</v>
      </c>
      <c r="E76" s="151">
        <f t="shared" si="14"/>
        <v>0</v>
      </c>
      <c r="F76" s="151">
        <f t="shared" si="14"/>
        <v>0</v>
      </c>
      <c r="G76" s="151">
        <f t="shared" si="14"/>
        <v>0</v>
      </c>
      <c r="H76" s="151">
        <f t="shared" si="14"/>
        <v>0</v>
      </c>
      <c r="I76" s="151">
        <f t="shared" si="14"/>
        <v>0</v>
      </c>
      <c r="J76" s="151">
        <f t="shared" si="14"/>
        <v>0</v>
      </c>
      <c r="K76" s="151">
        <f t="shared" si="14"/>
        <v>0</v>
      </c>
      <c r="L76" s="151">
        <f t="shared" si="14"/>
        <v>0</v>
      </c>
      <c r="M76" s="151">
        <f t="shared" si="14"/>
        <v>0</v>
      </c>
      <c r="N76" s="151">
        <f t="shared" si="14"/>
        <v>0</v>
      </c>
      <c r="O76" s="151">
        <f t="shared" si="14"/>
        <v>0</v>
      </c>
      <c r="P76" s="151">
        <f t="shared" si="14"/>
        <v>0</v>
      </c>
      <c r="Q76" s="151">
        <f t="shared" si="14"/>
        <v>0</v>
      </c>
      <c r="R76" s="151">
        <f t="shared" si="14"/>
        <v>0</v>
      </c>
      <c r="S76" s="151">
        <f t="shared" si="14"/>
        <v>0</v>
      </c>
      <c r="T76" s="151">
        <f t="shared" si="14"/>
        <v>0</v>
      </c>
      <c r="U76" s="151">
        <f t="shared" si="14"/>
        <v>0</v>
      </c>
      <c r="V76" s="151">
        <f t="shared" si="14"/>
        <v>0</v>
      </c>
    </row>
    <row r="77" spans="2:22" x14ac:dyDescent="0.3">
      <c r="B77" s="251" t="s">
        <v>187</v>
      </c>
      <c r="C77" s="252">
        <f t="shared" ref="C77:V77" si="15">IFERROR(ROUND(C58+C39+C20,0),0)</f>
        <v>0</v>
      </c>
      <c r="D77" s="252">
        <f t="shared" si="15"/>
        <v>0</v>
      </c>
      <c r="E77" s="252">
        <f t="shared" si="15"/>
        <v>0</v>
      </c>
      <c r="F77" s="252">
        <f t="shared" si="15"/>
        <v>0</v>
      </c>
      <c r="G77" s="252">
        <f t="shared" si="15"/>
        <v>0</v>
      </c>
      <c r="H77" s="252">
        <f t="shared" si="15"/>
        <v>0</v>
      </c>
      <c r="I77" s="252">
        <f t="shared" si="15"/>
        <v>0</v>
      </c>
      <c r="J77" s="252">
        <f t="shared" si="15"/>
        <v>0</v>
      </c>
      <c r="K77" s="252">
        <f t="shared" si="15"/>
        <v>0</v>
      </c>
      <c r="L77" s="252">
        <f t="shared" si="15"/>
        <v>0</v>
      </c>
      <c r="M77" s="252">
        <f t="shared" si="15"/>
        <v>0</v>
      </c>
      <c r="N77" s="252">
        <f t="shared" si="15"/>
        <v>0</v>
      </c>
      <c r="O77" s="252">
        <f t="shared" si="15"/>
        <v>0</v>
      </c>
      <c r="P77" s="252">
        <f t="shared" si="15"/>
        <v>0</v>
      </c>
      <c r="Q77" s="252">
        <f t="shared" si="15"/>
        <v>0</v>
      </c>
      <c r="R77" s="252">
        <f t="shared" si="15"/>
        <v>0</v>
      </c>
      <c r="S77" s="252">
        <f t="shared" si="15"/>
        <v>0</v>
      </c>
      <c r="T77" s="252">
        <f t="shared" si="15"/>
        <v>0</v>
      </c>
      <c r="U77" s="252">
        <f t="shared" si="15"/>
        <v>0</v>
      </c>
      <c r="V77" s="252">
        <f t="shared" si="15"/>
        <v>0</v>
      </c>
    </row>
    <row r="78" spans="2:22" x14ac:dyDescent="0.3"/>
    <row r="79" spans="2:22" x14ac:dyDescent="0.3"/>
    <row r="80" spans="2:22" ht="20.149999999999999" customHeight="1" x14ac:dyDescent="0.3">
      <c r="B80" s="84" t="s">
        <v>264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2:22" x14ac:dyDescent="0.3"/>
    <row r="82" spans="2:22" x14ac:dyDescent="0.3">
      <c r="C82" s="18">
        <f ca="1">C$6</f>
        <v>2026</v>
      </c>
      <c r="D82" s="18">
        <f t="shared" ref="D82:V82" ca="1" si="16">D$6</f>
        <v>2027</v>
      </c>
      <c r="E82" s="18">
        <f t="shared" ca="1" si="16"/>
        <v>2028</v>
      </c>
      <c r="F82" s="18">
        <f t="shared" ca="1" si="16"/>
        <v>2029</v>
      </c>
      <c r="G82" s="18">
        <f t="shared" ca="1" si="16"/>
        <v>2030</v>
      </c>
      <c r="H82" s="18">
        <f t="shared" ca="1" si="16"/>
        <v>2031</v>
      </c>
      <c r="I82" s="18">
        <f t="shared" ca="1" si="16"/>
        <v>2032</v>
      </c>
      <c r="J82" s="18">
        <f t="shared" ca="1" si="16"/>
        <v>2033</v>
      </c>
      <c r="K82" s="18">
        <f t="shared" ca="1" si="16"/>
        <v>2034</v>
      </c>
      <c r="L82" s="18">
        <f t="shared" ca="1" si="16"/>
        <v>2035</v>
      </c>
      <c r="M82" s="18">
        <f t="shared" ca="1" si="16"/>
        <v>2036</v>
      </c>
      <c r="N82" s="18">
        <f t="shared" ca="1" si="16"/>
        <v>2037</v>
      </c>
      <c r="O82" s="18">
        <f t="shared" ca="1" si="16"/>
        <v>2038</v>
      </c>
      <c r="P82" s="18">
        <f t="shared" ca="1" si="16"/>
        <v>2039</v>
      </c>
      <c r="Q82" s="18">
        <f t="shared" ca="1" si="16"/>
        <v>2040</v>
      </c>
      <c r="R82" s="18">
        <f t="shared" ca="1" si="16"/>
        <v>2041</v>
      </c>
      <c r="S82" s="18">
        <f t="shared" ca="1" si="16"/>
        <v>2042</v>
      </c>
      <c r="T82" s="18">
        <f t="shared" ca="1" si="16"/>
        <v>2043</v>
      </c>
      <c r="U82" s="18">
        <f t="shared" ca="1" si="16"/>
        <v>2044</v>
      </c>
      <c r="V82" s="18">
        <f t="shared" ca="1" si="16"/>
        <v>2045</v>
      </c>
    </row>
    <row r="83" spans="2:22" ht="4" customHeight="1" x14ac:dyDescent="0.3"/>
    <row r="84" spans="2:22" x14ac:dyDescent="0.3">
      <c r="B84" s="87" t="s">
        <v>246</v>
      </c>
      <c r="C84" s="88">
        <f>C65</f>
        <v>0</v>
      </c>
      <c r="D84" s="88">
        <f t="shared" ref="D84:V84" si="17">D65</f>
        <v>0</v>
      </c>
      <c r="E84" s="88">
        <f t="shared" si="17"/>
        <v>0</v>
      </c>
      <c r="F84" s="88">
        <f t="shared" si="17"/>
        <v>0</v>
      </c>
      <c r="G84" s="88">
        <f t="shared" si="17"/>
        <v>0</v>
      </c>
      <c r="H84" s="88">
        <f t="shared" si="17"/>
        <v>0</v>
      </c>
      <c r="I84" s="88">
        <f t="shared" si="17"/>
        <v>0</v>
      </c>
      <c r="J84" s="88">
        <f t="shared" si="17"/>
        <v>0</v>
      </c>
      <c r="K84" s="88">
        <f t="shared" si="17"/>
        <v>0</v>
      </c>
      <c r="L84" s="88">
        <f t="shared" si="17"/>
        <v>0</v>
      </c>
      <c r="M84" s="88">
        <f t="shared" si="17"/>
        <v>0</v>
      </c>
      <c r="N84" s="88">
        <f t="shared" si="17"/>
        <v>0</v>
      </c>
      <c r="O84" s="88">
        <f t="shared" si="17"/>
        <v>0</v>
      </c>
      <c r="P84" s="88">
        <f t="shared" si="17"/>
        <v>0</v>
      </c>
      <c r="Q84" s="88">
        <f t="shared" si="17"/>
        <v>0</v>
      </c>
      <c r="R84" s="88">
        <f t="shared" si="17"/>
        <v>0</v>
      </c>
      <c r="S84" s="88">
        <f t="shared" si="17"/>
        <v>0</v>
      </c>
      <c r="T84" s="88">
        <f t="shared" si="17"/>
        <v>0</v>
      </c>
      <c r="U84" s="88">
        <f t="shared" si="17"/>
        <v>0</v>
      </c>
      <c r="V84" s="88">
        <f t="shared" si="17"/>
        <v>0</v>
      </c>
    </row>
    <row r="85" spans="2:22" x14ac:dyDescent="0.3">
      <c r="B85" s="87" t="s">
        <v>247</v>
      </c>
      <c r="C85" s="88">
        <f>C66-C67</f>
        <v>0</v>
      </c>
      <c r="D85" s="88">
        <f t="shared" ref="D85:V85" si="18">D66-D67</f>
        <v>0</v>
      </c>
      <c r="E85" s="88">
        <f t="shared" si="18"/>
        <v>0</v>
      </c>
      <c r="F85" s="88">
        <f t="shared" si="18"/>
        <v>0</v>
      </c>
      <c r="G85" s="88">
        <f t="shared" si="18"/>
        <v>0</v>
      </c>
      <c r="H85" s="88">
        <f t="shared" si="18"/>
        <v>0</v>
      </c>
      <c r="I85" s="88">
        <f t="shared" si="18"/>
        <v>0</v>
      </c>
      <c r="J85" s="88">
        <f t="shared" si="18"/>
        <v>0</v>
      </c>
      <c r="K85" s="88">
        <f t="shared" si="18"/>
        <v>0</v>
      </c>
      <c r="L85" s="88">
        <f t="shared" si="18"/>
        <v>0</v>
      </c>
      <c r="M85" s="88">
        <f t="shared" si="18"/>
        <v>0</v>
      </c>
      <c r="N85" s="88">
        <f t="shared" si="18"/>
        <v>0</v>
      </c>
      <c r="O85" s="88">
        <f t="shared" si="18"/>
        <v>0</v>
      </c>
      <c r="P85" s="88">
        <f t="shared" si="18"/>
        <v>0</v>
      </c>
      <c r="Q85" s="88">
        <f t="shared" si="18"/>
        <v>0</v>
      </c>
      <c r="R85" s="88">
        <f t="shared" si="18"/>
        <v>0</v>
      </c>
      <c r="S85" s="88">
        <f t="shared" si="18"/>
        <v>0</v>
      </c>
      <c r="T85" s="88">
        <f t="shared" si="18"/>
        <v>0</v>
      </c>
      <c r="U85" s="88">
        <f t="shared" si="18"/>
        <v>0</v>
      </c>
      <c r="V85" s="88">
        <f t="shared" si="18"/>
        <v>0</v>
      </c>
    </row>
    <row r="86" spans="2:22" x14ac:dyDescent="0.3">
      <c r="B86" s="89" t="s">
        <v>65</v>
      </c>
      <c r="C86" s="90">
        <f>C67</f>
        <v>0</v>
      </c>
      <c r="D86" s="90">
        <f t="shared" ref="D86:V86" si="19">D67</f>
        <v>0</v>
      </c>
      <c r="E86" s="90">
        <f t="shared" si="19"/>
        <v>0</v>
      </c>
      <c r="F86" s="90">
        <f t="shared" si="19"/>
        <v>0</v>
      </c>
      <c r="G86" s="90">
        <f t="shared" si="19"/>
        <v>0</v>
      </c>
      <c r="H86" s="90">
        <f t="shared" si="19"/>
        <v>0</v>
      </c>
      <c r="I86" s="90">
        <f t="shared" si="19"/>
        <v>0</v>
      </c>
      <c r="J86" s="90">
        <f t="shared" si="19"/>
        <v>0</v>
      </c>
      <c r="K86" s="90">
        <f t="shared" si="19"/>
        <v>0</v>
      </c>
      <c r="L86" s="90">
        <f t="shared" si="19"/>
        <v>0</v>
      </c>
      <c r="M86" s="90">
        <f t="shared" si="19"/>
        <v>0</v>
      </c>
      <c r="N86" s="90">
        <f t="shared" si="19"/>
        <v>0</v>
      </c>
      <c r="O86" s="90">
        <f t="shared" si="19"/>
        <v>0</v>
      </c>
      <c r="P86" s="90">
        <f t="shared" si="19"/>
        <v>0</v>
      </c>
      <c r="Q86" s="90">
        <f t="shared" si="19"/>
        <v>0</v>
      </c>
      <c r="R86" s="90">
        <f t="shared" si="19"/>
        <v>0</v>
      </c>
      <c r="S86" s="90">
        <f t="shared" si="19"/>
        <v>0</v>
      </c>
      <c r="T86" s="90">
        <f t="shared" si="19"/>
        <v>0</v>
      </c>
      <c r="U86" s="90">
        <f t="shared" si="19"/>
        <v>0</v>
      </c>
      <c r="V86" s="90">
        <f t="shared" si="19"/>
        <v>0</v>
      </c>
    </row>
    <row r="87" spans="2:22" x14ac:dyDescent="0.3">
      <c r="B87" s="257" t="s">
        <v>194</v>
      </c>
      <c r="C87" s="151">
        <f>C76</f>
        <v>0</v>
      </c>
      <c r="D87" s="151">
        <f t="shared" ref="D87:V87" si="20">D76</f>
        <v>0</v>
      </c>
      <c r="E87" s="151">
        <f t="shared" si="20"/>
        <v>0</v>
      </c>
      <c r="F87" s="151">
        <f t="shared" si="20"/>
        <v>0</v>
      </c>
      <c r="G87" s="151">
        <f t="shared" si="20"/>
        <v>0</v>
      </c>
      <c r="H87" s="151">
        <f t="shared" si="20"/>
        <v>0</v>
      </c>
      <c r="I87" s="151">
        <f t="shared" si="20"/>
        <v>0</v>
      </c>
      <c r="J87" s="151">
        <f t="shared" si="20"/>
        <v>0</v>
      </c>
      <c r="K87" s="151">
        <f t="shared" si="20"/>
        <v>0</v>
      </c>
      <c r="L87" s="151">
        <f t="shared" si="20"/>
        <v>0</v>
      </c>
      <c r="M87" s="151">
        <f t="shared" si="20"/>
        <v>0</v>
      </c>
      <c r="N87" s="151">
        <f t="shared" si="20"/>
        <v>0</v>
      </c>
      <c r="O87" s="151">
        <f t="shared" si="20"/>
        <v>0</v>
      </c>
      <c r="P87" s="151">
        <f t="shared" si="20"/>
        <v>0</v>
      </c>
      <c r="Q87" s="151">
        <f t="shared" si="20"/>
        <v>0</v>
      </c>
      <c r="R87" s="151">
        <f t="shared" si="20"/>
        <v>0</v>
      </c>
      <c r="S87" s="151">
        <f t="shared" si="20"/>
        <v>0</v>
      </c>
      <c r="T87" s="151">
        <f t="shared" si="20"/>
        <v>0</v>
      </c>
      <c r="U87" s="151">
        <f t="shared" si="20"/>
        <v>0</v>
      </c>
      <c r="V87" s="151">
        <f t="shared" si="20"/>
        <v>0</v>
      </c>
    </row>
    <row r="88" spans="2:22" x14ac:dyDescent="0.3">
      <c r="B88" s="87" t="s">
        <v>187</v>
      </c>
      <c r="C88" s="88">
        <f>C77</f>
        <v>0</v>
      </c>
      <c r="D88" s="88">
        <f t="shared" ref="D88:V88" si="21">D77</f>
        <v>0</v>
      </c>
      <c r="E88" s="88">
        <f t="shared" si="21"/>
        <v>0</v>
      </c>
      <c r="F88" s="88">
        <f t="shared" si="21"/>
        <v>0</v>
      </c>
      <c r="G88" s="88">
        <f t="shared" si="21"/>
        <v>0</v>
      </c>
      <c r="H88" s="88">
        <f t="shared" si="21"/>
        <v>0</v>
      </c>
      <c r="I88" s="88">
        <f t="shared" si="21"/>
        <v>0</v>
      </c>
      <c r="J88" s="88">
        <f t="shared" si="21"/>
        <v>0</v>
      </c>
      <c r="K88" s="88">
        <f t="shared" si="21"/>
        <v>0</v>
      </c>
      <c r="L88" s="88">
        <f t="shared" si="21"/>
        <v>0</v>
      </c>
      <c r="M88" s="88">
        <f t="shared" si="21"/>
        <v>0</v>
      </c>
      <c r="N88" s="88">
        <f t="shared" si="21"/>
        <v>0</v>
      </c>
      <c r="O88" s="88">
        <f t="shared" si="21"/>
        <v>0</v>
      </c>
      <c r="P88" s="88">
        <f t="shared" si="21"/>
        <v>0</v>
      </c>
      <c r="Q88" s="88">
        <f t="shared" si="21"/>
        <v>0</v>
      </c>
      <c r="R88" s="88">
        <f t="shared" si="21"/>
        <v>0</v>
      </c>
      <c r="S88" s="88">
        <f t="shared" si="21"/>
        <v>0</v>
      </c>
      <c r="T88" s="88">
        <f t="shared" si="21"/>
        <v>0</v>
      </c>
      <c r="U88" s="88">
        <f t="shared" si="21"/>
        <v>0</v>
      </c>
      <c r="V88" s="88">
        <f t="shared" si="21"/>
        <v>0</v>
      </c>
    </row>
    <row r="89" spans="2:22" x14ac:dyDescent="0.3">
      <c r="B89" s="3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 x14ac:dyDescent="0.3">
      <c r="B90" s="260" t="s">
        <v>249</v>
      </c>
      <c r="C90" s="261">
        <f t="shared" ref="C90:V90" si="22">DiscountRate</f>
        <v>0</v>
      </c>
      <c r="D90" s="261">
        <f t="shared" si="22"/>
        <v>0</v>
      </c>
      <c r="E90" s="261">
        <f t="shared" si="22"/>
        <v>0</v>
      </c>
      <c r="F90" s="261">
        <f t="shared" si="22"/>
        <v>0</v>
      </c>
      <c r="G90" s="261">
        <f t="shared" si="22"/>
        <v>0</v>
      </c>
      <c r="H90" s="261">
        <f t="shared" si="22"/>
        <v>0</v>
      </c>
      <c r="I90" s="261">
        <f t="shared" si="22"/>
        <v>0</v>
      </c>
      <c r="J90" s="261">
        <f t="shared" si="22"/>
        <v>0</v>
      </c>
      <c r="K90" s="261">
        <f t="shared" si="22"/>
        <v>0</v>
      </c>
      <c r="L90" s="261">
        <f t="shared" si="22"/>
        <v>0</v>
      </c>
      <c r="M90" s="261">
        <f t="shared" si="22"/>
        <v>0</v>
      </c>
      <c r="N90" s="261">
        <f t="shared" si="22"/>
        <v>0</v>
      </c>
      <c r="O90" s="261">
        <f t="shared" si="22"/>
        <v>0</v>
      </c>
      <c r="P90" s="261">
        <f t="shared" si="22"/>
        <v>0</v>
      </c>
      <c r="Q90" s="261">
        <f t="shared" si="22"/>
        <v>0</v>
      </c>
      <c r="R90" s="261">
        <f t="shared" si="22"/>
        <v>0</v>
      </c>
      <c r="S90" s="261">
        <f t="shared" si="22"/>
        <v>0</v>
      </c>
      <c r="T90" s="261">
        <f t="shared" si="22"/>
        <v>0</v>
      </c>
      <c r="U90" s="261">
        <f t="shared" si="22"/>
        <v>0</v>
      </c>
      <c r="V90" s="261">
        <f t="shared" si="22"/>
        <v>0</v>
      </c>
    </row>
    <row r="91" spans="2:22" x14ac:dyDescent="0.3">
      <c r="B91" s="260" t="s">
        <v>250</v>
      </c>
      <c r="C91" s="262">
        <f>1/((1+C90)^(COLUMN()-3))</f>
        <v>1</v>
      </c>
      <c r="D91" s="262">
        <f t="shared" ref="D91:V91" si="23">1/((1+D90)^(COLUMN()-3))</f>
        <v>1</v>
      </c>
      <c r="E91" s="262">
        <f t="shared" si="23"/>
        <v>1</v>
      </c>
      <c r="F91" s="262">
        <f t="shared" si="23"/>
        <v>1</v>
      </c>
      <c r="G91" s="262">
        <f t="shared" si="23"/>
        <v>1</v>
      </c>
      <c r="H91" s="262">
        <f t="shared" si="23"/>
        <v>1</v>
      </c>
      <c r="I91" s="262">
        <f t="shared" si="23"/>
        <v>1</v>
      </c>
      <c r="J91" s="262">
        <f t="shared" si="23"/>
        <v>1</v>
      </c>
      <c r="K91" s="262">
        <f t="shared" si="23"/>
        <v>1</v>
      </c>
      <c r="L91" s="262">
        <f t="shared" si="23"/>
        <v>1</v>
      </c>
      <c r="M91" s="262">
        <f t="shared" si="23"/>
        <v>1</v>
      </c>
      <c r="N91" s="262">
        <f t="shared" si="23"/>
        <v>1</v>
      </c>
      <c r="O91" s="262">
        <f t="shared" si="23"/>
        <v>1</v>
      </c>
      <c r="P91" s="262">
        <f t="shared" si="23"/>
        <v>1</v>
      </c>
      <c r="Q91" s="262">
        <f t="shared" si="23"/>
        <v>1</v>
      </c>
      <c r="R91" s="262">
        <f t="shared" si="23"/>
        <v>1</v>
      </c>
      <c r="S91" s="262">
        <f t="shared" si="23"/>
        <v>1</v>
      </c>
      <c r="T91" s="262">
        <f t="shared" si="23"/>
        <v>1</v>
      </c>
      <c r="U91" s="262">
        <f t="shared" si="23"/>
        <v>1</v>
      </c>
      <c r="V91" s="262">
        <f t="shared" si="23"/>
        <v>1</v>
      </c>
    </row>
    <row r="92" spans="2:22" x14ac:dyDescent="0.3">
      <c r="B92" s="3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x14ac:dyDescent="0.3">
      <c r="B93" s="109" t="s">
        <v>262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</row>
    <row r="94" spans="2:22" x14ac:dyDescent="0.3">
      <c r="B94" s="91" t="s">
        <v>256</v>
      </c>
      <c r="C94" s="92">
        <f>C84-C85+C88</f>
        <v>0</v>
      </c>
      <c r="D94" s="92">
        <f t="shared" ref="D94:V94" si="24">D84-D85+D88</f>
        <v>0</v>
      </c>
      <c r="E94" s="92">
        <f t="shared" si="24"/>
        <v>0</v>
      </c>
      <c r="F94" s="92">
        <f t="shared" si="24"/>
        <v>0</v>
      </c>
      <c r="G94" s="92">
        <f t="shared" si="24"/>
        <v>0</v>
      </c>
      <c r="H94" s="92">
        <f t="shared" si="24"/>
        <v>0</v>
      </c>
      <c r="I94" s="92">
        <f t="shared" si="24"/>
        <v>0</v>
      </c>
      <c r="J94" s="92">
        <f t="shared" si="24"/>
        <v>0</v>
      </c>
      <c r="K94" s="92">
        <f t="shared" si="24"/>
        <v>0</v>
      </c>
      <c r="L94" s="92">
        <f t="shared" si="24"/>
        <v>0</v>
      </c>
      <c r="M94" s="92">
        <f t="shared" si="24"/>
        <v>0</v>
      </c>
      <c r="N94" s="92">
        <f t="shared" si="24"/>
        <v>0</v>
      </c>
      <c r="O94" s="92">
        <f t="shared" si="24"/>
        <v>0</v>
      </c>
      <c r="P94" s="92">
        <f t="shared" si="24"/>
        <v>0</v>
      </c>
      <c r="Q94" s="92">
        <f t="shared" si="24"/>
        <v>0</v>
      </c>
      <c r="R94" s="92">
        <f t="shared" si="24"/>
        <v>0</v>
      </c>
      <c r="S94" s="92">
        <f t="shared" si="24"/>
        <v>0</v>
      </c>
      <c r="T94" s="92">
        <f t="shared" si="24"/>
        <v>0</v>
      </c>
      <c r="U94" s="92">
        <f t="shared" si="24"/>
        <v>0</v>
      </c>
      <c r="V94" s="92">
        <f t="shared" si="24"/>
        <v>0</v>
      </c>
    </row>
    <row r="95" spans="2:22" x14ac:dyDescent="0.3">
      <c r="B95" s="91" t="s">
        <v>275</v>
      </c>
      <c r="C95" s="92">
        <f>C94</f>
        <v>0</v>
      </c>
      <c r="D95" s="92">
        <f>C95+D94</f>
        <v>0</v>
      </c>
      <c r="E95" s="92">
        <f t="shared" ref="E95:V95" si="25">D95+E94</f>
        <v>0</v>
      </c>
      <c r="F95" s="92">
        <f t="shared" si="25"/>
        <v>0</v>
      </c>
      <c r="G95" s="92">
        <f t="shared" si="25"/>
        <v>0</v>
      </c>
      <c r="H95" s="92">
        <f t="shared" si="25"/>
        <v>0</v>
      </c>
      <c r="I95" s="92">
        <f t="shared" si="25"/>
        <v>0</v>
      </c>
      <c r="J95" s="92">
        <f t="shared" si="25"/>
        <v>0</v>
      </c>
      <c r="K95" s="92">
        <f t="shared" si="25"/>
        <v>0</v>
      </c>
      <c r="L95" s="92">
        <f t="shared" si="25"/>
        <v>0</v>
      </c>
      <c r="M95" s="92">
        <f t="shared" si="25"/>
        <v>0</v>
      </c>
      <c r="N95" s="92">
        <f t="shared" si="25"/>
        <v>0</v>
      </c>
      <c r="O95" s="92">
        <f t="shared" si="25"/>
        <v>0</v>
      </c>
      <c r="P95" s="92">
        <f t="shared" si="25"/>
        <v>0</v>
      </c>
      <c r="Q95" s="92">
        <f t="shared" si="25"/>
        <v>0</v>
      </c>
      <c r="R95" s="92">
        <f t="shared" si="25"/>
        <v>0</v>
      </c>
      <c r="S95" s="92">
        <f t="shared" si="25"/>
        <v>0</v>
      </c>
      <c r="T95" s="92">
        <f t="shared" si="25"/>
        <v>0</v>
      </c>
      <c r="U95" s="92">
        <f t="shared" si="25"/>
        <v>0</v>
      </c>
      <c r="V95" s="92">
        <f t="shared" si="25"/>
        <v>0</v>
      </c>
    </row>
    <row r="96" spans="2:22" x14ac:dyDescent="0.3">
      <c r="B96" s="91" t="s">
        <v>276</v>
      </c>
      <c r="C96" s="92">
        <f>C94*C91</f>
        <v>0</v>
      </c>
      <c r="D96" s="92">
        <f>D94*D91</f>
        <v>0</v>
      </c>
      <c r="E96" s="92">
        <f t="shared" ref="E96:V96" si="26">E94*E91</f>
        <v>0</v>
      </c>
      <c r="F96" s="92">
        <f t="shared" si="26"/>
        <v>0</v>
      </c>
      <c r="G96" s="92">
        <f t="shared" si="26"/>
        <v>0</v>
      </c>
      <c r="H96" s="92">
        <f t="shared" si="26"/>
        <v>0</v>
      </c>
      <c r="I96" s="92">
        <f t="shared" si="26"/>
        <v>0</v>
      </c>
      <c r="J96" s="92">
        <f t="shared" si="26"/>
        <v>0</v>
      </c>
      <c r="K96" s="92">
        <f t="shared" si="26"/>
        <v>0</v>
      </c>
      <c r="L96" s="92">
        <f t="shared" si="26"/>
        <v>0</v>
      </c>
      <c r="M96" s="92">
        <f t="shared" si="26"/>
        <v>0</v>
      </c>
      <c r="N96" s="92">
        <f t="shared" si="26"/>
        <v>0</v>
      </c>
      <c r="O96" s="92">
        <f t="shared" si="26"/>
        <v>0</v>
      </c>
      <c r="P96" s="92">
        <f t="shared" si="26"/>
        <v>0</v>
      </c>
      <c r="Q96" s="92">
        <f t="shared" si="26"/>
        <v>0</v>
      </c>
      <c r="R96" s="92">
        <f t="shared" si="26"/>
        <v>0</v>
      </c>
      <c r="S96" s="92">
        <f t="shared" si="26"/>
        <v>0</v>
      </c>
      <c r="T96" s="92">
        <f t="shared" si="26"/>
        <v>0</v>
      </c>
      <c r="U96" s="92">
        <f t="shared" si="26"/>
        <v>0</v>
      </c>
      <c r="V96" s="92">
        <f t="shared" si="26"/>
        <v>0</v>
      </c>
    </row>
    <row r="97" spans="2:22" x14ac:dyDescent="0.3">
      <c r="B97" s="87" t="s">
        <v>277</v>
      </c>
      <c r="C97" s="259">
        <f>C96</f>
        <v>0</v>
      </c>
      <c r="D97" s="259">
        <f>C97+D96</f>
        <v>0</v>
      </c>
      <c r="E97" s="259">
        <f t="shared" ref="E97:V97" si="27">D97+E96</f>
        <v>0</v>
      </c>
      <c r="F97" s="259">
        <f t="shared" si="27"/>
        <v>0</v>
      </c>
      <c r="G97" s="259">
        <f t="shared" si="27"/>
        <v>0</v>
      </c>
      <c r="H97" s="259">
        <f t="shared" si="27"/>
        <v>0</v>
      </c>
      <c r="I97" s="259">
        <f t="shared" si="27"/>
        <v>0</v>
      </c>
      <c r="J97" s="259">
        <f t="shared" si="27"/>
        <v>0</v>
      </c>
      <c r="K97" s="259">
        <f t="shared" si="27"/>
        <v>0</v>
      </c>
      <c r="L97" s="259">
        <f t="shared" si="27"/>
        <v>0</v>
      </c>
      <c r="M97" s="259">
        <f t="shared" si="27"/>
        <v>0</v>
      </c>
      <c r="N97" s="259">
        <f t="shared" si="27"/>
        <v>0</v>
      </c>
      <c r="O97" s="259">
        <f t="shared" si="27"/>
        <v>0</v>
      </c>
      <c r="P97" s="259">
        <f t="shared" si="27"/>
        <v>0</v>
      </c>
      <c r="Q97" s="259">
        <f t="shared" si="27"/>
        <v>0</v>
      </c>
      <c r="R97" s="259">
        <f t="shared" si="27"/>
        <v>0</v>
      </c>
      <c r="S97" s="259">
        <f t="shared" si="27"/>
        <v>0</v>
      </c>
      <c r="T97" s="259">
        <f t="shared" si="27"/>
        <v>0</v>
      </c>
      <c r="U97" s="259">
        <f t="shared" si="27"/>
        <v>0</v>
      </c>
      <c r="V97" s="259">
        <f t="shared" si="27"/>
        <v>0</v>
      </c>
    </row>
    <row r="98" spans="2:22" x14ac:dyDescent="0.3">
      <c r="B98" s="87" t="s">
        <v>260</v>
      </c>
      <c r="C98" s="258" t="str">
        <f>IFERROR(IRR($C94:C94),"n/d")</f>
        <v>n/d</v>
      </c>
      <c r="D98" s="258" t="str">
        <f>IFERROR(IRR($C94:D94),"n/d")</f>
        <v>n/d</v>
      </c>
      <c r="E98" s="258" t="str">
        <f>IFERROR(IRR($C94:E94),"n/d")</f>
        <v>n/d</v>
      </c>
      <c r="F98" s="258" t="str">
        <f>IFERROR(IRR($C94:F94),"n/d")</f>
        <v>n/d</v>
      </c>
      <c r="G98" s="258" t="str">
        <f>IFERROR(IRR($C94:G94),"n/d")</f>
        <v>n/d</v>
      </c>
      <c r="H98" s="258" t="str">
        <f>IFERROR(IRR($C94:H94),"n/d")</f>
        <v>n/d</v>
      </c>
      <c r="I98" s="258" t="str">
        <f>IFERROR(IRR($C94:I94),"n/d")</f>
        <v>n/d</v>
      </c>
      <c r="J98" s="258" t="str">
        <f>IFERROR(IRR($C94:J94),"n/d")</f>
        <v>n/d</v>
      </c>
      <c r="K98" s="258" t="str">
        <f>IFERROR(IRR($C94:K94),"n/d")</f>
        <v>n/d</v>
      </c>
      <c r="L98" s="258" t="str">
        <f>IFERROR(IRR($C94:L94),"n/d")</f>
        <v>n/d</v>
      </c>
      <c r="M98" s="258" t="str">
        <f>IFERROR(IRR($C94:M94),"n/d")</f>
        <v>n/d</v>
      </c>
      <c r="N98" s="258" t="str">
        <f>IFERROR(IRR($C94:N94),"n/d")</f>
        <v>n/d</v>
      </c>
      <c r="O98" s="258" t="str">
        <f>IFERROR(IRR($C94:O94),"n/d")</f>
        <v>n/d</v>
      </c>
      <c r="P98" s="258" t="str">
        <f>IFERROR(IRR($C94:P94),"n/d")</f>
        <v>n/d</v>
      </c>
      <c r="Q98" s="258" t="str">
        <f>IFERROR(IRR($C94:Q94),"n/d")</f>
        <v>n/d</v>
      </c>
      <c r="R98" s="258" t="str">
        <f>IFERROR(IRR($C94:R94),"n/d")</f>
        <v>n/d</v>
      </c>
      <c r="S98" s="258" t="str">
        <f>IFERROR(IRR($C94:S94),"n/d")</f>
        <v>n/d</v>
      </c>
      <c r="T98" s="258" t="str">
        <f>IFERROR(IRR($C94:T94),"n/d")</f>
        <v>n/d</v>
      </c>
      <c r="U98" s="258" t="str">
        <f>IFERROR(IRR($C94:U94),"n/d")</f>
        <v>n/d</v>
      </c>
      <c r="V98" s="258" t="str">
        <f>IFERROR(IRR($C94:V94),"n/d")</f>
        <v>n/d</v>
      </c>
    </row>
    <row r="99" spans="2:22" x14ac:dyDescent="0.3">
      <c r="B99" s="39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x14ac:dyDescent="0.3">
      <c r="B100" s="109" t="s">
        <v>263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</row>
    <row r="101" spans="2:22" x14ac:dyDescent="0.3">
      <c r="B101" s="91" t="s">
        <v>256</v>
      </c>
      <c r="C101" s="92">
        <f>C94+C87</f>
        <v>0</v>
      </c>
      <c r="D101" s="92">
        <f t="shared" ref="D101:V101" si="28">D94+D87</f>
        <v>0</v>
      </c>
      <c r="E101" s="92">
        <f t="shared" si="28"/>
        <v>0</v>
      </c>
      <c r="F101" s="92">
        <f t="shared" si="28"/>
        <v>0</v>
      </c>
      <c r="G101" s="92">
        <f t="shared" si="28"/>
        <v>0</v>
      </c>
      <c r="H101" s="92">
        <f t="shared" si="28"/>
        <v>0</v>
      </c>
      <c r="I101" s="92">
        <f t="shared" si="28"/>
        <v>0</v>
      </c>
      <c r="J101" s="92">
        <f t="shared" si="28"/>
        <v>0</v>
      </c>
      <c r="K101" s="92">
        <f t="shared" si="28"/>
        <v>0</v>
      </c>
      <c r="L101" s="92">
        <f t="shared" si="28"/>
        <v>0</v>
      </c>
      <c r="M101" s="92">
        <f t="shared" si="28"/>
        <v>0</v>
      </c>
      <c r="N101" s="92">
        <f t="shared" si="28"/>
        <v>0</v>
      </c>
      <c r="O101" s="92">
        <f t="shared" si="28"/>
        <v>0</v>
      </c>
      <c r="P101" s="92">
        <f t="shared" si="28"/>
        <v>0</v>
      </c>
      <c r="Q101" s="92">
        <f t="shared" si="28"/>
        <v>0</v>
      </c>
      <c r="R101" s="92">
        <f t="shared" si="28"/>
        <v>0</v>
      </c>
      <c r="S101" s="92">
        <f t="shared" si="28"/>
        <v>0</v>
      </c>
      <c r="T101" s="92">
        <f t="shared" si="28"/>
        <v>0</v>
      </c>
      <c r="U101" s="92">
        <f t="shared" si="28"/>
        <v>0</v>
      </c>
      <c r="V101" s="92">
        <f t="shared" si="28"/>
        <v>0</v>
      </c>
    </row>
    <row r="102" spans="2:22" x14ac:dyDescent="0.3">
      <c r="B102" s="91" t="s">
        <v>275</v>
      </c>
      <c r="C102" s="92">
        <f>C101</f>
        <v>0</v>
      </c>
      <c r="D102" s="92">
        <f>C102+D101</f>
        <v>0</v>
      </c>
      <c r="E102" s="92">
        <f t="shared" ref="E102:V102" si="29">D102+E101</f>
        <v>0</v>
      </c>
      <c r="F102" s="92">
        <f t="shared" si="29"/>
        <v>0</v>
      </c>
      <c r="G102" s="92">
        <f t="shared" si="29"/>
        <v>0</v>
      </c>
      <c r="H102" s="92">
        <f t="shared" si="29"/>
        <v>0</v>
      </c>
      <c r="I102" s="92">
        <f t="shared" si="29"/>
        <v>0</v>
      </c>
      <c r="J102" s="92">
        <f t="shared" si="29"/>
        <v>0</v>
      </c>
      <c r="K102" s="92">
        <f t="shared" si="29"/>
        <v>0</v>
      </c>
      <c r="L102" s="92">
        <f t="shared" si="29"/>
        <v>0</v>
      </c>
      <c r="M102" s="92">
        <f t="shared" si="29"/>
        <v>0</v>
      </c>
      <c r="N102" s="92">
        <f t="shared" si="29"/>
        <v>0</v>
      </c>
      <c r="O102" s="92">
        <f t="shared" si="29"/>
        <v>0</v>
      </c>
      <c r="P102" s="92">
        <f t="shared" si="29"/>
        <v>0</v>
      </c>
      <c r="Q102" s="92">
        <f t="shared" si="29"/>
        <v>0</v>
      </c>
      <c r="R102" s="92">
        <f t="shared" si="29"/>
        <v>0</v>
      </c>
      <c r="S102" s="92">
        <f t="shared" si="29"/>
        <v>0</v>
      </c>
      <c r="T102" s="92">
        <f t="shared" si="29"/>
        <v>0</v>
      </c>
      <c r="U102" s="92">
        <f t="shared" si="29"/>
        <v>0</v>
      </c>
      <c r="V102" s="92">
        <f t="shared" si="29"/>
        <v>0</v>
      </c>
    </row>
    <row r="103" spans="2:22" x14ac:dyDescent="0.3">
      <c r="B103" s="91" t="s">
        <v>276</v>
      </c>
      <c r="C103" s="92">
        <f>C101*C91</f>
        <v>0</v>
      </c>
      <c r="D103" s="92">
        <f t="shared" ref="D103:V103" si="30">D101*D91</f>
        <v>0</v>
      </c>
      <c r="E103" s="92">
        <f t="shared" si="30"/>
        <v>0</v>
      </c>
      <c r="F103" s="92">
        <f t="shared" si="30"/>
        <v>0</v>
      </c>
      <c r="G103" s="92">
        <f t="shared" si="30"/>
        <v>0</v>
      </c>
      <c r="H103" s="92">
        <f t="shared" si="30"/>
        <v>0</v>
      </c>
      <c r="I103" s="92">
        <f t="shared" si="30"/>
        <v>0</v>
      </c>
      <c r="J103" s="92">
        <f t="shared" si="30"/>
        <v>0</v>
      </c>
      <c r="K103" s="92">
        <f t="shared" si="30"/>
        <v>0</v>
      </c>
      <c r="L103" s="92">
        <f t="shared" si="30"/>
        <v>0</v>
      </c>
      <c r="M103" s="92">
        <f t="shared" si="30"/>
        <v>0</v>
      </c>
      <c r="N103" s="92">
        <f t="shared" si="30"/>
        <v>0</v>
      </c>
      <c r="O103" s="92">
        <f t="shared" si="30"/>
        <v>0</v>
      </c>
      <c r="P103" s="92">
        <f t="shared" si="30"/>
        <v>0</v>
      </c>
      <c r="Q103" s="92">
        <f t="shared" si="30"/>
        <v>0</v>
      </c>
      <c r="R103" s="92">
        <f t="shared" si="30"/>
        <v>0</v>
      </c>
      <c r="S103" s="92">
        <f t="shared" si="30"/>
        <v>0</v>
      </c>
      <c r="T103" s="92">
        <f t="shared" si="30"/>
        <v>0</v>
      </c>
      <c r="U103" s="92">
        <f t="shared" si="30"/>
        <v>0</v>
      </c>
      <c r="V103" s="92">
        <f t="shared" si="30"/>
        <v>0</v>
      </c>
    </row>
    <row r="104" spans="2:22" x14ac:dyDescent="0.3">
      <c r="B104" s="87" t="s">
        <v>277</v>
      </c>
      <c r="C104" s="259">
        <f>C103</f>
        <v>0</v>
      </c>
      <c r="D104" s="259">
        <f>C104+D103</f>
        <v>0</v>
      </c>
      <c r="E104" s="259">
        <f t="shared" ref="E104:V104" si="31">D104+E103</f>
        <v>0</v>
      </c>
      <c r="F104" s="259">
        <f t="shared" si="31"/>
        <v>0</v>
      </c>
      <c r="G104" s="259">
        <f t="shared" si="31"/>
        <v>0</v>
      </c>
      <c r="H104" s="259">
        <f t="shared" si="31"/>
        <v>0</v>
      </c>
      <c r="I104" s="259">
        <f t="shared" si="31"/>
        <v>0</v>
      </c>
      <c r="J104" s="259">
        <f t="shared" si="31"/>
        <v>0</v>
      </c>
      <c r="K104" s="259">
        <f t="shared" si="31"/>
        <v>0</v>
      </c>
      <c r="L104" s="259">
        <f t="shared" si="31"/>
        <v>0</v>
      </c>
      <c r="M104" s="259">
        <f t="shared" si="31"/>
        <v>0</v>
      </c>
      <c r="N104" s="259">
        <f t="shared" si="31"/>
        <v>0</v>
      </c>
      <c r="O104" s="259">
        <f t="shared" si="31"/>
        <v>0</v>
      </c>
      <c r="P104" s="259">
        <f t="shared" si="31"/>
        <v>0</v>
      </c>
      <c r="Q104" s="259">
        <f t="shared" si="31"/>
        <v>0</v>
      </c>
      <c r="R104" s="259">
        <f t="shared" si="31"/>
        <v>0</v>
      </c>
      <c r="S104" s="259">
        <f t="shared" si="31"/>
        <v>0</v>
      </c>
      <c r="T104" s="259">
        <f t="shared" si="31"/>
        <v>0</v>
      </c>
      <c r="U104" s="259">
        <f t="shared" si="31"/>
        <v>0</v>
      </c>
      <c r="V104" s="259">
        <f t="shared" si="31"/>
        <v>0</v>
      </c>
    </row>
    <row r="105" spans="2:22" x14ac:dyDescent="0.3">
      <c r="B105" s="87" t="s">
        <v>260</v>
      </c>
      <c r="C105" s="258" t="str">
        <f>IFERROR(IRR($C101:C101),"n/d")</f>
        <v>n/d</v>
      </c>
      <c r="D105" s="258" t="str">
        <f>IFERROR(IRR($C101:D101),"n/d")</f>
        <v>n/d</v>
      </c>
      <c r="E105" s="258" t="str">
        <f>IFERROR(IRR($C101:E101),"n/d")</f>
        <v>n/d</v>
      </c>
      <c r="F105" s="258" t="str">
        <f>IFERROR(IRR($C101:F101),"n/d")</f>
        <v>n/d</v>
      </c>
      <c r="G105" s="258" t="str">
        <f>IFERROR(IRR($C101:G101),"n/d")</f>
        <v>n/d</v>
      </c>
      <c r="H105" s="258" t="str">
        <f>IFERROR(IRR($C101:H101),"n/d")</f>
        <v>n/d</v>
      </c>
      <c r="I105" s="258" t="str">
        <f>IFERROR(IRR($C101:I101),"n/d")</f>
        <v>n/d</v>
      </c>
      <c r="J105" s="258" t="str">
        <f>IFERROR(IRR($C101:J101),"n/d")</f>
        <v>n/d</v>
      </c>
      <c r="K105" s="258" t="str">
        <f>IFERROR(IRR($C101:K101),"n/d")</f>
        <v>n/d</v>
      </c>
      <c r="L105" s="258" t="str">
        <f>IFERROR(IRR($C101:L101),"n/d")</f>
        <v>n/d</v>
      </c>
      <c r="M105" s="258" t="str">
        <f>IFERROR(IRR($C101:M101),"n/d")</f>
        <v>n/d</v>
      </c>
      <c r="N105" s="258" t="str">
        <f>IFERROR(IRR($C101:N101),"n/d")</f>
        <v>n/d</v>
      </c>
      <c r="O105" s="258" t="str">
        <f>IFERROR(IRR($C101:O101),"n/d")</f>
        <v>n/d</v>
      </c>
      <c r="P105" s="258" t="str">
        <f>IFERROR(IRR($C101:P101),"n/d")</f>
        <v>n/d</v>
      </c>
      <c r="Q105" s="258" t="str">
        <f>IFERROR(IRR($C101:Q101),"n/d")</f>
        <v>n/d</v>
      </c>
      <c r="R105" s="258" t="str">
        <f>IFERROR(IRR($C101:R101),"n/d")</f>
        <v>n/d</v>
      </c>
      <c r="S105" s="258" t="str">
        <f>IFERROR(IRR($C101:S101),"n/d")</f>
        <v>n/d</v>
      </c>
      <c r="T105" s="258" t="str">
        <f>IFERROR(IRR($C101:T101),"n/d")</f>
        <v>n/d</v>
      </c>
      <c r="U105" s="258" t="str">
        <f>IFERROR(IRR($C101:U101),"n/d")</f>
        <v>n/d</v>
      </c>
      <c r="V105" s="258" t="str">
        <f>IFERROR(IRR($C101:V101),"n/d")</f>
        <v>n/d</v>
      </c>
    </row>
    <row r="106" spans="2:22" x14ac:dyDescent="0.3"/>
    <row r="107" spans="2:22" x14ac:dyDescent="0.3"/>
    <row r="108" spans="2:22" ht="15" thickBot="1" x14ac:dyDescent="0.4">
      <c r="B108" s="81" t="s">
        <v>274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</row>
    <row r="109" spans="2:22" s="51" customFormat="1" ht="4" customHeight="1" x14ac:dyDescent="0.35">
      <c r="B109" s="155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</row>
    <row r="110" spans="2:22" s="51" customFormat="1" ht="14.5" x14ac:dyDescent="0.35">
      <c r="B110" s="289" t="str">
        <f>IF('Dane podstawowe'!$C$22&gt;10,"Uwaga! Okres prognozy przekracza 10 lat. Należy uzasadnić przyjęty okres prognozy","")</f>
        <v/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</row>
    <row r="111" spans="2:22" s="51" customFormat="1" ht="4" customHeight="1" x14ac:dyDescent="0.3"/>
    <row r="112" spans="2:22" ht="409.5" customHeight="1" x14ac:dyDescent="0.3"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363"/>
      <c r="U112" s="363"/>
      <c r="V112" s="363"/>
    </row>
    <row r="113" x14ac:dyDescent="0.3"/>
  </sheetData>
  <sheetProtection algorithmName="SHA-512" hashValue="s5h+df+Yx0h7qnAQ0rP89o1a2nT5tme3AhAQU+HibuNdeFKlkaJdrrCKZYmchIT2oVCh1cNQlKzSvNlo1CzP+A==" saltValue="jAwnftOa6+xGxmXSwpI1Zw==" spinCount="100000" sheet="1" objects="1" scenarios="1"/>
  <mergeCells count="5">
    <mergeCell ref="B112:V112"/>
    <mergeCell ref="C4:V4"/>
    <mergeCell ref="C23:V23"/>
    <mergeCell ref="C42:V42"/>
    <mergeCell ref="B2:V2"/>
  </mergeCells>
  <conditionalFormatting sqref="C4:V4 C8:V20 C23 C27:V39 C42:V42 C46:V58 C65:V77 C84:V105">
    <cfRule type="expression" dxfId="9" priority="2" stopIfTrue="1">
      <formula>Lider=0</formula>
    </cfRule>
  </conditionalFormatting>
  <conditionalFormatting sqref="C8:V20 C27:V39 C46:V58 C65:V77 C84:V105">
    <cfRule type="expression" dxfId="8" priority="3">
      <formula>AND(C$82&gt;Prognoza_Stop)</formula>
    </cfRule>
  </conditionalFormatting>
  <conditionalFormatting sqref="C97:V97 C104:V104">
    <cfRule type="cellIs" dxfId="7" priority="6" operator="lessThan">
      <formula>0</formula>
    </cfRule>
    <cfRule type="cellIs" dxfId="6" priority="7" operator="greaterThan">
      <formula>0</formula>
    </cfRule>
  </conditionalFormatting>
  <conditionalFormatting sqref="C98:V98 C105:V105">
    <cfRule type="containsText" dxfId="5" priority="4" operator="containsText" text="n/d">
      <formula>NOT(ISERROR(SEARCH("n/d",C98)))</formula>
    </cfRule>
    <cfRule type="cellIs" dxfId="4" priority="5" operator="lessThan">
      <formula>DiscountRate</formula>
    </cfRule>
    <cfRule type="cellIs" dxfId="3" priority="9" operator="greaterThan">
      <formula>DiscountRate</formula>
    </cfRule>
  </conditionalFormatting>
  <dataValidations disablePrompts="1" count="2">
    <dataValidation allowBlank="1" showErrorMessage="1" errorTitle="Nieprawidłowa wartość" error="Proszę wpisywać wartości zaokrąglone, bez miejsc po przecinku" sqref="B2 B108:V110" xr:uid="{1CAFC83B-FDB6-4C10-A6FD-2D9786F7E462}"/>
    <dataValidation type="custom" allowBlank="1" showInputMessage="1" showErrorMessage="1" errorTitle="Edycja zablokowana" error="Tylko Lider Konsorcjum może wypełnić wskazane tabele" sqref="C42:V42 C27:V39 C23:V23 C46:V58" xr:uid="{D223E782-2527-4D25-A5BE-7FB6BDE2DC63}">
      <formula1>Lider=1</formula1>
    </dataValidation>
  </dataValidations>
  <pageMargins left="0.23622047244094491" right="0.23622047244094491" top="0.74803149606299213" bottom="0.74803149606299213" header="0.31496062992125984" footer="0.31496062992125984"/>
  <pageSetup paperSize="9" scale="88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z&amp;"-,Pogrubiony" &amp;N_x000D_&amp;1#&amp;"Aptos"&amp;8&amp;K000000 K2 - Informacja wewnętrzna (Internal)&amp;R&amp;8Arkusz: &amp;"-,Pogrubiony"&amp;A</oddFooter>
  </headerFooter>
  <rowBreaks count="2" manualBreakCount="2">
    <brk id="40" min="1" max="14" man="1"/>
    <brk id="107" min="1" max="1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523CB9E-7B82-4B32-B1B7-EC637521493D}">
            <xm:f>AND('Dane podstawowe'!$C$22&gt;10,ISNUMBER('Dane podstawowe'!$C$22))</xm:f>
            <x14:dxf>
              <font>
                <b val="0"/>
                <i/>
                <color rgb="FFC00000"/>
              </font>
              <fill>
                <patternFill>
                  <bgColor rgb="FFFFFF00"/>
                </patternFill>
              </fill>
              <border>
                <top style="dotted">
                  <color rgb="FFC00000"/>
                </top>
                <bottom style="dotted">
                  <color rgb="FFC00000"/>
                </bottom>
                <vertical/>
                <horizontal/>
              </border>
            </x14:dxf>
          </x14:cfRule>
          <xm:sqref>B110:V110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758D-E792-47FB-AC3A-3C2A2F202054}">
  <sheetPr codeName="Arkusz9">
    <tabColor rgb="FFFFFF00"/>
  </sheetPr>
  <dimension ref="B1:Z38"/>
  <sheetViews>
    <sheetView showGridLines="0" zoomScaleNormal="100" workbookViewId="0"/>
  </sheetViews>
  <sheetFormatPr defaultColWidth="0" defaultRowHeight="15" customHeight="1" zeroHeight="1" x14ac:dyDescent="0.35"/>
  <cols>
    <col min="1" max="1" width="2.7265625" style="263" customWidth="1"/>
    <col min="2" max="2" width="4.1796875" style="263" customWidth="1"/>
    <col min="3" max="9" width="15.7265625" style="263" customWidth="1"/>
    <col min="10" max="10" width="2.7265625" customWidth="1"/>
    <col min="11" max="23" width="9.1796875" hidden="1" customWidth="1"/>
    <col min="24" max="25" width="9.1796875" style="263" hidden="1" customWidth="1"/>
    <col min="26" max="26" width="2.453125" style="263" hidden="1" customWidth="1"/>
    <col min="27" max="16384" width="0" style="263" hidden="1"/>
  </cols>
  <sheetData>
    <row r="1" spans="2:25" ht="14.5" x14ac:dyDescent="0.35"/>
    <row r="2" spans="2:25" ht="15" customHeight="1" x14ac:dyDescent="0.35">
      <c r="B2" s="288" t="str">
        <f>IF(Engine!C10="",Projekt_Tytul,Projekt_Tytul_Caly)</f>
        <v>Uzupełnij tytuł projektu</v>
      </c>
      <c r="C2" s="288"/>
      <c r="D2" s="288"/>
      <c r="E2" s="288"/>
      <c r="F2" s="288"/>
      <c r="G2" s="288"/>
      <c r="H2" s="288"/>
      <c r="I2" s="288"/>
      <c r="X2" s="287"/>
      <c r="Y2" s="287"/>
    </row>
    <row r="3" spans="2:25" ht="14.5" x14ac:dyDescent="0.35"/>
    <row r="4" spans="2:25" ht="72" x14ac:dyDescent="0.35">
      <c r="B4" s="264" t="s">
        <v>278</v>
      </c>
      <c r="C4" s="265" t="s">
        <v>279</v>
      </c>
      <c r="D4" s="265" t="s">
        <v>280</v>
      </c>
      <c r="E4" s="265" t="s">
        <v>281</v>
      </c>
      <c r="F4" s="265" t="s">
        <v>282</v>
      </c>
      <c r="G4" s="265" t="s">
        <v>283</v>
      </c>
      <c r="H4" s="266" t="s">
        <v>284</v>
      </c>
      <c r="I4" s="266" t="s">
        <v>285</v>
      </c>
      <c r="X4"/>
      <c r="Y4"/>
    </row>
    <row r="5" spans="2:25" ht="14.5" x14ac:dyDescent="0.35">
      <c r="B5" s="267">
        <v>1</v>
      </c>
      <c r="C5" s="268"/>
      <c r="D5" s="269"/>
      <c r="E5" s="269"/>
      <c r="F5" s="269"/>
      <c r="G5" s="270"/>
      <c r="H5" s="271" t="str">
        <f>IF(ISBLANK($G5),"",IF($G5="zaliczka [Z]",(F5/E5),"n/d"))</f>
        <v/>
      </c>
      <c r="I5" s="272" t="str">
        <f>IF(ISBLANK($G5),"",IF($G5="refundacja [R]",(F5/E5),"n/d"))</f>
        <v/>
      </c>
      <c r="X5"/>
      <c r="Y5"/>
    </row>
    <row r="6" spans="2:25" ht="14.5" x14ac:dyDescent="0.35">
      <c r="B6" s="273">
        <v>2</v>
      </c>
      <c r="C6" s="274"/>
      <c r="D6" s="275"/>
      <c r="E6" s="275"/>
      <c r="F6" s="275"/>
      <c r="G6" s="274"/>
      <c r="H6" s="276" t="str">
        <f t="shared" ref="H6:H34" si="0">IF(ISBLANK($G6),"",IF($G6="zaliczka [Z]",(F6/E6),"n/d"))</f>
        <v/>
      </c>
      <c r="I6" s="277" t="str">
        <f t="shared" ref="I6:I34" si="1">IF(ISBLANK($G6),"",IF($G6="refundacja [R]",(F6/E6),"n/d"))</f>
        <v/>
      </c>
      <c r="X6"/>
      <c r="Y6"/>
    </row>
    <row r="7" spans="2:25" ht="14.5" x14ac:dyDescent="0.35">
      <c r="B7" s="273">
        <v>3</v>
      </c>
      <c r="C7" s="274"/>
      <c r="D7" s="275"/>
      <c r="E7" s="275"/>
      <c r="F7" s="275"/>
      <c r="G7" s="274"/>
      <c r="H7" s="276" t="str">
        <f t="shared" si="0"/>
        <v/>
      </c>
      <c r="I7" s="277" t="str">
        <f t="shared" si="1"/>
        <v/>
      </c>
      <c r="X7"/>
      <c r="Y7"/>
    </row>
    <row r="8" spans="2:25" ht="14.5" x14ac:dyDescent="0.35">
      <c r="B8" s="273">
        <v>4</v>
      </c>
      <c r="C8" s="274"/>
      <c r="D8" s="275"/>
      <c r="E8" s="275"/>
      <c r="F8" s="275"/>
      <c r="G8" s="274"/>
      <c r="H8" s="276" t="str">
        <f t="shared" si="0"/>
        <v/>
      </c>
      <c r="I8" s="277" t="str">
        <f t="shared" si="1"/>
        <v/>
      </c>
      <c r="X8"/>
      <c r="Y8"/>
    </row>
    <row r="9" spans="2:25" ht="14.5" x14ac:dyDescent="0.35">
      <c r="B9" s="273">
        <v>5</v>
      </c>
      <c r="C9" s="274"/>
      <c r="D9" s="275"/>
      <c r="E9" s="275"/>
      <c r="F9" s="275"/>
      <c r="G9" s="274"/>
      <c r="H9" s="276" t="str">
        <f t="shared" si="0"/>
        <v/>
      </c>
      <c r="I9" s="277" t="str">
        <f t="shared" si="1"/>
        <v/>
      </c>
      <c r="X9"/>
      <c r="Y9"/>
    </row>
    <row r="10" spans="2:25" ht="14.5" x14ac:dyDescent="0.35">
      <c r="B10" s="273">
        <v>6</v>
      </c>
      <c r="C10" s="274"/>
      <c r="D10" s="275"/>
      <c r="E10" s="275"/>
      <c r="F10" s="275"/>
      <c r="G10" s="274"/>
      <c r="H10" s="276" t="str">
        <f t="shared" si="0"/>
        <v/>
      </c>
      <c r="I10" s="277" t="str">
        <f t="shared" si="1"/>
        <v/>
      </c>
      <c r="X10"/>
      <c r="Y10"/>
    </row>
    <row r="11" spans="2:25" ht="14.5" x14ac:dyDescent="0.35">
      <c r="B11" s="273">
        <v>7</v>
      </c>
      <c r="C11" s="274"/>
      <c r="D11" s="275"/>
      <c r="E11" s="275"/>
      <c r="F11" s="275"/>
      <c r="G11" s="274"/>
      <c r="H11" s="276" t="str">
        <f t="shared" si="0"/>
        <v/>
      </c>
      <c r="I11" s="277" t="str">
        <f t="shared" si="1"/>
        <v/>
      </c>
      <c r="X11"/>
      <c r="Y11"/>
    </row>
    <row r="12" spans="2:25" ht="14.5" x14ac:dyDescent="0.35">
      <c r="B12" s="273">
        <v>8</v>
      </c>
      <c r="C12" s="274"/>
      <c r="D12" s="275"/>
      <c r="E12" s="275"/>
      <c r="F12" s="275"/>
      <c r="G12" s="274"/>
      <c r="H12" s="276" t="str">
        <f t="shared" si="0"/>
        <v/>
      </c>
      <c r="I12" s="277" t="str">
        <f t="shared" si="1"/>
        <v/>
      </c>
      <c r="X12"/>
      <c r="Y12"/>
    </row>
    <row r="13" spans="2:25" ht="14.5" x14ac:dyDescent="0.35">
      <c r="B13" s="273">
        <v>9</v>
      </c>
      <c r="C13" s="274"/>
      <c r="D13" s="275"/>
      <c r="E13" s="275"/>
      <c r="F13" s="275"/>
      <c r="G13" s="274"/>
      <c r="H13" s="276" t="str">
        <f t="shared" si="0"/>
        <v/>
      </c>
      <c r="I13" s="277" t="str">
        <f t="shared" si="1"/>
        <v/>
      </c>
      <c r="X13"/>
      <c r="Y13"/>
    </row>
    <row r="14" spans="2:25" ht="14.5" x14ac:dyDescent="0.35">
      <c r="B14" s="273">
        <v>10</v>
      </c>
      <c r="C14" s="274"/>
      <c r="D14" s="275"/>
      <c r="E14" s="275"/>
      <c r="F14" s="275"/>
      <c r="G14" s="274"/>
      <c r="H14" s="276" t="str">
        <f t="shared" si="0"/>
        <v/>
      </c>
      <c r="I14" s="277" t="str">
        <f t="shared" si="1"/>
        <v/>
      </c>
      <c r="X14"/>
      <c r="Y14"/>
    </row>
    <row r="15" spans="2:25" ht="14.5" x14ac:dyDescent="0.35">
      <c r="B15" s="273">
        <v>11</v>
      </c>
      <c r="C15" s="274"/>
      <c r="D15" s="275"/>
      <c r="E15" s="275"/>
      <c r="F15" s="275"/>
      <c r="G15" s="274"/>
      <c r="H15" s="276" t="str">
        <f t="shared" si="0"/>
        <v/>
      </c>
      <c r="I15" s="277" t="str">
        <f t="shared" si="1"/>
        <v/>
      </c>
      <c r="X15"/>
      <c r="Y15"/>
    </row>
    <row r="16" spans="2:25" ht="14.5" x14ac:dyDescent="0.35">
      <c r="B16" s="273">
        <v>12</v>
      </c>
      <c r="C16" s="274"/>
      <c r="D16" s="275"/>
      <c r="E16" s="275"/>
      <c r="F16" s="275"/>
      <c r="G16" s="274"/>
      <c r="H16" s="276" t="str">
        <f t="shared" si="0"/>
        <v/>
      </c>
      <c r="I16" s="277" t="str">
        <f t="shared" si="1"/>
        <v/>
      </c>
      <c r="X16"/>
      <c r="Y16"/>
    </row>
    <row r="17" spans="2:25" ht="14.5" x14ac:dyDescent="0.35">
      <c r="B17" s="273">
        <v>13</v>
      </c>
      <c r="C17" s="274"/>
      <c r="D17" s="275"/>
      <c r="E17" s="275"/>
      <c r="F17" s="275"/>
      <c r="G17" s="274"/>
      <c r="H17" s="276" t="str">
        <f t="shared" si="0"/>
        <v/>
      </c>
      <c r="I17" s="277" t="str">
        <f t="shared" si="1"/>
        <v/>
      </c>
      <c r="X17"/>
      <c r="Y17"/>
    </row>
    <row r="18" spans="2:25" ht="14.5" x14ac:dyDescent="0.35">
      <c r="B18" s="273">
        <v>14</v>
      </c>
      <c r="C18" s="274"/>
      <c r="D18" s="275"/>
      <c r="E18" s="275"/>
      <c r="F18" s="275"/>
      <c r="G18" s="274"/>
      <c r="H18" s="276" t="str">
        <f t="shared" si="0"/>
        <v/>
      </c>
      <c r="I18" s="277" t="str">
        <f t="shared" si="1"/>
        <v/>
      </c>
      <c r="X18"/>
      <c r="Y18"/>
    </row>
    <row r="19" spans="2:25" ht="14.5" x14ac:dyDescent="0.35">
      <c r="B19" s="273">
        <v>15</v>
      </c>
      <c r="C19" s="274"/>
      <c r="D19" s="275"/>
      <c r="E19" s="275"/>
      <c r="F19" s="275"/>
      <c r="G19" s="274"/>
      <c r="H19" s="276" t="str">
        <f t="shared" si="0"/>
        <v/>
      </c>
      <c r="I19" s="277" t="str">
        <f t="shared" si="1"/>
        <v/>
      </c>
      <c r="X19"/>
      <c r="Y19"/>
    </row>
    <row r="20" spans="2:25" ht="14.5" x14ac:dyDescent="0.35">
      <c r="B20" s="273">
        <v>16</v>
      </c>
      <c r="C20" s="274"/>
      <c r="D20" s="275"/>
      <c r="E20" s="275"/>
      <c r="F20" s="275"/>
      <c r="G20" s="274"/>
      <c r="H20" s="276" t="str">
        <f t="shared" si="0"/>
        <v/>
      </c>
      <c r="I20" s="277" t="str">
        <f t="shared" si="1"/>
        <v/>
      </c>
      <c r="X20"/>
      <c r="Y20"/>
    </row>
    <row r="21" spans="2:25" ht="14.5" x14ac:dyDescent="0.35">
      <c r="B21" s="273">
        <v>17</v>
      </c>
      <c r="C21" s="274"/>
      <c r="D21" s="275"/>
      <c r="E21" s="275"/>
      <c r="F21" s="275"/>
      <c r="G21" s="274"/>
      <c r="H21" s="276" t="str">
        <f t="shared" si="0"/>
        <v/>
      </c>
      <c r="I21" s="277" t="str">
        <f t="shared" si="1"/>
        <v/>
      </c>
      <c r="X21"/>
      <c r="Y21"/>
    </row>
    <row r="22" spans="2:25" ht="14.5" x14ac:dyDescent="0.35">
      <c r="B22" s="273">
        <v>18</v>
      </c>
      <c r="C22" s="274"/>
      <c r="D22" s="275"/>
      <c r="E22" s="275"/>
      <c r="F22" s="275"/>
      <c r="G22" s="274"/>
      <c r="H22" s="276" t="str">
        <f t="shared" si="0"/>
        <v/>
      </c>
      <c r="I22" s="277" t="str">
        <f t="shared" si="1"/>
        <v/>
      </c>
      <c r="X22"/>
      <c r="Y22"/>
    </row>
    <row r="23" spans="2:25" ht="14.5" x14ac:dyDescent="0.35">
      <c r="B23" s="273">
        <v>19</v>
      </c>
      <c r="C23" s="274"/>
      <c r="D23" s="275"/>
      <c r="E23" s="275"/>
      <c r="F23" s="275"/>
      <c r="G23" s="274"/>
      <c r="H23" s="276" t="str">
        <f t="shared" si="0"/>
        <v/>
      </c>
      <c r="I23" s="277" t="str">
        <f t="shared" si="1"/>
        <v/>
      </c>
      <c r="X23"/>
      <c r="Y23"/>
    </row>
    <row r="24" spans="2:25" ht="14.5" x14ac:dyDescent="0.35">
      <c r="B24" s="273">
        <v>20</v>
      </c>
      <c r="C24" s="274"/>
      <c r="D24" s="275"/>
      <c r="E24" s="275"/>
      <c r="F24" s="275"/>
      <c r="G24" s="274"/>
      <c r="H24" s="276" t="str">
        <f t="shared" si="0"/>
        <v/>
      </c>
      <c r="I24" s="277" t="str">
        <f t="shared" si="1"/>
        <v/>
      </c>
    </row>
    <row r="25" spans="2:25" ht="14.5" x14ac:dyDescent="0.35">
      <c r="B25" s="273">
        <v>21</v>
      </c>
      <c r="C25" s="274"/>
      <c r="D25" s="275"/>
      <c r="E25" s="275"/>
      <c r="F25" s="275"/>
      <c r="G25" s="274"/>
      <c r="H25" s="276" t="str">
        <f t="shared" si="0"/>
        <v/>
      </c>
      <c r="I25" s="277" t="str">
        <f t="shared" si="1"/>
        <v/>
      </c>
    </row>
    <row r="26" spans="2:25" ht="14.5" x14ac:dyDescent="0.35">
      <c r="B26" s="273">
        <v>22</v>
      </c>
      <c r="C26" s="274"/>
      <c r="D26" s="275"/>
      <c r="E26" s="275"/>
      <c r="F26" s="275"/>
      <c r="G26" s="274"/>
      <c r="H26" s="276" t="str">
        <f t="shared" si="0"/>
        <v/>
      </c>
      <c r="I26" s="277" t="str">
        <f t="shared" si="1"/>
        <v/>
      </c>
    </row>
    <row r="27" spans="2:25" ht="14.5" x14ac:dyDescent="0.35">
      <c r="B27" s="273">
        <v>23</v>
      </c>
      <c r="C27" s="274"/>
      <c r="D27" s="275"/>
      <c r="E27" s="275"/>
      <c r="F27" s="275"/>
      <c r="G27" s="274"/>
      <c r="H27" s="276" t="str">
        <f t="shared" si="0"/>
        <v/>
      </c>
      <c r="I27" s="277" t="str">
        <f t="shared" si="1"/>
        <v/>
      </c>
    </row>
    <row r="28" spans="2:25" ht="14.5" x14ac:dyDescent="0.35">
      <c r="B28" s="273">
        <v>24</v>
      </c>
      <c r="C28" s="274"/>
      <c r="D28" s="275"/>
      <c r="E28" s="275"/>
      <c r="F28" s="275"/>
      <c r="G28" s="274"/>
      <c r="H28" s="276" t="str">
        <f t="shared" si="0"/>
        <v/>
      </c>
      <c r="I28" s="277" t="str">
        <f t="shared" si="1"/>
        <v/>
      </c>
    </row>
    <row r="29" spans="2:25" ht="14.5" x14ac:dyDescent="0.35">
      <c r="B29" s="273">
        <v>25</v>
      </c>
      <c r="C29" s="274"/>
      <c r="D29" s="275"/>
      <c r="E29" s="275"/>
      <c r="F29" s="275"/>
      <c r="G29" s="274"/>
      <c r="H29" s="276" t="str">
        <f t="shared" si="0"/>
        <v/>
      </c>
      <c r="I29" s="277" t="str">
        <f t="shared" si="1"/>
        <v/>
      </c>
    </row>
    <row r="30" spans="2:25" ht="14.5" x14ac:dyDescent="0.35">
      <c r="B30" s="273">
        <v>26</v>
      </c>
      <c r="C30" s="274"/>
      <c r="D30" s="275"/>
      <c r="E30" s="275"/>
      <c r="F30" s="275"/>
      <c r="G30" s="274"/>
      <c r="H30" s="276" t="str">
        <f t="shared" si="0"/>
        <v/>
      </c>
      <c r="I30" s="277" t="str">
        <f t="shared" si="1"/>
        <v/>
      </c>
    </row>
    <row r="31" spans="2:25" ht="14.5" x14ac:dyDescent="0.35">
      <c r="B31" s="273">
        <v>27</v>
      </c>
      <c r="C31" s="274"/>
      <c r="D31" s="275"/>
      <c r="E31" s="275"/>
      <c r="F31" s="275"/>
      <c r="G31" s="274"/>
      <c r="H31" s="276" t="str">
        <f t="shared" si="0"/>
        <v/>
      </c>
      <c r="I31" s="277" t="str">
        <f t="shared" si="1"/>
        <v/>
      </c>
    </row>
    <row r="32" spans="2:25" ht="14.5" x14ac:dyDescent="0.35">
      <c r="B32" s="273">
        <v>28</v>
      </c>
      <c r="C32" s="274"/>
      <c r="D32" s="275"/>
      <c r="E32" s="275"/>
      <c r="F32" s="275"/>
      <c r="G32" s="274"/>
      <c r="H32" s="276" t="str">
        <f t="shared" si="0"/>
        <v/>
      </c>
      <c r="I32" s="277" t="str">
        <f t="shared" si="1"/>
        <v/>
      </c>
    </row>
    <row r="33" spans="2:9" ht="14.5" x14ac:dyDescent="0.35">
      <c r="B33" s="273">
        <v>29</v>
      </c>
      <c r="C33" s="274"/>
      <c r="D33" s="275"/>
      <c r="E33" s="275"/>
      <c r="F33" s="275"/>
      <c r="G33" s="274"/>
      <c r="H33" s="276" t="str">
        <f t="shared" si="0"/>
        <v/>
      </c>
      <c r="I33" s="277" t="str">
        <f t="shared" si="1"/>
        <v/>
      </c>
    </row>
    <row r="34" spans="2:9" ht="14.5" x14ac:dyDescent="0.35">
      <c r="B34" s="278">
        <v>30</v>
      </c>
      <c r="C34" s="279"/>
      <c r="D34" s="280"/>
      <c r="E34" s="280"/>
      <c r="F34" s="280"/>
      <c r="G34" s="279"/>
      <c r="H34" s="281" t="str">
        <f t="shared" si="0"/>
        <v/>
      </c>
      <c r="I34" s="282" t="str">
        <f t="shared" si="1"/>
        <v/>
      </c>
    </row>
    <row r="35" spans="2:9" ht="14.5" x14ac:dyDescent="0.35">
      <c r="B35" s="359" t="s">
        <v>126</v>
      </c>
      <c r="C35" s="360"/>
      <c r="D35" s="283">
        <f>SUM(D5:D34)</f>
        <v>0</v>
      </c>
      <c r="E35" s="283">
        <f>SUM(E5:E34)</f>
        <v>0</v>
      </c>
      <c r="F35" s="283">
        <f>SUM(F5:F34)</f>
        <v>0</v>
      </c>
      <c r="G35" s="284"/>
      <c r="H35" s="285"/>
      <c r="I35" s="286"/>
    </row>
    <row r="36" spans="2:9" ht="14.5" x14ac:dyDescent="0.35"/>
    <row r="37" spans="2:9" ht="14.5" hidden="1" x14ac:dyDescent="0.35"/>
    <row r="38" spans="2:9" ht="14.5" hidden="1" x14ac:dyDescent="0.35"/>
  </sheetData>
  <sheetProtection algorithmName="SHA-512" hashValue="M0K9LkwF4naYIB1uIW1Nq/+pRcUbG0Lmw2ST8LyAOtS30Lh3X/4yajaPeBr8cfSfakn1q4VzGXviPhDzwN5jfA==" saltValue="nthy2XZk5C2ihlUnyo118Q==" spinCount="100000" sheet="1" objects="1" scenarios="1"/>
  <mergeCells count="1">
    <mergeCell ref="B35:C35"/>
  </mergeCells>
  <conditionalFormatting sqref="B5:B34">
    <cfRule type="expression" dxfId="2" priority="1">
      <formula>(ISBLANK($C5))</formula>
    </cfRule>
  </conditionalFormatting>
  <dataValidations count="2">
    <dataValidation allowBlank="1" showErrorMessage="1" errorTitle="Nieprawidłowa wartość" error="Proszę wpisywać wartości zaokrąglone, bez miejsc po przecinku" sqref="B2" xr:uid="{C4F79BC8-C35C-4CE1-B3CB-9119771AB847}"/>
    <dataValidation type="list" allowBlank="1" showInputMessage="1" showErrorMessage="1" sqref="G5:G34" xr:uid="{9FC90061-6BDB-48B5-BA22-44F616053BDB}">
      <formula1>"zaliczka [Z],refundacja [R]"</formula1>
    </dataValidation>
  </dataValidations>
  <pageMargins left="0.7" right="0.7" top="0.75" bottom="0.75" header="0.3" footer="0.3"/>
  <headerFooter>
    <oddFooter>&amp;C_x000D_&amp;1#&amp;"Aptos"&amp;8&amp;K000000 K2 - Informacja wewnętrzna (Internal)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34D9-B038-482F-A733-5D26FBFD1E5F}">
  <sheetPr codeName="Arkusz7"/>
  <dimension ref="A3:BI956"/>
  <sheetViews>
    <sheetView topLeftCell="B1" zoomScale="115" zoomScaleNormal="115" workbookViewId="0">
      <selection activeCell="D43" sqref="D43"/>
    </sheetView>
  </sheetViews>
  <sheetFormatPr defaultColWidth="9.1796875" defaultRowHeight="13" outlineLevelRow="1" x14ac:dyDescent="0.3"/>
  <cols>
    <col min="1" max="1" width="9.1796875" style="163"/>
    <col min="2" max="2" width="33.54296875" style="163" bestFit="1" customWidth="1"/>
    <col min="3" max="3" width="41.453125" style="163" customWidth="1"/>
    <col min="4" max="4" width="47.81640625" style="163" bestFit="1" customWidth="1"/>
    <col min="5" max="5" width="44.54296875" style="163" customWidth="1"/>
    <col min="6" max="6" width="10.1796875" style="163" bestFit="1" customWidth="1"/>
    <col min="7" max="7" width="9.1796875" style="163"/>
    <col min="8" max="8" width="15.7265625" style="163" customWidth="1"/>
    <col min="9" max="9" width="10.54296875" style="163" bestFit="1" customWidth="1"/>
    <col min="10" max="10" width="10.1796875" style="163" bestFit="1" customWidth="1"/>
    <col min="11" max="13" width="9.1796875" style="163"/>
    <col min="14" max="14" width="10.1796875" style="163" bestFit="1" customWidth="1"/>
    <col min="15" max="15" width="10.26953125" style="163" bestFit="1" customWidth="1"/>
    <col min="16" max="23" width="9.81640625" style="163" bestFit="1" customWidth="1"/>
    <col min="24" max="42" width="9.81640625" style="163" customWidth="1"/>
    <col min="43" max="16384" width="9.1796875" style="163"/>
  </cols>
  <sheetData>
    <row r="3" spans="2:11" x14ac:dyDescent="0.3">
      <c r="B3" s="163" t="s">
        <v>4</v>
      </c>
      <c r="C3" s="163" t="str">
        <f>IF(ISBLANK('Dane podstawowe'!C6),"",'Dane podstawowe'!C6)</f>
        <v/>
      </c>
      <c r="E3" s="163">
        <f>LEN(C3)</f>
        <v>0</v>
      </c>
      <c r="F3" s="163" t="str">
        <f>IF(C3="","Uzupełnij nazwę podmiotu",IF(E3&gt;50,MID(C3,1,50)&amp;"…",C3))</f>
        <v>Uzupełnij nazwę podmiotu</v>
      </c>
      <c r="H3" s="163" t="str">
        <f>F5&amp;" "&amp;F3</f>
        <v>[Wskaż wielkość podmiotu] Uzupełnij nazwę podmiotu</v>
      </c>
    </row>
    <row r="4" spans="2:11" x14ac:dyDescent="0.3">
      <c r="B4" s="98" t="s">
        <v>5</v>
      </c>
      <c r="C4" s="164">
        <f>'Dane podstawowe'!C7</f>
        <v>0</v>
      </c>
    </row>
    <row r="5" spans="2:11" x14ac:dyDescent="0.3">
      <c r="B5" s="96" t="s">
        <v>301</v>
      </c>
      <c r="C5" s="163" t="str">
        <f>IF(ISBLANK('Dane podstawowe'!C8),"",'Dane podstawowe'!C8)</f>
        <v/>
      </c>
      <c r="D5" s="163" t="e">
        <f>IF($C5="MŚP",1,IF($C5="Duża firma",2,IF($C5="Organizacja badawcza",3,IF($C5="Organizacja pozarządowa",4,#N/A))))</f>
        <v>#N/A</v>
      </c>
      <c r="E5" s="163" t="str">
        <f>IF(C5="Organizacja badawcza","[OB]",IF(C5="MŚP","[MŚP]",IF(C5="Duża firma","[Duża firma]",IF(C5="Organizacja pozarządowa","[NGO]","[Wskaż wielkość podmiotu]"))))</f>
        <v>[Wskaż wielkość podmiotu]</v>
      </c>
      <c r="F5" s="163" t="str">
        <f>E5</f>
        <v>[Wskaż wielkość podmiotu]</v>
      </c>
      <c r="K5" s="170" t="s">
        <v>348</v>
      </c>
    </row>
    <row r="6" spans="2:11" x14ac:dyDescent="0.3">
      <c r="B6" s="96" t="s">
        <v>298</v>
      </c>
      <c r="C6" s="163">
        <f>'Dane podstawowe'!C9</f>
        <v>0</v>
      </c>
      <c r="D6" s="163">
        <f>IF(C6="Lider konsorcjum",1,0)</f>
        <v>0</v>
      </c>
      <c r="F6" s="163" t="str">
        <f>IF(Lider=1,"[Lider konsorcjum]",IF(AND(Lider=0,C6="Wnioskodawca samodzielny"),"[Wnioskodawca samodzielny]",IF(AND(Lider=0,C6="Konsorcjant"),"[Konsorcjant]","")))</f>
        <v/>
      </c>
      <c r="K6" s="163">
        <f>IF($C5="MŚP",1,IF($C5="Duża firma",2,IF($C5="Organizacja badawcza",3,IF($C5="Organizacja pozarządowa",4,0))))</f>
        <v>0</v>
      </c>
    </row>
    <row r="7" spans="2:11" x14ac:dyDescent="0.3">
      <c r="B7" s="98" t="s">
        <v>286</v>
      </c>
      <c r="C7" s="163">
        <f>'Dane podstawowe'!C10</f>
        <v>0</v>
      </c>
    </row>
    <row r="8" spans="2:11" x14ac:dyDescent="0.3">
      <c r="B8" s="98" t="s">
        <v>302</v>
      </c>
      <c r="C8" s="163">
        <f>'Dane podstawowe'!C11</f>
        <v>0</v>
      </c>
      <c r="D8" s="163" t="b">
        <f>C8="Pełna rachunkowość"</f>
        <v>0</v>
      </c>
    </row>
    <row r="9" spans="2:11" x14ac:dyDescent="0.3">
      <c r="B9" s="98" t="s">
        <v>299</v>
      </c>
      <c r="C9" s="163" t="str">
        <f>IF('Dane podstawowe'!C12="tak","nie","tak")</f>
        <v>tak</v>
      </c>
      <c r="D9" s="329" t="s">
        <v>349</v>
      </c>
    </row>
    <row r="10" spans="2:11" x14ac:dyDescent="0.3">
      <c r="B10" s="163" t="s">
        <v>6</v>
      </c>
      <c r="C10" s="163" t="str">
        <f>IF(ISBLANK('Dane podstawowe'!C13),"",'Dane podstawowe'!C13)</f>
        <v/>
      </c>
      <c r="E10" s="163">
        <f>LEN(C10)</f>
        <v>0</v>
      </c>
      <c r="F10" s="163" t="str">
        <f>IF(C10="","Uzupełnij tytuł projektu",IF(E10&gt;80,MID(C10,1,80)&amp;"…",C10))</f>
        <v>Uzupełnij tytuł projektu</v>
      </c>
    </row>
    <row r="12" spans="2:11" x14ac:dyDescent="0.3">
      <c r="B12" s="163" t="s">
        <v>60</v>
      </c>
      <c r="C12" s="163">
        <f>'Dane podstawowe'!C15</f>
        <v>0</v>
      </c>
    </row>
    <row r="13" spans="2:11" x14ac:dyDescent="0.3">
      <c r="B13" s="163" t="s">
        <v>141</v>
      </c>
      <c r="C13" s="165">
        <f ca="1">IF(ISBLANK('Dane podstawowe'!C16),EOMONTH(DATE(YEAR(TODAY()),MONTH(TODAY())-1,1),0),'Dane podstawowe'!C16)</f>
        <v>46022</v>
      </c>
      <c r="D13" s="163" t="e">
        <f>IF(Rodzaj_Podmiotu=3,C12-1,IF(C12&gt;YEAR(C13),YEAR(C13)-1,C12-1))</f>
        <v>#N/A</v>
      </c>
      <c r="E13" s="163" t="s">
        <v>142</v>
      </c>
      <c r="G13" s="163">
        <f ca="1">DAY(C13)</f>
        <v>31</v>
      </c>
    </row>
    <row r="14" spans="2:11" x14ac:dyDescent="0.3">
      <c r="D14" s="163">
        <f ca="1">IF(AND(DAY(C13)=31,MONTH(C13)=12),YEAR(C13)+1,D13+1)</f>
        <v>2026</v>
      </c>
      <c r="E14" s="163" t="s">
        <v>143</v>
      </c>
      <c r="G14" s="163">
        <f ca="1">MONTH(C13)</f>
        <v>12</v>
      </c>
    </row>
    <row r="15" spans="2:11" x14ac:dyDescent="0.3">
      <c r="B15" s="163" t="s">
        <v>7</v>
      </c>
      <c r="C15" s="165">
        <f>'Dane podstawowe'!C17</f>
        <v>0</v>
      </c>
      <c r="D15" s="163" t="b">
        <f>ISBLANK('Dane podstawowe'!C17)</f>
        <v>1</v>
      </c>
    </row>
    <row r="16" spans="2:11" x14ac:dyDescent="0.3">
      <c r="B16" s="163" t="s">
        <v>8</v>
      </c>
      <c r="C16" s="165">
        <f>'Dane podstawowe'!C18</f>
        <v>0</v>
      </c>
      <c r="D16" s="163" t="b">
        <f>ISBLANK('Dane podstawowe'!C18)</f>
        <v>1</v>
      </c>
    </row>
    <row r="18" spans="2:4" x14ac:dyDescent="0.3">
      <c r="B18" s="163" t="s">
        <v>10</v>
      </c>
      <c r="C18" s="163" t="str">
        <f>IF(OR(ISBLANK('Dane podstawowe'!C15),ISBLANK('Dane podstawowe'!C17),ISBLANK('Dane podstawowe'!C18)),"uzupełnij dane",YEAR(C16)+5)</f>
        <v>uzupełnij dane</v>
      </c>
    </row>
    <row r="19" spans="2:4" x14ac:dyDescent="0.3">
      <c r="B19" s="163" t="s">
        <v>11</v>
      </c>
      <c r="C19" s="163">
        <f>'Dane podstawowe'!C21</f>
        <v>0</v>
      </c>
      <c r="D19" s="163">
        <f>IF(C19="tak",1,0)</f>
        <v>0</v>
      </c>
    </row>
    <row r="20" spans="2:4" x14ac:dyDescent="0.3">
      <c r="B20" s="163" t="s">
        <v>13</v>
      </c>
      <c r="C20" s="163">
        <f>'Dane podstawowe'!C22</f>
        <v>0</v>
      </c>
    </row>
    <row r="21" spans="2:4" x14ac:dyDescent="0.3">
      <c r="B21" s="163" t="s">
        <v>14</v>
      </c>
      <c r="C21" s="163" t="str">
        <f>IF($D$19=1,$C$18,IF(D16=TRUE,"uzupełnij dane",IF($D$19=0,YEAR($C$16)+$C$20)))</f>
        <v>uzupełnij dane</v>
      </c>
      <c r="D21" s="163">
        <f ca="1">IF(ISTEXT(C21),YEAR(TODAY()),C21)</f>
        <v>2026</v>
      </c>
    </row>
    <row r="24" spans="2:4" x14ac:dyDescent="0.3">
      <c r="B24" s="163" t="s">
        <v>116</v>
      </c>
      <c r="C24" s="163">
        <f ca="1">IF(C12=0,YEAR(TODAY()),C12)</f>
        <v>2026</v>
      </c>
    </row>
    <row r="25" spans="2:4" x14ac:dyDescent="0.3">
      <c r="B25" s="163" t="s">
        <v>119</v>
      </c>
      <c r="C25" s="163">
        <f>YEAR(C15)</f>
        <v>1900</v>
      </c>
    </row>
    <row r="26" spans="2:4" x14ac:dyDescent="0.3">
      <c r="B26" s="163" t="s">
        <v>120</v>
      </c>
      <c r="C26" s="163">
        <f>YEAR(C16)</f>
        <v>1900</v>
      </c>
    </row>
    <row r="28" spans="2:4" x14ac:dyDescent="0.3">
      <c r="B28" s="163" t="s">
        <v>178</v>
      </c>
    </row>
    <row r="29" spans="2:4" x14ac:dyDescent="0.3">
      <c r="B29" s="163" t="s">
        <v>179</v>
      </c>
      <c r="C29" s="163">
        <f>'Dane podstawowe'!C28</f>
        <v>0</v>
      </c>
    </row>
    <row r="30" spans="2:4" x14ac:dyDescent="0.3">
      <c r="B30" s="163" t="s">
        <v>180</v>
      </c>
      <c r="C30" s="163">
        <f>'Dane podstawowe'!C29</f>
        <v>0</v>
      </c>
    </row>
    <row r="31" spans="2:4" x14ac:dyDescent="0.3">
      <c r="B31" s="163" t="s">
        <v>181</v>
      </c>
      <c r="C31" s="163">
        <f>'Dane podstawowe'!C30</f>
        <v>0</v>
      </c>
    </row>
    <row r="33" spans="2:6" x14ac:dyDescent="0.3">
      <c r="B33" s="163" t="s">
        <v>190</v>
      </c>
      <c r="C33" s="166">
        <f>'Dane podstawowe'!C31</f>
        <v>0</v>
      </c>
    </row>
    <row r="35" spans="2:6" x14ac:dyDescent="0.3">
      <c r="B35" s="163" t="s">
        <v>204</v>
      </c>
      <c r="C35" s="166">
        <f>'Dane podstawowe'!C32</f>
        <v>0</v>
      </c>
    </row>
    <row r="38" spans="2:6" x14ac:dyDescent="0.3">
      <c r="B38" s="163" t="s">
        <v>218</v>
      </c>
      <c r="C38" s="163" t="str">
        <f>F6&amp;" "&amp;F5&amp;" "&amp;F3&amp;" | "&amp;F10</f>
        <v xml:space="preserve"> [Wskaż wielkość podmiotu] Uzupełnij nazwę podmiotu | Uzupełnij tytuł projektu</v>
      </c>
    </row>
    <row r="40" spans="2:6" x14ac:dyDescent="0.3">
      <c r="B40" s="163" t="s">
        <v>229</v>
      </c>
    </row>
    <row r="41" spans="2:6" x14ac:dyDescent="0.3">
      <c r="B41" s="163" t="s">
        <v>230</v>
      </c>
      <c r="C41" s="165">
        <v>46023</v>
      </c>
    </row>
    <row r="42" spans="2:6" x14ac:dyDescent="0.3">
      <c r="B42" s="163" t="s">
        <v>231</v>
      </c>
      <c r="C42" s="165">
        <v>47848</v>
      </c>
    </row>
    <row r="45" spans="2:6" x14ac:dyDescent="0.3">
      <c r="B45" s="167" t="s">
        <v>117</v>
      </c>
    </row>
    <row r="47" spans="2:6" x14ac:dyDescent="0.3">
      <c r="B47" s="163" t="s">
        <v>85</v>
      </c>
    </row>
    <row r="48" spans="2:6" x14ac:dyDescent="0.3">
      <c r="B48" s="168" t="s">
        <v>124</v>
      </c>
      <c r="C48" s="168" t="s">
        <v>340</v>
      </c>
      <c r="D48" s="168"/>
      <c r="E48" s="168"/>
      <c r="F48" s="168"/>
    </row>
    <row r="49" spans="2:6" x14ac:dyDescent="0.3">
      <c r="B49" s="169" t="s">
        <v>88</v>
      </c>
      <c r="C49" s="169" t="s">
        <v>99</v>
      </c>
      <c r="D49" s="169"/>
      <c r="E49" s="169"/>
      <c r="F49" s="169"/>
    </row>
    <row r="50" spans="2:6" x14ac:dyDescent="0.3">
      <c r="B50" s="169" t="s">
        <v>89</v>
      </c>
      <c r="C50" s="169"/>
      <c r="D50" s="169"/>
      <c r="E50" s="169"/>
    </row>
    <row r="51" spans="2:6" x14ac:dyDescent="0.3">
      <c r="B51" s="169" t="s">
        <v>239</v>
      </c>
      <c r="C51" s="169"/>
      <c r="D51" s="169"/>
      <c r="E51" s="169"/>
    </row>
    <row r="52" spans="2:6" x14ac:dyDescent="0.3">
      <c r="B52" s="169" t="s">
        <v>92</v>
      </c>
      <c r="C52" s="169"/>
      <c r="D52" s="169"/>
      <c r="E52" s="169"/>
    </row>
    <row r="53" spans="2:6" x14ac:dyDescent="0.3">
      <c r="B53" s="169" t="s">
        <v>90</v>
      </c>
      <c r="C53" s="169"/>
      <c r="D53" s="169"/>
      <c r="E53" s="169"/>
    </row>
    <row r="54" spans="2:6" x14ac:dyDescent="0.3">
      <c r="B54" s="169" t="s">
        <v>86</v>
      </c>
      <c r="C54" s="169"/>
      <c r="D54" s="169"/>
      <c r="E54" s="169"/>
    </row>
    <row r="55" spans="2:6" x14ac:dyDescent="0.3">
      <c r="B55" s="169" t="s">
        <v>240</v>
      </c>
      <c r="C55" s="169"/>
      <c r="D55" s="169"/>
    </row>
    <row r="56" spans="2:6" x14ac:dyDescent="0.3">
      <c r="B56" s="169" t="s">
        <v>87</v>
      </c>
      <c r="C56" s="169"/>
      <c r="D56" s="169"/>
    </row>
    <row r="57" spans="2:6" x14ac:dyDescent="0.3">
      <c r="B57" s="169"/>
      <c r="C57" s="169"/>
    </row>
    <row r="58" spans="2:6" x14ac:dyDescent="0.3">
      <c r="C58" s="169"/>
    </row>
    <row r="61" spans="2:6" x14ac:dyDescent="0.3">
      <c r="B61" s="163" t="s">
        <v>95</v>
      </c>
    </row>
    <row r="62" spans="2:6" x14ac:dyDescent="0.3">
      <c r="B62" s="168" t="s">
        <v>124</v>
      </c>
      <c r="C62" s="168" t="s">
        <v>340</v>
      </c>
      <c r="D62" s="168"/>
      <c r="E62" s="168"/>
      <c r="F62" s="168"/>
    </row>
    <row r="63" spans="2:6" x14ac:dyDescent="0.3">
      <c r="B63" s="163" t="s">
        <v>97</v>
      </c>
      <c r="C63" s="163" t="s">
        <v>99</v>
      </c>
    </row>
    <row r="64" spans="2:6" x14ac:dyDescent="0.3">
      <c r="B64" s="163" t="s">
        <v>98</v>
      </c>
    </row>
    <row r="69" spans="2:4" x14ac:dyDescent="0.3">
      <c r="B69" s="168" t="s">
        <v>104</v>
      </c>
      <c r="C69" s="168" t="s">
        <v>106</v>
      </c>
      <c r="D69" s="168" t="s">
        <v>107</v>
      </c>
    </row>
    <row r="70" spans="2:4" x14ac:dyDescent="0.3">
      <c r="B70" s="163" t="s">
        <v>61</v>
      </c>
      <c r="C70" s="170" t="s">
        <v>65</v>
      </c>
      <c r="D70" s="163" t="s">
        <v>91</v>
      </c>
    </row>
    <row r="71" spans="2:4" x14ac:dyDescent="0.3">
      <c r="B71" s="163" t="s">
        <v>9</v>
      </c>
      <c r="C71" s="170" t="s">
        <v>0</v>
      </c>
    </row>
    <row r="72" spans="2:4" x14ac:dyDescent="0.3">
      <c r="C72" s="170" t="s">
        <v>1</v>
      </c>
    </row>
    <row r="73" spans="2:4" x14ac:dyDescent="0.3">
      <c r="C73" s="170" t="s">
        <v>2</v>
      </c>
    </row>
    <row r="74" spans="2:4" x14ac:dyDescent="0.3">
      <c r="C74" s="170" t="s">
        <v>122</v>
      </c>
    </row>
    <row r="75" spans="2:4" x14ac:dyDescent="0.3">
      <c r="C75" s="170" t="s">
        <v>3</v>
      </c>
    </row>
    <row r="76" spans="2:4" x14ac:dyDescent="0.3">
      <c r="C76" s="170" t="s">
        <v>123</v>
      </c>
    </row>
    <row r="80" spans="2:4" x14ac:dyDescent="0.3">
      <c r="B80" s="333" t="s">
        <v>342</v>
      </c>
      <c r="C80" s="333"/>
      <c r="D80" s="333"/>
    </row>
    <row r="82" spans="1:61" x14ac:dyDescent="0.3">
      <c r="B82" s="163" t="s">
        <v>177</v>
      </c>
    </row>
    <row r="83" spans="1:61" x14ac:dyDescent="0.3">
      <c r="B83" s="168" t="s">
        <v>124</v>
      </c>
    </row>
    <row r="84" spans="1:61" x14ac:dyDescent="0.3">
      <c r="B84" s="169" t="s">
        <v>91</v>
      </c>
    </row>
    <row r="90" spans="1:61" x14ac:dyDescent="0.3">
      <c r="B90" s="167" t="s">
        <v>310</v>
      </c>
    </row>
    <row r="91" spans="1:61" x14ac:dyDescent="0.3">
      <c r="U91" s="163">
        <v>0</v>
      </c>
      <c r="V91" s="163">
        <v>1</v>
      </c>
      <c r="W91" s="163">
        <v>2</v>
      </c>
      <c r="X91" s="163">
        <v>3</v>
      </c>
      <c r="Y91" s="163">
        <v>4</v>
      </c>
      <c r="Z91" s="163">
        <v>5</v>
      </c>
      <c r="AA91" s="163">
        <v>6</v>
      </c>
      <c r="AB91" s="163">
        <v>7</v>
      </c>
      <c r="AC91" s="163">
        <v>8</v>
      </c>
      <c r="AD91" s="163">
        <v>9</v>
      </c>
      <c r="AE91" s="163">
        <v>10</v>
      </c>
      <c r="AF91" s="163">
        <v>11</v>
      </c>
      <c r="AG91" s="163">
        <v>12</v>
      </c>
      <c r="AH91" s="163">
        <v>13</v>
      </c>
      <c r="AI91" s="163">
        <v>14</v>
      </c>
      <c r="AJ91" s="163">
        <v>15</v>
      </c>
      <c r="AK91" s="163">
        <v>16</v>
      </c>
      <c r="AL91" s="163">
        <v>17</v>
      </c>
      <c r="AM91" s="163">
        <v>18</v>
      </c>
      <c r="AN91" s="163">
        <v>19</v>
      </c>
    </row>
    <row r="92" spans="1:61" x14ac:dyDescent="0.3">
      <c r="B92" s="171">
        <v>0</v>
      </c>
      <c r="C92" s="171">
        <v>1</v>
      </c>
      <c r="D92" s="171">
        <v>4</v>
      </c>
      <c r="E92" s="171">
        <v>7</v>
      </c>
      <c r="S92" s="163" t="s">
        <v>311</v>
      </c>
      <c r="U92" s="173">
        <f t="shared" ref="U92:AD92" ca="1" si="0">G$226</f>
        <v>2026</v>
      </c>
      <c r="V92" s="173">
        <f t="shared" ca="1" si="0"/>
        <v>2027</v>
      </c>
      <c r="W92" s="173">
        <f t="shared" ca="1" si="0"/>
        <v>2028</v>
      </c>
      <c r="X92" s="173">
        <f t="shared" ca="1" si="0"/>
        <v>2029</v>
      </c>
      <c r="Y92" s="173">
        <f t="shared" ca="1" si="0"/>
        <v>2030</v>
      </c>
      <c r="Z92" s="173">
        <f t="shared" ca="1" si="0"/>
        <v>2031</v>
      </c>
      <c r="AA92" s="173">
        <f t="shared" ca="1" si="0"/>
        <v>2032</v>
      </c>
      <c r="AB92" s="173">
        <f t="shared" ca="1" si="0"/>
        <v>2033</v>
      </c>
      <c r="AC92" s="173">
        <f t="shared" ca="1" si="0"/>
        <v>2034</v>
      </c>
      <c r="AD92" s="173">
        <f t="shared" ca="1" si="0"/>
        <v>2035</v>
      </c>
      <c r="AE92" s="173">
        <f t="shared" ref="AE92" ca="1" si="1">Q$226</f>
        <v>2036</v>
      </c>
      <c r="AF92" s="173">
        <f t="shared" ref="AF92" ca="1" si="2">R$226</f>
        <v>2037</v>
      </c>
      <c r="AG92" s="173">
        <f t="shared" ref="AG92" ca="1" si="3">S$226</f>
        <v>2038</v>
      </c>
      <c r="AH92" s="173">
        <f t="shared" ref="AH92" ca="1" si="4">T$226</f>
        <v>2039</v>
      </c>
      <c r="AI92" s="173">
        <f t="shared" ref="AI92" ca="1" si="5">U$226</f>
        <v>2040</v>
      </c>
      <c r="AJ92" s="173">
        <f t="shared" ref="AJ92" ca="1" si="6">V$226</f>
        <v>2041</v>
      </c>
      <c r="AK92" s="173">
        <f t="shared" ref="AK92" ca="1" si="7">W$226</f>
        <v>2042</v>
      </c>
      <c r="AL92" s="173">
        <f t="shared" ref="AL92" ca="1" si="8">X$226</f>
        <v>2043</v>
      </c>
      <c r="AM92" s="173">
        <f t="shared" ref="AM92" ca="1" si="9">Y$226</f>
        <v>2044</v>
      </c>
      <c r="AN92" s="173">
        <f t="shared" ref="AN92" ca="1" si="10">Z$226</f>
        <v>2045</v>
      </c>
      <c r="AP92" s="173">
        <f t="shared" ref="AP92:AY92" ca="1" si="11">U92</f>
        <v>2026</v>
      </c>
      <c r="AQ92" s="173">
        <f t="shared" ca="1" si="11"/>
        <v>2027</v>
      </c>
      <c r="AR92" s="173">
        <f t="shared" ca="1" si="11"/>
        <v>2028</v>
      </c>
      <c r="AS92" s="173">
        <f t="shared" ca="1" si="11"/>
        <v>2029</v>
      </c>
      <c r="AT92" s="173">
        <f t="shared" ca="1" si="11"/>
        <v>2030</v>
      </c>
      <c r="AU92" s="173">
        <f t="shared" ca="1" si="11"/>
        <v>2031</v>
      </c>
      <c r="AV92" s="173">
        <f t="shared" ca="1" si="11"/>
        <v>2032</v>
      </c>
      <c r="AW92" s="173">
        <f t="shared" ca="1" si="11"/>
        <v>2033</v>
      </c>
      <c r="AX92" s="173">
        <f t="shared" ca="1" si="11"/>
        <v>2034</v>
      </c>
      <c r="AY92" s="173">
        <f t="shared" ca="1" si="11"/>
        <v>2035</v>
      </c>
      <c r="AZ92" s="173">
        <f t="shared" ref="AZ92:BI92" ca="1" si="12">AE92</f>
        <v>2036</v>
      </c>
      <c r="BA92" s="173">
        <f t="shared" ca="1" si="12"/>
        <v>2037</v>
      </c>
      <c r="BB92" s="173">
        <f t="shared" ca="1" si="12"/>
        <v>2038</v>
      </c>
      <c r="BC92" s="173">
        <f t="shared" ca="1" si="12"/>
        <v>2039</v>
      </c>
      <c r="BD92" s="173">
        <f t="shared" ca="1" si="12"/>
        <v>2040</v>
      </c>
      <c r="BE92" s="173">
        <f t="shared" ca="1" si="12"/>
        <v>2041</v>
      </c>
      <c r="BF92" s="173">
        <f t="shared" ca="1" si="12"/>
        <v>2042</v>
      </c>
      <c r="BG92" s="173">
        <f t="shared" ca="1" si="12"/>
        <v>2043</v>
      </c>
      <c r="BH92" s="173">
        <f t="shared" ca="1" si="12"/>
        <v>2044</v>
      </c>
      <c r="BI92" s="173">
        <f t="shared" ca="1" si="12"/>
        <v>2045</v>
      </c>
    </row>
    <row r="94" spans="1:61" x14ac:dyDescent="0.3">
      <c r="A94" s="171">
        <v>0</v>
      </c>
      <c r="B94" s="163" t="str">
        <f ca="1">IF(ISTEXT(OFFSET(Projekt!$B$118,$A94,B$92)),OFFSET(Projekt!$B$118,$A94,B$92),"")</f>
        <v/>
      </c>
      <c r="C94" s="163" t="str">
        <f ca="1">IF(ISTEXT(OFFSET(Projekt!$B$118,$A94,C$92)),OFFSET(Projekt!$B$118,$A94,C$92),"")</f>
        <v/>
      </c>
      <c r="D94" s="163" t="str">
        <f ca="1">IF(ISTEXT(OFFSET(Projekt!$B$118,$A94,D$92)),OFFSET(Projekt!$B$118,$A94,D$92),"")</f>
        <v/>
      </c>
      <c r="E94" s="317">
        <f ca="1">IF(ISNUMBER(OFFSET(Projekt!$B$118,$A94,E$92)),OFFSET(Projekt!$B$118,$A94,E$92),"")</f>
        <v>0</v>
      </c>
      <c r="S94" s="163">
        <f>R133</f>
        <v>1900</v>
      </c>
      <c r="T94" s="318">
        <f>A94</f>
        <v>0</v>
      </c>
      <c r="U94" s="156">
        <f ca="1">OFFSET(Projekt!$K$118,Engine!$T94,Engine!U$91)</f>
        <v>0</v>
      </c>
      <c r="V94" s="156">
        <f ca="1">OFFSET(Projekt!$K$118,Engine!$T94,Engine!V$91)</f>
        <v>0</v>
      </c>
      <c r="W94" s="156">
        <f ca="1">OFFSET(Projekt!$K$118,Engine!$T94,Engine!W$91)</f>
        <v>0</v>
      </c>
      <c r="X94" s="156">
        <f ca="1">OFFSET(Projekt!$K$118,Engine!$T94,Engine!X$91)</f>
        <v>0</v>
      </c>
      <c r="Y94" s="156">
        <f ca="1">OFFSET(Projekt!$K$118,Engine!$T94,Engine!Y$91)</f>
        <v>0</v>
      </c>
      <c r="Z94" s="156">
        <f ca="1">OFFSET(Projekt!$K$118,Engine!$T94,Engine!Z$91)</f>
        <v>0</v>
      </c>
      <c r="AA94" s="156">
        <f ca="1">OFFSET(Projekt!$K$118,Engine!$T94,Engine!AA$91)</f>
        <v>0</v>
      </c>
      <c r="AB94" s="156">
        <f ca="1">OFFSET(Projekt!$K$118,Engine!$T94,Engine!AB$91)</f>
        <v>0</v>
      </c>
      <c r="AC94" s="156">
        <f ca="1">OFFSET(Projekt!$K$118,Engine!$T94,Engine!AC$91)</f>
        <v>0</v>
      </c>
      <c r="AD94" s="156">
        <f ca="1">OFFSET(Projekt!$K$118,Engine!$T94,Engine!AD$91)</f>
        <v>0</v>
      </c>
      <c r="AE94" s="156">
        <f ca="1">OFFSET(Projekt!$K$118,Engine!$T94,Engine!AE$91)</f>
        <v>0</v>
      </c>
      <c r="AF94" s="156">
        <f ca="1">OFFSET(Projekt!$K$118,Engine!$T94,Engine!AF$91)</f>
        <v>0</v>
      </c>
      <c r="AG94" s="156">
        <f ca="1">OFFSET(Projekt!$K$118,Engine!$T94,Engine!AG$91)</f>
        <v>0</v>
      </c>
      <c r="AH94" s="156">
        <f ca="1">OFFSET(Projekt!$K$118,Engine!$T94,Engine!AH$91)</f>
        <v>0</v>
      </c>
      <c r="AI94" s="156">
        <f ca="1">OFFSET(Projekt!$K$118,Engine!$T94,Engine!AI$91)</f>
        <v>0</v>
      </c>
      <c r="AJ94" s="156">
        <f ca="1">OFFSET(Projekt!$K$118,Engine!$T94,Engine!AJ$91)</f>
        <v>0</v>
      </c>
      <c r="AK94" s="156">
        <f ca="1">OFFSET(Projekt!$K$118,Engine!$T94,Engine!AK$91)</f>
        <v>0</v>
      </c>
      <c r="AL94" s="156">
        <f ca="1">OFFSET(Projekt!$K$118,Engine!$T94,Engine!AL$91)</f>
        <v>0</v>
      </c>
      <c r="AM94" s="156">
        <f ca="1">OFFSET(Projekt!$K$118,Engine!$T94,Engine!AM$91)</f>
        <v>0</v>
      </c>
      <c r="AN94" s="156">
        <f ca="1">OFFSET(Projekt!$K$118,Engine!$T94,Engine!AN$91)</f>
        <v>0</v>
      </c>
      <c r="AO94" s="156"/>
      <c r="AP94" s="156">
        <f ca="1">IF(AP$92&lt;$S94,SUM($U94:U94),0)</f>
        <v>0</v>
      </c>
      <c r="AQ94" s="156">
        <f ca="1">IF(AQ$92&lt;$S94,SUM($U94:V94),0)</f>
        <v>0</v>
      </c>
      <c r="AR94" s="156">
        <f ca="1">IF(AR$92&lt;$S94,SUM($U94:W94),0)</f>
        <v>0</v>
      </c>
      <c r="AS94" s="156">
        <f ca="1">IF(AS$92&lt;$S94,SUM($U94:X94),0)</f>
        <v>0</v>
      </c>
      <c r="AT94" s="156">
        <f ca="1">IF(AT$92&lt;$S94,SUM($U94:Y94),0)</f>
        <v>0</v>
      </c>
      <c r="AU94" s="156">
        <f ca="1">IF(AU$92&lt;$S94,SUM($U94:Z94),0)</f>
        <v>0</v>
      </c>
      <c r="AV94" s="156">
        <f ca="1">IF(AV$92&lt;$S94,SUM($U94:AA94),0)</f>
        <v>0</v>
      </c>
      <c r="AW94" s="156">
        <f ca="1">IF(AW$92&lt;$S94,SUM($U94:AB94),0)</f>
        <v>0</v>
      </c>
      <c r="AX94" s="156">
        <f ca="1">IF(AX$92&lt;$S94,SUM($U94:AC94),0)</f>
        <v>0</v>
      </c>
      <c r="AY94" s="156">
        <f ca="1">IF(AY$92&lt;$S94,SUM($U94:AD94),0)</f>
        <v>0</v>
      </c>
      <c r="AZ94" s="156">
        <f ca="1">IF(AZ$92&lt;$S94,SUM($U94:AE94),0)</f>
        <v>0</v>
      </c>
      <c r="BA94" s="156">
        <f ca="1">IF(BA$92&lt;$S94,SUM($U94:AF94),0)</f>
        <v>0</v>
      </c>
      <c r="BB94" s="156">
        <f ca="1">IF(BB$92&lt;$S94,SUM($U94:AG94),0)</f>
        <v>0</v>
      </c>
      <c r="BC94" s="156">
        <f ca="1">IF(BC$92&lt;$S94,SUM($U94:AH94),0)</f>
        <v>0</v>
      </c>
      <c r="BD94" s="156">
        <f ca="1">IF(BD$92&lt;$S94,SUM($U94:AI94),0)</f>
        <v>0</v>
      </c>
      <c r="BE94" s="156">
        <f ca="1">IF(BE$92&lt;$S94,SUM($U94:AJ94),0)</f>
        <v>0</v>
      </c>
      <c r="BF94" s="156">
        <f ca="1">IF(BF$92&lt;$S94,SUM($U94:AK94),0)</f>
        <v>0</v>
      </c>
      <c r="BG94" s="156">
        <f ca="1">IF(BG$92&lt;$S94,SUM($U94:AL94),0)</f>
        <v>0</v>
      </c>
      <c r="BH94" s="156">
        <f ca="1">IF(BH$92&lt;$S94,SUM($U94:AM94),0)</f>
        <v>0</v>
      </c>
      <c r="BI94" s="156">
        <f ca="1">IF(BI$92&lt;$S94,SUM($U94:AN94),0)</f>
        <v>0</v>
      </c>
    </row>
    <row r="95" spans="1:61" x14ac:dyDescent="0.3">
      <c r="A95" s="163">
        <f>A94+2</f>
        <v>2</v>
      </c>
      <c r="B95" s="163" t="str">
        <f ca="1">IF(ISTEXT(OFFSET(Projekt!$B$118,$A95,B$92)),OFFSET(Projekt!$B$118,$A95,B$92),"")</f>
        <v/>
      </c>
      <c r="C95" s="163" t="str">
        <f ca="1">IF(ISTEXT(OFFSET(Projekt!$B$118,$A95,C$92)),OFFSET(Projekt!$B$118,$A95,C$92),"")</f>
        <v/>
      </c>
      <c r="D95" s="163" t="str">
        <f ca="1">IF(ISTEXT(OFFSET(Projekt!$B$118,$A95,D$92)),OFFSET(Projekt!$B$118,$A95,D$92),"")</f>
        <v/>
      </c>
      <c r="E95" s="317">
        <f ca="1">IF(ISNUMBER(OFFSET(Projekt!$B$118,$A95,E$92)),OFFSET(Projekt!$B$118,$A95,E$92),"")</f>
        <v>0</v>
      </c>
      <c r="S95" s="163">
        <f t="shared" ref="S95:S123" si="13">R134</f>
        <v>1900</v>
      </c>
      <c r="T95" s="318">
        <f t="shared" ref="T95:T123" si="14">A95</f>
        <v>2</v>
      </c>
      <c r="U95" s="156">
        <f ca="1">OFFSET(Projekt!$K$118,Engine!$T95,Engine!U$91)</f>
        <v>0</v>
      </c>
      <c r="V95" s="156">
        <f ca="1">OFFSET(Projekt!$K$118,Engine!$T95,Engine!V$91)</f>
        <v>0</v>
      </c>
      <c r="W95" s="156">
        <f ca="1">OFFSET(Projekt!$K$118,Engine!$T95,Engine!W$91)</f>
        <v>0</v>
      </c>
      <c r="X95" s="156">
        <f ca="1">OFFSET(Projekt!$K$118,Engine!$T95,Engine!X$91)</f>
        <v>0</v>
      </c>
      <c r="Y95" s="156">
        <f ca="1">OFFSET(Projekt!$K$118,Engine!$T95,Engine!Y$91)</f>
        <v>0</v>
      </c>
      <c r="Z95" s="156">
        <f ca="1">OFFSET(Projekt!$K$118,Engine!$T95,Engine!Z$91)</f>
        <v>0</v>
      </c>
      <c r="AA95" s="156">
        <f ca="1">OFFSET(Projekt!$K$118,Engine!$T95,Engine!AA$91)</f>
        <v>0</v>
      </c>
      <c r="AB95" s="156">
        <f ca="1">OFFSET(Projekt!$K$118,Engine!$T95,Engine!AB$91)</f>
        <v>0</v>
      </c>
      <c r="AC95" s="156">
        <f ca="1">OFFSET(Projekt!$K$118,Engine!$T95,Engine!AC$91)</f>
        <v>0</v>
      </c>
      <c r="AD95" s="156">
        <f ca="1">OFFSET(Projekt!$K$118,Engine!$T95,Engine!AD$91)</f>
        <v>0</v>
      </c>
      <c r="AE95" s="156">
        <f ca="1">OFFSET(Projekt!$K$118,Engine!$T95,Engine!AE$91)</f>
        <v>0</v>
      </c>
      <c r="AF95" s="156">
        <f ca="1">OFFSET(Projekt!$K$118,Engine!$T95,Engine!AF$91)</f>
        <v>0</v>
      </c>
      <c r="AG95" s="156">
        <f ca="1">OFFSET(Projekt!$K$118,Engine!$T95,Engine!AG$91)</f>
        <v>0</v>
      </c>
      <c r="AH95" s="156">
        <f ca="1">OFFSET(Projekt!$K$118,Engine!$T95,Engine!AH$91)</f>
        <v>0</v>
      </c>
      <c r="AI95" s="156">
        <f ca="1">OFFSET(Projekt!$K$118,Engine!$T95,Engine!AI$91)</f>
        <v>0</v>
      </c>
      <c r="AJ95" s="156">
        <f ca="1">OFFSET(Projekt!$K$118,Engine!$T95,Engine!AJ$91)</f>
        <v>0</v>
      </c>
      <c r="AK95" s="156">
        <f ca="1">OFFSET(Projekt!$K$118,Engine!$T95,Engine!AK$91)</f>
        <v>0</v>
      </c>
      <c r="AL95" s="156">
        <f ca="1">OFFSET(Projekt!$K$118,Engine!$T95,Engine!AL$91)</f>
        <v>0</v>
      </c>
      <c r="AM95" s="156">
        <f ca="1">OFFSET(Projekt!$K$118,Engine!$T95,Engine!AM$91)</f>
        <v>0</v>
      </c>
      <c r="AN95" s="156">
        <f ca="1">OFFSET(Projekt!$K$118,Engine!$T95,Engine!AN$91)</f>
        <v>0</v>
      </c>
      <c r="AO95" s="156"/>
      <c r="AP95" s="156">
        <f ca="1">IF(AP$92&lt;$S95,SUM($U95:U95),0)</f>
        <v>0</v>
      </c>
      <c r="AQ95" s="156">
        <f ca="1">IF(AQ$92&lt;$S95,SUM($U95:V95),0)</f>
        <v>0</v>
      </c>
      <c r="AR95" s="156">
        <f ca="1">IF(AR$92&lt;$S95,SUM($U95:W95),0)</f>
        <v>0</v>
      </c>
      <c r="AS95" s="156">
        <f ca="1">IF(AS$92&lt;$S95,SUM($U95:X95),0)</f>
        <v>0</v>
      </c>
      <c r="AT95" s="156">
        <f ca="1">IF(AT$92&lt;$S95,SUM($U95:Y95),0)</f>
        <v>0</v>
      </c>
      <c r="AU95" s="156">
        <f ca="1">IF(AU$92&lt;$S95,SUM($U95:Z95),0)</f>
        <v>0</v>
      </c>
      <c r="AV95" s="156">
        <f ca="1">IF(AV$92&lt;$S95,SUM($U95:AA95),0)</f>
        <v>0</v>
      </c>
      <c r="AW95" s="156">
        <f ca="1">IF(AW$92&lt;$S95,SUM($U95:AB95),0)</f>
        <v>0</v>
      </c>
      <c r="AX95" s="156">
        <f ca="1">IF(AX$92&lt;$S95,SUM($U95:AC95),0)</f>
        <v>0</v>
      </c>
      <c r="AY95" s="156">
        <f ca="1">IF(AY$92&lt;$S95,SUM($U95:AD95),0)</f>
        <v>0</v>
      </c>
      <c r="AZ95" s="156">
        <f ca="1">IF(AZ$92&lt;$S95,SUM($U95:AE95),0)</f>
        <v>0</v>
      </c>
      <c r="BA95" s="156">
        <f ca="1">IF(BA$92&lt;$S95,SUM($U95:AF95),0)</f>
        <v>0</v>
      </c>
      <c r="BB95" s="156">
        <f ca="1">IF(BB$92&lt;$S95,SUM($U95:AG95),0)</f>
        <v>0</v>
      </c>
      <c r="BC95" s="156">
        <f ca="1">IF(BC$92&lt;$S95,SUM($U95:AH95),0)</f>
        <v>0</v>
      </c>
      <c r="BD95" s="156">
        <f ca="1">IF(BD$92&lt;$S95,SUM($U95:AI95),0)</f>
        <v>0</v>
      </c>
      <c r="BE95" s="156">
        <f ca="1">IF(BE$92&lt;$S95,SUM($U95:AJ95),0)</f>
        <v>0</v>
      </c>
      <c r="BF95" s="156">
        <f ca="1">IF(BF$92&lt;$S95,SUM($U95:AK95),0)</f>
        <v>0</v>
      </c>
      <c r="BG95" s="156">
        <f ca="1">IF(BG$92&lt;$S95,SUM($U95:AL95),0)</f>
        <v>0</v>
      </c>
      <c r="BH95" s="156">
        <f ca="1">IF(BH$92&lt;$S95,SUM($U95:AM95),0)</f>
        <v>0</v>
      </c>
      <c r="BI95" s="156">
        <f ca="1">IF(BI$92&lt;$S95,SUM($U95:AN95),0)</f>
        <v>0</v>
      </c>
    </row>
    <row r="96" spans="1:61" x14ac:dyDescent="0.3">
      <c r="A96" s="163">
        <f t="shared" ref="A96:A123" si="15">A95+2</f>
        <v>4</v>
      </c>
      <c r="B96" s="163" t="str">
        <f ca="1">IF(ISTEXT(OFFSET(Projekt!$B$118,$A96,B$92)),OFFSET(Projekt!$B$118,$A96,B$92),"")</f>
        <v/>
      </c>
      <c r="C96" s="163" t="str">
        <f ca="1">IF(ISTEXT(OFFSET(Projekt!$B$118,$A96,C$92)),OFFSET(Projekt!$B$118,$A96,C$92),"")</f>
        <v/>
      </c>
      <c r="D96" s="163" t="str">
        <f ca="1">IF(ISTEXT(OFFSET(Projekt!$B$118,$A96,D$92)),OFFSET(Projekt!$B$118,$A96,D$92),"")</f>
        <v/>
      </c>
      <c r="E96" s="317">
        <f ca="1">IF(ISNUMBER(OFFSET(Projekt!$B$118,$A96,E$92)),OFFSET(Projekt!$B$118,$A96,E$92),"")</f>
        <v>0</v>
      </c>
      <c r="S96" s="163">
        <f t="shared" si="13"/>
        <v>1900</v>
      </c>
      <c r="T96" s="318">
        <f t="shared" si="14"/>
        <v>4</v>
      </c>
      <c r="U96" s="156">
        <f ca="1">OFFSET(Projekt!$K$118,Engine!$T96,Engine!U$91)</f>
        <v>0</v>
      </c>
      <c r="V96" s="156">
        <f ca="1">OFFSET(Projekt!$K$118,Engine!$T96,Engine!V$91)</f>
        <v>0</v>
      </c>
      <c r="W96" s="156">
        <f ca="1">OFFSET(Projekt!$K$118,Engine!$T96,Engine!W$91)</f>
        <v>0</v>
      </c>
      <c r="X96" s="156">
        <f ca="1">OFFSET(Projekt!$K$118,Engine!$T96,Engine!X$91)</f>
        <v>0</v>
      </c>
      <c r="Y96" s="156">
        <f ca="1">OFFSET(Projekt!$K$118,Engine!$T96,Engine!Y$91)</f>
        <v>0</v>
      </c>
      <c r="Z96" s="156">
        <f ca="1">OFFSET(Projekt!$K$118,Engine!$T96,Engine!Z$91)</f>
        <v>0</v>
      </c>
      <c r="AA96" s="156">
        <f ca="1">OFFSET(Projekt!$K$118,Engine!$T96,Engine!AA$91)</f>
        <v>0</v>
      </c>
      <c r="AB96" s="156">
        <f ca="1">OFFSET(Projekt!$K$118,Engine!$T96,Engine!AB$91)</f>
        <v>0</v>
      </c>
      <c r="AC96" s="156">
        <f ca="1">OFFSET(Projekt!$K$118,Engine!$T96,Engine!AC$91)</f>
        <v>0</v>
      </c>
      <c r="AD96" s="156">
        <f ca="1">OFFSET(Projekt!$K$118,Engine!$T96,Engine!AD$91)</f>
        <v>0</v>
      </c>
      <c r="AE96" s="156">
        <f ca="1">OFFSET(Projekt!$K$118,Engine!$T96,Engine!AE$91)</f>
        <v>0</v>
      </c>
      <c r="AF96" s="156">
        <f ca="1">OFFSET(Projekt!$K$118,Engine!$T96,Engine!AF$91)</f>
        <v>0</v>
      </c>
      <c r="AG96" s="156">
        <f ca="1">OFFSET(Projekt!$K$118,Engine!$T96,Engine!AG$91)</f>
        <v>0</v>
      </c>
      <c r="AH96" s="156">
        <f ca="1">OFFSET(Projekt!$K$118,Engine!$T96,Engine!AH$91)</f>
        <v>0</v>
      </c>
      <c r="AI96" s="156">
        <f ca="1">OFFSET(Projekt!$K$118,Engine!$T96,Engine!AI$91)</f>
        <v>0</v>
      </c>
      <c r="AJ96" s="156">
        <f ca="1">OFFSET(Projekt!$K$118,Engine!$T96,Engine!AJ$91)</f>
        <v>0</v>
      </c>
      <c r="AK96" s="156">
        <f ca="1">OFFSET(Projekt!$K$118,Engine!$T96,Engine!AK$91)</f>
        <v>0</v>
      </c>
      <c r="AL96" s="156">
        <f ca="1">OFFSET(Projekt!$K$118,Engine!$T96,Engine!AL$91)</f>
        <v>0</v>
      </c>
      <c r="AM96" s="156">
        <f ca="1">OFFSET(Projekt!$K$118,Engine!$T96,Engine!AM$91)</f>
        <v>0</v>
      </c>
      <c r="AN96" s="156">
        <f ca="1">OFFSET(Projekt!$K$118,Engine!$T96,Engine!AN$91)</f>
        <v>0</v>
      </c>
      <c r="AO96" s="156"/>
      <c r="AP96" s="156">
        <f ca="1">IF(AP$92&lt;$S96,SUM($U96:U96),0)</f>
        <v>0</v>
      </c>
      <c r="AQ96" s="156">
        <f ca="1">IF(AQ$92&lt;$S96,SUM($U96:V96),0)</f>
        <v>0</v>
      </c>
      <c r="AR96" s="156">
        <f ca="1">IF(AR$92&lt;$S96,SUM($U96:W96),0)</f>
        <v>0</v>
      </c>
      <c r="AS96" s="156">
        <f ca="1">IF(AS$92&lt;$S96,SUM($U96:X96),0)</f>
        <v>0</v>
      </c>
      <c r="AT96" s="156">
        <f ca="1">IF(AT$92&lt;$S96,SUM($U96:Y96),0)</f>
        <v>0</v>
      </c>
      <c r="AU96" s="156">
        <f ca="1">IF(AU$92&lt;$S96,SUM($U96:Z96),0)</f>
        <v>0</v>
      </c>
      <c r="AV96" s="156">
        <f ca="1">IF(AV$92&lt;$S96,SUM($U96:AA96),0)</f>
        <v>0</v>
      </c>
      <c r="AW96" s="156">
        <f ca="1">IF(AW$92&lt;$S96,SUM($U96:AB96),0)</f>
        <v>0</v>
      </c>
      <c r="AX96" s="156">
        <f ca="1">IF(AX$92&lt;$S96,SUM($U96:AC96),0)</f>
        <v>0</v>
      </c>
      <c r="AY96" s="156">
        <f ca="1">IF(AY$92&lt;$S96,SUM($U96:AD96),0)</f>
        <v>0</v>
      </c>
      <c r="AZ96" s="156">
        <f ca="1">IF(AZ$92&lt;$S96,SUM($U96:AE96),0)</f>
        <v>0</v>
      </c>
      <c r="BA96" s="156">
        <f ca="1">IF(BA$92&lt;$S96,SUM($U96:AF96),0)</f>
        <v>0</v>
      </c>
      <c r="BB96" s="156">
        <f ca="1">IF(BB$92&lt;$S96,SUM($U96:AG96),0)</f>
        <v>0</v>
      </c>
      <c r="BC96" s="156">
        <f ca="1">IF(BC$92&lt;$S96,SUM($U96:AH96),0)</f>
        <v>0</v>
      </c>
      <c r="BD96" s="156">
        <f ca="1">IF(BD$92&lt;$S96,SUM($U96:AI96),0)</f>
        <v>0</v>
      </c>
      <c r="BE96" s="156">
        <f ca="1">IF(BE$92&lt;$S96,SUM($U96:AJ96),0)</f>
        <v>0</v>
      </c>
      <c r="BF96" s="156">
        <f ca="1">IF(BF$92&lt;$S96,SUM($U96:AK96),0)</f>
        <v>0</v>
      </c>
      <c r="BG96" s="156">
        <f ca="1">IF(BG$92&lt;$S96,SUM($U96:AL96),0)</f>
        <v>0</v>
      </c>
      <c r="BH96" s="156">
        <f ca="1">IF(BH$92&lt;$S96,SUM($U96:AM96),0)</f>
        <v>0</v>
      </c>
      <c r="BI96" s="156">
        <f ca="1">IF(BI$92&lt;$S96,SUM($U96:AN96),0)</f>
        <v>0</v>
      </c>
    </row>
    <row r="97" spans="1:61" x14ac:dyDescent="0.3">
      <c r="A97" s="163">
        <f t="shared" si="15"/>
        <v>6</v>
      </c>
      <c r="B97" s="163" t="str">
        <f ca="1">IF(ISTEXT(OFFSET(Projekt!$B$118,$A97,B$92)),OFFSET(Projekt!$B$118,$A97,B$92),"")</f>
        <v/>
      </c>
      <c r="C97" s="163" t="str">
        <f ca="1">IF(ISTEXT(OFFSET(Projekt!$B$118,$A97,C$92)),OFFSET(Projekt!$B$118,$A97,C$92),"")</f>
        <v/>
      </c>
      <c r="D97" s="163" t="str">
        <f ca="1">IF(ISTEXT(OFFSET(Projekt!$B$118,$A97,D$92)),OFFSET(Projekt!$B$118,$A97,D$92),"")</f>
        <v/>
      </c>
      <c r="E97" s="317">
        <f ca="1">IF(ISNUMBER(OFFSET(Projekt!$B$118,$A97,E$92)),OFFSET(Projekt!$B$118,$A97,E$92),"")</f>
        <v>0</v>
      </c>
      <c r="S97" s="163">
        <f t="shared" si="13"/>
        <v>1900</v>
      </c>
      <c r="T97" s="318">
        <f t="shared" si="14"/>
        <v>6</v>
      </c>
      <c r="U97" s="156">
        <f ca="1">OFFSET(Projekt!$K$118,Engine!$T97,Engine!U$91)</f>
        <v>0</v>
      </c>
      <c r="V97" s="156">
        <f ca="1">OFFSET(Projekt!$K$118,Engine!$T97,Engine!V$91)</f>
        <v>0</v>
      </c>
      <c r="W97" s="156">
        <f ca="1">OFFSET(Projekt!$K$118,Engine!$T97,Engine!W$91)</f>
        <v>0</v>
      </c>
      <c r="X97" s="156">
        <f ca="1">OFFSET(Projekt!$K$118,Engine!$T97,Engine!X$91)</f>
        <v>0</v>
      </c>
      <c r="Y97" s="156">
        <f ca="1">OFFSET(Projekt!$K$118,Engine!$T97,Engine!Y$91)</f>
        <v>0</v>
      </c>
      <c r="Z97" s="156">
        <f ca="1">OFFSET(Projekt!$K$118,Engine!$T97,Engine!Z$91)</f>
        <v>0</v>
      </c>
      <c r="AA97" s="156">
        <f ca="1">OFFSET(Projekt!$K$118,Engine!$T97,Engine!AA$91)</f>
        <v>0</v>
      </c>
      <c r="AB97" s="156">
        <f ca="1">OFFSET(Projekt!$K$118,Engine!$T97,Engine!AB$91)</f>
        <v>0</v>
      </c>
      <c r="AC97" s="156">
        <f ca="1">OFFSET(Projekt!$K$118,Engine!$T97,Engine!AC$91)</f>
        <v>0</v>
      </c>
      <c r="AD97" s="156">
        <f ca="1">OFFSET(Projekt!$K$118,Engine!$T97,Engine!AD$91)</f>
        <v>0</v>
      </c>
      <c r="AE97" s="156">
        <f ca="1">OFFSET(Projekt!$K$118,Engine!$T97,Engine!AE$91)</f>
        <v>0</v>
      </c>
      <c r="AF97" s="156">
        <f ca="1">OFFSET(Projekt!$K$118,Engine!$T97,Engine!AF$91)</f>
        <v>0</v>
      </c>
      <c r="AG97" s="156">
        <f ca="1">OFFSET(Projekt!$K$118,Engine!$T97,Engine!AG$91)</f>
        <v>0</v>
      </c>
      <c r="AH97" s="156">
        <f ca="1">OFFSET(Projekt!$K$118,Engine!$T97,Engine!AH$91)</f>
        <v>0</v>
      </c>
      <c r="AI97" s="156">
        <f ca="1">OFFSET(Projekt!$K$118,Engine!$T97,Engine!AI$91)</f>
        <v>0</v>
      </c>
      <c r="AJ97" s="156">
        <f ca="1">OFFSET(Projekt!$K$118,Engine!$T97,Engine!AJ$91)</f>
        <v>0</v>
      </c>
      <c r="AK97" s="156">
        <f ca="1">OFFSET(Projekt!$K$118,Engine!$T97,Engine!AK$91)</f>
        <v>0</v>
      </c>
      <c r="AL97" s="156">
        <f ca="1">OFFSET(Projekt!$K$118,Engine!$T97,Engine!AL$91)</f>
        <v>0</v>
      </c>
      <c r="AM97" s="156">
        <f ca="1">OFFSET(Projekt!$K$118,Engine!$T97,Engine!AM$91)</f>
        <v>0</v>
      </c>
      <c r="AN97" s="156">
        <f ca="1">OFFSET(Projekt!$K$118,Engine!$T97,Engine!AN$91)</f>
        <v>0</v>
      </c>
      <c r="AO97" s="156"/>
      <c r="AP97" s="156">
        <f ca="1">IF(AP$92&lt;$S97,SUM($U97:U97),0)</f>
        <v>0</v>
      </c>
      <c r="AQ97" s="156">
        <f ca="1">IF(AQ$92&lt;$S97,SUM($U97:V97),0)</f>
        <v>0</v>
      </c>
      <c r="AR97" s="156">
        <f ca="1">IF(AR$92&lt;$S97,SUM($U97:W97),0)</f>
        <v>0</v>
      </c>
      <c r="AS97" s="156">
        <f ca="1">IF(AS$92&lt;$S97,SUM($U97:X97),0)</f>
        <v>0</v>
      </c>
      <c r="AT97" s="156">
        <f ca="1">IF(AT$92&lt;$S97,SUM($U97:Y97),0)</f>
        <v>0</v>
      </c>
      <c r="AU97" s="156">
        <f ca="1">IF(AU$92&lt;$S97,SUM($U97:Z97),0)</f>
        <v>0</v>
      </c>
      <c r="AV97" s="156">
        <f ca="1">IF(AV$92&lt;$S97,SUM($U97:AA97),0)</f>
        <v>0</v>
      </c>
      <c r="AW97" s="156">
        <f ca="1">IF(AW$92&lt;$S97,SUM($U97:AB97),0)</f>
        <v>0</v>
      </c>
      <c r="AX97" s="156">
        <f ca="1">IF(AX$92&lt;$S97,SUM($U97:AC97),0)</f>
        <v>0</v>
      </c>
      <c r="AY97" s="156">
        <f ca="1">IF(AY$92&lt;$S97,SUM($U97:AD97),0)</f>
        <v>0</v>
      </c>
      <c r="AZ97" s="156">
        <f ca="1">IF(AZ$92&lt;$S97,SUM($U97:AE97),0)</f>
        <v>0</v>
      </c>
      <c r="BA97" s="156">
        <f ca="1">IF(BA$92&lt;$S97,SUM($U97:AF97),0)</f>
        <v>0</v>
      </c>
      <c r="BB97" s="156">
        <f ca="1">IF(BB$92&lt;$S97,SUM($U97:AG97),0)</f>
        <v>0</v>
      </c>
      <c r="BC97" s="156">
        <f ca="1">IF(BC$92&lt;$S97,SUM($U97:AH97),0)</f>
        <v>0</v>
      </c>
      <c r="BD97" s="156">
        <f ca="1">IF(BD$92&lt;$S97,SUM($U97:AI97),0)</f>
        <v>0</v>
      </c>
      <c r="BE97" s="156">
        <f ca="1">IF(BE$92&lt;$S97,SUM($U97:AJ97),0)</f>
        <v>0</v>
      </c>
      <c r="BF97" s="156">
        <f ca="1">IF(BF$92&lt;$S97,SUM($U97:AK97),0)</f>
        <v>0</v>
      </c>
      <c r="BG97" s="156">
        <f ca="1">IF(BG$92&lt;$S97,SUM($U97:AL97),0)</f>
        <v>0</v>
      </c>
      <c r="BH97" s="156">
        <f ca="1">IF(BH$92&lt;$S97,SUM($U97:AM97),0)</f>
        <v>0</v>
      </c>
      <c r="BI97" s="156">
        <f ca="1">IF(BI$92&lt;$S97,SUM($U97:AN97),0)</f>
        <v>0</v>
      </c>
    </row>
    <row r="98" spans="1:61" x14ac:dyDescent="0.3">
      <c r="A98" s="163">
        <f t="shared" si="15"/>
        <v>8</v>
      </c>
      <c r="B98" s="163" t="str">
        <f ca="1">IF(ISTEXT(OFFSET(Projekt!$B$118,$A98,B$92)),OFFSET(Projekt!$B$118,$A98,B$92),"")</f>
        <v/>
      </c>
      <c r="C98" s="163" t="str">
        <f ca="1">IF(ISTEXT(OFFSET(Projekt!$B$118,$A98,C$92)),OFFSET(Projekt!$B$118,$A98,C$92),"")</f>
        <v/>
      </c>
      <c r="D98" s="163" t="str">
        <f ca="1">IF(ISTEXT(OFFSET(Projekt!$B$118,$A98,D$92)),OFFSET(Projekt!$B$118,$A98,D$92),"")</f>
        <v/>
      </c>
      <c r="E98" s="317">
        <f ca="1">IF(ISNUMBER(OFFSET(Projekt!$B$118,$A98,E$92)),OFFSET(Projekt!$B$118,$A98,E$92),"")</f>
        <v>0</v>
      </c>
      <c r="S98" s="163">
        <f t="shared" si="13"/>
        <v>1900</v>
      </c>
      <c r="T98" s="318">
        <f t="shared" si="14"/>
        <v>8</v>
      </c>
      <c r="U98" s="156">
        <f ca="1">OFFSET(Projekt!$K$118,Engine!$T98,Engine!U$91)</f>
        <v>0</v>
      </c>
      <c r="V98" s="156">
        <f ca="1">OFFSET(Projekt!$K$118,Engine!$T98,Engine!V$91)</f>
        <v>0</v>
      </c>
      <c r="W98" s="156">
        <f ca="1">OFFSET(Projekt!$K$118,Engine!$T98,Engine!W$91)</f>
        <v>0</v>
      </c>
      <c r="X98" s="156">
        <f ca="1">OFFSET(Projekt!$K$118,Engine!$T98,Engine!X$91)</f>
        <v>0</v>
      </c>
      <c r="Y98" s="156">
        <f ca="1">OFFSET(Projekt!$K$118,Engine!$T98,Engine!Y$91)</f>
        <v>0</v>
      </c>
      <c r="Z98" s="156">
        <f ca="1">OFFSET(Projekt!$K$118,Engine!$T98,Engine!Z$91)</f>
        <v>0</v>
      </c>
      <c r="AA98" s="156">
        <f ca="1">OFFSET(Projekt!$K$118,Engine!$T98,Engine!AA$91)</f>
        <v>0</v>
      </c>
      <c r="AB98" s="156">
        <f ca="1">OFFSET(Projekt!$K$118,Engine!$T98,Engine!AB$91)</f>
        <v>0</v>
      </c>
      <c r="AC98" s="156">
        <f ca="1">OFFSET(Projekt!$K$118,Engine!$T98,Engine!AC$91)</f>
        <v>0</v>
      </c>
      <c r="AD98" s="156">
        <f ca="1">OFFSET(Projekt!$K$118,Engine!$T98,Engine!AD$91)</f>
        <v>0</v>
      </c>
      <c r="AE98" s="156">
        <f ca="1">OFFSET(Projekt!$K$118,Engine!$T98,Engine!AE$91)</f>
        <v>0</v>
      </c>
      <c r="AF98" s="156">
        <f ca="1">OFFSET(Projekt!$K$118,Engine!$T98,Engine!AF$91)</f>
        <v>0</v>
      </c>
      <c r="AG98" s="156">
        <f ca="1">OFFSET(Projekt!$K$118,Engine!$T98,Engine!AG$91)</f>
        <v>0</v>
      </c>
      <c r="AH98" s="156">
        <f ca="1">OFFSET(Projekt!$K$118,Engine!$T98,Engine!AH$91)</f>
        <v>0</v>
      </c>
      <c r="AI98" s="156">
        <f ca="1">OFFSET(Projekt!$K$118,Engine!$T98,Engine!AI$91)</f>
        <v>0</v>
      </c>
      <c r="AJ98" s="156">
        <f ca="1">OFFSET(Projekt!$K$118,Engine!$T98,Engine!AJ$91)</f>
        <v>0</v>
      </c>
      <c r="AK98" s="156">
        <f ca="1">OFFSET(Projekt!$K$118,Engine!$T98,Engine!AK$91)</f>
        <v>0</v>
      </c>
      <c r="AL98" s="156">
        <f ca="1">OFFSET(Projekt!$K$118,Engine!$T98,Engine!AL$91)</f>
        <v>0</v>
      </c>
      <c r="AM98" s="156">
        <f ca="1">OFFSET(Projekt!$K$118,Engine!$T98,Engine!AM$91)</f>
        <v>0</v>
      </c>
      <c r="AN98" s="156">
        <f ca="1">OFFSET(Projekt!$K$118,Engine!$T98,Engine!AN$91)</f>
        <v>0</v>
      </c>
      <c r="AO98" s="156"/>
      <c r="AP98" s="156">
        <f ca="1">IF(AP$92&lt;$S98,SUM($U98:U98),0)</f>
        <v>0</v>
      </c>
      <c r="AQ98" s="156">
        <f ca="1">IF(AQ$92&lt;$S98,SUM($U98:V98),0)</f>
        <v>0</v>
      </c>
      <c r="AR98" s="156">
        <f ca="1">IF(AR$92&lt;$S98,SUM($U98:W98),0)</f>
        <v>0</v>
      </c>
      <c r="AS98" s="156">
        <f ca="1">IF(AS$92&lt;$S98,SUM($U98:X98),0)</f>
        <v>0</v>
      </c>
      <c r="AT98" s="156">
        <f ca="1">IF(AT$92&lt;$S98,SUM($U98:Y98),0)</f>
        <v>0</v>
      </c>
      <c r="AU98" s="156">
        <f ca="1">IF(AU$92&lt;$S98,SUM($U98:Z98),0)</f>
        <v>0</v>
      </c>
      <c r="AV98" s="156">
        <f ca="1">IF(AV$92&lt;$S98,SUM($U98:AA98),0)</f>
        <v>0</v>
      </c>
      <c r="AW98" s="156">
        <f ca="1">IF(AW$92&lt;$S98,SUM($U98:AB98),0)</f>
        <v>0</v>
      </c>
      <c r="AX98" s="156">
        <f ca="1">IF(AX$92&lt;$S98,SUM($U98:AC98),0)</f>
        <v>0</v>
      </c>
      <c r="AY98" s="156">
        <f ca="1">IF(AY$92&lt;$S98,SUM($U98:AD98),0)</f>
        <v>0</v>
      </c>
      <c r="AZ98" s="156">
        <f ca="1">IF(AZ$92&lt;$S98,SUM($U98:AE98),0)</f>
        <v>0</v>
      </c>
      <c r="BA98" s="156">
        <f ca="1">IF(BA$92&lt;$S98,SUM($U98:AF98),0)</f>
        <v>0</v>
      </c>
      <c r="BB98" s="156">
        <f ca="1">IF(BB$92&lt;$S98,SUM($U98:AG98),0)</f>
        <v>0</v>
      </c>
      <c r="BC98" s="156">
        <f ca="1">IF(BC$92&lt;$S98,SUM($U98:AH98),0)</f>
        <v>0</v>
      </c>
      <c r="BD98" s="156">
        <f ca="1">IF(BD$92&lt;$S98,SUM($U98:AI98),0)</f>
        <v>0</v>
      </c>
      <c r="BE98" s="156">
        <f ca="1">IF(BE$92&lt;$S98,SUM($U98:AJ98),0)</f>
        <v>0</v>
      </c>
      <c r="BF98" s="156">
        <f ca="1">IF(BF$92&lt;$S98,SUM($U98:AK98),0)</f>
        <v>0</v>
      </c>
      <c r="BG98" s="156">
        <f ca="1">IF(BG$92&lt;$S98,SUM($U98:AL98),0)</f>
        <v>0</v>
      </c>
      <c r="BH98" s="156">
        <f ca="1">IF(BH$92&lt;$S98,SUM($U98:AM98),0)</f>
        <v>0</v>
      </c>
      <c r="BI98" s="156">
        <f ca="1">IF(BI$92&lt;$S98,SUM($U98:AN98),0)</f>
        <v>0</v>
      </c>
    </row>
    <row r="99" spans="1:61" x14ac:dyDescent="0.3">
      <c r="A99" s="163">
        <f t="shared" si="15"/>
        <v>10</v>
      </c>
      <c r="B99" s="163" t="str">
        <f ca="1">IF(ISTEXT(OFFSET(Projekt!$B$118,$A99,B$92)),OFFSET(Projekt!$B$118,$A99,B$92),"")</f>
        <v/>
      </c>
      <c r="C99" s="163" t="str">
        <f ca="1">IF(ISTEXT(OFFSET(Projekt!$B$118,$A99,C$92)),OFFSET(Projekt!$B$118,$A99,C$92),"")</f>
        <v/>
      </c>
      <c r="D99" s="163" t="str">
        <f ca="1">IF(ISTEXT(OFFSET(Projekt!$B$118,$A99,D$92)),OFFSET(Projekt!$B$118,$A99,D$92),"")</f>
        <v/>
      </c>
      <c r="E99" s="317">
        <f ca="1">IF(ISNUMBER(OFFSET(Projekt!$B$118,$A99,E$92)),OFFSET(Projekt!$B$118,$A99,E$92),"")</f>
        <v>0</v>
      </c>
      <c r="S99" s="163">
        <f t="shared" si="13"/>
        <v>1900</v>
      </c>
      <c r="T99" s="318">
        <f t="shared" si="14"/>
        <v>10</v>
      </c>
      <c r="U99" s="156">
        <f ca="1">OFFSET(Projekt!$K$118,Engine!$T99,Engine!U$91)</f>
        <v>0</v>
      </c>
      <c r="V99" s="156">
        <f ca="1">OFFSET(Projekt!$K$118,Engine!$T99,Engine!V$91)</f>
        <v>0</v>
      </c>
      <c r="W99" s="156">
        <f ca="1">OFFSET(Projekt!$K$118,Engine!$T99,Engine!W$91)</f>
        <v>0</v>
      </c>
      <c r="X99" s="156">
        <f ca="1">OFFSET(Projekt!$K$118,Engine!$T99,Engine!X$91)</f>
        <v>0</v>
      </c>
      <c r="Y99" s="156">
        <f ca="1">OFFSET(Projekt!$K$118,Engine!$T99,Engine!Y$91)</f>
        <v>0</v>
      </c>
      <c r="Z99" s="156">
        <f ca="1">OFFSET(Projekt!$K$118,Engine!$T99,Engine!Z$91)</f>
        <v>0</v>
      </c>
      <c r="AA99" s="156">
        <f ca="1">OFFSET(Projekt!$K$118,Engine!$T99,Engine!AA$91)</f>
        <v>0</v>
      </c>
      <c r="AB99" s="156">
        <f ca="1">OFFSET(Projekt!$K$118,Engine!$T99,Engine!AB$91)</f>
        <v>0</v>
      </c>
      <c r="AC99" s="156">
        <f ca="1">OFFSET(Projekt!$K$118,Engine!$T99,Engine!AC$91)</f>
        <v>0</v>
      </c>
      <c r="AD99" s="156">
        <f ca="1">OFFSET(Projekt!$K$118,Engine!$T99,Engine!AD$91)</f>
        <v>0</v>
      </c>
      <c r="AE99" s="156">
        <f ca="1">OFFSET(Projekt!$K$118,Engine!$T99,Engine!AE$91)</f>
        <v>0</v>
      </c>
      <c r="AF99" s="156">
        <f ca="1">OFFSET(Projekt!$K$118,Engine!$T99,Engine!AF$91)</f>
        <v>0</v>
      </c>
      <c r="AG99" s="156">
        <f ca="1">OFFSET(Projekt!$K$118,Engine!$T99,Engine!AG$91)</f>
        <v>0</v>
      </c>
      <c r="AH99" s="156">
        <f ca="1">OFFSET(Projekt!$K$118,Engine!$T99,Engine!AH$91)</f>
        <v>0</v>
      </c>
      <c r="AI99" s="156">
        <f ca="1">OFFSET(Projekt!$K$118,Engine!$T99,Engine!AI$91)</f>
        <v>0</v>
      </c>
      <c r="AJ99" s="156">
        <f ca="1">OFFSET(Projekt!$K$118,Engine!$T99,Engine!AJ$91)</f>
        <v>0</v>
      </c>
      <c r="AK99" s="156">
        <f ca="1">OFFSET(Projekt!$K$118,Engine!$T99,Engine!AK$91)</f>
        <v>0</v>
      </c>
      <c r="AL99" s="156">
        <f ca="1">OFFSET(Projekt!$K$118,Engine!$T99,Engine!AL$91)</f>
        <v>0</v>
      </c>
      <c r="AM99" s="156">
        <f ca="1">OFFSET(Projekt!$K$118,Engine!$T99,Engine!AM$91)</f>
        <v>0</v>
      </c>
      <c r="AN99" s="156">
        <f ca="1">OFFSET(Projekt!$K$118,Engine!$T99,Engine!AN$91)</f>
        <v>0</v>
      </c>
      <c r="AO99" s="156"/>
      <c r="AP99" s="156">
        <f ca="1">IF(AP$92&lt;$S99,SUM($U99:U99),0)</f>
        <v>0</v>
      </c>
      <c r="AQ99" s="156">
        <f ca="1">IF(AQ$92&lt;$S99,SUM($U99:V99),0)</f>
        <v>0</v>
      </c>
      <c r="AR99" s="156">
        <f ca="1">IF(AR$92&lt;$S99,SUM($U99:W99),0)</f>
        <v>0</v>
      </c>
      <c r="AS99" s="156">
        <f ca="1">IF(AS$92&lt;$S99,SUM($U99:X99),0)</f>
        <v>0</v>
      </c>
      <c r="AT99" s="156">
        <f ca="1">IF(AT$92&lt;$S99,SUM($U99:Y99),0)</f>
        <v>0</v>
      </c>
      <c r="AU99" s="156">
        <f ca="1">IF(AU$92&lt;$S99,SUM($U99:Z99),0)</f>
        <v>0</v>
      </c>
      <c r="AV99" s="156">
        <f ca="1">IF(AV$92&lt;$S99,SUM($U99:AA99),0)</f>
        <v>0</v>
      </c>
      <c r="AW99" s="156">
        <f ca="1">IF(AW$92&lt;$S99,SUM($U99:AB99),0)</f>
        <v>0</v>
      </c>
      <c r="AX99" s="156">
        <f ca="1">IF(AX$92&lt;$S99,SUM($U99:AC99),0)</f>
        <v>0</v>
      </c>
      <c r="AY99" s="156">
        <f ca="1">IF(AY$92&lt;$S99,SUM($U99:AD99),0)</f>
        <v>0</v>
      </c>
      <c r="AZ99" s="156">
        <f ca="1">IF(AZ$92&lt;$S99,SUM($U99:AE99),0)</f>
        <v>0</v>
      </c>
      <c r="BA99" s="156">
        <f ca="1">IF(BA$92&lt;$S99,SUM($U99:AF99),0)</f>
        <v>0</v>
      </c>
      <c r="BB99" s="156">
        <f ca="1">IF(BB$92&lt;$S99,SUM($U99:AG99),0)</f>
        <v>0</v>
      </c>
      <c r="BC99" s="156">
        <f ca="1">IF(BC$92&lt;$S99,SUM($U99:AH99),0)</f>
        <v>0</v>
      </c>
      <c r="BD99" s="156">
        <f ca="1">IF(BD$92&lt;$S99,SUM($U99:AI99),0)</f>
        <v>0</v>
      </c>
      <c r="BE99" s="156">
        <f ca="1">IF(BE$92&lt;$S99,SUM($U99:AJ99),0)</f>
        <v>0</v>
      </c>
      <c r="BF99" s="156">
        <f ca="1">IF(BF$92&lt;$S99,SUM($U99:AK99),0)</f>
        <v>0</v>
      </c>
      <c r="BG99" s="156">
        <f ca="1">IF(BG$92&lt;$S99,SUM($U99:AL99),0)</f>
        <v>0</v>
      </c>
      <c r="BH99" s="156">
        <f ca="1">IF(BH$92&lt;$S99,SUM($U99:AM99),0)</f>
        <v>0</v>
      </c>
      <c r="BI99" s="156">
        <f ca="1">IF(BI$92&lt;$S99,SUM($U99:AN99),0)</f>
        <v>0</v>
      </c>
    </row>
    <row r="100" spans="1:61" x14ac:dyDescent="0.3">
      <c r="A100" s="163">
        <f t="shared" si="15"/>
        <v>12</v>
      </c>
      <c r="B100" s="163" t="str">
        <f ca="1">IF(ISTEXT(OFFSET(Projekt!$B$118,$A100,B$92)),OFFSET(Projekt!$B$118,$A100,B$92),"")</f>
        <v/>
      </c>
      <c r="C100" s="163" t="str">
        <f ca="1">IF(ISTEXT(OFFSET(Projekt!$B$118,$A100,C$92)),OFFSET(Projekt!$B$118,$A100,C$92),"")</f>
        <v/>
      </c>
      <c r="D100" s="163" t="str">
        <f ca="1">IF(ISTEXT(OFFSET(Projekt!$B$118,$A100,D$92)),OFFSET(Projekt!$B$118,$A100,D$92),"")</f>
        <v/>
      </c>
      <c r="E100" s="317">
        <f ca="1">IF(ISNUMBER(OFFSET(Projekt!$B$118,$A100,E$92)),OFFSET(Projekt!$B$118,$A100,E$92),"")</f>
        <v>0</v>
      </c>
      <c r="S100" s="163">
        <f t="shared" si="13"/>
        <v>1900</v>
      </c>
      <c r="T100" s="318">
        <f t="shared" si="14"/>
        <v>12</v>
      </c>
      <c r="U100" s="156">
        <f ca="1">OFFSET(Projekt!$K$118,Engine!$T100,Engine!U$91)</f>
        <v>0</v>
      </c>
      <c r="V100" s="156">
        <f ca="1">OFFSET(Projekt!$K$118,Engine!$T100,Engine!V$91)</f>
        <v>0</v>
      </c>
      <c r="W100" s="156">
        <f ca="1">OFFSET(Projekt!$K$118,Engine!$T100,Engine!W$91)</f>
        <v>0</v>
      </c>
      <c r="X100" s="156">
        <f ca="1">OFFSET(Projekt!$K$118,Engine!$T100,Engine!X$91)</f>
        <v>0</v>
      </c>
      <c r="Y100" s="156">
        <f ca="1">OFFSET(Projekt!$K$118,Engine!$T100,Engine!Y$91)</f>
        <v>0</v>
      </c>
      <c r="Z100" s="156">
        <f ca="1">OFFSET(Projekt!$K$118,Engine!$T100,Engine!Z$91)</f>
        <v>0</v>
      </c>
      <c r="AA100" s="156">
        <f ca="1">OFFSET(Projekt!$K$118,Engine!$T100,Engine!AA$91)</f>
        <v>0</v>
      </c>
      <c r="AB100" s="156">
        <f ca="1">OFFSET(Projekt!$K$118,Engine!$T100,Engine!AB$91)</f>
        <v>0</v>
      </c>
      <c r="AC100" s="156">
        <f ca="1">OFFSET(Projekt!$K$118,Engine!$T100,Engine!AC$91)</f>
        <v>0</v>
      </c>
      <c r="AD100" s="156">
        <f ca="1">OFFSET(Projekt!$K$118,Engine!$T100,Engine!AD$91)</f>
        <v>0</v>
      </c>
      <c r="AE100" s="156">
        <f ca="1">OFFSET(Projekt!$K$118,Engine!$T100,Engine!AE$91)</f>
        <v>0</v>
      </c>
      <c r="AF100" s="156">
        <f ca="1">OFFSET(Projekt!$K$118,Engine!$T100,Engine!AF$91)</f>
        <v>0</v>
      </c>
      <c r="AG100" s="156">
        <f ca="1">OFFSET(Projekt!$K$118,Engine!$T100,Engine!AG$91)</f>
        <v>0</v>
      </c>
      <c r="AH100" s="156">
        <f ca="1">OFFSET(Projekt!$K$118,Engine!$T100,Engine!AH$91)</f>
        <v>0</v>
      </c>
      <c r="AI100" s="156">
        <f ca="1">OFFSET(Projekt!$K$118,Engine!$T100,Engine!AI$91)</f>
        <v>0</v>
      </c>
      <c r="AJ100" s="156">
        <f ca="1">OFFSET(Projekt!$K$118,Engine!$T100,Engine!AJ$91)</f>
        <v>0</v>
      </c>
      <c r="AK100" s="156">
        <f ca="1">OFFSET(Projekt!$K$118,Engine!$T100,Engine!AK$91)</f>
        <v>0</v>
      </c>
      <c r="AL100" s="156">
        <f ca="1">OFFSET(Projekt!$K$118,Engine!$T100,Engine!AL$91)</f>
        <v>0</v>
      </c>
      <c r="AM100" s="156">
        <f ca="1">OFFSET(Projekt!$K$118,Engine!$T100,Engine!AM$91)</f>
        <v>0</v>
      </c>
      <c r="AN100" s="156">
        <f ca="1">OFFSET(Projekt!$K$118,Engine!$T100,Engine!AN$91)</f>
        <v>0</v>
      </c>
      <c r="AO100" s="156"/>
      <c r="AP100" s="156">
        <f ca="1">IF(AP$92&lt;$S100,SUM($U100:U100),0)</f>
        <v>0</v>
      </c>
      <c r="AQ100" s="156">
        <f ca="1">IF(AQ$92&lt;$S100,SUM($U100:V100),0)</f>
        <v>0</v>
      </c>
      <c r="AR100" s="156">
        <f ca="1">IF(AR$92&lt;$S100,SUM($U100:W100),0)</f>
        <v>0</v>
      </c>
      <c r="AS100" s="156">
        <f ca="1">IF(AS$92&lt;$S100,SUM($U100:X100),0)</f>
        <v>0</v>
      </c>
      <c r="AT100" s="156">
        <f ca="1">IF(AT$92&lt;$S100,SUM($U100:Y100),0)</f>
        <v>0</v>
      </c>
      <c r="AU100" s="156">
        <f ca="1">IF(AU$92&lt;$S100,SUM($U100:Z100),0)</f>
        <v>0</v>
      </c>
      <c r="AV100" s="156">
        <f ca="1">IF(AV$92&lt;$S100,SUM($U100:AA100),0)</f>
        <v>0</v>
      </c>
      <c r="AW100" s="156">
        <f ca="1">IF(AW$92&lt;$S100,SUM($U100:AB100),0)</f>
        <v>0</v>
      </c>
      <c r="AX100" s="156">
        <f ca="1">IF(AX$92&lt;$S100,SUM($U100:AC100),0)</f>
        <v>0</v>
      </c>
      <c r="AY100" s="156">
        <f ca="1">IF(AY$92&lt;$S100,SUM($U100:AD100),0)</f>
        <v>0</v>
      </c>
      <c r="AZ100" s="156">
        <f ca="1">IF(AZ$92&lt;$S100,SUM($U100:AE100),0)</f>
        <v>0</v>
      </c>
      <c r="BA100" s="156">
        <f ca="1">IF(BA$92&lt;$S100,SUM($U100:AF100),0)</f>
        <v>0</v>
      </c>
      <c r="BB100" s="156">
        <f ca="1">IF(BB$92&lt;$S100,SUM($U100:AG100),0)</f>
        <v>0</v>
      </c>
      <c r="BC100" s="156">
        <f ca="1">IF(BC$92&lt;$S100,SUM($U100:AH100),0)</f>
        <v>0</v>
      </c>
      <c r="BD100" s="156">
        <f ca="1">IF(BD$92&lt;$S100,SUM($U100:AI100),0)</f>
        <v>0</v>
      </c>
      <c r="BE100" s="156">
        <f ca="1">IF(BE$92&lt;$S100,SUM($U100:AJ100),0)</f>
        <v>0</v>
      </c>
      <c r="BF100" s="156">
        <f ca="1">IF(BF$92&lt;$S100,SUM($U100:AK100),0)</f>
        <v>0</v>
      </c>
      <c r="BG100" s="156">
        <f ca="1">IF(BG$92&lt;$S100,SUM($U100:AL100),0)</f>
        <v>0</v>
      </c>
      <c r="BH100" s="156">
        <f ca="1">IF(BH$92&lt;$S100,SUM($U100:AM100),0)</f>
        <v>0</v>
      </c>
      <c r="BI100" s="156">
        <f ca="1">IF(BI$92&lt;$S100,SUM($U100:AN100),0)</f>
        <v>0</v>
      </c>
    </row>
    <row r="101" spans="1:61" x14ac:dyDescent="0.3">
      <c r="A101" s="163">
        <f t="shared" si="15"/>
        <v>14</v>
      </c>
      <c r="B101" s="163" t="str">
        <f ca="1">IF(ISTEXT(OFFSET(Projekt!$B$118,$A101,B$92)),OFFSET(Projekt!$B$118,$A101,B$92),"")</f>
        <v/>
      </c>
      <c r="C101" s="163" t="str">
        <f ca="1">IF(ISTEXT(OFFSET(Projekt!$B$118,$A101,C$92)),OFFSET(Projekt!$B$118,$A101,C$92),"")</f>
        <v/>
      </c>
      <c r="D101" s="163" t="str">
        <f ca="1">IF(ISTEXT(OFFSET(Projekt!$B$118,$A101,D$92)),OFFSET(Projekt!$B$118,$A101,D$92),"")</f>
        <v/>
      </c>
      <c r="E101" s="317">
        <f ca="1">IF(ISNUMBER(OFFSET(Projekt!$B$118,$A101,E$92)),OFFSET(Projekt!$B$118,$A101,E$92),"")</f>
        <v>0</v>
      </c>
      <c r="S101" s="163">
        <f t="shared" si="13"/>
        <v>1900</v>
      </c>
      <c r="T101" s="318">
        <f t="shared" si="14"/>
        <v>14</v>
      </c>
      <c r="U101" s="156">
        <f ca="1">OFFSET(Projekt!$K$118,Engine!$T101,Engine!U$91)</f>
        <v>0</v>
      </c>
      <c r="V101" s="156">
        <f ca="1">OFFSET(Projekt!$K$118,Engine!$T101,Engine!V$91)</f>
        <v>0</v>
      </c>
      <c r="W101" s="156">
        <f ca="1">OFFSET(Projekt!$K$118,Engine!$T101,Engine!W$91)</f>
        <v>0</v>
      </c>
      <c r="X101" s="156">
        <f ca="1">OFFSET(Projekt!$K$118,Engine!$T101,Engine!X$91)</f>
        <v>0</v>
      </c>
      <c r="Y101" s="156">
        <f ca="1">OFFSET(Projekt!$K$118,Engine!$T101,Engine!Y$91)</f>
        <v>0</v>
      </c>
      <c r="Z101" s="156">
        <f ca="1">OFFSET(Projekt!$K$118,Engine!$T101,Engine!Z$91)</f>
        <v>0</v>
      </c>
      <c r="AA101" s="156">
        <f ca="1">OFFSET(Projekt!$K$118,Engine!$T101,Engine!AA$91)</f>
        <v>0</v>
      </c>
      <c r="AB101" s="156">
        <f ca="1">OFFSET(Projekt!$K$118,Engine!$T101,Engine!AB$91)</f>
        <v>0</v>
      </c>
      <c r="AC101" s="156">
        <f ca="1">OFFSET(Projekt!$K$118,Engine!$T101,Engine!AC$91)</f>
        <v>0</v>
      </c>
      <c r="AD101" s="156">
        <f ca="1">OFFSET(Projekt!$K$118,Engine!$T101,Engine!AD$91)</f>
        <v>0</v>
      </c>
      <c r="AE101" s="156">
        <f ca="1">OFFSET(Projekt!$K$118,Engine!$T101,Engine!AE$91)</f>
        <v>0</v>
      </c>
      <c r="AF101" s="156">
        <f ca="1">OFFSET(Projekt!$K$118,Engine!$T101,Engine!AF$91)</f>
        <v>0</v>
      </c>
      <c r="AG101" s="156">
        <f ca="1">OFFSET(Projekt!$K$118,Engine!$T101,Engine!AG$91)</f>
        <v>0</v>
      </c>
      <c r="AH101" s="156">
        <f ca="1">OFFSET(Projekt!$K$118,Engine!$T101,Engine!AH$91)</f>
        <v>0</v>
      </c>
      <c r="AI101" s="156">
        <f ca="1">OFFSET(Projekt!$K$118,Engine!$T101,Engine!AI$91)</f>
        <v>0</v>
      </c>
      <c r="AJ101" s="156">
        <f ca="1">OFFSET(Projekt!$K$118,Engine!$T101,Engine!AJ$91)</f>
        <v>0</v>
      </c>
      <c r="AK101" s="156">
        <f ca="1">OFFSET(Projekt!$K$118,Engine!$T101,Engine!AK$91)</f>
        <v>0</v>
      </c>
      <c r="AL101" s="156">
        <f ca="1">OFFSET(Projekt!$K$118,Engine!$T101,Engine!AL$91)</f>
        <v>0</v>
      </c>
      <c r="AM101" s="156">
        <f ca="1">OFFSET(Projekt!$K$118,Engine!$T101,Engine!AM$91)</f>
        <v>0</v>
      </c>
      <c r="AN101" s="156">
        <f ca="1">OFFSET(Projekt!$K$118,Engine!$T101,Engine!AN$91)</f>
        <v>0</v>
      </c>
      <c r="AO101" s="156"/>
      <c r="AP101" s="156">
        <f ca="1">IF(AP$92&lt;$S101,SUM($U101:U101),0)</f>
        <v>0</v>
      </c>
      <c r="AQ101" s="156">
        <f ca="1">IF(AQ$92&lt;$S101,SUM($U101:V101),0)</f>
        <v>0</v>
      </c>
      <c r="AR101" s="156">
        <f ca="1">IF(AR$92&lt;$S101,SUM($U101:W101),0)</f>
        <v>0</v>
      </c>
      <c r="AS101" s="156">
        <f ca="1">IF(AS$92&lt;$S101,SUM($U101:X101),0)</f>
        <v>0</v>
      </c>
      <c r="AT101" s="156">
        <f ca="1">IF(AT$92&lt;$S101,SUM($U101:Y101),0)</f>
        <v>0</v>
      </c>
      <c r="AU101" s="156">
        <f ca="1">IF(AU$92&lt;$S101,SUM($U101:Z101),0)</f>
        <v>0</v>
      </c>
      <c r="AV101" s="156">
        <f ca="1">IF(AV$92&lt;$S101,SUM($U101:AA101),0)</f>
        <v>0</v>
      </c>
      <c r="AW101" s="156">
        <f ca="1">IF(AW$92&lt;$S101,SUM($U101:AB101),0)</f>
        <v>0</v>
      </c>
      <c r="AX101" s="156">
        <f ca="1">IF(AX$92&lt;$S101,SUM($U101:AC101),0)</f>
        <v>0</v>
      </c>
      <c r="AY101" s="156">
        <f ca="1">IF(AY$92&lt;$S101,SUM($U101:AD101),0)</f>
        <v>0</v>
      </c>
      <c r="AZ101" s="156">
        <f ca="1">IF(AZ$92&lt;$S101,SUM($U101:AE101),0)</f>
        <v>0</v>
      </c>
      <c r="BA101" s="156">
        <f ca="1">IF(BA$92&lt;$S101,SUM($U101:AF101),0)</f>
        <v>0</v>
      </c>
      <c r="BB101" s="156">
        <f ca="1">IF(BB$92&lt;$S101,SUM($U101:AG101),0)</f>
        <v>0</v>
      </c>
      <c r="BC101" s="156">
        <f ca="1">IF(BC$92&lt;$S101,SUM($U101:AH101),0)</f>
        <v>0</v>
      </c>
      <c r="BD101" s="156">
        <f ca="1">IF(BD$92&lt;$S101,SUM($U101:AI101),0)</f>
        <v>0</v>
      </c>
      <c r="BE101" s="156">
        <f ca="1">IF(BE$92&lt;$S101,SUM($U101:AJ101),0)</f>
        <v>0</v>
      </c>
      <c r="BF101" s="156">
        <f ca="1">IF(BF$92&lt;$S101,SUM($U101:AK101),0)</f>
        <v>0</v>
      </c>
      <c r="BG101" s="156">
        <f ca="1">IF(BG$92&lt;$S101,SUM($U101:AL101),0)</f>
        <v>0</v>
      </c>
      <c r="BH101" s="156">
        <f ca="1">IF(BH$92&lt;$S101,SUM($U101:AM101),0)</f>
        <v>0</v>
      </c>
      <c r="BI101" s="156">
        <f ca="1">IF(BI$92&lt;$S101,SUM($U101:AN101),0)</f>
        <v>0</v>
      </c>
    </row>
    <row r="102" spans="1:61" x14ac:dyDescent="0.3">
      <c r="A102" s="163">
        <f t="shared" si="15"/>
        <v>16</v>
      </c>
      <c r="B102" s="163" t="str">
        <f ca="1">IF(ISTEXT(OFFSET(Projekt!$B$118,$A102,B$92)),OFFSET(Projekt!$B$118,$A102,B$92),"")</f>
        <v/>
      </c>
      <c r="C102" s="163" t="str">
        <f ca="1">IF(ISTEXT(OFFSET(Projekt!$B$118,$A102,C$92)),OFFSET(Projekt!$B$118,$A102,C$92),"")</f>
        <v/>
      </c>
      <c r="D102" s="163" t="str">
        <f ca="1">IF(ISTEXT(OFFSET(Projekt!$B$118,$A102,D$92)),OFFSET(Projekt!$B$118,$A102,D$92),"")</f>
        <v/>
      </c>
      <c r="E102" s="317">
        <f ca="1">IF(ISNUMBER(OFFSET(Projekt!$B$118,$A102,E$92)),OFFSET(Projekt!$B$118,$A102,E$92),"")</f>
        <v>0</v>
      </c>
      <c r="S102" s="163">
        <f t="shared" si="13"/>
        <v>1900</v>
      </c>
      <c r="T102" s="318">
        <f t="shared" si="14"/>
        <v>16</v>
      </c>
      <c r="U102" s="156">
        <f ca="1">OFFSET(Projekt!$K$118,Engine!$T102,Engine!U$91)</f>
        <v>0</v>
      </c>
      <c r="V102" s="156">
        <f ca="1">OFFSET(Projekt!$K$118,Engine!$T102,Engine!V$91)</f>
        <v>0</v>
      </c>
      <c r="W102" s="156">
        <f ca="1">OFFSET(Projekt!$K$118,Engine!$T102,Engine!W$91)</f>
        <v>0</v>
      </c>
      <c r="X102" s="156">
        <f ca="1">OFFSET(Projekt!$K$118,Engine!$T102,Engine!X$91)</f>
        <v>0</v>
      </c>
      <c r="Y102" s="156">
        <f ca="1">OFFSET(Projekt!$K$118,Engine!$T102,Engine!Y$91)</f>
        <v>0</v>
      </c>
      <c r="Z102" s="156">
        <f ca="1">OFFSET(Projekt!$K$118,Engine!$T102,Engine!Z$91)</f>
        <v>0</v>
      </c>
      <c r="AA102" s="156">
        <f ca="1">OFFSET(Projekt!$K$118,Engine!$T102,Engine!AA$91)</f>
        <v>0</v>
      </c>
      <c r="AB102" s="156">
        <f ca="1">OFFSET(Projekt!$K$118,Engine!$T102,Engine!AB$91)</f>
        <v>0</v>
      </c>
      <c r="AC102" s="156">
        <f ca="1">OFFSET(Projekt!$K$118,Engine!$T102,Engine!AC$91)</f>
        <v>0</v>
      </c>
      <c r="AD102" s="156">
        <f ca="1">OFFSET(Projekt!$K$118,Engine!$T102,Engine!AD$91)</f>
        <v>0</v>
      </c>
      <c r="AE102" s="156">
        <f ca="1">OFFSET(Projekt!$K$118,Engine!$T102,Engine!AE$91)</f>
        <v>0</v>
      </c>
      <c r="AF102" s="156">
        <f ca="1">OFFSET(Projekt!$K$118,Engine!$T102,Engine!AF$91)</f>
        <v>0</v>
      </c>
      <c r="AG102" s="156">
        <f ca="1">OFFSET(Projekt!$K$118,Engine!$T102,Engine!AG$91)</f>
        <v>0</v>
      </c>
      <c r="AH102" s="156">
        <f ca="1">OFFSET(Projekt!$K$118,Engine!$T102,Engine!AH$91)</f>
        <v>0</v>
      </c>
      <c r="AI102" s="156">
        <f ca="1">OFFSET(Projekt!$K$118,Engine!$T102,Engine!AI$91)</f>
        <v>0</v>
      </c>
      <c r="AJ102" s="156">
        <f ca="1">OFFSET(Projekt!$K$118,Engine!$T102,Engine!AJ$91)</f>
        <v>0</v>
      </c>
      <c r="AK102" s="156">
        <f ca="1">OFFSET(Projekt!$K$118,Engine!$T102,Engine!AK$91)</f>
        <v>0</v>
      </c>
      <c r="AL102" s="156">
        <f ca="1">OFFSET(Projekt!$K$118,Engine!$T102,Engine!AL$91)</f>
        <v>0</v>
      </c>
      <c r="AM102" s="156">
        <f ca="1">OFFSET(Projekt!$K$118,Engine!$T102,Engine!AM$91)</f>
        <v>0</v>
      </c>
      <c r="AN102" s="156">
        <f ca="1">OFFSET(Projekt!$K$118,Engine!$T102,Engine!AN$91)</f>
        <v>0</v>
      </c>
      <c r="AO102" s="156"/>
      <c r="AP102" s="156">
        <f ca="1">IF(AP$92&lt;$S102,SUM($U102:U102),0)</f>
        <v>0</v>
      </c>
      <c r="AQ102" s="156">
        <f ca="1">IF(AQ$92&lt;$S102,SUM($U102:V102),0)</f>
        <v>0</v>
      </c>
      <c r="AR102" s="156">
        <f ca="1">IF(AR$92&lt;$S102,SUM($U102:W102),0)</f>
        <v>0</v>
      </c>
      <c r="AS102" s="156">
        <f ca="1">IF(AS$92&lt;$S102,SUM($U102:X102),0)</f>
        <v>0</v>
      </c>
      <c r="AT102" s="156">
        <f ca="1">IF(AT$92&lt;$S102,SUM($U102:Y102),0)</f>
        <v>0</v>
      </c>
      <c r="AU102" s="156">
        <f ca="1">IF(AU$92&lt;$S102,SUM($U102:Z102),0)</f>
        <v>0</v>
      </c>
      <c r="AV102" s="156">
        <f ca="1">IF(AV$92&lt;$S102,SUM($U102:AA102),0)</f>
        <v>0</v>
      </c>
      <c r="AW102" s="156">
        <f ca="1">IF(AW$92&lt;$S102,SUM($U102:AB102),0)</f>
        <v>0</v>
      </c>
      <c r="AX102" s="156">
        <f ca="1">IF(AX$92&lt;$S102,SUM($U102:AC102),0)</f>
        <v>0</v>
      </c>
      <c r="AY102" s="156">
        <f ca="1">IF(AY$92&lt;$S102,SUM($U102:AD102),0)</f>
        <v>0</v>
      </c>
      <c r="AZ102" s="156">
        <f ca="1">IF(AZ$92&lt;$S102,SUM($U102:AE102),0)</f>
        <v>0</v>
      </c>
      <c r="BA102" s="156">
        <f ca="1">IF(BA$92&lt;$S102,SUM($U102:AF102),0)</f>
        <v>0</v>
      </c>
      <c r="BB102" s="156">
        <f ca="1">IF(BB$92&lt;$S102,SUM($U102:AG102),0)</f>
        <v>0</v>
      </c>
      <c r="BC102" s="156">
        <f ca="1">IF(BC$92&lt;$S102,SUM($U102:AH102),0)</f>
        <v>0</v>
      </c>
      <c r="BD102" s="156">
        <f ca="1">IF(BD$92&lt;$S102,SUM($U102:AI102),0)</f>
        <v>0</v>
      </c>
      <c r="BE102" s="156">
        <f ca="1">IF(BE$92&lt;$S102,SUM($U102:AJ102),0)</f>
        <v>0</v>
      </c>
      <c r="BF102" s="156">
        <f ca="1">IF(BF$92&lt;$S102,SUM($U102:AK102),0)</f>
        <v>0</v>
      </c>
      <c r="BG102" s="156">
        <f ca="1">IF(BG$92&lt;$S102,SUM($U102:AL102),0)</f>
        <v>0</v>
      </c>
      <c r="BH102" s="156">
        <f ca="1">IF(BH$92&lt;$S102,SUM($U102:AM102),0)</f>
        <v>0</v>
      </c>
      <c r="BI102" s="156">
        <f ca="1">IF(BI$92&lt;$S102,SUM($U102:AN102),0)</f>
        <v>0</v>
      </c>
    </row>
    <row r="103" spans="1:61" x14ac:dyDescent="0.3">
      <c r="A103" s="163">
        <f t="shared" si="15"/>
        <v>18</v>
      </c>
      <c r="B103" s="163" t="str">
        <f ca="1">IF(ISTEXT(OFFSET(Projekt!$B$118,$A103,B$92)),OFFSET(Projekt!$B$118,$A103,B$92),"")</f>
        <v/>
      </c>
      <c r="C103" s="163" t="str">
        <f ca="1">IF(ISTEXT(OFFSET(Projekt!$B$118,$A103,C$92)),OFFSET(Projekt!$B$118,$A103,C$92),"")</f>
        <v/>
      </c>
      <c r="D103" s="163" t="str">
        <f ca="1">IF(ISTEXT(OFFSET(Projekt!$B$118,$A103,D$92)),OFFSET(Projekt!$B$118,$A103,D$92),"")</f>
        <v/>
      </c>
      <c r="E103" s="317">
        <f ca="1">IF(ISNUMBER(OFFSET(Projekt!$B$118,$A103,E$92)),OFFSET(Projekt!$B$118,$A103,E$92),"")</f>
        <v>0</v>
      </c>
      <c r="S103" s="163">
        <f t="shared" si="13"/>
        <v>1900</v>
      </c>
      <c r="T103" s="318">
        <f t="shared" si="14"/>
        <v>18</v>
      </c>
      <c r="U103" s="156">
        <f ca="1">OFFSET(Projekt!$K$118,Engine!$T103,Engine!U$91)</f>
        <v>0</v>
      </c>
      <c r="V103" s="156">
        <f ca="1">OFFSET(Projekt!$K$118,Engine!$T103,Engine!V$91)</f>
        <v>0</v>
      </c>
      <c r="W103" s="156">
        <f ca="1">OFFSET(Projekt!$K$118,Engine!$T103,Engine!W$91)</f>
        <v>0</v>
      </c>
      <c r="X103" s="156">
        <f ca="1">OFFSET(Projekt!$K$118,Engine!$T103,Engine!X$91)</f>
        <v>0</v>
      </c>
      <c r="Y103" s="156">
        <f ca="1">OFFSET(Projekt!$K$118,Engine!$T103,Engine!Y$91)</f>
        <v>0</v>
      </c>
      <c r="Z103" s="156">
        <f ca="1">OFFSET(Projekt!$K$118,Engine!$T103,Engine!Z$91)</f>
        <v>0</v>
      </c>
      <c r="AA103" s="156">
        <f ca="1">OFFSET(Projekt!$K$118,Engine!$T103,Engine!AA$91)</f>
        <v>0</v>
      </c>
      <c r="AB103" s="156">
        <f ca="1">OFFSET(Projekt!$K$118,Engine!$T103,Engine!AB$91)</f>
        <v>0</v>
      </c>
      <c r="AC103" s="156">
        <f ca="1">OFFSET(Projekt!$K$118,Engine!$T103,Engine!AC$91)</f>
        <v>0</v>
      </c>
      <c r="AD103" s="156">
        <f ca="1">OFFSET(Projekt!$K$118,Engine!$T103,Engine!AD$91)</f>
        <v>0</v>
      </c>
      <c r="AE103" s="156">
        <f ca="1">OFFSET(Projekt!$K$118,Engine!$T103,Engine!AE$91)</f>
        <v>0</v>
      </c>
      <c r="AF103" s="156">
        <f ca="1">OFFSET(Projekt!$K$118,Engine!$T103,Engine!AF$91)</f>
        <v>0</v>
      </c>
      <c r="AG103" s="156">
        <f ca="1">OFFSET(Projekt!$K$118,Engine!$T103,Engine!AG$91)</f>
        <v>0</v>
      </c>
      <c r="AH103" s="156">
        <f ca="1">OFFSET(Projekt!$K$118,Engine!$T103,Engine!AH$91)</f>
        <v>0</v>
      </c>
      <c r="AI103" s="156">
        <f ca="1">OFFSET(Projekt!$K$118,Engine!$T103,Engine!AI$91)</f>
        <v>0</v>
      </c>
      <c r="AJ103" s="156">
        <f ca="1">OFFSET(Projekt!$K$118,Engine!$T103,Engine!AJ$91)</f>
        <v>0</v>
      </c>
      <c r="AK103" s="156">
        <f ca="1">OFFSET(Projekt!$K$118,Engine!$T103,Engine!AK$91)</f>
        <v>0</v>
      </c>
      <c r="AL103" s="156">
        <f ca="1">OFFSET(Projekt!$K$118,Engine!$T103,Engine!AL$91)</f>
        <v>0</v>
      </c>
      <c r="AM103" s="156">
        <f ca="1">OFFSET(Projekt!$K$118,Engine!$T103,Engine!AM$91)</f>
        <v>0</v>
      </c>
      <c r="AN103" s="156">
        <f ca="1">OFFSET(Projekt!$K$118,Engine!$T103,Engine!AN$91)</f>
        <v>0</v>
      </c>
      <c r="AO103" s="156"/>
      <c r="AP103" s="156">
        <f ca="1">IF(AP$92&lt;$S103,SUM($U103:U103),0)</f>
        <v>0</v>
      </c>
      <c r="AQ103" s="156">
        <f ca="1">IF(AQ$92&lt;$S103,SUM($U103:V103),0)</f>
        <v>0</v>
      </c>
      <c r="AR103" s="156">
        <f ca="1">IF(AR$92&lt;$S103,SUM($U103:W103),0)</f>
        <v>0</v>
      </c>
      <c r="AS103" s="156">
        <f ca="1">IF(AS$92&lt;$S103,SUM($U103:X103),0)</f>
        <v>0</v>
      </c>
      <c r="AT103" s="156">
        <f ca="1">IF(AT$92&lt;$S103,SUM($U103:Y103),0)</f>
        <v>0</v>
      </c>
      <c r="AU103" s="156">
        <f ca="1">IF(AU$92&lt;$S103,SUM($U103:Z103),0)</f>
        <v>0</v>
      </c>
      <c r="AV103" s="156">
        <f ca="1">IF(AV$92&lt;$S103,SUM($U103:AA103),0)</f>
        <v>0</v>
      </c>
      <c r="AW103" s="156">
        <f ca="1">IF(AW$92&lt;$S103,SUM($U103:AB103),0)</f>
        <v>0</v>
      </c>
      <c r="AX103" s="156">
        <f ca="1">IF(AX$92&lt;$S103,SUM($U103:AC103),0)</f>
        <v>0</v>
      </c>
      <c r="AY103" s="156">
        <f ca="1">IF(AY$92&lt;$S103,SUM($U103:AD103),0)</f>
        <v>0</v>
      </c>
      <c r="AZ103" s="156">
        <f ca="1">IF(AZ$92&lt;$S103,SUM($U103:AE103),0)</f>
        <v>0</v>
      </c>
      <c r="BA103" s="156">
        <f ca="1">IF(BA$92&lt;$S103,SUM($U103:AF103),0)</f>
        <v>0</v>
      </c>
      <c r="BB103" s="156">
        <f ca="1">IF(BB$92&lt;$S103,SUM($U103:AG103),0)</f>
        <v>0</v>
      </c>
      <c r="BC103" s="156">
        <f ca="1">IF(BC$92&lt;$S103,SUM($U103:AH103),0)</f>
        <v>0</v>
      </c>
      <c r="BD103" s="156">
        <f ca="1">IF(BD$92&lt;$S103,SUM($U103:AI103),0)</f>
        <v>0</v>
      </c>
      <c r="BE103" s="156">
        <f ca="1">IF(BE$92&lt;$S103,SUM($U103:AJ103),0)</f>
        <v>0</v>
      </c>
      <c r="BF103" s="156">
        <f ca="1">IF(BF$92&lt;$S103,SUM($U103:AK103),0)</f>
        <v>0</v>
      </c>
      <c r="BG103" s="156">
        <f ca="1">IF(BG$92&lt;$S103,SUM($U103:AL103),0)</f>
        <v>0</v>
      </c>
      <c r="BH103" s="156">
        <f ca="1">IF(BH$92&lt;$S103,SUM($U103:AM103),0)</f>
        <v>0</v>
      </c>
      <c r="BI103" s="156">
        <f ca="1">IF(BI$92&lt;$S103,SUM($U103:AN103),0)</f>
        <v>0</v>
      </c>
    </row>
    <row r="104" spans="1:61" x14ac:dyDescent="0.3">
      <c r="A104" s="163">
        <f t="shared" si="15"/>
        <v>20</v>
      </c>
      <c r="B104" s="163" t="str">
        <f ca="1">IF(ISTEXT(OFFSET(Projekt!$B$118,$A104,B$92)),OFFSET(Projekt!$B$118,$A104,B$92),"")</f>
        <v/>
      </c>
      <c r="C104" s="163" t="str">
        <f ca="1">IF(ISTEXT(OFFSET(Projekt!$B$118,$A104,C$92)),OFFSET(Projekt!$B$118,$A104,C$92),"")</f>
        <v/>
      </c>
      <c r="D104" s="163" t="str">
        <f ca="1">IF(ISTEXT(OFFSET(Projekt!$B$118,$A104,D$92)),OFFSET(Projekt!$B$118,$A104,D$92),"")</f>
        <v/>
      </c>
      <c r="E104" s="317">
        <f ca="1">IF(ISNUMBER(OFFSET(Projekt!$B$118,$A104,E$92)),OFFSET(Projekt!$B$118,$A104,E$92),"")</f>
        <v>0</v>
      </c>
      <c r="S104" s="163">
        <f t="shared" si="13"/>
        <v>1900</v>
      </c>
      <c r="T104" s="318">
        <f t="shared" si="14"/>
        <v>20</v>
      </c>
      <c r="U104" s="156">
        <f ca="1">OFFSET(Projekt!$K$118,Engine!$T104,Engine!U$91)</f>
        <v>0</v>
      </c>
      <c r="V104" s="156">
        <f ca="1">OFFSET(Projekt!$K$118,Engine!$T104,Engine!V$91)</f>
        <v>0</v>
      </c>
      <c r="W104" s="156">
        <f ca="1">OFFSET(Projekt!$K$118,Engine!$T104,Engine!W$91)</f>
        <v>0</v>
      </c>
      <c r="X104" s="156">
        <f ca="1">OFFSET(Projekt!$K$118,Engine!$T104,Engine!X$91)</f>
        <v>0</v>
      </c>
      <c r="Y104" s="156">
        <f ca="1">OFFSET(Projekt!$K$118,Engine!$T104,Engine!Y$91)</f>
        <v>0</v>
      </c>
      <c r="Z104" s="156">
        <f ca="1">OFFSET(Projekt!$K$118,Engine!$T104,Engine!Z$91)</f>
        <v>0</v>
      </c>
      <c r="AA104" s="156">
        <f ca="1">OFFSET(Projekt!$K$118,Engine!$T104,Engine!AA$91)</f>
        <v>0</v>
      </c>
      <c r="AB104" s="156">
        <f ca="1">OFFSET(Projekt!$K$118,Engine!$T104,Engine!AB$91)</f>
        <v>0</v>
      </c>
      <c r="AC104" s="156">
        <f ca="1">OFFSET(Projekt!$K$118,Engine!$T104,Engine!AC$91)</f>
        <v>0</v>
      </c>
      <c r="AD104" s="156">
        <f ca="1">OFFSET(Projekt!$K$118,Engine!$T104,Engine!AD$91)</f>
        <v>0</v>
      </c>
      <c r="AE104" s="156">
        <f ca="1">OFFSET(Projekt!$K$118,Engine!$T104,Engine!AE$91)</f>
        <v>0</v>
      </c>
      <c r="AF104" s="156">
        <f ca="1">OFFSET(Projekt!$K$118,Engine!$T104,Engine!AF$91)</f>
        <v>0</v>
      </c>
      <c r="AG104" s="156">
        <f ca="1">OFFSET(Projekt!$K$118,Engine!$T104,Engine!AG$91)</f>
        <v>0</v>
      </c>
      <c r="AH104" s="156">
        <f ca="1">OFFSET(Projekt!$K$118,Engine!$T104,Engine!AH$91)</f>
        <v>0</v>
      </c>
      <c r="AI104" s="156">
        <f ca="1">OFFSET(Projekt!$K$118,Engine!$T104,Engine!AI$91)</f>
        <v>0</v>
      </c>
      <c r="AJ104" s="156">
        <f ca="1">OFFSET(Projekt!$K$118,Engine!$T104,Engine!AJ$91)</f>
        <v>0</v>
      </c>
      <c r="AK104" s="156">
        <f ca="1">OFFSET(Projekt!$K$118,Engine!$T104,Engine!AK$91)</f>
        <v>0</v>
      </c>
      <c r="AL104" s="156">
        <f ca="1">OFFSET(Projekt!$K$118,Engine!$T104,Engine!AL$91)</f>
        <v>0</v>
      </c>
      <c r="AM104" s="156">
        <f ca="1">OFFSET(Projekt!$K$118,Engine!$T104,Engine!AM$91)</f>
        <v>0</v>
      </c>
      <c r="AN104" s="156">
        <f ca="1">OFFSET(Projekt!$K$118,Engine!$T104,Engine!AN$91)</f>
        <v>0</v>
      </c>
      <c r="AO104" s="156"/>
      <c r="AP104" s="156">
        <f ca="1">IF(AP$92&lt;$S104,SUM($U104:U104),0)</f>
        <v>0</v>
      </c>
      <c r="AQ104" s="156">
        <f ca="1">IF(AQ$92&lt;$S104,SUM($U104:V104),0)</f>
        <v>0</v>
      </c>
      <c r="AR104" s="156">
        <f ca="1">IF(AR$92&lt;$S104,SUM($U104:W104),0)</f>
        <v>0</v>
      </c>
      <c r="AS104" s="156">
        <f ca="1">IF(AS$92&lt;$S104,SUM($U104:X104),0)</f>
        <v>0</v>
      </c>
      <c r="AT104" s="156">
        <f ca="1">IF(AT$92&lt;$S104,SUM($U104:Y104),0)</f>
        <v>0</v>
      </c>
      <c r="AU104" s="156">
        <f ca="1">IF(AU$92&lt;$S104,SUM($U104:Z104),0)</f>
        <v>0</v>
      </c>
      <c r="AV104" s="156">
        <f ca="1">IF(AV$92&lt;$S104,SUM($U104:AA104),0)</f>
        <v>0</v>
      </c>
      <c r="AW104" s="156">
        <f ca="1">IF(AW$92&lt;$S104,SUM($U104:AB104),0)</f>
        <v>0</v>
      </c>
      <c r="AX104" s="156">
        <f ca="1">IF(AX$92&lt;$S104,SUM($U104:AC104),0)</f>
        <v>0</v>
      </c>
      <c r="AY104" s="156">
        <f ca="1">IF(AY$92&lt;$S104,SUM($U104:AD104),0)</f>
        <v>0</v>
      </c>
      <c r="AZ104" s="156">
        <f ca="1">IF(AZ$92&lt;$S104,SUM($U104:AE104),0)</f>
        <v>0</v>
      </c>
      <c r="BA104" s="156">
        <f ca="1">IF(BA$92&lt;$S104,SUM($U104:AF104),0)</f>
        <v>0</v>
      </c>
      <c r="BB104" s="156">
        <f ca="1">IF(BB$92&lt;$S104,SUM($U104:AG104),0)</f>
        <v>0</v>
      </c>
      <c r="BC104" s="156">
        <f ca="1">IF(BC$92&lt;$S104,SUM($U104:AH104),0)</f>
        <v>0</v>
      </c>
      <c r="BD104" s="156">
        <f ca="1">IF(BD$92&lt;$S104,SUM($U104:AI104),0)</f>
        <v>0</v>
      </c>
      <c r="BE104" s="156">
        <f ca="1">IF(BE$92&lt;$S104,SUM($U104:AJ104),0)</f>
        <v>0</v>
      </c>
      <c r="BF104" s="156">
        <f ca="1">IF(BF$92&lt;$S104,SUM($U104:AK104),0)</f>
        <v>0</v>
      </c>
      <c r="BG104" s="156">
        <f ca="1">IF(BG$92&lt;$S104,SUM($U104:AL104),0)</f>
        <v>0</v>
      </c>
      <c r="BH104" s="156">
        <f ca="1">IF(BH$92&lt;$S104,SUM($U104:AM104),0)</f>
        <v>0</v>
      </c>
      <c r="BI104" s="156">
        <f ca="1">IF(BI$92&lt;$S104,SUM($U104:AN104),0)</f>
        <v>0</v>
      </c>
    </row>
    <row r="105" spans="1:61" x14ac:dyDescent="0.3">
      <c r="A105" s="163">
        <f t="shared" si="15"/>
        <v>22</v>
      </c>
      <c r="B105" s="163" t="str">
        <f ca="1">IF(ISTEXT(OFFSET(Projekt!$B$118,$A105,B$92)),OFFSET(Projekt!$B$118,$A105,B$92),"")</f>
        <v/>
      </c>
      <c r="C105" s="163" t="str">
        <f ca="1">IF(ISTEXT(OFFSET(Projekt!$B$118,$A105,C$92)),OFFSET(Projekt!$B$118,$A105,C$92),"")</f>
        <v/>
      </c>
      <c r="D105" s="163" t="str">
        <f ca="1">IF(ISTEXT(OFFSET(Projekt!$B$118,$A105,D$92)),OFFSET(Projekt!$B$118,$A105,D$92),"")</f>
        <v/>
      </c>
      <c r="E105" s="317">
        <f ca="1">IF(ISNUMBER(OFFSET(Projekt!$B$118,$A105,E$92)),OFFSET(Projekt!$B$118,$A105,E$92),"")</f>
        <v>0</v>
      </c>
      <c r="S105" s="163">
        <f t="shared" si="13"/>
        <v>1900</v>
      </c>
      <c r="T105" s="318">
        <f t="shared" si="14"/>
        <v>22</v>
      </c>
      <c r="U105" s="156">
        <f ca="1">OFFSET(Projekt!$K$118,Engine!$T105,Engine!U$91)</f>
        <v>0</v>
      </c>
      <c r="V105" s="156">
        <f ca="1">OFFSET(Projekt!$K$118,Engine!$T105,Engine!V$91)</f>
        <v>0</v>
      </c>
      <c r="W105" s="156">
        <f ca="1">OFFSET(Projekt!$K$118,Engine!$T105,Engine!W$91)</f>
        <v>0</v>
      </c>
      <c r="X105" s="156">
        <f ca="1">OFFSET(Projekt!$K$118,Engine!$T105,Engine!X$91)</f>
        <v>0</v>
      </c>
      <c r="Y105" s="156">
        <f ca="1">OFFSET(Projekt!$K$118,Engine!$T105,Engine!Y$91)</f>
        <v>0</v>
      </c>
      <c r="Z105" s="156">
        <f ca="1">OFFSET(Projekt!$K$118,Engine!$T105,Engine!Z$91)</f>
        <v>0</v>
      </c>
      <c r="AA105" s="156">
        <f ca="1">OFFSET(Projekt!$K$118,Engine!$T105,Engine!AA$91)</f>
        <v>0</v>
      </c>
      <c r="AB105" s="156">
        <f ca="1">OFFSET(Projekt!$K$118,Engine!$T105,Engine!AB$91)</f>
        <v>0</v>
      </c>
      <c r="AC105" s="156">
        <f ca="1">OFFSET(Projekt!$K$118,Engine!$T105,Engine!AC$91)</f>
        <v>0</v>
      </c>
      <c r="AD105" s="156">
        <f ca="1">OFFSET(Projekt!$K$118,Engine!$T105,Engine!AD$91)</f>
        <v>0</v>
      </c>
      <c r="AE105" s="156">
        <f ca="1">OFFSET(Projekt!$K$118,Engine!$T105,Engine!AE$91)</f>
        <v>0</v>
      </c>
      <c r="AF105" s="156">
        <f ca="1">OFFSET(Projekt!$K$118,Engine!$T105,Engine!AF$91)</f>
        <v>0</v>
      </c>
      <c r="AG105" s="156">
        <f ca="1">OFFSET(Projekt!$K$118,Engine!$T105,Engine!AG$91)</f>
        <v>0</v>
      </c>
      <c r="AH105" s="156">
        <f ca="1">OFFSET(Projekt!$K$118,Engine!$T105,Engine!AH$91)</f>
        <v>0</v>
      </c>
      <c r="AI105" s="156">
        <f ca="1">OFFSET(Projekt!$K$118,Engine!$T105,Engine!AI$91)</f>
        <v>0</v>
      </c>
      <c r="AJ105" s="156">
        <f ca="1">OFFSET(Projekt!$K$118,Engine!$T105,Engine!AJ$91)</f>
        <v>0</v>
      </c>
      <c r="AK105" s="156">
        <f ca="1">OFFSET(Projekt!$K$118,Engine!$T105,Engine!AK$91)</f>
        <v>0</v>
      </c>
      <c r="AL105" s="156">
        <f ca="1">OFFSET(Projekt!$K$118,Engine!$T105,Engine!AL$91)</f>
        <v>0</v>
      </c>
      <c r="AM105" s="156">
        <f ca="1">OFFSET(Projekt!$K$118,Engine!$T105,Engine!AM$91)</f>
        <v>0</v>
      </c>
      <c r="AN105" s="156">
        <f ca="1">OFFSET(Projekt!$K$118,Engine!$T105,Engine!AN$91)</f>
        <v>0</v>
      </c>
      <c r="AO105" s="156"/>
      <c r="AP105" s="156">
        <f ca="1">IF(AP$92&lt;$S105,SUM($U105:U105),0)</f>
        <v>0</v>
      </c>
      <c r="AQ105" s="156">
        <f ca="1">IF(AQ$92&lt;$S105,SUM($U105:V105),0)</f>
        <v>0</v>
      </c>
      <c r="AR105" s="156">
        <f ca="1">IF(AR$92&lt;$S105,SUM($U105:W105),0)</f>
        <v>0</v>
      </c>
      <c r="AS105" s="156">
        <f ca="1">IF(AS$92&lt;$S105,SUM($U105:X105),0)</f>
        <v>0</v>
      </c>
      <c r="AT105" s="156">
        <f ca="1">IF(AT$92&lt;$S105,SUM($U105:Y105),0)</f>
        <v>0</v>
      </c>
      <c r="AU105" s="156">
        <f ca="1">IF(AU$92&lt;$S105,SUM($U105:Z105),0)</f>
        <v>0</v>
      </c>
      <c r="AV105" s="156">
        <f ca="1">IF(AV$92&lt;$S105,SUM($U105:AA105),0)</f>
        <v>0</v>
      </c>
      <c r="AW105" s="156">
        <f ca="1">IF(AW$92&lt;$S105,SUM($U105:AB105),0)</f>
        <v>0</v>
      </c>
      <c r="AX105" s="156">
        <f ca="1">IF(AX$92&lt;$S105,SUM($U105:AC105),0)</f>
        <v>0</v>
      </c>
      <c r="AY105" s="156">
        <f ca="1">IF(AY$92&lt;$S105,SUM($U105:AD105),0)</f>
        <v>0</v>
      </c>
      <c r="AZ105" s="156">
        <f ca="1">IF(AZ$92&lt;$S105,SUM($U105:AE105),0)</f>
        <v>0</v>
      </c>
      <c r="BA105" s="156">
        <f ca="1">IF(BA$92&lt;$S105,SUM($U105:AF105),0)</f>
        <v>0</v>
      </c>
      <c r="BB105" s="156">
        <f ca="1">IF(BB$92&lt;$S105,SUM($U105:AG105),0)</f>
        <v>0</v>
      </c>
      <c r="BC105" s="156">
        <f ca="1">IF(BC$92&lt;$S105,SUM($U105:AH105),0)</f>
        <v>0</v>
      </c>
      <c r="BD105" s="156">
        <f ca="1">IF(BD$92&lt;$S105,SUM($U105:AI105),0)</f>
        <v>0</v>
      </c>
      <c r="BE105" s="156">
        <f ca="1">IF(BE$92&lt;$S105,SUM($U105:AJ105),0)</f>
        <v>0</v>
      </c>
      <c r="BF105" s="156">
        <f ca="1">IF(BF$92&lt;$S105,SUM($U105:AK105),0)</f>
        <v>0</v>
      </c>
      <c r="BG105" s="156">
        <f ca="1">IF(BG$92&lt;$S105,SUM($U105:AL105),0)</f>
        <v>0</v>
      </c>
      <c r="BH105" s="156">
        <f ca="1">IF(BH$92&lt;$S105,SUM($U105:AM105),0)</f>
        <v>0</v>
      </c>
      <c r="BI105" s="156">
        <f ca="1">IF(BI$92&lt;$S105,SUM($U105:AN105),0)</f>
        <v>0</v>
      </c>
    </row>
    <row r="106" spans="1:61" x14ac:dyDescent="0.3">
      <c r="A106" s="163">
        <f t="shared" si="15"/>
        <v>24</v>
      </c>
      <c r="B106" s="163" t="str">
        <f ca="1">IF(ISTEXT(OFFSET(Projekt!$B$118,$A106,B$92)),OFFSET(Projekt!$B$118,$A106,B$92),"")</f>
        <v/>
      </c>
      <c r="C106" s="163" t="str">
        <f ca="1">IF(ISTEXT(OFFSET(Projekt!$B$118,$A106,C$92)),OFFSET(Projekt!$B$118,$A106,C$92),"")</f>
        <v/>
      </c>
      <c r="D106" s="163" t="str">
        <f ca="1">IF(ISTEXT(OFFSET(Projekt!$B$118,$A106,D$92)),OFFSET(Projekt!$B$118,$A106,D$92),"")</f>
        <v/>
      </c>
      <c r="E106" s="317">
        <f ca="1">IF(ISNUMBER(OFFSET(Projekt!$B$118,$A106,E$92)),OFFSET(Projekt!$B$118,$A106,E$92),"")</f>
        <v>0</v>
      </c>
      <c r="S106" s="163">
        <f t="shared" si="13"/>
        <v>1900</v>
      </c>
      <c r="T106" s="318">
        <f t="shared" si="14"/>
        <v>24</v>
      </c>
      <c r="U106" s="156">
        <f ca="1">OFFSET(Projekt!$K$118,Engine!$T106,Engine!U$91)</f>
        <v>0</v>
      </c>
      <c r="V106" s="156">
        <f ca="1">OFFSET(Projekt!$K$118,Engine!$T106,Engine!V$91)</f>
        <v>0</v>
      </c>
      <c r="W106" s="156">
        <f ca="1">OFFSET(Projekt!$K$118,Engine!$T106,Engine!W$91)</f>
        <v>0</v>
      </c>
      <c r="X106" s="156">
        <f ca="1">OFFSET(Projekt!$K$118,Engine!$T106,Engine!X$91)</f>
        <v>0</v>
      </c>
      <c r="Y106" s="156">
        <f ca="1">OFFSET(Projekt!$K$118,Engine!$T106,Engine!Y$91)</f>
        <v>0</v>
      </c>
      <c r="Z106" s="156">
        <f ca="1">OFFSET(Projekt!$K$118,Engine!$T106,Engine!Z$91)</f>
        <v>0</v>
      </c>
      <c r="AA106" s="156">
        <f ca="1">OFFSET(Projekt!$K$118,Engine!$T106,Engine!AA$91)</f>
        <v>0</v>
      </c>
      <c r="AB106" s="156">
        <f ca="1">OFFSET(Projekt!$K$118,Engine!$T106,Engine!AB$91)</f>
        <v>0</v>
      </c>
      <c r="AC106" s="156">
        <f ca="1">OFFSET(Projekt!$K$118,Engine!$T106,Engine!AC$91)</f>
        <v>0</v>
      </c>
      <c r="AD106" s="156">
        <f ca="1">OFFSET(Projekt!$K$118,Engine!$T106,Engine!AD$91)</f>
        <v>0</v>
      </c>
      <c r="AE106" s="156">
        <f ca="1">OFFSET(Projekt!$K$118,Engine!$T106,Engine!AE$91)</f>
        <v>0</v>
      </c>
      <c r="AF106" s="156">
        <f ca="1">OFFSET(Projekt!$K$118,Engine!$T106,Engine!AF$91)</f>
        <v>0</v>
      </c>
      <c r="AG106" s="156">
        <f ca="1">OFFSET(Projekt!$K$118,Engine!$T106,Engine!AG$91)</f>
        <v>0</v>
      </c>
      <c r="AH106" s="156">
        <f ca="1">OFFSET(Projekt!$K$118,Engine!$T106,Engine!AH$91)</f>
        <v>0</v>
      </c>
      <c r="AI106" s="156">
        <f ca="1">OFFSET(Projekt!$K$118,Engine!$T106,Engine!AI$91)</f>
        <v>0</v>
      </c>
      <c r="AJ106" s="156">
        <f ca="1">OFFSET(Projekt!$K$118,Engine!$T106,Engine!AJ$91)</f>
        <v>0</v>
      </c>
      <c r="AK106" s="156">
        <f ca="1">OFFSET(Projekt!$K$118,Engine!$T106,Engine!AK$91)</f>
        <v>0</v>
      </c>
      <c r="AL106" s="156">
        <f ca="1">OFFSET(Projekt!$K$118,Engine!$T106,Engine!AL$91)</f>
        <v>0</v>
      </c>
      <c r="AM106" s="156">
        <f ca="1">OFFSET(Projekt!$K$118,Engine!$T106,Engine!AM$91)</f>
        <v>0</v>
      </c>
      <c r="AN106" s="156">
        <f ca="1">OFFSET(Projekt!$K$118,Engine!$T106,Engine!AN$91)</f>
        <v>0</v>
      </c>
      <c r="AO106" s="156"/>
      <c r="AP106" s="156">
        <f ca="1">IF(AP$92&lt;$S106,SUM($U106:U106),0)</f>
        <v>0</v>
      </c>
      <c r="AQ106" s="156">
        <f ca="1">IF(AQ$92&lt;$S106,SUM($U106:V106),0)</f>
        <v>0</v>
      </c>
      <c r="AR106" s="156">
        <f ca="1">IF(AR$92&lt;$S106,SUM($U106:W106),0)</f>
        <v>0</v>
      </c>
      <c r="AS106" s="156">
        <f ca="1">IF(AS$92&lt;$S106,SUM($U106:X106),0)</f>
        <v>0</v>
      </c>
      <c r="AT106" s="156">
        <f ca="1">IF(AT$92&lt;$S106,SUM($U106:Y106),0)</f>
        <v>0</v>
      </c>
      <c r="AU106" s="156">
        <f ca="1">IF(AU$92&lt;$S106,SUM($U106:Z106),0)</f>
        <v>0</v>
      </c>
      <c r="AV106" s="156">
        <f ca="1">IF(AV$92&lt;$S106,SUM($U106:AA106),0)</f>
        <v>0</v>
      </c>
      <c r="AW106" s="156">
        <f ca="1">IF(AW$92&lt;$S106,SUM($U106:AB106),0)</f>
        <v>0</v>
      </c>
      <c r="AX106" s="156">
        <f ca="1">IF(AX$92&lt;$S106,SUM($U106:AC106),0)</f>
        <v>0</v>
      </c>
      <c r="AY106" s="156">
        <f ca="1">IF(AY$92&lt;$S106,SUM($U106:AD106),0)</f>
        <v>0</v>
      </c>
      <c r="AZ106" s="156">
        <f ca="1">IF(AZ$92&lt;$S106,SUM($U106:AE106),0)</f>
        <v>0</v>
      </c>
      <c r="BA106" s="156">
        <f ca="1">IF(BA$92&lt;$S106,SUM($U106:AF106),0)</f>
        <v>0</v>
      </c>
      <c r="BB106" s="156">
        <f ca="1">IF(BB$92&lt;$S106,SUM($U106:AG106),0)</f>
        <v>0</v>
      </c>
      <c r="BC106" s="156">
        <f ca="1">IF(BC$92&lt;$S106,SUM($U106:AH106),0)</f>
        <v>0</v>
      </c>
      <c r="BD106" s="156">
        <f ca="1">IF(BD$92&lt;$S106,SUM($U106:AI106),0)</f>
        <v>0</v>
      </c>
      <c r="BE106" s="156">
        <f ca="1">IF(BE$92&lt;$S106,SUM($U106:AJ106),0)</f>
        <v>0</v>
      </c>
      <c r="BF106" s="156">
        <f ca="1">IF(BF$92&lt;$S106,SUM($U106:AK106),0)</f>
        <v>0</v>
      </c>
      <c r="BG106" s="156">
        <f ca="1">IF(BG$92&lt;$S106,SUM($U106:AL106),0)</f>
        <v>0</v>
      </c>
      <c r="BH106" s="156">
        <f ca="1">IF(BH$92&lt;$S106,SUM($U106:AM106),0)</f>
        <v>0</v>
      </c>
      <c r="BI106" s="156">
        <f ca="1">IF(BI$92&lt;$S106,SUM($U106:AN106),0)</f>
        <v>0</v>
      </c>
    </row>
    <row r="107" spans="1:61" x14ac:dyDescent="0.3">
      <c r="A107" s="163">
        <f t="shared" si="15"/>
        <v>26</v>
      </c>
      <c r="B107" s="163" t="str">
        <f ca="1">IF(ISTEXT(OFFSET(Projekt!$B$118,$A107,B$92)),OFFSET(Projekt!$B$118,$A107,B$92),"")</f>
        <v/>
      </c>
      <c r="C107" s="163" t="str">
        <f ca="1">IF(ISTEXT(OFFSET(Projekt!$B$118,$A107,C$92)),OFFSET(Projekt!$B$118,$A107,C$92),"")</f>
        <v/>
      </c>
      <c r="D107" s="163" t="str">
        <f ca="1">IF(ISTEXT(OFFSET(Projekt!$B$118,$A107,D$92)),OFFSET(Projekt!$B$118,$A107,D$92),"")</f>
        <v/>
      </c>
      <c r="E107" s="317">
        <f ca="1">IF(ISNUMBER(OFFSET(Projekt!$B$118,$A107,E$92)),OFFSET(Projekt!$B$118,$A107,E$92),"")</f>
        <v>0</v>
      </c>
      <c r="S107" s="163">
        <f t="shared" si="13"/>
        <v>1900</v>
      </c>
      <c r="T107" s="318">
        <f t="shared" si="14"/>
        <v>26</v>
      </c>
      <c r="U107" s="156">
        <f ca="1">OFFSET(Projekt!$K$118,Engine!$T107,Engine!U$91)</f>
        <v>0</v>
      </c>
      <c r="V107" s="156">
        <f ca="1">OFFSET(Projekt!$K$118,Engine!$T107,Engine!V$91)</f>
        <v>0</v>
      </c>
      <c r="W107" s="156">
        <f ca="1">OFFSET(Projekt!$K$118,Engine!$T107,Engine!W$91)</f>
        <v>0</v>
      </c>
      <c r="X107" s="156">
        <f ca="1">OFFSET(Projekt!$K$118,Engine!$T107,Engine!X$91)</f>
        <v>0</v>
      </c>
      <c r="Y107" s="156">
        <f ca="1">OFFSET(Projekt!$K$118,Engine!$T107,Engine!Y$91)</f>
        <v>0</v>
      </c>
      <c r="Z107" s="156">
        <f ca="1">OFFSET(Projekt!$K$118,Engine!$T107,Engine!Z$91)</f>
        <v>0</v>
      </c>
      <c r="AA107" s="156">
        <f ca="1">OFFSET(Projekt!$K$118,Engine!$T107,Engine!AA$91)</f>
        <v>0</v>
      </c>
      <c r="AB107" s="156">
        <f ca="1">OFFSET(Projekt!$K$118,Engine!$T107,Engine!AB$91)</f>
        <v>0</v>
      </c>
      <c r="AC107" s="156">
        <f ca="1">OFFSET(Projekt!$K$118,Engine!$T107,Engine!AC$91)</f>
        <v>0</v>
      </c>
      <c r="AD107" s="156">
        <f ca="1">OFFSET(Projekt!$K$118,Engine!$T107,Engine!AD$91)</f>
        <v>0</v>
      </c>
      <c r="AE107" s="156">
        <f ca="1">OFFSET(Projekt!$K$118,Engine!$T107,Engine!AE$91)</f>
        <v>0</v>
      </c>
      <c r="AF107" s="156">
        <f ca="1">OFFSET(Projekt!$K$118,Engine!$T107,Engine!AF$91)</f>
        <v>0</v>
      </c>
      <c r="AG107" s="156">
        <f ca="1">OFFSET(Projekt!$K$118,Engine!$T107,Engine!AG$91)</f>
        <v>0</v>
      </c>
      <c r="AH107" s="156">
        <f ca="1">OFFSET(Projekt!$K$118,Engine!$T107,Engine!AH$91)</f>
        <v>0</v>
      </c>
      <c r="AI107" s="156">
        <f ca="1">OFFSET(Projekt!$K$118,Engine!$T107,Engine!AI$91)</f>
        <v>0</v>
      </c>
      <c r="AJ107" s="156">
        <f ca="1">OFFSET(Projekt!$K$118,Engine!$T107,Engine!AJ$91)</f>
        <v>0</v>
      </c>
      <c r="AK107" s="156">
        <f ca="1">OFFSET(Projekt!$K$118,Engine!$T107,Engine!AK$91)</f>
        <v>0</v>
      </c>
      <c r="AL107" s="156">
        <f ca="1">OFFSET(Projekt!$K$118,Engine!$T107,Engine!AL$91)</f>
        <v>0</v>
      </c>
      <c r="AM107" s="156">
        <f ca="1">OFFSET(Projekt!$K$118,Engine!$T107,Engine!AM$91)</f>
        <v>0</v>
      </c>
      <c r="AN107" s="156">
        <f ca="1">OFFSET(Projekt!$K$118,Engine!$T107,Engine!AN$91)</f>
        <v>0</v>
      </c>
      <c r="AO107" s="156"/>
      <c r="AP107" s="156">
        <f ca="1">IF(AP$92&lt;$S107,SUM($U107:U107),0)</f>
        <v>0</v>
      </c>
      <c r="AQ107" s="156">
        <f ca="1">IF(AQ$92&lt;$S107,SUM($U107:V107),0)</f>
        <v>0</v>
      </c>
      <c r="AR107" s="156">
        <f ca="1">IF(AR$92&lt;$S107,SUM($U107:W107),0)</f>
        <v>0</v>
      </c>
      <c r="AS107" s="156">
        <f ca="1">IF(AS$92&lt;$S107,SUM($U107:X107),0)</f>
        <v>0</v>
      </c>
      <c r="AT107" s="156">
        <f ca="1">IF(AT$92&lt;$S107,SUM($U107:Y107),0)</f>
        <v>0</v>
      </c>
      <c r="AU107" s="156">
        <f ca="1">IF(AU$92&lt;$S107,SUM($U107:Z107),0)</f>
        <v>0</v>
      </c>
      <c r="AV107" s="156">
        <f ca="1">IF(AV$92&lt;$S107,SUM($U107:AA107),0)</f>
        <v>0</v>
      </c>
      <c r="AW107" s="156">
        <f ca="1">IF(AW$92&lt;$S107,SUM($U107:AB107),0)</f>
        <v>0</v>
      </c>
      <c r="AX107" s="156">
        <f ca="1">IF(AX$92&lt;$S107,SUM($U107:AC107),0)</f>
        <v>0</v>
      </c>
      <c r="AY107" s="156">
        <f ca="1">IF(AY$92&lt;$S107,SUM($U107:AD107),0)</f>
        <v>0</v>
      </c>
      <c r="AZ107" s="156">
        <f ca="1">IF(AZ$92&lt;$S107,SUM($U107:AE107),0)</f>
        <v>0</v>
      </c>
      <c r="BA107" s="156">
        <f ca="1">IF(BA$92&lt;$S107,SUM($U107:AF107),0)</f>
        <v>0</v>
      </c>
      <c r="BB107" s="156">
        <f ca="1">IF(BB$92&lt;$S107,SUM($U107:AG107),0)</f>
        <v>0</v>
      </c>
      <c r="BC107" s="156">
        <f ca="1">IF(BC$92&lt;$S107,SUM($U107:AH107),0)</f>
        <v>0</v>
      </c>
      <c r="BD107" s="156">
        <f ca="1">IF(BD$92&lt;$S107,SUM($U107:AI107),0)</f>
        <v>0</v>
      </c>
      <c r="BE107" s="156">
        <f ca="1">IF(BE$92&lt;$S107,SUM($U107:AJ107),0)</f>
        <v>0</v>
      </c>
      <c r="BF107" s="156">
        <f ca="1">IF(BF$92&lt;$S107,SUM($U107:AK107),0)</f>
        <v>0</v>
      </c>
      <c r="BG107" s="156">
        <f ca="1">IF(BG$92&lt;$S107,SUM($U107:AL107),0)</f>
        <v>0</v>
      </c>
      <c r="BH107" s="156">
        <f ca="1">IF(BH$92&lt;$S107,SUM($U107:AM107),0)</f>
        <v>0</v>
      </c>
      <c r="BI107" s="156">
        <f ca="1">IF(BI$92&lt;$S107,SUM($U107:AN107),0)</f>
        <v>0</v>
      </c>
    </row>
    <row r="108" spans="1:61" x14ac:dyDescent="0.3">
      <c r="A108" s="163">
        <f t="shared" si="15"/>
        <v>28</v>
      </c>
      <c r="B108" s="163" t="str">
        <f ca="1">IF(ISTEXT(OFFSET(Projekt!$B$118,$A108,B$92)),OFFSET(Projekt!$B$118,$A108,B$92),"")</f>
        <v/>
      </c>
      <c r="C108" s="163" t="str">
        <f ca="1">IF(ISTEXT(OFFSET(Projekt!$B$118,$A108,C$92)),OFFSET(Projekt!$B$118,$A108,C$92),"")</f>
        <v/>
      </c>
      <c r="D108" s="163" t="str">
        <f ca="1">IF(ISTEXT(OFFSET(Projekt!$B$118,$A108,D$92)),OFFSET(Projekt!$B$118,$A108,D$92),"")</f>
        <v/>
      </c>
      <c r="E108" s="317">
        <f ca="1">IF(ISNUMBER(OFFSET(Projekt!$B$118,$A108,E$92)),OFFSET(Projekt!$B$118,$A108,E$92),"")</f>
        <v>0</v>
      </c>
      <c r="S108" s="163">
        <f t="shared" si="13"/>
        <v>1900</v>
      </c>
      <c r="T108" s="318">
        <f t="shared" si="14"/>
        <v>28</v>
      </c>
      <c r="U108" s="156">
        <f ca="1">OFFSET(Projekt!$K$118,Engine!$T108,Engine!U$91)</f>
        <v>0</v>
      </c>
      <c r="V108" s="156">
        <f ca="1">OFFSET(Projekt!$K$118,Engine!$T108,Engine!V$91)</f>
        <v>0</v>
      </c>
      <c r="W108" s="156">
        <f ca="1">OFFSET(Projekt!$K$118,Engine!$T108,Engine!W$91)</f>
        <v>0</v>
      </c>
      <c r="X108" s="156">
        <f ca="1">OFFSET(Projekt!$K$118,Engine!$T108,Engine!X$91)</f>
        <v>0</v>
      </c>
      <c r="Y108" s="156">
        <f ca="1">OFFSET(Projekt!$K$118,Engine!$T108,Engine!Y$91)</f>
        <v>0</v>
      </c>
      <c r="Z108" s="156">
        <f ca="1">OFFSET(Projekt!$K$118,Engine!$T108,Engine!Z$91)</f>
        <v>0</v>
      </c>
      <c r="AA108" s="156">
        <f ca="1">OFFSET(Projekt!$K$118,Engine!$T108,Engine!AA$91)</f>
        <v>0</v>
      </c>
      <c r="AB108" s="156">
        <f ca="1">OFFSET(Projekt!$K$118,Engine!$T108,Engine!AB$91)</f>
        <v>0</v>
      </c>
      <c r="AC108" s="156">
        <f ca="1">OFFSET(Projekt!$K$118,Engine!$T108,Engine!AC$91)</f>
        <v>0</v>
      </c>
      <c r="AD108" s="156">
        <f ca="1">OFFSET(Projekt!$K$118,Engine!$T108,Engine!AD$91)</f>
        <v>0</v>
      </c>
      <c r="AE108" s="156">
        <f ca="1">OFFSET(Projekt!$K$118,Engine!$T108,Engine!AE$91)</f>
        <v>0</v>
      </c>
      <c r="AF108" s="156">
        <f ca="1">OFFSET(Projekt!$K$118,Engine!$T108,Engine!AF$91)</f>
        <v>0</v>
      </c>
      <c r="AG108" s="156">
        <f ca="1">OFFSET(Projekt!$K$118,Engine!$T108,Engine!AG$91)</f>
        <v>0</v>
      </c>
      <c r="AH108" s="156">
        <f ca="1">OFFSET(Projekt!$K$118,Engine!$T108,Engine!AH$91)</f>
        <v>0</v>
      </c>
      <c r="AI108" s="156">
        <f ca="1">OFFSET(Projekt!$K$118,Engine!$T108,Engine!AI$91)</f>
        <v>0</v>
      </c>
      <c r="AJ108" s="156">
        <f ca="1">OFFSET(Projekt!$K$118,Engine!$T108,Engine!AJ$91)</f>
        <v>0</v>
      </c>
      <c r="AK108" s="156">
        <f ca="1">OFFSET(Projekt!$K$118,Engine!$T108,Engine!AK$91)</f>
        <v>0</v>
      </c>
      <c r="AL108" s="156">
        <f ca="1">OFFSET(Projekt!$K$118,Engine!$T108,Engine!AL$91)</f>
        <v>0</v>
      </c>
      <c r="AM108" s="156">
        <f ca="1">OFFSET(Projekt!$K$118,Engine!$T108,Engine!AM$91)</f>
        <v>0</v>
      </c>
      <c r="AN108" s="156">
        <f ca="1">OFFSET(Projekt!$K$118,Engine!$T108,Engine!AN$91)</f>
        <v>0</v>
      </c>
      <c r="AO108" s="156"/>
      <c r="AP108" s="156">
        <f ca="1">IF(AP$92&lt;$S108,SUM($U108:U108),0)</f>
        <v>0</v>
      </c>
      <c r="AQ108" s="156">
        <f ca="1">IF(AQ$92&lt;$S108,SUM($U108:V108),0)</f>
        <v>0</v>
      </c>
      <c r="AR108" s="156">
        <f ca="1">IF(AR$92&lt;$S108,SUM($U108:W108),0)</f>
        <v>0</v>
      </c>
      <c r="AS108" s="156">
        <f ca="1">IF(AS$92&lt;$S108,SUM($U108:X108),0)</f>
        <v>0</v>
      </c>
      <c r="AT108" s="156">
        <f ca="1">IF(AT$92&lt;$S108,SUM($U108:Y108),0)</f>
        <v>0</v>
      </c>
      <c r="AU108" s="156">
        <f ca="1">IF(AU$92&lt;$S108,SUM($U108:Z108),0)</f>
        <v>0</v>
      </c>
      <c r="AV108" s="156">
        <f ca="1">IF(AV$92&lt;$S108,SUM($U108:AA108),0)</f>
        <v>0</v>
      </c>
      <c r="AW108" s="156">
        <f ca="1">IF(AW$92&lt;$S108,SUM($U108:AB108),0)</f>
        <v>0</v>
      </c>
      <c r="AX108" s="156">
        <f ca="1">IF(AX$92&lt;$S108,SUM($U108:AC108),0)</f>
        <v>0</v>
      </c>
      <c r="AY108" s="156">
        <f ca="1">IF(AY$92&lt;$S108,SUM($U108:AD108),0)</f>
        <v>0</v>
      </c>
      <c r="AZ108" s="156">
        <f ca="1">IF(AZ$92&lt;$S108,SUM($U108:AE108),0)</f>
        <v>0</v>
      </c>
      <c r="BA108" s="156">
        <f ca="1">IF(BA$92&lt;$S108,SUM($U108:AF108),0)</f>
        <v>0</v>
      </c>
      <c r="BB108" s="156">
        <f ca="1">IF(BB$92&lt;$S108,SUM($U108:AG108),0)</f>
        <v>0</v>
      </c>
      <c r="BC108" s="156">
        <f ca="1">IF(BC$92&lt;$S108,SUM($U108:AH108),0)</f>
        <v>0</v>
      </c>
      <c r="BD108" s="156">
        <f ca="1">IF(BD$92&lt;$S108,SUM($U108:AI108),0)</f>
        <v>0</v>
      </c>
      <c r="BE108" s="156">
        <f ca="1">IF(BE$92&lt;$S108,SUM($U108:AJ108),0)</f>
        <v>0</v>
      </c>
      <c r="BF108" s="156">
        <f ca="1">IF(BF$92&lt;$S108,SUM($U108:AK108),0)</f>
        <v>0</v>
      </c>
      <c r="BG108" s="156">
        <f ca="1">IF(BG$92&lt;$S108,SUM($U108:AL108),0)</f>
        <v>0</v>
      </c>
      <c r="BH108" s="156">
        <f ca="1">IF(BH$92&lt;$S108,SUM($U108:AM108),0)</f>
        <v>0</v>
      </c>
      <c r="BI108" s="156">
        <f ca="1">IF(BI$92&lt;$S108,SUM($U108:AN108),0)</f>
        <v>0</v>
      </c>
    </row>
    <row r="109" spans="1:61" x14ac:dyDescent="0.3">
      <c r="A109" s="163">
        <f t="shared" si="15"/>
        <v>30</v>
      </c>
      <c r="B109" s="163" t="str">
        <f ca="1">IF(ISTEXT(OFFSET(Projekt!$B$118,$A109,B$92)),OFFSET(Projekt!$B$118,$A109,B$92),"")</f>
        <v/>
      </c>
      <c r="C109" s="163" t="str">
        <f ca="1">IF(ISTEXT(OFFSET(Projekt!$B$118,$A109,C$92)),OFFSET(Projekt!$B$118,$A109,C$92),"")</f>
        <v/>
      </c>
      <c r="D109" s="163" t="str">
        <f ca="1">IF(ISTEXT(OFFSET(Projekt!$B$118,$A109,D$92)),OFFSET(Projekt!$B$118,$A109,D$92),"")</f>
        <v/>
      </c>
      <c r="E109" s="317">
        <f ca="1">IF(ISNUMBER(OFFSET(Projekt!$B$118,$A109,E$92)),OFFSET(Projekt!$B$118,$A109,E$92),"")</f>
        <v>0</v>
      </c>
      <c r="S109" s="163">
        <f t="shared" si="13"/>
        <v>1900</v>
      </c>
      <c r="T109" s="318">
        <f t="shared" si="14"/>
        <v>30</v>
      </c>
      <c r="U109" s="156">
        <f ca="1">OFFSET(Projekt!$K$118,Engine!$T109,Engine!U$91)</f>
        <v>0</v>
      </c>
      <c r="V109" s="156">
        <f ca="1">OFFSET(Projekt!$K$118,Engine!$T109,Engine!V$91)</f>
        <v>0</v>
      </c>
      <c r="W109" s="156">
        <f ca="1">OFFSET(Projekt!$K$118,Engine!$T109,Engine!W$91)</f>
        <v>0</v>
      </c>
      <c r="X109" s="156">
        <f ca="1">OFFSET(Projekt!$K$118,Engine!$T109,Engine!X$91)</f>
        <v>0</v>
      </c>
      <c r="Y109" s="156">
        <f ca="1">OFFSET(Projekt!$K$118,Engine!$T109,Engine!Y$91)</f>
        <v>0</v>
      </c>
      <c r="Z109" s="156">
        <f ca="1">OFFSET(Projekt!$K$118,Engine!$T109,Engine!Z$91)</f>
        <v>0</v>
      </c>
      <c r="AA109" s="156">
        <f ca="1">OFFSET(Projekt!$K$118,Engine!$T109,Engine!AA$91)</f>
        <v>0</v>
      </c>
      <c r="AB109" s="156">
        <f ca="1">OFFSET(Projekt!$K$118,Engine!$T109,Engine!AB$91)</f>
        <v>0</v>
      </c>
      <c r="AC109" s="156">
        <f ca="1">OFFSET(Projekt!$K$118,Engine!$T109,Engine!AC$91)</f>
        <v>0</v>
      </c>
      <c r="AD109" s="156">
        <f ca="1">OFFSET(Projekt!$K$118,Engine!$T109,Engine!AD$91)</f>
        <v>0</v>
      </c>
      <c r="AE109" s="156">
        <f ca="1">OFFSET(Projekt!$K$118,Engine!$T109,Engine!AE$91)</f>
        <v>0</v>
      </c>
      <c r="AF109" s="156">
        <f ca="1">OFFSET(Projekt!$K$118,Engine!$T109,Engine!AF$91)</f>
        <v>0</v>
      </c>
      <c r="AG109" s="156">
        <f ca="1">OFFSET(Projekt!$K$118,Engine!$T109,Engine!AG$91)</f>
        <v>0</v>
      </c>
      <c r="AH109" s="156">
        <f ca="1">OFFSET(Projekt!$K$118,Engine!$T109,Engine!AH$91)</f>
        <v>0</v>
      </c>
      <c r="AI109" s="156">
        <f ca="1">OFFSET(Projekt!$K$118,Engine!$T109,Engine!AI$91)</f>
        <v>0</v>
      </c>
      <c r="AJ109" s="156">
        <f ca="1">OFFSET(Projekt!$K$118,Engine!$T109,Engine!AJ$91)</f>
        <v>0</v>
      </c>
      <c r="AK109" s="156">
        <f ca="1">OFFSET(Projekt!$K$118,Engine!$T109,Engine!AK$91)</f>
        <v>0</v>
      </c>
      <c r="AL109" s="156">
        <f ca="1">OFFSET(Projekt!$K$118,Engine!$T109,Engine!AL$91)</f>
        <v>0</v>
      </c>
      <c r="AM109" s="156">
        <f ca="1">OFFSET(Projekt!$K$118,Engine!$T109,Engine!AM$91)</f>
        <v>0</v>
      </c>
      <c r="AN109" s="156">
        <f ca="1">OFFSET(Projekt!$K$118,Engine!$T109,Engine!AN$91)</f>
        <v>0</v>
      </c>
      <c r="AO109" s="156"/>
      <c r="AP109" s="156">
        <f ca="1">IF(AP$92&lt;$S109,SUM($U109:U109),0)</f>
        <v>0</v>
      </c>
      <c r="AQ109" s="156">
        <f ca="1">IF(AQ$92&lt;$S109,SUM($U109:V109),0)</f>
        <v>0</v>
      </c>
      <c r="AR109" s="156">
        <f ca="1">IF(AR$92&lt;$S109,SUM($U109:W109),0)</f>
        <v>0</v>
      </c>
      <c r="AS109" s="156">
        <f ca="1">IF(AS$92&lt;$S109,SUM($U109:X109),0)</f>
        <v>0</v>
      </c>
      <c r="AT109" s="156">
        <f ca="1">IF(AT$92&lt;$S109,SUM($U109:Y109),0)</f>
        <v>0</v>
      </c>
      <c r="AU109" s="156">
        <f ca="1">IF(AU$92&lt;$S109,SUM($U109:Z109),0)</f>
        <v>0</v>
      </c>
      <c r="AV109" s="156">
        <f ca="1">IF(AV$92&lt;$S109,SUM($U109:AA109),0)</f>
        <v>0</v>
      </c>
      <c r="AW109" s="156">
        <f ca="1">IF(AW$92&lt;$S109,SUM($U109:AB109),0)</f>
        <v>0</v>
      </c>
      <c r="AX109" s="156">
        <f ca="1">IF(AX$92&lt;$S109,SUM($U109:AC109),0)</f>
        <v>0</v>
      </c>
      <c r="AY109" s="156">
        <f ca="1">IF(AY$92&lt;$S109,SUM($U109:AD109),0)</f>
        <v>0</v>
      </c>
      <c r="AZ109" s="156">
        <f ca="1">IF(AZ$92&lt;$S109,SUM($U109:AE109),0)</f>
        <v>0</v>
      </c>
      <c r="BA109" s="156">
        <f ca="1">IF(BA$92&lt;$S109,SUM($U109:AF109),0)</f>
        <v>0</v>
      </c>
      <c r="BB109" s="156">
        <f ca="1">IF(BB$92&lt;$S109,SUM($U109:AG109),0)</f>
        <v>0</v>
      </c>
      <c r="BC109" s="156">
        <f ca="1">IF(BC$92&lt;$S109,SUM($U109:AH109),0)</f>
        <v>0</v>
      </c>
      <c r="BD109" s="156">
        <f ca="1">IF(BD$92&lt;$S109,SUM($U109:AI109),0)</f>
        <v>0</v>
      </c>
      <c r="BE109" s="156">
        <f ca="1">IF(BE$92&lt;$S109,SUM($U109:AJ109),0)</f>
        <v>0</v>
      </c>
      <c r="BF109" s="156">
        <f ca="1">IF(BF$92&lt;$S109,SUM($U109:AK109),0)</f>
        <v>0</v>
      </c>
      <c r="BG109" s="156">
        <f ca="1">IF(BG$92&lt;$S109,SUM($U109:AL109),0)</f>
        <v>0</v>
      </c>
      <c r="BH109" s="156">
        <f ca="1">IF(BH$92&lt;$S109,SUM($U109:AM109),0)</f>
        <v>0</v>
      </c>
      <c r="BI109" s="156">
        <f ca="1">IF(BI$92&lt;$S109,SUM($U109:AN109),0)</f>
        <v>0</v>
      </c>
    </row>
    <row r="110" spans="1:61" x14ac:dyDescent="0.3">
      <c r="A110" s="163">
        <f t="shared" si="15"/>
        <v>32</v>
      </c>
      <c r="B110" s="163" t="str">
        <f ca="1">IF(ISTEXT(OFFSET(Projekt!$B$118,$A110,B$92)),OFFSET(Projekt!$B$118,$A110,B$92),"")</f>
        <v/>
      </c>
      <c r="C110" s="163" t="str">
        <f ca="1">IF(ISTEXT(OFFSET(Projekt!$B$118,$A110,C$92)),OFFSET(Projekt!$B$118,$A110,C$92),"")</f>
        <v/>
      </c>
      <c r="D110" s="163" t="str">
        <f ca="1">IF(ISTEXT(OFFSET(Projekt!$B$118,$A110,D$92)),OFFSET(Projekt!$B$118,$A110,D$92),"")</f>
        <v/>
      </c>
      <c r="E110" s="317">
        <f ca="1">IF(ISNUMBER(OFFSET(Projekt!$B$118,$A110,E$92)),OFFSET(Projekt!$B$118,$A110,E$92),"")</f>
        <v>0</v>
      </c>
      <c r="S110" s="163">
        <f t="shared" si="13"/>
        <v>1900</v>
      </c>
      <c r="T110" s="318">
        <f t="shared" si="14"/>
        <v>32</v>
      </c>
      <c r="U110" s="156">
        <f ca="1">OFFSET(Projekt!$K$118,Engine!$T110,Engine!U$91)</f>
        <v>0</v>
      </c>
      <c r="V110" s="156">
        <f ca="1">OFFSET(Projekt!$K$118,Engine!$T110,Engine!V$91)</f>
        <v>0</v>
      </c>
      <c r="W110" s="156">
        <f ca="1">OFFSET(Projekt!$K$118,Engine!$T110,Engine!W$91)</f>
        <v>0</v>
      </c>
      <c r="X110" s="156">
        <f ca="1">OFFSET(Projekt!$K$118,Engine!$T110,Engine!X$91)</f>
        <v>0</v>
      </c>
      <c r="Y110" s="156">
        <f ca="1">OFFSET(Projekt!$K$118,Engine!$T110,Engine!Y$91)</f>
        <v>0</v>
      </c>
      <c r="Z110" s="156">
        <f ca="1">OFFSET(Projekt!$K$118,Engine!$T110,Engine!Z$91)</f>
        <v>0</v>
      </c>
      <c r="AA110" s="156">
        <f ca="1">OFFSET(Projekt!$K$118,Engine!$T110,Engine!AA$91)</f>
        <v>0</v>
      </c>
      <c r="AB110" s="156">
        <f ca="1">OFFSET(Projekt!$K$118,Engine!$T110,Engine!AB$91)</f>
        <v>0</v>
      </c>
      <c r="AC110" s="156">
        <f ca="1">OFFSET(Projekt!$K$118,Engine!$T110,Engine!AC$91)</f>
        <v>0</v>
      </c>
      <c r="AD110" s="156">
        <f ca="1">OFFSET(Projekt!$K$118,Engine!$T110,Engine!AD$91)</f>
        <v>0</v>
      </c>
      <c r="AE110" s="156">
        <f ca="1">OFFSET(Projekt!$K$118,Engine!$T110,Engine!AE$91)</f>
        <v>0</v>
      </c>
      <c r="AF110" s="156">
        <f ca="1">OFFSET(Projekt!$K$118,Engine!$T110,Engine!AF$91)</f>
        <v>0</v>
      </c>
      <c r="AG110" s="156">
        <f ca="1">OFFSET(Projekt!$K$118,Engine!$T110,Engine!AG$91)</f>
        <v>0</v>
      </c>
      <c r="AH110" s="156">
        <f ca="1">OFFSET(Projekt!$K$118,Engine!$T110,Engine!AH$91)</f>
        <v>0</v>
      </c>
      <c r="AI110" s="156">
        <f ca="1">OFFSET(Projekt!$K$118,Engine!$T110,Engine!AI$91)</f>
        <v>0</v>
      </c>
      <c r="AJ110" s="156">
        <f ca="1">OFFSET(Projekt!$K$118,Engine!$T110,Engine!AJ$91)</f>
        <v>0</v>
      </c>
      <c r="AK110" s="156">
        <f ca="1">OFFSET(Projekt!$K$118,Engine!$T110,Engine!AK$91)</f>
        <v>0</v>
      </c>
      <c r="AL110" s="156">
        <f ca="1">OFFSET(Projekt!$K$118,Engine!$T110,Engine!AL$91)</f>
        <v>0</v>
      </c>
      <c r="AM110" s="156">
        <f ca="1">OFFSET(Projekt!$K$118,Engine!$T110,Engine!AM$91)</f>
        <v>0</v>
      </c>
      <c r="AN110" s="156">
        <f ca="1">OFFSET(Projekt!$K$118,Engine!$T110,Engine!AN$91)</f>
        <v>0</v>
      </c>
      <c r="AO110" s="156"/>
      <c r="AP110" s="156">
        <f ca="1">IF(AP$92&lt;$S110,SUM($U110:U110),0)</f>
        <v>0</v>
      </c>
      <c r="AQ110" s="156">
        <f ca="1">IF(AQ$92&lt;$S110,SUM($U110:V110),0)</f>
        <v>0</v>
      </c>
      <c r="AR110" s="156">
        <f ca="1">IF(AR$92&lt;$S110,SUM($U110:W110),0)</f>
        <v>0</v>
      </c>
      <c r="AS110" s="156">
        <f ca="1">IF(AS$92&lt;$S110,SUM($U110:X110),0)</f>
        <v>0</v>
      </c>
      <c r="AT110" s="156">
        <f ca="1">IF(AT$92&lt;$S110,SUM($U110:Y110),0)</f>
        <v>0</v>
      </c>
      <c r="AU110" s="156">
        <f ca="1">IF(AU$92&lt;$S110,SUM($U110:Z110),0)</f>
        <v>0</v>
      </c>
      <c r="AV110" s="156">
        <f ca="1">IF(AV$92&lt;$S110,SUM($U110:AA110),0)</f>
        <v>0</v>
      </c>
      <c r="AW110" s="156">
        <f ca="1">IF(AW$92&lt;$S110,SUM($U110:AB110),0)</f>
        <v>0</v>
      </c>
      <c r="AX110" s="156">
        <f ca="1">IF(AX$92&lt;$S110,SUM($U110:AC110),0)</f>
        <v>0</v>
      </c>
      <c r="AY110" s="156">
        <f ca="1">IF(AY$92&lt;$S110,SUM($U110:AD110),0)</f>
        <v>0</v>
      </c>
      <c r="AZ110" s="156">
        <f ca="1">IF(AZ$92&lt;$S110,SUM($U110:AE110),0)</f>
        <v>0</v>
      </c>
      <c r="BA110" s="156">
        <f ca="1">IF(BA$92&lt;$S110,SUM($U110:AF110),0)</f>
        <v>0</v>
      </c>
      <c r="BB110" s="156">
        <f ca="1">IF(BB$92&lt;$S110,SUM($U110:AG110),0)</f>
        <v>0</v>
      </c>
      <c r="BC110" s="156">
        <f ca="1">IF(BC$92&lt;$S110,SUM($U110:AH110),0)</f>
        <v>0</v>
      </c>
      <c r="BD110" s="156">
        <f ca="1">IF(BD$92&lt;$S110,SUM($U110:AI110),0)</f>
        <v>0</v>
      </c>
      <c r="BE110" s="156">
        <f ca="1">IF(BE$92&lt;$S110,SUM($U110:AJ110),0)</f>
        <v>0</v>
      </c>
      <c r="BF110" s="156">
        <f ca="1">IF(BF$92&lt;$S110,SUM($U110:AK110),0)</f>
        <v>0</v>
      </c>
      <c r="BG110" s="156">
        <f ca="1">IF(BG$92&lt;$S110,SUM($U110:AL110),0)</f>
        <v>0</v>
      </c>
      <c r="BH110" s="156">
        <f ca="1">IF(BH$92&lt;$S110,SUM($U110:AM110),0)</f>
        <v>0</v>
      </c>
      <c r="BI110" s="156">
        <f ca="1">IF(BI$92&lt;$S110,SUM($U110:AN110),0)</f>
        <v>0</v>
      </c>
    </row>
    <row r="111" spans="1:61" x14ac:dyDescent="0.3">
      <c r="A111" s="163">
        <f t="shared" si="15"/>
        <v>34</v>
      </c>
      <c r="B111" s="163" t="str">
        <f ca="1">IF(ISTEXT(OFFSET(Projekt!$B$118,$A111,B$92)),OFFSET(Projekt!$B$118,$A111,B$92),"")</f>
        <v/>
      </c>
      <c r="C111" s="163" t="str">
        <f ca="1">IF(ISTEXT(OFFSET(Projekt!$B$118,$A111,C$92)),OFFSET(Projekt!$B$118,$A111,C$92),"")</f>
        <v/>
      </c>
      <c r="D111" s="163" t="str">
        <f ca="1">IF(ISTEXT(OFFSET(Projekt!$B$118,$A111,D$92)),OFFSET(Projekt!$B$118,$A111,D$92),"")</f>
        <v/>
      </c>
      <c r="E111" s="317">
        <f ca="1">IF(ISNUMBER(OFFSET(Projekt!$B$118,$A111,E$92)),OFFSET(Projekt!$B$118,$A111,E$92),"")</f>
        <v>0</v>
      </c>
      <c r="S111" s="163">
        <f t="shared" si="13"/>
        <v>1900</v>
      </c>
      <c r="T111" s="318">
        <f t="shared" si="14"/>
        <v>34</v>
      </c>
      <c r="U111" s="156">
        <f ca="1">OFFSET(Projekt!$K$118,Engine!$T111,Engine!U$91)</f>
        <v>0</v>
      </c>
      <c r="V111" s="156">
        <f ca="1">OFFSET(Projekt!$K$118,Engine!$T111,Engine!V$91)</f>
        <v>0</v>
      </c>
      <c r="W111" s="156">
        <f ca="1">OFFSET(Projekt!$K$118,Engine!$T111,Engine!W$91)</f>
        <v>0</v>
      </c>
      <c r="X111" s="156">
        <f ca="1">OFFSET(Projekt!$K$118,Engine!$T111,Engine!X$91)</f>
        <v>0</v>
      </c>
      <c r="Y111" s="156">
        <f ca="1">OFFSET(Projekt!$K$118,Engine!$T111,Engine!Y$91)</f>
        <v>0</v>
      </c>
      <c r="Z111" s="156">
        <f ca="1">OFFSET(Projekt!$K$118,Engine!$T111,Engine!Z$91)</f>
        <v>0</v>
      </c>
      <c r="AA111" s="156">
        <f ca="1">OFFSET(Projekt!$K$118,Engine!$T111,Engine!AA$91)</f>
        <v>0</v>
      </c>
      <c r="AB111" s="156">
        <f ca="1">OFFSET(Projekt!$K$118,Engine!$T111,Engine!AB$91)</f>
        <v>0</v>
      </c>
      <c r="AC111" s="156">
        <f ca="1">OFFSET(Projekt!$K$118,Engine!$T111,Engine!AC$91)</f>
        <v>0</v>
      </c>
      <c r="AD111" s="156">
        <f ca="1">OFFSET(Projekt!$K$118,Engine!$T111,Engine!AD$91)</f>
        <v>0</v>
      </c>
      <c r="AE111" s="156">
        <f ca="1">OFFSET(Projekt!$K$118,Engine!$T111,Engine!AE$91)</f>
        <v>0</v>
      </c>
      <c r="AF111" s="156">
        <f ca="1">OFFSET(Projekt!$K$118,Engine!$T111,Engine!AF$91)</f>
        <v>0</v>
      </c>
      <c r="AG111" s="156">
        <f ca="1">OFFSET(Projekt!$K$118,Engine!$T111,Engine!AG$91)</f>
        <v>0</v>
      </c>
      <c r="AH111" s="156">
        <f ca="1">OFFSET(Projekt!$K$118,Engine!$T111,Engine!AH$91)</f>
        <v>0</v>
      </c>
      <c r="AI111" s="156">
        <f ca="1">OFFSET(Projekt!$K$118,Engine!$T111,Engine!AI$91)</f>
        <v>0</v>
      </c>
      <c r="AJ111" s="156">
        <f ca="1">OFFSET(Projekt!$K$118,Engine!$T111,Engine!AJ$91)</f>
        <v>0</v>
      </c>
      <c r="AK111" s="156">
        <f ca="1">OFFSET(Projekt!$K$118,Engine!$T111,Engine!AK$91)</f>
        <v>0</v>
      </c>
      <c r="AL111" s="156">
        <f ca="1">OFFSET(Projekt!$K$118,Engine!$T111,Engine!AL$91)</f>
        <v>0</v>
      </c>
      <c r="AM111" s="156">
        <f ca="1">OFFSET(Projekt!$K$118,Engine!$T111,Engine!AM$91)</f>
        <v>0</v>
      </c>
      <c r="AN111" s="156">
        <f ca="1">OFFSET(Projekt!$K$118,Engine!$T111,Engine!AN$91)</f>
        <v>0</v>
      </c>
      <c r="AO111" s="156"/>
      <c r="AP111" s="156">
        <f ca="1">IF(AP$92&lt;$S111,SUM($U111:U111),0)</f>
        <v>0</v>
      </c>
      <c r="AQ111" s="156">
        <f ca="1">IF(AQ$92&lt;$S111,SUM($U111:V111),0)</f>
        <v>0</v>
      </c>
      <c r="AR111" s="156">
        <f ca="1">IF(AR$92&lt;$S111,SUM($U111:W111),0)</f>
        <v>0</v>
      </c>
      <c r="AS111" s="156">
        <f ca="1">IF(AS$92&lt;$S111,SUM($U111:X111),0)</f>
        <v>0</v>
      </c>
      <c r="AT111" s="156">
        <f ca="1">IF(AT$92&lt;$S111,SUM($U111:Y111),0)</f>
        <v>0</v>
      </c>
      <c r="AU111" s="156">
        <f ca="1">IF(AU$92&lt;$S111,SUM($U111:Z111),0)</f>
        <v>0</v>
      </c>
      <c r="AV111" s="156">
        <f ca="1">IF(AV$92&lt;$S111,SUM($U111:AA111),0)</f>
        <v>0</v>
      </c>
      <c r="AW111" s="156">
        <f ca="1">IF(AW$92&lt;$S111,SUM($U111:AB111),0)</f>
        <v>0</v>
      </c>
      <c r="AX111" s="156">
        <f ca="1">IF(AX$92&lt;$S111,SUM($U111:AC111),0)</f>
        <v>0</v>
      </c>
      <c r="AY111" s="156">
        <f ca="1">IF(AY$92&lt;$S111,SUM($U111:AD111),0)</f>
        <v>0</v>
      </c>
      <c r="AZ111" s="156">
        <f ca="1">IF(AZ$92&lt;$S111,SUM($U111:AE111),0)</f>
        <v>0</v>
      </c>
      <c r="BA111" s="156">
        <f ca="1">IF(BA$92&lt;$S111,SUM($U111:AF111),0)</f>
        <v>0</v>
      </c>
      <c r="BB111" s="156">
        <f ca="1">IF(BB$92&lt;$S111,SUM($U111:AG111),0)</f>
        <v>0</v>
      </c>
      <c r="BC111" s="156">
        <f ca="1">IF(BC$92&lt;$S111,SUM($U111:AH111),0)</f>
        <v>0</v>
      </c>
      <c r="BD111" s="156">
        <f ca="1">IF(BD$92&lt;$S111,SUM($U111:AI111),0)</f>
        <v>0</v>
      </c>
      <c r="BE111" s="156">
        <f ca="1">IF(BE$92&lt;$S111,SUM($U111:AJ111),0)</f>
        <v>0</v>
      </c>
      <c r="BF111" s="156">
        <f ca="1">IF(BF$92&lt;$S111,SUM($U111:AK111),0)</f>
        <v>0</v>
      </c>
      <c r="BG111" s="156">
        <f ca="1">IF(BG$92&lt;$S111,SUM($U111:AL111),0)</f>
        <v>0</v>
      </c>
      <c r="BH111" s="156">
        <f ca="1">IF(BH$92&lt;$S111,SUM($U111:AM111),0)</f>
        <v>0</v>
      </c>
      <c r="BI111" s="156">
        <f ca="1">IF(BI$92&lt;$S111,SUM($U111:AN111),0)</f>
        <v>0</v>
      </c>
    </row>
    <row r="112" spans="1:61" x14ac:dyDescent="0.3">
      <c r="A112" s="163">
        <f t="shared" si="15"/>
        <v>36</v>
      </c>
      <c r="B112" s="163" t="str">
        <f ca="1">IF(ISTEXT(OFFSET(Projekt!$B$118,$A112,B$92)),OFFSET(Projekt!$B$118,$A112,B$92),"")</f>
        <v/>
      </c>
      <c r="C112" s="163" t="str">
        <f ca="1">IF(ISTEXT(OFFSET(Projekt!$B$118,$A112,C$92)),OFFSET(Projekt!$B$118,$A112,C$92),"")</f>
        <v/>
      </c>
      <c r="D112" s="163" t="str">
        <f ca="1">IF(ISTEXT(OFFSET(Projekt!$B$118,$A112,D$92)),OFFSET(Projekt!$B$118,$A112,D$92),"")</f>
        <v/>
      </c>
      <c r="E112" s="317">
        <f ca="1">IF(ISNUMBER(OFFSET(Projekt!$B$118,$A112,E$92)),OFFSET(Projekt!$B$118,$A112,E$92),"")</f>
        <v>0</v>
      </c>
      <c r="S112" s="163">
        <f t="shared" si="13"/>
        <v>1900</v>
      </c>
      <c r="T112" s="318">
        <f t="shared" si="14"/>
        <v>36</v>
      </c>
      <c r="U112" s="156">
        <f ca="1">OFFSET(Projekt!$K$118,Engine!$T112,Engine!U$91)</f>
        <v>0</v>
      </c>
      <c r="V112" s="156">
        <f ca="1">OFFSET(Projekt!$K$118,Engine!$T112,Engine!V$91)</f>
        <v>0</v>
      </c>
      <c r="W112" s="156">
        <f ca="1">OFFSET(Projekt!$K$118,Engine!$T112,Engine!W$91)</f>
        <v>0</v>
      </c>
      <c r="X112" s="156">
        <f ca="1">OFFSET(Projekt!$K$118,Engine!$T112,Engine!X$91)</f>
        <v>0</v>
      </c>
      <c r="Y112" s="156">
        <f ca="1">OFFSET(Projekt!$K$118,Engine!$T112,Engine!Y$91)</f>
        <v>0</v>
      </c>
      <c r="Z112" s="156">
        <f ca="1">OFFSET(Projekt!$K$118,Engine!$T112,Engine!Z$91)</f>
        <v>0</v>
      </c>
      <c r="AA112" s="156">
        <f ca="1">OFFSET(Projekt!$K$118,Engine!$T112,Engine!AA$91)</f>
        <v>0</v>
      </c>
      <c r="AB112" s="156">
        <f ca="1">OFFSET(Projekt!$K$118,Engine!$T112,Engine!AB$91)</f>
        <v>0</v>
      </c>
      <c r="AC112" s="156">
        <f ca="1">OFFSET(Projekt!$K$118,Engine!$T112,Engine!AC$91)</f>
        <v>0</v>
      </c>
      <c r="AD112" s="156">
        <f ca="1">OFFSET(Projekt!$K$118,Engine!$T112,Engine!AD$91)</f>
        <v>0</v>
      </c>
      <c r="AE112" s="156">
        <f ca="1">OFFSET(Projekt!$K$118,Engine!$T112,Engine!AE$91)</f>
        <v>0</v>
      </c>
      <c r="AF112" s="156">
        <f ca="1">OFFSET(Projekt!$K$118,Engine!$T112,Engine!AF$91)</f>
        <v>0</v>
      </c>
      <c r="AG112" s="156">
        <f ca="1">OFFSET(Projekt!$K$118,Engine!$T112,Engine!AG$91)</f>
        <v>0</v>
      </c>
      <c r="AH112" s="156">
        <f ca="1">OFFSET(Projekt!$K$118,Engine!$T112,Engine!AH$91)</f>
        <v>0</v>
      </c>
      <c r="AI112" s="156">
        <f ca="1">OFFSET(Projekt!$K$118,Engine!$T112,Engine!AI$91)</f>
        <v>0</v>
      </c>
      <c r="AJ112" s="156">
        <f ca="1">OFFSET(Projekt!$K$118,Engine!$T112,Engine!AJ$91)</f>
        <v>0</v>
      </c>
      <c r="AK112" s="156">
        <f ca="1">OFFSET(Projekt!$K$118,Engine!$T112,Engine!AK$91)</f>
        <v>0</v>
      </c>
      <c r="AL112" s="156">
        <f ca="1">OFFSET(Projekt!$K$118,Engine!$T112,Engine!AL$91)</f>
        <v>0</v>
      </c>
      <c r="AM112" s="156">
        <f ca="1">OFFSET(Projekt!$K$118,Engine!$T112,Engine!AM$91)</f>
        <v>0</v>
      </c>
      <c r="AN112" s="156">
        <f ca="1">OFFSET(Projekt!$K$118,Engine!$T112,Engine!AN$91)</f>
        <v>0</v>
      </c>
      <c r="AO112" s="156"/>
      <c r="AP112" s="156">
        <f ca="1">IF(AP$92&lt;$S112,SUM($U112:U112),0)</f>
        <v>0</v>
      </c>
      <c r="AQ112" s="156">
        <f ca="1">IF(AQ$92&lt;$S112,SUM($U112:V112),0)</f>
        <v>0</v>
      </c>
      <c r="AR112" s="156">
        <f ca="1">IF(AR$92&lt;$S112,SUM($U112:W112),0)</f>
        <v>0</v>
      </c>
      <c r="AS112" s="156">
        <f ca="1">IF(AS$92&lt;$S112,SUM($U112:X112),0)</f>
        <v>0</v>
      </c>
      <c r="AT112" s="156">
        <f ca="1">IF(AT$92&lt;$S112,SUM($U112:Y112),0)</f>
        <v>0</v>
      </c>
      <c r="AU112" s="156">
        <f ca="1">IF(AU$92&lt;$S112,SUM($U112:Z112),0)</f>
        <v>0</v>
      </c>
      <c r="AV112" s="156">
        <f ca="1">IF(AV$92&lt;$S112,SUM($U112:AA112),0)</f>
        <v>0</v>
      </c>
      <c r="AW112" s="156">
        <f ca="1">IF(AW$92&lt;$S112,SUM($U112:AB112),0)</f>
        <v>0</v>
      </c>
      <c r="AX112" s="156">
        <f ca="1">IF(AX$92&lt;$S112,SUM($U112:AC112),0)</f>
        <v>0</v>
      </c>
      <c r="AY112" s="156">
        <f ca="1">IF(AY$92&lt;$S112,SUM($U112:AD112),0)</f>
        <v>0</v>
      </c>
      <c r="AZ112" s="156">
        <f ca="1">IF(AZ$92&lt;$S112,SUM($U112:AE112),0)</f>
        <v>0</v>
      </c>
      <c r="BA112" s="156">
        <f ca="1">IF(BA$92&lt;$S112,SUM($U112:AF112),0)</f>
        <v>0</v>
      </c>
      <c r="BB112" s="156">
        <f ca="1">IF(BB$92&lt;$S112,SUM($U112:AG112),0)</f>
        <v>0</v>
      </c>
      <c r="BC112" s="156">
        <f ca="1">IF(BC$92&lt;$S112,SUM($U112:AH112),0)</f>
        <v>0</v>
      </c>
      <c r="BD112" s="156">
        <f ca="1">IF(BD$92&lt;$S112,SUM($U112:AI112),0)</f>
        <v>0</v>
      </c>
      <c r="BE112" s="156">
        <f ca="1">IF(BE$92&lt;$S112,SUM($U112:AJ112),0)</f>
        <v>0</v>
      </c>
      <c r="BF112" s="156">
        <f ca="1">IF(BF$92&lt;$S112,SUM($U112:AK112),0)</f>
        <v>0</v>
      </c>
      <c r="BG112" s="156">
        <f ca="1">IF(BG$92&lt;$S112,SUM($U112:AL112),0)</f>
        <v>0</v>
      </c>
      <c r="BH112" s="156">
        <f ca="1">IF(BH$92&lt;$S112,SUM($U112:AM112),0)</f>
        <v>0</v>
      </c>
      <c r="BI112" s="156">
        <f ca="1">IF(BI$92&lt;$S112,SUM($U112:AN112),0)</f>
        <v>0</v>
      </c>
    </row>
    <row r="113" spans="1:61" x14ac:dyDescent="0.3">
      <c r="A113" s="163">
        <f t="shared" si="15"/>
        <v>38</v>
      </c>
      <c r="B113" s="163" t="str">
        <f ca="1">IF(ISTEXT(OFFSET(Projekt!$B$118,$A113,B$92)),OFFSET(Projekt!$B$118,$A113,B$92),"")</f>
        <v/>
      </c>
      <c r="C113" s="163" t="str">
        <f ca="1">IF(ISTEXT(OFFSET(Projekt!$B$118,$A113,C$92)),OFFSET(Projekt!$B$118,$A113,C$92),"")</f>
        <v/>
      </c>
      <c r="D113" s="163" t="str">
        <f ca="1">IF(ISTEXT(OFFSET(Projekt!$B$118,$A113,D$92)),OFFSET(Projekt!$B$118,$A113,D$92),"")</f>
        <v/>
      </c>
      <c r="E113" s="317">
        <f ca="1">IF(ISNUMBER(OFFSET(Projekt!$B$118,$A113,E$92)),OFFSET(Projekt!$B$118,$A113,E$92),"")</f>
        <v>0</v>
      </c>
      <c r="S113" s="163">
        <f t="shared" si="13"/>
        <v>1900</v>
      </c>
      <c r="T113" s="318">
        <f t="shared" si="14"/>
        <v>38</v>
      </c>
      <c r="U113" s="156">
        <f ca="1">OFFSET(Projekt!$K$118,Engine!$T113,Engine!U$91)</f>
        <v>0</v>
      </c>
      <c r="V113" s="156">
        <f ca="1">OFFSET(Projekt!$K$118,Engine!$T113,Engine!V$91)</f>
        <v>0</v>
      </c>
      <c r="W113" s="156">
        <f ca="1">OFFSET(Projekt!$K$118,Engine!$T113,Engine!W$91)</f>
        <v>0</v>
      </c>
      <c r="X113" s="156">
        <f ca="1">OFFSET(Projekt!$K$118,Engine!$T113,Engine!X$91)</f>
        <v>0</v>
      </c>
      <c r="Y113" s="156">
        <f ca="1">OFFSET(Projekt!$K$118,Engine!$T113,Engine!Y$91)</f>
        <v>0</v>
      </c>
      <c r="Z113" s="156">
        <f ca="1">OFFSET(Projekt!$K$118,Engine!$T113,Engine!Z$91)</f>
        <v>0</v>
      </c>
      <c r="AA113" s="156">
        <f ca="1">OFFSET(Projekt!$K$118,Engine!$T113,Engine!AA$91)</f>
        <v>0</v>
      </c>
      <c r="AB113" s="156">
        <f ca="1">OFFSET(Projekt!$K$118,Engine!$T113,Engine!AB$91)</f>
        <v>0</v>
      </c>
      <c r="AC113" s="156">
        <f ca="1">OFFSET(Projekt!$K$118,Engine!$T113,Engine!AC$91)</f>
        <v>0</v>
      </c>
      <c r="AD113" s="156">
        <f ca="1">OFFSET(Projekt!$K$118,Engine!$T113,Engine!AD$91)</f>
        <v>0</v>
      </c>
      <c r="AE113" s="156">
        <f ca="1">OFFSET(Projekt!$K$118,Engine!$T113,Engine!AE$91)</f>
        <v>0</v>
      </c>
      <c r="AF113" s="156">
        <f ca="1">OFFSET(Projekt!$K$118,Engine!$T113,Engine!AF$91)</f>
        <v>0</v>
      </c>
      <c r="AG113" s="156">
        <f ca="1">OFFSET(Projekt!$K$118,Engine!$T113,Engine!AG$91)</f>
        <v>0</v>
      </c>
      <c r="AH113" s="156">
        <f ca="1">OFFSET(Projekt!$K$118,Engine!$T113,Engine!AH$91)</f>
        <v>0</v>
      </c>
      <c r="AI113" s="156">
        <f ca="1">OFFSET(Projekt!$K$118,Engine!$T113,Engine!AI$91)</f>
        <v>0</v>
      </c>
      <c r="AJ113" s="156">
        <f ca="1">OFFSET(Projekt!$K$118,Engine!$T113,Engine!AJ$91)</f>
        <v>0</v>
      </c>
      <c r="AK113" s="156">
        <f ca="1">OFFSET(Projekt!$K$118,Engine!$T113,Engine!AK$91)</f>
        <v>0</v>
      </c>
      <c r="AL113" s="156">
        <f ca="1">OFFSET(Projekt!$K$118,Engine!$T113,Engine!AL$91)</f>
        <v>0</v>
      </c>
      <c r="AM113" s="156">
        <f ca="1">OFFSET(Projekt!$K$118,Engine!$T113,Engine!AM$91)</f>
        <v>0</v>
      </c>
      <c r="AN113" s="156">
        <f ca="1">OFFSET(Projekt!$K$118,Engine!$T113,Engine!AN$91)</f>
        <v>0</v>
      </c>
      <c r="AO113" s="156"/>
      <c r="AP113" s="156">
        <f ca="1">IF(AP$92&lt;$S113,SUM($U113:U113),0)</f>
        <v>0</v>
      </c>
      <c r="AQ113" s="156">
        <f ca="1">IF(AQ$92&lt;$S113,SUM($U113:V113),0)</f>
        <v>0</v>
      </c>
      <c r="AR113" s="156">
        <f ca="1">IF(AR$92&lt;$S113,SUM($U113:W113),0)</f>
        <v>0</v>
      </c>
      <c r="AS113" s="156">
        <f ca="1">IF(AS$92&lt;$S113,SUM($U113:X113),0)</f>
        <v>0</v>
      </c>
      <c r="AT113" s="156">
        <f ca="1">IF(AT$92&lt;$S113,SUM($U113:Y113),0)</f>
        <v>0</v>
      </c>
      <c r="AU113" s="156">
        <f ca="1">IF(AU$92&lt;$S113,SUM($U113:Z113),0)</f>
        <v>0</v>
      </c>
      <c r="AV113" s="156">
        <f ca="1">IF(AV$92&lt;$S113,SUM($U113:AA113),0)</f>
        <v>0</v>
      </c>
      <c r="AW113" s="156">
        <f ca="1">IF(AW$92&lt;$S113,SUM($U113:AB113),0)</f>
        <v>0</v>
      </c>
      <c r="AX113" s="156">
        <f ca="1">IF(AX$92&lt;$S113,SUM($U113:AC113),0)</f>
        <v>0</v>
      </c>
      <c r="AY113" s="156">
        <f ca="1">IF(AY$92&lt;$S113,SUM($U113:AD113),0)</f>
        <v>0</v>
      </c>
      <c r="AZ113" s="156">
        <f ca="1">IF(AZ$92&lt;$S113,SUM($U113:AE113),0)</f>
        <v>0</v>
      </c>
      <c r="BA113" s="156">
        <f ca="1">IF(BA$92&lt;$S113,SUM($U113:AF113),0)</f>
        <v>0</v>
      </c>
      <c r="BB113" s="156">
        <f ca="1">IF(BB$92&lt;$S113,SUM($U113:AG113),0)</f>
        <v>0</v>
      </c>
      <c r="BC113" s="156">
        <f ca="1">IF(BC$92&lt;$S113,SUM($U113:AH113),0)</f>
        <v>0</v>
      </c>
      <c r="BD113" s="156">
        <f ca="1">IF(BD$92&lt;$S113,SUM($U113:AI113),0)</f>
        <v>0</v>
      </c>
      <c r="BE113" s="156">
        <f ca="1">IF(BE$92&lt;$S113,SUM($U113:AJ113),0)</f>
        <v>0</v>
      </c>
      <c r="BF113" s="156">
        <f ca="1">IF(BF$92&lt;$S113,SUM($U113:AK113),0)</f>
        <v>0</v>
      </c>
      <c r="BG113" s="156">
        <f ca="1">IF(BG$92&lt;$S113,SUM($U113:AL113),0)</f>
        <v>0</v>
      </c>
      <c r="BH113" s="156">
        <f ca="1">IF(BH$92&lt;$S113,SUM($U113:AM113),0)</f>
        <v>0</v>
      </c>
      <c r="BI113" s="156">
        <f ca="1">IF(BI$92&lt;$S113,SUM($U113:AN113),0)</f>
        <v>0</v>
      </c>
    </row>
    <row r="114" spans="1:61" x14ac:dyDescent="0.3">
      <c r="A114" s="163">
        <f t="shared" si="15"/>
        <v>40</v>
      </c>
      <c r="B114" s="163" t="str">
        <f ca="1">IF(ISTEXT(OFFSET(Projekt!$B$118,$A114,B$92)),OFFSET(Projekt!$B$118,$A114,B$92),"")</f>
        <v/>
      </c>
      <c r="C114" s="163" t="str">
        <f ca="1">IF(ISTEXT(OFFSET(Projekt!$B$118,$A114,C$92)),OFFSET(Projekt!$B$118,$A114,C$92),"")</f>
        <v/>
      </c>
      <c r="D114" s="163" t="str">
        <f ca="1">IF(ISTEXT(OFFSET(Projekt!$B$118,$A114,D$92)),OFFSET(Projekt!$B$118,$A114,D$92),"")</f>
        <v/>
      </c>
      <c r="E114" s="317">
        <f ca="1">IF(ISNUMBER(OFFSET(Projekt!$B$118,$A114,E$92)),OFFSET(Projekt!$B$118,$A114,E$92),"")</f>
        <v>0</v>
      </c>
      <c r="S114" s="163">
        <f t="shared" si="13"/>
        <v>1900</v>
      </c>
      <c r="T114" s="318">
        <f t="shared" si="14"/>
        <v>40</v>
      </c>
      <c r="U114" s="156">
        <f ca="1">OFFSET(Projekt!$K$118,Engine!$T114,Engine!U$91)</f>
        <v>0</v>
      </c>
      <c r="V114" s="156">
        <f ca="1">OFFSET(Projekt!$K$118,Engine!$T114,Engine!V$91)</f>
        <v>0</v>
      </c>
      <c r="W114" s="156">
        <f ca="1">OFFSET(Projekt!$K$118,Engine!$T114,Engine!W$91)</f>
        <v>0</v>
      </c>
      <c r="X114" s="156">
        <f ca="1">OFFSET(Projekt!$K$118,Engine!$T114,Engine!X$91)</f>
        <v>0</v>
      </c>
      <c r="Y114" s="156">
        <f ca="1">OFFSET(Projekt!$K$118,Engine!$T114,Engine!Y$91)</f>
        <v>0</v>
      </c>
      <c r="Z114" s="156">
        <f ca="1">OFFSET(Projekt!$K$118,Engine!$T114,Engine!Z$91)</f>
        <v>0</v>
      </c>
      <c r="AA114" s="156">
        <f ca="1">OFFSET(Projekt!$K$118,Engine!$T114,Engine!AA$91)</f>
        <v>0</v>
      </c>
      <c r="AB114" s="156">
        <f ca="1">OFFSET(Projekt!$K$118,Engine!$T114,Engine!AB$91)</f>
        <v>0</v>
      </c>
      <c r="AC114" s="156">
        <f ca="1">OFFSET(Projekt!$K$118,Engine!$T114,Engine!AC$91)</f>
        <v>0</v>
      </c>
      <c r="AD114" s="156">
        <f ca="1">OFFSET(Projekt!$K$118,Engine!$T114,Engine!AD$91)</f>
        <v>0</v>
      </c>
      <c r="AE114" s="156">
        <f ca="1">OFFSET(Projekt!$K$118,Engine!$T114,Engine!AE$91)</f>
        <v>0</v>
      </c>
      <c r="AF114" s="156">
        <f ca="1">OFFSET(Projekt!$K$118,Engine!$T114,Engine!AF$91)</f>
        <v>0</v>
      </c>
      <c r="AG114" s="156">
        <f ca="1">OFFSET(Projekt!$K$118,Engine!$T114,Engine!AG$91)</f>
        <v>0</v>
      </c>
      <c r="AH114" s="156">
        <f ca="1">OFFSET(Projekt!$K$118,Engine!$T114,Engine!AH$91)</f>
        <v>0</v>
      </c>
      <c r="AI114" s="156">
        <f ca="1">OFFSET(Projekt!$K$118,Engine!$T114,Engine!AI$91)</f>
        <v>0</v>
      </c>
      <c r="AJ114" s="156">
        <f ca="1">OFFSET(Projekt!$K$118,Engine!$T114,Engine!AJ$91)</f>
        <v>0</v>
      </c>
      <c r="AK114" s="156">
        <f ca="1">OFFSET(Projekt!$K$118,Engine!$T114,Engine!AK$91)</f>
        <v>0</v>
      </c>
      <c r="AL114" s="156">
        <f ca="1">OFFSET(Projekt!$K$118,Engine!$T114,Engine!AL$91)</f>
        <v>0</v>
      </c>
      <c r="AM114" s="156">
        <f ca="1">OFFSET(Projekt!$K$118,Engine!$T114,Engine!AM$91)</f>
        <v>0</v>
      </c>
      <c r="AN114" s="156">
        <f ca="1">OFFSET(Projekt!$K$118,Engine!$T114,Engine!AN$91)</f>
        <v>0</v>
      </c>
      <c r="AO114" s="156"/>
      <c r="AP114" s="156">
        <f ca="1">IF(AP$92&lt;$S114,SUM($U114:U114),0)</f>
        <v>0</v>
      </c>
      <c r="AQ114" s="156">
        <f ca="1">IF(AQ$92&lt;$S114,SUM($U114:V114),0)</f>
        <v>0</v>
      </c>
      <c r="AR114" s="156">
        <f ca="1">IF(AR$92&lt;$S114,SUM($U114:W114),0)</f>
        <v>0</v>
      </c>
      <c r="AS114" s="156">
        <f ca="1">IF(AS$92&lt;$S114,SUM($U114:X114),0)</f>
        <v>0</v>
      </c>
      <c r="AT114" s="156">
        <f ca="1">IF(AT$92&lt;$S114,SUM($U114:Y114),0)</f>
        <v>0</v>
      </c>
      <c r="AU114" s="156">
        <f ca="1">IF(AU$92&lt;$S114,SUM($U114:Z114),0)</f>
        <v>0</v>
      </c>
      <c r="AV114" s="156">
        <f ca="1">IF(AV$92&lt;$S114,SUM($U114:AA114),0)</f>
        <v>0</v>
      </c>
      <c r="AW114" s="156">
        <f ca="1">IF(AW$92&lt;$S114,SUM($U114:AB114),0)</f>
        <v>0</v>
      </c>
      <c r="AX114" s="156">
        <f ca="1">IF(AX$92&lt;$S114,SUM($U114:AC114),0)</f>
        <v>0</v>
      </c>
      <c r="AY114" s="156">
        <f ca="1">IF(AY$92&lt;$S114,SUM($U114:AD114),0)</f>
        <v>0</v>
      </c>
      <c r="AZ114" s="156">
        <f ca="1">IF(AZ$92&lt;$S114,SUM($U114:AE114),0)</f>
        <v>0</v>
      </c>
      <c r="BA114" s="156">
        <f ca="1">IF(BA$92&lt;$S114,SUM($U114:AF114),0)</f>
        <v>0</v>
      </c>
      <c r="BB114" s="156">
        <f ca="1">IF(BB$92&lt;$S114,SUM($U114:AG114),0)</f>
        <v>0</v>
      </c>
      <c r="BC114" s="156">
        <f ca="1">IF(BC$92&lt;$S114,SUM($U114:AH114),0)</f>
        <v>0</v>
      </c>
      <c r="BD114" s="156">
        <f ca="1">IF(BD$92&lt;$S114,SUM($U114:AI114),0)</f>
        <v>0</v>
      </c>
      <c r="BE114" s="156">
        <f ca="1">IF(BE$92&lt;$S114,SUM($U114:AJ114),0)</f>
        <v>0</v>
      </c>
      <c r="BF114" s="156">
        <f ca="1">IF(BF$92&lt;$S114,SUM($U114:AK114),0)</f>
        <v>0</v>
      </c>
      <c r="BG114" s="156">
        <f ca="1">IF(BG$92&lt;$S114,SUM($U114:AL114),0)</f>
        <v>0</v>
      </c>
      <c r="BH114" s="156">
        <f ca="1">IF(BH$92&lt;$S114,SUM($U114:AM114),0)</f>
        <v>0</v>
      </c>
      <c r="BI114" s="156">
        <f ca="1">IF(BI$92&lt;$S114,SUM($U114:AN114),0)</f>
        <v>0</v>
      </c>
    </row>
    <row r="115" spans="1:61" x14ac:dyDescent="0.3">
      <c r="A115" s="163">
        <f t="shared" si="15"/>
        <v>42</v>
      </c>
      <c r="B115" s="163" t="str">
        <f ca="1">IF(ISTEXT(OFFSET(Projekt!$B$118,$A115,B$92)),OFFSET(Projekt!$B$118,$A115,B$92),"")</f>
        <v/>
      </c>
      <c r="C115" s="163" t="str">
        <f ca="1">IF(ISTEXT(OFFSET(Projekt!$B$118,$A115,C$92)),OFFSET(Projekt!$B$118,$A115,C$92),"")</f>
        <v/>
      </c>
      <c r="D115" s="163" t="str">
        <f ca="1">IF(ISTEXT(OFFSET(Projekt!$B$118,$A115,D$92)),OFFSET(Projekt!$B$118,$A115,D$92),"")</f>
        <v/>
      </c>
      <c r="E115" s="317">
        <f ca="1">IF(ISNUMBER(OFFSET(Projekt!$B$118,$A115,E$92)),OFFSET(Projekt!$B$118,$A115,E$92),"")</f>
        <v>0</v>
      </c>
      <c r="S115" s="163">
        <f t="shared" si="13"/>
        <v>1900</v>
      </c>
      <c r="T115" s="318">
        <f t="shared" si="14"/>
        <v>42</v>
      </c>
      <c r="U115" s="156">
        <f ca="1">OFFSET(Projekt!$K$118,Engine!$T115,Engine!U$91)</f>
        <v>0</v>
      </c>
      <c r="V115" s="156">
        <f ca="1">OFFSET(Projekt!$K$118,Engine!$T115,Engine!V$91)</f>
        <v>0</v>
      </c>
      <c r="W115" s="156">
        <f ca="1">OFFSET(Projekt!$K$118,Engine!$T115,Engine!W$91)</f>
        <v>0</v>
      </c>
      <c r="X115" s="156">
        <f ca="1">OFFSET(Projekt!$K$118,Engine!$T115,Engine!X$91)</f>
        <v>0</v>
      </c>
      <c r="Y115" s="156">
        <f ca="1">OFFSET(Projekt!$K$118,Engine!$T115,Engine!Y$91)</f>
        <v>0</v>
      </c>
      <c r="Z115" s="156">
        <f ca="1">OFFSET(Projekt!$K$118,Engine!$T115,Engine!Z$91)</f>
        <v>0</v>
      </c>
      <c r="AA115" s="156">
        <f ca="1">OFFSET(Projekt!$K$118,Engine!$T115,Engine!AA$91)</f>
        <v>0</v>
      </c>
      <c r="AB115" s="156">
        <f ca="1">OFFSET(Projekt!$K$118,Engine!$T115,Engine!AB$91)</f>
        <v>0</v>
      </c>
      <c r="AC115" s="156">
        <f ca="1">OFFSET(Projekt!$K$118,Engine!$T115,Engine!AC$91)</f>
        <v>0</v>
      </c>
      <c r="AD115" s="156">
        <f ca="1">OFFSET(Projekt!$K$118,Engine!$T115,Engine!AD$91)</f>
        <v>0</v>
      </c>
      <c r="AE115" s="156">
        <f ca="1">OFFSET(Projekt!$K$118,Engine!$T115,Engine!AE$91)</f>
        <v>0</v>
      </c>
      <c r="AF115" s="156">
        <f ca="1">OFFSET(Projekt!$K$118,Engine!$T115,Engine!AF$91)</f>
        <v>0</v>
      </c>
      <c r="AG115" s="156">
        <f ca="1">OFFSET(Projekt!$K$118,Engine!$T115,Engine!AG$91)</f>
        <v>0</v>
      </c>
      <c r="AH115" s="156">
        <f ca="1">OFFSET(Projekt!$K$118,Engine!$T115,Engine!AH$91)</f>
        <v>0</v>
      </c>
      <c r="AI115" s="156">
        <f ca="1">OFFSET(Projekt!$K$118,Engine!$T115,Engine!AI$91)</f>
        <v>0</v>
      </c>
      <c r="AJ115" s="156">
        <f ca="1">OFFSET(Projekt!$K$118,Engine!$T115,Engine!AJ$91)</f>
        <v>0</v>
      </c>
      <c r="AK115" s="156">
        <f ca="1">OFFSET(Projekt!$K$118,Engine!$T115,Engine!AK$91)</f>
        <v>0</v>
      </c>
      <c r="AL115" s="156">
        <f ca="1">OFFSET(Projekt!$K$118,Engine!$T115,Engine!AL$91)</f>
        <v>0</v>
      </c>
      <c r="AM115" s="156">
        <f ca="1">OFFSET(Projekt!$K$118,Engine!$T115,Engine!AM$91)</f>
        <v>0</v>
      </c>
      <c r="AN115" s="156">
        <f ca="1">OFFSET(Projekt!$K$118,Engine!$T115,Engine!AN$91)</f>
        <v>0</v>
      </c>
      <c r="AO115" s="156"/>
      <c r="AP115" s="156">
        <f ca="1">IF(AP$92&lt;$S115,SUM($U115:U115),0)</f>
        <v>0</v>
      </c>
      <c r="AQ115" s="156">
        <f ca="1">IF(AQ$92&lt;$S115,SUM($U115:V115),0)</f>
        <v>0</v>
      </c>
      <c r="AR115" s="156">
        <f ca="1">IF(AR$92&lt;$S115,SUM($U115:W115),0)</f>
        <v>0</v>
      </c>
      <c r="AS115" s="156">
        <f ca="1">IF(AS$92&lt;$S115,SUM($U115:X115),0)</f>
        <v>0</v>
      </c>
      <c r="AT115" s="156">
        <f ca="1">IF(AT$92&lt;$S115,SUM($U115:Y115),0)</f>
        <v>0</v>
      </c>
      <c r="AU115" s="156">
        <f ca="1">IF(AU$92&lt;$S115,SUM($U115:Z115),0)</f>
        <v>0</v>
      </c>
      <c r="AV115" s="156">
        <f ca="1">IF(AV$92&lt;$S115,SUM($U115:AA115),0)</f>
        <v>0</v>
      </c>
      <c r="AW115" s="156">
        <f ca="1">IF(AW$92&lt;$S115,SUM($U115:AB115),0)</f>
        <v>0</v>
      </c>
      <c r="AX115" s="156">
        <f ca="1">IF(AX$92&lt;$S115,SUM($U115:AC115),0)</f>
        <v>0</v>
      </c>
      <c r="AY115" s="156">
        <f ca="1">IF(AY$92&lt;$S115,SUM($U115:AD115),0)</f>
        <v>0</v>
      </c>
      <c r="AZ115" s="156">
        <f ca="1">IF(AZ$92&lt;$S115,SUM($U115:AE115),0)</f>
        <v>0</v>
      </c>
      <c r="BA115" s="156">
        <f ca="1">IF(BA$92&lt;$S115,SUM($U115:AF115),0)</f>
        <v>0</v>
      </c>
      <c r="BB115" s="156">
        <f ca="1">IF(BB$92&lt;$S115,SUM($U115:AG115),0)</f>
        <v>0</v>
      </c>
      <c r="BC115" s="156">
        <f ca="1">IF(BC$92&lt;$S115,SUM($U115:AH115),0)</f>
        <v>0</v>
      </c>
      <c r="BD115" s="156">
        <f ca="1">IF(BD$92&lt;$S115,SUM($U115:AI115),0)</f>
        <v>0</v>
      </c>
      <c r="BE115" s="156">
        <f ca="1">IF(BE$92&lt;$S115,SUM($U115:AJ115),0)</f>
        <v>0</v>
      </c>
      <c r="BF115" s="156">
        <f ca="1">IF(BF$92&lt;$S115,SUM($U115:AK115),0)</f>
        <v>0</v>
      </c>
      <c r="BG115" s="156">
        <f ca="1">IF(BG$92&lt;$S115,SUM($U115:AL115),0)</f>
        <v>0</v>
      </c>
      <c r="BH115" s="156">
        <f ca="1">IF(BH$92&lt;$S115,SUM($U115:AM115),0)</f>
        <v>0</v>
      </c>
      <c r="BI115" s="156">
        <f ca="1">IF(BI$92&lt;$S115,SUM($U115:AN115),0)</f>
        <v>0</v>
      </c>
    </row>
    <row r="116" spans="1:61" x14ac:dyDescent="0.3">
      <c r="A116" s="163">
        <f t="shared" si="15"/>
        <v>44</v>
      </c>
      <c r="B116" s="163" t="str">
        <f ca="1">IF(ISTEXT(OFFSET(Projekt!$B$118,$A116,B$92)),OFFSET(Projekt!$B$118,$A116,B$92),"")</f>
        <v/>
      </c>
      <c r="C116" s="163" t="str">
        <f ca="1">IF(ISTEXT(OFFSET(Projekt!$B$118,$A116,C$92)),OFFSET(Projekt!$B$118,$A116,C$92),"")</f>
        <v/>
      </c>
      <c r="D116" s="163" t="str">
        <f ca="1">IF(ISTEXT(OFFSET(Projekt!$B$118,$A116,D$92)),OFFSET(Projekt!$B$118,$A116,D$92),"")</f>
        <v/>
      </c>
      <c r="E116" s="317">
        <f ca="1">IF(ISNUMBER(OFFSET(Projekt!$B$118,$A116,E$92)),OFFSET(Projekt!$B$118,$A116,E$92),"")</f>
        <v>0</v>
      </c>
      <c r="S116" s="163">
        <f t="shared" si="13"/>
        <v>1900</v>
      </c>
      <c r="T116" s="318">
        <f t="shared" si="14"/>
        <v>44</v>
      </c>
      <c r="U116" s="156">
        <f ca="1">OFFSET(Projekt!$K$118,Engine!$T116,Engine!U$91)</f>
        <v>0</v>
      </c>
      <c r="V116" s="156">
        <f ca="1">OFFSET(Projekt!$K$118,Engine!$T116,Engine!V$91)</f>
        <v>0</v>
      </c>
      <c r="W116" s="156">
        <f ca="1">OFFSET(Projekt!$K$118,Engine!$T116,Engine!W$91)</f>
        <v>0</v>
      </c>
      <c r="X116" s="156">
        <f ca="1">OFFSET(Projekt!$K$118,Engine!$T116,Engine!X$91)</f>
        <v>0</v>
      </c>
      <c r="Y116" s="156">
        <f ca="1">OFFSET(Projekt!$K$118,Engine!$T116,Engine!Y$91)</f>
        <v>0</v>
      </c>
      <c r="Z116" s="156">
        <f ca="1">OFFSET(Projekt!$K$118,Engine!$T116,Engine!Z$91)</f>
        <v>0</v>
      </c>
      <c r="AA116" s="156">
        <f ca="1">OFFSET(Projekt!$K$118,Engine!$T116,Engine!AA$91)</f>
        <v>0</v>
      </c>
      <c r="AB116" s="156">
        <f ca="1">OFFSET(Projekt!$K$118,Engine!$T116,Engine!AB$91)</f>
        <v>0</v>
      </c>
      <c r="AC116" s="156">
        <f ca="1">OFFSET(Projekt!$K$118,Engine!$T116,Engine!AC$91)</f>
        <v>0</v>
      </c>
      <c r="AD116" s="156">
        <f ca="1">OFFSET(Projekt!$K$118,Engine!$T116,Engine!AD$91)</f>
        <v>0</v>
      </c>
      <c r="AE116" s="156">
        <f ca="1">OFFSET(Projekt!$K$118,Engine!$T116,Engine!AE$91)</f>
        <v>0</v>
      </c>
      <c r="AF116" s="156">
        <f ca="1">OFFSET(Projekt!$K$118,Engine!$T116,Engine!AF$91)</f>
        <v>0</v>
      </c>
      <c r="AG116" s="156">
        <f ca="1">OFFSET(Projekt!$K$118,Engine!$T116,Engine!AG$91)</f>
        <v>0</v>
      </c>
      <c r="AH116" s="156">
        <f ca="1">OFFSET(Projekt!$K$118,Engine!$T116,Engine!AH$91)</f>
        <v>0</v>
      </c>
      <c r="AI116" s="156">
        <f ca="1">OFFSET(Projekt!$K$118,Engine!$T116,Engine!AI$91)</f>
        <v>0</v>
      </c>
      <c r="AJ116" s="156">
        <f ca="1">OFFSET(Projekt!$K$118,Engine!$T116,Engine!AJ$91)</f>
        <v>0</v>
      </c>
      <c r="AK116" s="156">
        <f ca="1">OFFSET(Projekt!$K$118,Engine!$T116,Engine!AK$91)</f>
        <v>0</v>
      </c>
      <c r="AL116" s="156">
        <f ca="1">OFFSET(Projekt!$K$118,Engine!$T116,Engine!AL$91)</f>
        <v>0</v>
      </c>
      <c r="AM116" s="156">
        <f ca="1">OFFSET(Projekt!$K$118,Engine!$T116,Engine!AM$91)</f>
        <v>0</v>
      </c>
      <c r="AN116" s="156">
        <f ca="1">OFFSET(Projekt!$K$118,Engine!$T116,Engine!AN$91)</f>
        <v>0</v>
      </c>
      <c r="AO116" s="156"/>
      <c r="AP116" s="156">
        <f ca="1">IF(AP$92&lt;$S116,SUM($U116:U116),0)</f>
        <v>0</v>
      </c>
      <c r="AQ116" s="156">
        <f ca="1">IF(AQ$92&lt;$S116,SUM($U116:V116),0)</f>
        <v>0</v>
      </c>
      <c r="AR116" s="156">
        <f ca="1">IF(AR$92&lt;$S116,SUM($U116:W116),0)</f>
        <v>0</v>
      </c>
      <c r="AS116" s="156">
        <f ca="1">IF(AS$92&lt;$S116,SUM($U116:X116),0)</f>
        <v>0</v>
      </c>
      <c r="AT116" s="156">
        <f ca="1">IF(AT$92&lt;$S116,SUM($U116:Y116),0)</f>
        <v>0</v>
      </c>
      <c r="AU116" s="156">
        <f ca="1">IF(AU$92&lt;$S116,SUM($U116:Z116),0)</f>
        <v>0</v>
      </c>
      <c r="AV116" s="156">
        <f ca="1">IF(AV$92&lt;$S116,SUM($U116:AA116),0)</f>
        <v>0</v>
      </c>
      <c r="AW116" s="156">
        <f ca="1">IF(AW$92&lt;$S116,SUM($U116:AB116),0)</f>
        <v>0</v>
      </c>
      <c r="AX116" s="156">
        <f ca="1">IF(AX$92&lt;$S116,SUM($U116:AC116),0)</f>
        <v>0</v>
      </c>
      <c r="AY116" s="156">
        <f ca="1">IF(AY$92&lt;$S116,SUM($U116:AD116),0)</f>
        <v>0</v>
      </c>
      <c r="AZ116" s="156">
        <f ca="1">IF(AZ$92&lt;$S116,SUM($U116:AE116),0)</f>
        <v>0</v>
      </c>
      <c r="BA116" s="156">
        <f ca="1">IF(BA$92&lt;$S116,SUM($U116:AF116),0)</f>
        <v>0</v>
      </c>
      <c r="BB116" s="156">
        <f ca="1">IF(BB$92&lt;$S116,SUM($U116:AG116),0)</f>
        <v>0</v>
      </c>
      <c r="BC116" s="156">
        <f ca="1">IF(BC$92&lt;$S116,SUM($U116:AH116),0)</f>
        <v>0</v>
      </c>
      <c r="BD116" s="156">
        <f ca="1">IF(BD$92&lt;$S116,SUM($U116:AI116),0)</f>
        <v>0</v>
      </c>
      <c r="BE116" s="156">
        <f ca="1">IF(BE$92&lt;$S116,SUM($U116:AJ116),0)</f>
        <v>0</v>
      </c>
      <c r="BF116" s="156">
        <f ca="1">IF(BF$92&lt;$S116,SUM($U116:AK116),0)</f>
        <v>0</v>
      </c>
      <c r="BG116" s="156">
        <f ca="1">IF(BG$92&lt;$S116,SUM($U116:AL116),0)</f>
        <v>0</v>
      </c>
      <c r="BH116" s="156">
        <f ca="1">IF(BH$92&lt;$S116,SUM($U116:AM116),0)</f>
        <v>0</v>
      </c>
      <c r="BI116" s="156">
        <f ca="1">IF(BI$92&lt;$S116,SUM($U116:AN116),0)</f>
        <v>0</v>
      </c>
    </row>
    <row r="117" spans="1:61" x14ac:dyDescent="0.3">
      <c r="A117" s="163">
        <f t="shared" si="15"/>
        <v>46</v>
      </c>
      <c r="B117" s="163" t="str">
        <f ca="1">IF(ISTEXT(OFFSET(Projekt!$B$118,$A117,B$92)),OFFSET(Projekt!$B$118,$A117,B$92),"")</f>
        <v/>
      </c>
      <c r="C117" s="163" t="str">
        <f ca="1">IF(ISTEXT(OFFSET(Projekt!$B$118,$A117,C$92)),OFFSET(Projekt!$B$118,$A117,C$92),"")</f>
        <v/>
      </c>
      <c r="D117" s="163" t="str">
        <f ca="1">IF(ISTEXT(OFFSET(Projekt!$B$118,$A117,D$92)),OFFSET(Projekt!$B$118,$A117,D$92),"")</f>
        <v/>
      </c>
      <c r="E117" s="317">
        <f ca="1">IF(ISNUMBER(OFFSET(Projekt!$B$118,$A117,E$92)),OFFSET(Projekt!$B$118,$A117,E$92),"")</f>
        <v>0</v>
      </c>
      <c r="S117" s="163">
        <f t="shared" si="13"/>
        <v>1900</v>
      </c>
      <c r="T117" s="318">
        <f t="shared" si="14"/>
        <v>46</v>
      </c>
      <c r="U117" s="156">
        <f ca="1">OFFSET(Projekt!$K$118,Engine!$T117,Engine!U$91)</f>
        <v>0</v>
      </c>
      <c r="V117" s="156">
        <f ca="1">OFFSET(Projekt!$K$118,Engine!$T117,Engine!V$91)</f>
        <v>0</v>
      </c>
      <c r="W117" s="156">
        <f ca="1">OFFSET(Projekt!$K$118,Engine!$T117,Engine!W$91)</f>
        <v>0</v>
      </c>
      <c r="X117" s="156">
        <f ca="1">OFFSET(Projekt!$K$118,Engine!$T117,Engine!X$91)</f>
        <v>0</v>
      </c>
      <c r="Y117" s="156">
        <f ca="1">OFFSET(Projekt!$K$118,Engine!$T117,Engine!Y$91)</f>
        <v>0</v>
      </c>
      <c r="Z117" s="156">
        <f ca="1">OFFSET(Projekt!$K$118,Engine!$T117,Engine!Z$91)</f>
        <v>0</v>
      </c>
      <c r="AA117" s="156">
        <f ca="1">OFFSET(Projekt!$K$118,Engine!$T117,Engine!AA$91)</f>
        <v>0</v>
      </c>
      <c r="AB117" s="156">
        <f ca="1">OFFSET(Projekt!$K$118,Engine!$T117,Engine!AB$91)</f>
        <v>0</v>
      </c>
      <c r="AC117" s="156">
        <f ca="1">OFFSET(Projekt!$K$118,Engine!$T117,Engine!AC$91)</f>
        <v>0</v>
      </c>
      <c r="AD117" s="156">
        <f ca="1">OFFSET(Projekt!$K$118,Engine!$T117,Engine!AD$91)</f>
        <v>0</v>
      </c>
      <c r="AE117" s="156">
        <f ca="1">OFFSET(Projekt!$K$118,Engine!$T117,Engine!AE$91)</f>
        <v>0</v>
      </c>
      <c r="AF117" s="156">
        <f ca="1">OFFSET(Projekt!$K$118,Engine!$T117,Engine!AF$91)</f>
        <v>0</v>
      </c>
      <c r="AG117" s="156">
        <f ca="1">OFFSET(Projekt!$K$118,Engine!$T117,Engine!AG$91)</f>
        <v>0</v>
      </c>
      <c r="AH117" s="156">
        <f ca="1">OFFSET(Projekt!$K$118,Engine!$T117,Engine!AH$91)</f>
        <v>0</v>
      </c>
      <c r="AI117" s="156">
        <f ca="1">OFFSET(Projekt!$K$118,Engine!$T117,Engine!AI$91)</f>
        <v>0</v>
      </c>
      <c r="AJ117" s="156">
        <f ca="1">OFFSET(Projekt!$K$118,Engine!$T117,Engine!AJ$91)</f>
        <v>0</v>
      </c>
      <c r="AK117" s="156">
        <f ca="1">OFFSET(Projekt!$K$118,Engine!$T117,Engine!AK$91)</f>
        <v>0</v>
      </c>
      <c r="AL117" s="156">
        <f ca="1">OFFSET(Projekt!$K$118,Engine!$T117,Engine!AL$91)</f>
        <v>0</v>
      </c>
      <c r="AM117" s="156">
        <f ca="1">OFFSET(Projekt!$K$118,Engine!$T117,Engine!AM$91)</f>
        <v>0</v>
      </c>
      <c r="AN117" s="156">
        <f ca="1">OFFSET(Projekt!$K$118,Engine!$T117,Engine!AN$91)</f>
        <v>0</v>
      </c>
      <c r="AO117" s="156"/>
      <c r="AP117" s="156">
        <f ca="1">IF(AP$92&lt;$S117,SUM($U117:U117),0)</f>
        <v>0</v>
      </c>
      <c r="AQ117" s="156">
        <f ca="1">IF(AQ$92&lt;$S117,SUM($U117:V117),0)</f>
        <v>0</v>
      </c>
      <c r="AR117" s="156">
        <f ca="1">IF(AR$92&lt;$S117,SUM($U117:W117),0)</f>
        <v>0</v>
      </c>
      <c r="AS117" s="156">
        <f ca="1">IF(AS$92&lt;$S117,SUM($U117:X117),0)</f>
        <v>0</v>
      </c>
      <c r="AT117" s="156">
        <f ca="1">IF(AT$92&lt;$S117,SUM($U117:Y117),0)</f>
        <v>0</v>
      </c>
      <c r="AU117" s="156">
        <f ca="1">IF(AU$92&lt;$S117,SUM($U117:Z117),0)</f>
        <v>0</v>
      </c>
      <c r="AV117" s="156">
        <f ca="1">IF(AV$92&lt;$S117,SUM($U117:AA117),0)</f>
        <v>0</v>
      </c>
      <c r="AW117" s="156">
        <f ca="1">IF(AW$92&lt;$S117,SUM($U117:AB117),0)</f>
        <v>0</v>
      </c>
      <c r="AX117" s="156">
        <f ca="1">IF(AX$92&lt;$S117,SUM($U117:AC117),0)</f>
        <v>0</v>
      </c>
      <c r="AY117" s="156">
        <f ca="1">IF(AY$92&lt;$S117,SUM($U117:AD117),0)</f>
        <v>0</v>
      </c>
      <c r="AZ117" s="156">
        <f ca="1">IF(AZ$92&lt;$S117,SUM($U117:AE117),0)</f>
        <v>0</v>
      </c>
      <c r="BA117" s="156">
        <f ca="1">IF(BA$92&lt;$S117,SUM($U117:AF117),0)</f>
        <v>0</v>
      </c>
      <c r="BB117" s="156">
        <f ca="1">IF(BB$92&lt;$S117,SUM($U117:AG117),0)</f>
        <v>0</v>
      </c>
      <c r="BC117" s="156">
        <f ca="1">IF(BC$92&lt;$S117,SUM($U117:AH117),0)</f>
        <v>0</v>
      </c>
      <c r="BD117" s="156">
        <f ca="1">IF(BD$92&lt;$S117,SUM($U117:AI117),0)</f>
        <v>0</v>
      </c>
      <c r="BE117" s="156">
        <f ca="1">IF(BE$92&lt;$S117,SUM($U117:AJ117),0)</f>
        <v>0</v>
      </c>
      <c r="BF117" s="156">
        <f ca="1">IF(BF$92&lt;$S117,SUM($U117:AK117),0)</f>
        <v>0</v>
      </c>
      <c r="BG117" s="156">
        <f ca="1">IF(BG$92&lt;$S117,SUM($U117:AL117),0)</f>
        <v>0</v>
      </c>
      <c r="BH117" s="156">
        <f ca="1">IF(BH$92&lt;$S117,SUM($U117:AM117),0)</f>
        <v>0</v>
      </c>
      <c r="BI117" s="156">
        <f ca="1">IF(BI$92&lt;$S117,SUM($U117:AN117),0)</f>
        <v>0</v>
      </c>
    </row>
    <row r="118" spans="1:61" x14ac:dyDescent="0.3">
      <c r="A118" s="163">
        <f t="shared" si="15"/>
        <v>48</v>
      </c>
      <c r="B118" s="163" t="str">
        <f ca="1">IF(ISTEXT(OFFSET(Projekt!$B$118,$A118,B$92)),OFFSET(Projekt!$B$118,$A118,B$92),"")</f>
        <v/>
      </c>
      <c r="C118" s="163" t="str">
        <f ca="1">IF(ISTEXT(OFFSET(Projekt!$B$118,$A118,C$92)),OFFSET(Projekt!$B$118,$A118,C$92),"")</f>
        <v/>
      </c>
      <c r="D118" s="163" t="str">
        <f ca="1">IF(ISTEXT(OFFSET(Projekt!$B$118,$A118,D$92)),OFFSET(Projekt!$B$118,$A118,D$92),"")</f>
        <v/>
      </c>
      <c r="E118" s="317">
        <f ca="1">IF(ISNUMBER(OFFSET(Projekt!$B$118,$A118,E$92)),OFFSET(Projekt!$B$118,$A118,E$92),"")</f>
        <v>0</v>
      </c>
      <c r="S118" s="163">
        <f t="shared" si="13"/>
        <v>1900</v>
      </c>
      <c r="T118" s="318">
        <f t="shared" si="14"/>
        <v>48</v>
      </c>
      <c r="U118" s="156">
        <f ca="1">OFFSET(Projekt!$K$118,Engine!$T118,Engine!U$91)</f>
        <v>0</v>
      </c>
      <c r="V118" s="156">
        <f ca="1">OFFSET(Projekt!$K$118,Engine!$T118,Engine!V$91)</f>
        <v>0</v>
      </c>
      <c r="W118" s="156">
        <f ca="1">OFFSET(Projekt!$K$118,Engine!$T118,Engine!W$91)</f>
        <v>0</v>
      </c>
      <c r="X118" s="156">
        <f ca="1">OFFSET(Projekt!$K$118,Engine!$T118,Engine!X$91)</f>
        <v>0</v>
      </c>
      <c r="Y118" s="156">
        <f ca="1">OFFSET(Projekt!$K$118,Engine!$T118,Engine!Y$91)</f>
        <v>0</v>
      </c>
      <c r="Z118" s="156">
        <f ca="1">OFFSET(Projekt!$K$118,Engine!$T118,Engine!Z$91)</f>
        <v>0</v>
      </c>
      <c r="AA118" s="156">
        <f ca="1">OFFSET(Projekt!$K$118,Engine!$T118,Engine!AA$91)</f>
        <v>0</v>
      </c>
      <c r="AB118" s="156">
        <f ca="1">OFFSET(Projekt!$K$118,Engine!$T118,Engine!AB$91)</f>
        <v>0</v>
      </c>
      <c r="AC118" s="156">
        <f ca="1">OFFSET(Projekt!$K$118,Engine!$T118,Engine!AC$91)</f>
        <v>0</v>
      </c>
      <c r="AD118" s="156">
        <f ca="1">OFFSET(Projekt!$K$118,Engine!$T118,Engine!AD$91)</f>
        <v>0</v>
      </c>
      <c r="AE118" s="156">
        <f ca="1">OFFSET(Projekt!$K$118,Engine!$T118,Engine!AE$91)</f>
        <v>0</v>
      </c>
      <c r="AF118" s="156">
        <f ca="1">OFFSET(Projekt!$K$118,Engine!$T118,Engine!AF$91)</f>
        <v>0</v>
      </c>
      <c r="AG118" s="156">
        <f ca="1">OFFSET(Projekt!$K$118,Engine!$T118,Engine!AG$91)</f>
        <v>0</v>
      </c>
      <c r="AH118" s="156">
        <f ca="1">OFFSET(Projekt!$K$118,Engine!$T118,Engine!AH$91)</f>
        <v>0</v>
      </c>
      <c r="AI118" s="156">
        <f ca="1">OFFSET(Projekt!$K$118,Engine!$T118,Engine!AI$91)</f>
        <v>0</v>
      </c>
      <c r="AJ118" s="156">
        <f ca="1">OFFSET(Projekt!$K$118,Engine!$T118,Engine!AJ$91)</f>
        <v>0</v>
      </c>
      <c r="AK118" s="156">
        <f ca="1">OFFSET(Projekt!$K$118,Engine!$T118,Engine!AK$91)</f>
        <v>0</v>
      </c>
      <c r="AL118" s="156">
        <f ca="1">OFFSET(Projekt!$K$118,Engine!$T118,Engine!AL$91)</f>
        <v>0</v>
      </c>
      <c r="AM118" s="156">
        <f ca="1">OFFSET(Projekt!$K$118,Engine!$T118,Engine!AM$91)</f>
        <v>0</v>
      </c>
      <c r="AN118" s="156">
        <f ca="1">OFFSET(Projekt!$K$118,Engine!$T118,Engine!AN$91)</f>
        <v>0</v>
      </c>
      <c r="AO118" s="156"/>
      <c r="AP118" s="156">
        <f ca="1">IF(AP$92&lt;$S118,SUM($U118:U118),0)</f>
        <v>0</v>
      </c>
      <c r="AQ118" s="156">
        <f ca="1">IF(AQ$92&lt;$S118,SUM($U118:V118),0)</f>
        <v>0</v>
      </c>
      <c r="AR118" s="156">
        <f ca="1">IF(AR$92&lt;$S118,SUM($U118:W118),0)</f>
        <v>0</v>
      </c>
      <c r="AS118" s="156">
        <f ca="1">IF(AS$92&lt;$S118,SUM($U118:X118),0)</f>
        <v>0</v>
      </c>
      <c r="AT118" s="156">
        <f ca="1">IF(AT$92&lt;$S118,SUM($U118:Y118),0)</f>
        <v>0</v>
      </c>
      <c r="AU118" s="156">
        <f ca="1">IF(AU$92&lt;$S118,SUM($U118:Z118),0)</f>
        <v>0</v>
      </c>
      <c r="AV118" s="156">
        <f ca="1">IF(AV$92&lt;$S118,SUM($U118:AA118),0)</f>
        <v>0</v>
      </c>
      <c r="AW118" s="156">
        <f ca="1">IF(AW$92&lt;$S118,SUM($U118:AB118),0)</f>
        <v>0</v>
      </c>
      <c r="AX118" s="156">
        <f ca="1">IF(AX$92&lt;$S118,SUM($U118:AC118),0)</f>
        <v>0</v>
      </c>
      <c r="AY118" s="156">
        <f ca="1">IF(AY$92&lt;$S118,SUM($U118:AD118),0)</f>
        <v>0</v>
      </c>
      <c r="AZ118" s="156">
        <f ca="1">IF(AZ$92&lt;$S118,SUM($U118:AE118),0)</f>
        <v>0</v>
      </c>
      <c r="BA118" s="156">
        <f ca="1">IF(BA$92&lt;$S118,SUM($U118:AF118),0)</f>
        <v>0</v>
      </c>
      <c r="BB118" s="156">
        <f ca="1">IF(BB$92&lt;$S118,SUM($U118:AG118),0)</f>
        <v>0</v>
      </c>
      <c r="BC118" s="156">
        <f ca="1">IF(BC$92&lt;$S118,SUM($U118:AH118),0)</f>
        <v>0</v>
      </c>
      <c r="BD118" s="156">
        <f ca="1">IF(BD$92&lt;$S118,SUM($U118:AI118),0)</f>
        <v>0</v>
      </c>
      <c r="BE118" s="156">
        <f ca="1">IF(BE$92&lt;$S118,SUM($U118:AJ118),0)</f>
        <v>0</v>
      </c>
      <c r="BF118" s="156">
        <f ca="1">IF(BF$92&lt;$S118,SUM($U118:AK118),0)</f>
        <v>0</v>
      </c>
      <c r="BG118" s="156">
        <f ca="1">IF(BG$92&lt;$S118,SUM($U118:AL118),0)</f>
        <v>0</v>
      </c>
      <c r="BH118" s="156">
        <f ca="1">IF(BH$92&lt;$S118,SUM($U118:AM118),0)</f>
        <v>0</v>
      </c>
      <c r="BI118" s="156">
        <f ca="1">IF(BI$92&lt;$S118,SUM($U118:AN118),0)</f>
        <v>0</v>
      </c>
    </row>
    <row r="119" spans="1:61" x14ac:dyDescent="0.3">
      <c r="A119" s="163">
        <f t="shared" si="15"/>
        <v>50</v>
      </c>
      <c r="B119" s="163" t="str">
        <f ca="1">IF(ISTEXT(OFFSET(Projekt!$B$118,$A119,B$92)),OFFSET(Projekt!$B$118,$A119,B$92),"")</f>
        <v/>
      </c>
      <c r="C119" s="163" t="str">
        <f ca="1">IF(ISTEXT(OFFSET(Projekt!$B$118,$A119,C$92)),OFFSET(Projekt!$B$118,$A119,C$92),"")</f>
        <v/>
      </c>
      <c r="D119" s="163" t="str">
        <f ca="1">IF(ISTEXT(OFFSET(Projekt!$B$118,$A119,D$92)),OFFSET(Projekt!$B$118,$A119,D$92),"")</f>
        <v/>
      </c>
      <c r="E119" s="317">
        <f ca="1">IF(ISNUMBER(OFFSET(Projekt!$B$118,$A119,E$92)),OFFSET(Projekt!$B$118,$A119,E$92),"")</f>
        <v>0</v>
      </c>
      <c r="S119" s="163">
        <f t="shared" si="13"/>
        <v>1900</v>
      </c>
      <c r="T119" s="318">
        <f t="shared" si="14"/>
        <v>50</v>
      </c>
      <c r="U119" s="156">
        <f ca="1">OFFSET(Projekt!$K$118,Engine!$T119,Engine!U$91)</f>
        <v>0</v>
      </c>
      <c r="V119" s="156">
        <f ca="1">OFFSET(Projekt!$K$118,Engine!$T119,Engine!V$91)</f>
        <v>0</v>
      </c>
      <c r="W119" s="156">
        <f ca="1">OFFSET(Projekt!$K$118,Engine!$T119,Engine!W$91)</f>
        <v>0</v>
      </c>
      <c r="X119" s="156">
        <f ca="1">OFFSET(Projekt!$K$118,Engine!$T119,Engine!X$91)</f>
        <v>0</v>
      </c>
      <c r="Y119" s="156">
        <f ca="1">OFFSET(Projekt!$K$118,Engine!$T119,Engine!Y$91)</f>
        <v>0</v>
      </c>
      <c r="Z119" s="156">
        <f ca="1">OFFSET(Projekt!$K$118,Engine!$T119,Engine!Z$91)</f>
        <v>0</v>
      </c>
      <c r="AA119" s="156">
        <f ca="1">OFFSET(Projekt!$K$118,Engine!$T119,Engine!AA$91)</f>
        <v>0</v>
      </c>
      <c r="AB119" s="156">
        <f ca="1">OFFSET(Projekt!$K$118,Engine!$T119,Engine!AB$91)</f>
        <v>0</v>
      </c>
      <c r="AC119" s="156">
        <f ca="1">OFFSET(Projekt!$K$118,Engine!$T119,Engine!AC$91)</f>
        <v>0</v>
      </c>
      <c r="AD119" s="156">
        <f ca="1">OFFSET(Projekt!$K$118,Engine!$T119,Engine!AD$91)</f>
        <v>0</v>
      </c>
      <c r="AE119" s="156">
        <f ca="1">OFFSET(Projekt!$K$118,Engine!$T119,Engine!AE$91)</f>
        <v>0</v>
      </c>
      <c r="AF119" s="156">
        <f ca="1">OFFSET(Projekt!$K$118,Engine!$T119,Engine!AF$91)</f>
        <v>0</v>
      </c>
      <c r="AG119" s="156">
        <f ca="1">OFFSET(Projekt!$K$118,Engine!$T119,Engine!AG$91)</f>
        <v>0</v>
      </c>
      <c r="AH119" s="156">
        <f ca="1">OFFSET(Projekt!$K$118,Engine!$T119,Engine!AH$91)</f>
        <v>0</v>
      </c>
      <c r="AI119" s="156">
        <f ca="1">OFFSET(Projekt!$K$118,Engine!$T119,Engine!AI$91)</f>
        <v>0</v>
      </c>
      <c r="AJ119" s="156">
        <f ca="1">OFFSET(Projekt!$K$118,Engine!$T119,Engine!AJ$91)</f>
        <v>0</v>
      </c>
      <c r="AK119" s="156">
        <f ca="1">OFFSET(Projekt!$K$118,Engine!$T119,Engine!AK$91)</f>
        <v>0</v>
      </c>
      <c r="AL119" s="156">
        <f ca="1">OFFSET(Projekt!$K$118,Engine!$T119,Engine!AL$91)</f>
        <v>0</v>
      </c>
      <c r="AM119" s="156">
        <f ca="1">OFFSET(Projekt!$K$118,Engine!$T119,Engine!AM$91)</f>
        <v>0</v>
      </c>
      <c r="AN119" s="156">
        <f ca="1">OFFSET(Projekt!$K$118,Engine!$T119,Engine!AN$91)</f>
        <v>0</v>
      </c>
      <c r="AO119" s="156"/>
      <c r="AP119" s="156">
        <f ca="1">IF(AP$92&lt;$S119,SUM($U119:U119),0)</f>
        <v>0</v>
      </c>
      <c r="AQ119" s="156">
        <f ca="1">IF(AQ$92&lt;$S119,SUM($U119:V119),0)</f>
        <v>0</v>
      </c>
      <c r="AR119" s="156">
        <f ca="1">IF(AR$92&lt;$S119,SUM($U119:W119),0)</f>
        <v>0</v>
      </c>
      <c r="AS119" s="156">
        <f ca="1">IF(AS$92&lt;$S119,SUM($U119:X119),0)</f>
        <v>0</v>
      </c>
      <c r="AT119" s="156">
        <f ca="1">IF(AT$92&lt;$S119,SUM($U119:Y119),0)</f>
        <v>0</v>
      </c>
      <c r="AU119" s="156">
        <f ca="1">IF(AU$92&lt;$S119,SUM($U119:Z119),0)</f>
        <v>0</v>
      </c>
      <c r="AV119" s="156">
        <f ca="1">IF(AV$92&lt;$S119,SUM($U119:AA119),0)</f>
        <v>0</v>
      </c>
      <c r="AW119" s="156">
        <f ca="1">IF(AW$92&lt;$S119,SUM($U119:AB119),0)</f>
        <v>0</v>
      </c>
      <c r="AX119" s="156">
        <f ca="1">IF(AX$92&lt;$S119,SUM($U119:AC119),0)</f>
        <v>0</v>
      </c>
      <c r="AY119" s="156">
        <f ca="1">IF(AY$92&lt;$S119,SUM($U119:AD119),0)</f>
        <v>0</v>
      </c>
      <c r="AZ119" s="156">
        <f ca="1">IF(AZ$92&lt;$S119,SUM($U119:AE119),0)</f>
        <v>0</v>
      </c>
      <c r="BA119" s="156">
        <f ca="1">IF(BA$92&lt;$S119,SUM($U119:AF119),0)</f>
        <v>0</v>
      </c>
      <c r="BB119" s="156">
        <f ca="1">IF(BB$92&lt;$S119,SUM($U119:AG119),0)</f>
        <v>0</v>
      </c>
      <c r="BC119" s="156">
        <f ca="1">IF(BC$92&lt;$S119,SUM($U119:AH119),0)</f>
        <v>0</v>
      </c>
      <c r="BD119" s="156">
        <f ca="1">IF(BD$92&lt;$S119,SUM($U119:AI119),0)</f>
        <v>0</v>
      </c>
      <c r="BE119" s="156">
        <f ca="1">IF(BE$92&lt;$S119,SUM($U119:AJ119),0)</f>
        <v>0</v>
      </c>
      <c r="BF119" s="156">
        <f ca="1">IF(BF$92&lt;$S119,SUM($U119:AK119),0)</f>
        <v>0</v>
      </c>
      <c r="BG119" s="156">
        <f ca="1">IF(BG$92&lt;$S119,SUM($U119:AL119),0)</f>
        <v>0</v>
      </c>
      <c r="BH119" s="156">
        <f ca="1">IF(BH$92&lt;$S119,SUM($U119:AM119),0)</f>
        <v>0</v>
      </c>
      <c r="BI119" s="156">
        <f ca="1">IF(BI$92&lt;$S119,SUM($U119:AN119),0)</f>
        <v>0</v>
      </c>
    </row>
    <row r="120" spans="1:61" x14ac:dyDescent="0.3">
      <c r="A120" s="163">
        <f t="shared" si="15"/>
        <v>52</v>
      </c>
      <c r="B120" s="163" t="str">
        <f ca="1">IF(ISTEXT(OFFSET(Projekt!$B$118,$A120,B$92)),OFFSET(Projekt!$B$118,$A120,B$92),"")</f>
        <v/>
      </c>
      <c r="C120" s="163" t="str">
        <f ca="1">IF(ISTEXT(OFFSET(Projekt!$B$118,$A120,C$92)),OFFSET(Projekt!$B$118,$A120,C$92),"")</f>
        <v/>
      </c>
      <c r="D120" s="163" t="str">
        <f ca="1">IF(ISTEXT(OFFSET(Projekt!$B$118,$A120,D$92)),OFFSET(Projekt!$B$118,$A120,D$92),"")</f>
        <v/>
      </c>
      <c r="E120" s="317">
        <f ca="1">IF(ISNUMBER(OFFSET(Projekt!$B$118,$A120,E$92)),OFFSET(Projekt!$B$118,$A120,E$92),"")</f>
        <v>0</v>
      </c>
      <c r="S120" s="163">
        <f t="shared" si="13"/>
        <v>1900</v>
      </c>
      <c r="T120" s="318">
        <f t="shared" si="14"/>
        <v>52</v>
      </c>
      <c r="U120" s="156">
        <f ca="1">OFFSET(Projekt!$K$118,Engine!$T120,Engine!U$91)</f>
        <v>0</v>
      </c>
      <c r="V120" s="156">
        <f ca="1">OFFSET(Projekt!$K$118,Engine!$T120,Engine!V$91)</f>
        <v>0</v>
      </c>
      <c r="W120" s="156">
        <f ca="1">OFFSET(Projekt!$K$118,Engine!$T120,Engine!W$91)</f>
        <v>0</v>
      </c>
      <c r="X120" s="156">
        <f ca="1">OFFSET(Projekt!$K$118,Engine!$T120,Engine!X$91)</f>
        <v>0</v>
      </c>
      <c r="Y120" s="156">
        <f ca="1">OFFSET(Projekt!$K$118,Engine!$T120,Engine!Y$91)</f>
        <v>0</v>
      </c>
      <c r="Z120" s="156">
        <f ca="1">OFFSET(Projekt!$K$118,Engine!$T120,Engine!Z$91)</f>
        <v>0</v>
      </c>
      <c r="AA120" s="156">
        <f ca="1">OFFSET(Projekt!$K$118,Engine!$T120,Engine!AA$91)</f>
        <v>0</v>
      </c>
      <c r="AB120" s="156">
        <f ca="1">OFFSET(Projekt!$K$118,Engine!$T120,Engine!AB$91)</f>
        <v>0</v>
      </c>
      <c r="AC120" s="156">
        <f ca="1">OFFSET(Projekt!$K$118,Engine!$T120,Engine!AC$91)</f>
        <v>0</v>
      </c>
      <c r="AD120" s="156">
        <f ca="1">OFFSET(Projekt!$K$118,Engine!$T120,Engine!AD$91)</f>
        <v>0</v>
      </c>
      <c r="AE120" s="156">
        <f ca="1">OFFSET(Projekt!$K$118,Engine!$T120,Engine!AE$91)</f>
        <v>0</v>
      </c>
      <c r="AF120" s="156">
        <f ca="1">OFFSET(Projekt!$K$118,Engine!$T120,Engine!AF$91)</f>
        <v>0</v>
      </c>
      <c r="AG120" s="156">
        <f ca="1">OFFSET(Projekt!$K$118,Engine!$T120,Engine!AG$91)</f>
        <v>0</v>
      </c>
      <c r="AH120" s="156">
        <f ca="1">OFFSET(Projekt!$K$118,Engine!$T120,Engine!AH$91)</f>
        <v>0</v>
      </c>
      <c r="AI120" s="156">
        <f ca="1">OFFSET(Projekt!$K$118,Engine!$T120,Engine!AI$91)</f>
        <v>0</v>
      </c>
      <c r="AJ120" s="156">
        <f ca="1">OFFSET(Projekt!$K$118,Engine!$T120,Engine!AJ$91)</f>
        <v>0</v>
      </c>
      <c r="AK120" s="156">
        <f ca="1">OFFSET(Projekt!$K$118,Engine!$T120,Engine!AK$91)</f>
        <v>0</v>
      </c>
      <c r="AL120" s="156">
        <f ca="1">OFFSET(Projekt!$K$118,Engine!$T120,Engine!AL$91)</f>
        <v>0</v>
      </c>
      <c r="AM120" s="156">
        <f ca="1">OFFSET(Projekt!$K$118,Engine!$T120,Engine!AM$91)</f>
        <v>0</v>
      </c>
      <c r="AN120" s="156">
        <f ca="1">OFFSET(Projekt!$K$118,Engine!$T120,Engine!AN$91)</f>
        <v>0</v>
      </c>
      <c r="AO120" s="156"/>
      <c r="AP120" s="156">
        <f ca="1">IF(AP$92&lt;$S120,SUM($U120:U120),0)</f>
        <v>0</v>
      </c>
      <c r="AQ120" s="156">
        <f ca="1">IF(AQ$92&lt;$S120,SUM($U120:V120),0)</f>
        <v>0</v>
      </c>
      <c r="AR120" s="156">
        <f ca="1">IF(AR$92&lt;$S120,SUM($U120:W120),0)</f>
        <v>0</v>
      </c>
      <c r="AS120" s="156">
        <f ca="1">IF(AS$92&lt;$S120,SUM($U120:X120),0)</f>
        <v>0</v>
      </c>
      <c r="AT120" s="156">
        <f ca="1">IF(AT$92&lt;$S120,SUM($U120:Y120),0)</f>
        <v>0</v>
      </c>
      <c r="AU120" s="156">
        <f ca="1">IF(AU$92&lt;$S120,SUM($U120:Z120),0)</f>
        <v>0</v>
      </c>
      <c r="AV120" s="156">
        <f ca="1">IF(AV$92&lt;$S120,SUM($U120:AA120),0)</f>
        <v>0</v>
      </c>
      <c r="AW120" s="156">
        <f ca="1">IF(AW$92&lt;$S120,SUM($U120:AB120),0)</f>
        <v>0</v>
      </c>
      <c r="AX120" s="156">
        <f ca="1">IF(AX$92&lt;$S120,SUM($U120:AC120),0)</f>
        <v>0</v>
      </c>
      <c r="AY120" s="156">
        <f ca="1">IF(AY$92&lt;$S120,SUM($U120:AD120),0)</f>
        <v>0</v>
      </c>
      <c r="AZ120" s="156">
        <f ca="1">IF(AZ$92&lt;$S120,SUM($U120:AE120),0)</f>
        <v>0</v>
      </c>
      <c r="BA120" s="156">
        <f ca="1">IF(BA$92&lt;$S120,SUM($U120:AF120),0)</f>
        <v>0</v>
      </c>
      <c r="BB120" s="156">
        <f ca="1">IF(BB$92&lt;$S120,SUM($U120:AG120),0)</f>
        <v>0</v>
      </c>
      <c r="BC120" s="156">
        <f ca="1">IF(BC$92&lt;$S120,SUM($U120:AH120),0)</f>
        <v>0</v>
      </c>
      <c r="BD120" s="156">
        <f ca="1">IF(BD$92&lt;$S120,SUM($U120:AI120),0)</f>
        <v>0</v>
      </c>
      <c r="BE120" s="156">
        <f ca="1">IF(BE$92&lt;$S120,SUM($U120:AJ120),0)</f>
        <v>0</v>
      </c>
      <c r="BF120" s="156">
        <f ca="1">IF(BF$92&lt;$S120,SUM($U120:AK120),0)</f>
        <v>0</v>
      </c>
      <c r="BG120" s="156">
        <f ca="1">IF(BG$92&lt;$S120,SUM($U120:AL120),0)</f>
        <v>0</v>
      </c>
      <c r="BH120" s="156">
        <f ca="1">IF(BH$92&lt;$S120,SUM($U120:AM120),0)</f>
        <v>0</v>
      </c>
      <c r="BI120" s="156">
        <f ca="1">IF(BI$92&lt;$S120,SUM($U120:AN120),0)</f>
        <v>0</v>
      </c>
    </row>
    <row r="121" spans="1:61" x14ac:dyDescent="0.3">
      <c r="A121" s="163">
        <f t="shared" si="15"/>
        <v>54</v>
      </c>
      <c r="B121" s="163" t="str">
        <f ca="1">IF(ISTEXT(OFFSET(Projekt!$B$118,$A121,B$92)),OFFSET(Projekt!$B$118,$A121,B$92),"")</f>
        <v/>
      </c>
      <c r="C121" s="163" t="str">
        <f ca="1">IF(ISTEXT(OFFSET(Projekt!$B$118,$A121,C$92)),OFFSET(Projekt!$B$118,$A121,C$92),"")</f>
        <v/>
      </c>
      <c r="D121" s="163" t="str">
        <f ca="1">IF(ISTEXT(OFFSET(Projekt!$B$118,$A121,D$92)),OFFSET(Projekt!$B$118,$A121,D$92),"")</f>
        <v/>
      </c>
      <c r="E121" s="317">
        <f ca="1">IF(ISNUMBER(OFFSET(Projekt!$B$118,$A121,E$92)),OFFSET(Projekt!$B$118,$A121,E$92),"")</f>
        <v>0</v>
      </c>
      <c r="S121" s="163">
        <f t="shared" si="13"/>
        <v>1900</v>
      </c>
      <c r="T121" s="318">
        <f t="shared" si="14"/>
        <v>54</v>
      </c>
      <c r="U121" s="156">
        <f ca="1">OFFSET(Projekt!$K$118,Engine!$T121,Engine!U$91)</f>
        <v>0</v>
      </c>
      <c r="V121" s="156">
        <f ca="1">OFFSET(Projekt!$K$118,Engine!$T121,Engine!V$91)</f>
        <v>0</v>
      </c>
      <c r="W121" s="156">
        <f ca="1">OFFSET(Projekt!$K$118,Engine!$T121,Engine!W$91)</f>
        <v>0</v>
      </c>
      <c r="X121" s="156">
        <f ca="1">OFFSET(Projekt!$K$118,Engine!$T121,Engine!X$91)</f>
        <v>0</v>
      </c>
      <c r="Y121" s="156">
        <f ca="1">OFFSET(Projekt!$K$118,Engine!$T121,Engine!Y$91)</f>
        <v>0</v>
      </c>
      <c r="Z121" s="156">
        <f ca="1">OFFSET(Projekt!$K$118,Engine!$T121,Engine!Z$91)</f>
        <v>0</v>
      </c>
      <c r="AA121" s="156">
        <f ca="1">OFFSET(Projekt!$K$118,Engine!$T121,Engine!AA$91)</f>
        <v>0</v>
      </c>
      <c r="AB121" s="156">
        <f ca="1">OFFSET(Projekt!$K$118,Engine!$T121,Engine!AB$91)</f>
        <v>0</v>
      </c>
      <c r="AC121" s="156">
        <f ca="1">OFFSET(Projekt!$K$118,Engine!$T121,Engine!AC$91)</f>
        <v>0</v>
      </c>
      <c r="AD121" s="156">
        <f ca="1">OFFSET(Projekt!$K$118,Engine!$T121,Engine!AD$91)</f>
        <v>0</v>
      </c>
      <c r="AE121" s="156">
        <f ca="1">OFFSET(Projekt!$K$118,Engine!$T121,Engine!AE$91)</f>
        <v>0</v>
      </c>
      <c r="AF121" s="156">
        <f ca="1">OFFSET(Projekt!$K$118,Engine!$T121,Engine!AF$91)</f>
        <v>0</v>
      </c>
      <c r="AG121" s="156">
        <f ca="1">OFFSET(Projekt!$K$118,Engine!$T121,Engine!AG$91)</f>
        <v>0</v>
      </c>
      <c r="AH121" s="156">
        <f ca="1">OFFSET(Projekt!$K$118,Engine!$T121,Engine!AH$91)</f>
        <v>0</v>
      </c>
      <c r="AI121" s="156">
        <f ca="1">OFFSET(Projekt!$K$118,Engine!$T121,Engine!AI$91)</f>
        <v>0</v>
      </c>
      <c r="AJ121" s="156">
        <f ca="1">OFFSET(Projekt!$K$118,Engine!$T121,Engine!AJ$91)</f>
        <v>0</v>
      </c>
      <c r="AK121" s="156">
        <f ca="1">OFFSET(Projekt!$K$118,Engine!$T121,Engine!AK$91)</f>
        <v>0</v>
      </c>
      <c r="AL121" s="156">
        <f ca="1">OFFSET(Projekt!$K$118,Engine!$T121,Engine!AL$91)</f>
        <v>0</v>
      </c>
      <c r="AM121" s="156">
        <f ca="1">OFFSET(Projekt!$K$118,Engine!$T121,Engine!AM$91)</f>
        <v>0</v>
      </c>
      <c r="AN121" s="156">
        <f ca="1">OFFSET(Projekt!$K$118,Engine!$T121,Engine!AN$91)</f>
        <v>0</v>
      </c>
      <c r="AO121" s="156"/>
      <c r="AP121" s="156">
        <f ca="1">IF(AP$92&lt;$S121,SUM($U121:U121),0)</f>
        <v>0</v>
      </c>
      <c r="AQ121" s="156">
        <f ca="1">IF(AQ$92&lt;$S121,SUM($U121:V121),0)</f>
        <v>0</v>
      </c>
      <c r="AR121" s="156">
        <f ca="1">IF(AR$92&lt;$S121,SUM($U121:W121),0)</f>
        <v>0</v>
      </c>
      <c r="AS121" s="156">
        <f ca="1">IF(AS$92&lt;$S121,SUM($U121:X121),0)</f>
        <v>0</v>
      </c>
      <c r="AT121" s="156">
        <f ca="1">IF(AT$92&lt;$S121,SUM($U121:Y121),0)</f>
        <v>0</v>
      </c>
      <c r="AU121" s="156">
        <f ca="1">IF(AU$92&lt;$S121,SUM($U121:Z121),0)</f>
        <v>0</v>
      </c>
      <c r="AV121" s="156">
        <f ca="1">IF(AV$92&lt;$S121,SUM($U121:AA121),0)</f>
        <v>0</v>
      </c>
      <c r="AW121" s="156">
        <f ca="1">IF(AW$92&lt;$S121,SUM($U121:AB121),0)</f>
        <v>0</v>
      </c>
      <c r="AX121" s="156">
        <f ca="1">IF(AX$92&lt;$S121,SUM($U121:AC121),0)</f>
        <v>0</v>
      </c>
      <c r="AY121" s="156">
        <f ca="1">IF(AY$92&lt;$S121,SUM($U121:AD121),0)</f>
        <v>0</v>
      </c>
      <c r="AZ121" s="156">
        <f ca="1">IF(AZ$92&lt;$S121,SUM($U121:AE121),0)</f>
        <v>0</v>
      </c>
      <c r="BA121" s="156">
        <f ca="1">IF(BA$92&lt;$S121,SUM($U121:AF121),0)</f>
        <v>0</v>
      </c>
      <c r="BB121" s="156">
        <f ca="1">IF(BB$92&lt;$S121,SUM($U121:AG121),0)</f>
        <v>0</v>
      </c>
      <c r="BC121" s="156">
        <f ca="1">IF(BC$92&lt;$S121,SUM($U121:AH121),0)</f>
        <v>0</v>
      </c>
      <c r="BD121" s="156">
        <f ca="1">IF(BD$92&lt;$S121,SUM($U121:AI121),0)</f>
        <v>0</v>
      </c>
      <c r="BE121" s="156">
        <f ca="1">IF(BE$92&lt;$S121,SUM($U121:AJ121),0)</f>
        <v>0</v>
      </c>
      <c r="BF121" s="156">
        <f ca="1">IF(BF$92&lt;$S121,SUM($U121:AK121),0)</f>
        <v>0</v>
      </c>
      <c r="BG121" s="156">
        <f ca="1">IF(BG$92&lt;$S121,SUM($U121:AL121),0)</f>
        <v>0</v>
      </c>
      <c r="BH121" s="156">
        <f ca="1">IF(BH$92&lt;$S121,SUM($U121:AM121),0)</f>
        <v>0</v>
      </c>
      <c r="BI121" s="156">
        <f ca="1">IF(BI$92&lt;$S121,SUM($U121:AN121),0)</f>
        <v>0</v>
      </c>
    </row>
    <row r="122" spans="1:61" x14ac:dyDescent="0.3">
      <c r="A122" s="163">
        <f t="shared" si="15"/>
        <v>56</v>
      </c>
      <c r="B122" s="163" t="str">
        <f ca="1">IF(ISTEXT(OFFSET(Projekt!$B$118,$A122,B$92)),OFFSET(Projekt!$B$118,$A122,B$92),"")</f>
        <v/>
      </c>
      <c r="C122" s="163" t="str">
        <f ca="1">IF(ISTEXT(OFFSET(Projekt!$B$118,$A122,C$92)),OFFSET(Projekt!$B$118,$A122,C$92),"")</f>
        <v/>
      </c>
      <c r="D122" s="163" t="str">
        <f ca="1">IF(ISTEXT(OFFSET(Projekt!$B$118,$A122,D$92)),OFFSET(Projekt!$B$118,$A122,D$92),"")</f>
        <v/>
      </c>
      <c r="E122" s="317">
        <f ca="1">IF(ISNUMBER(OFFSET(Projekt!$B$118,$A122,E$92)),OFFSET(Projekt!$B$118,$A122,E$92),"")</f>
        <v>0</v>
      </c>
      <c r="S122" s="163">
        <f t="shared" si="13"/>
        <v>1900</v>
      </c>
      <c r="T122" s="318">
        <f t="shared" si="14"/>
        <v>56</v>
      </c>
      <c r="U122" s="156">
        <f ca="1">OFFSET(Projekt!$K$118,Engine!$T122,Engine!U$91)</f>
        <v>0</v>
      </c>
      <c r="V122" s="156">
        <f ca="1">OFFSET(Projekt!$K$118,Engine!$T122,Engine!V$91)</f>
        <v>0</v>
      </c>
      <c r="W122" s="156">
        <f ca="1">OFFSET(Projekt!$K$118,Engine!$T122,Engine!W$91)</f>
        <v>0</v>
      </c>
      <c r="X122" s="156">
        <f ca="1">OFFSET(Projekt!$K$118,Engine!$T122,Engine!X$91)</f>
        <v>0</v>
      </c>
      <c r="Y122" s="156">
        <f ca="1">OFFSET(Projekt!$K$118,Engine!$T122,Engine!Y$91)</f>
        <v>0</v>
      </c>
      <c r="Z122" s="156">
        <f ca="1">OFFSET(Projekt!$K$118,Engine!$T122,Engine!Z$91)</f>
        <v>0</v>
      </c>
      <c r="AA122" s="156">
        <f ca="1">OFFSET(Projekt!$K$118,Engine!$T122,Engine!AA$91)</f>
        <v>0</v>
      </c>
      <c r="AB122" s="156">
        <f ca="1">OFFSET(Projekt!$K$118,Engine!$T122,Engine!AB$91)</f>
        <v>0</v>
      </c>
      <c r="AC122" s="156">
        <f ca="1">OFFSET(Projekt!$K$118,Engine!$T122,Engine!AC$91)</f>
        <v>0</v>
      </c>
      <c r="AD122" s="156">
        <f ca="1">OFFSET(Projekt!$K$118,Engine!$T122,Engine!AD$91)</f>
        <v>0</v>
      </c>
      <c r="AE122" s="156">
        <f ca="1">OFFSET(Projekt!$K$118,Engine!$T122,Engine!AE$91)</f>
        <v>0</v>
      </c>
      <c r="AF122" s="156">
        <f ca="1">OFFSET(Projekt!$K$118,Engine!$T122,Engine!AF$91)</f>
        <v>0</v>
      </c>
      <c r="AG122" s="156">
        <f ca="1">OFFSET(Projekt!$K$118,Engine!$T122,Engine!AG$91)</f>
        <v>0</v>
      </c>
      <c r="AH122" s="156">
        <f ca="1">OFFSET(Projekt!$K$118,Engine!$T122,Engine!AH$91)</f>
        <v>0</v>
      </c>
      <c r="AI122" s="156">
        <f ca="1">OFFSET(Projekt!$K$118,Engine!$T122,Engine!AI$91)</f>
        <v>0</v>
      </c>
      <c r="AJ122" s="156">
        <f ca="1">OFFSET(Projekt!$K$118,Engine!$T122,Engine!AJ$91)</f>
        <v>0</v>
      </c>
      <c r="AK122" s="156">
        <f ca="1">OFFSET(Projekt!$K$118,Engine!$T122,Engine!AK$91)</f>
        <v>0</v>
      </c>
      <c r="AL122" s="156">
        <f ca="1">OFFSET(Projekt!$K$118,Engine!$T122,Engine!AL$91)</f>
        <v>0</v>
      </c>
      <c r="AM122" s="156">
        <f ca="1">OFFSET(Projekt!$K$118,Engine!$T122,Engine!AM$91)</f>
        <v>0</v>
      </c>
      <c r="AN122" s="156">
        <f ca="1">OFFSET(Projekt!$K$118,Engine!$T122,Engine!AN$91)</f>
        <v>0</v>
      </c>
      <c r="AO122" s="156"/>
      <c r="AP122" s="156">
        <f ca="1">IF(AP$92&lt;$S122,SUM($U122:U122),0)</f>
        <v>0</v>
      </c>
      <c r="AQ122" s="156">
        <f ca="1">IF(AQ$92&lt;$S122,SUM($U122:V122),0)</f>
        <v>0</v>
      </c>
      <c r="AR122" s="156">
        <f ca="1">IF(AR$92&lt;$S122,SUM($U122:W122),0)</f>
        <v>0</v>
      </c>
      <c r="AS122" s="156">
        <f ca="1">IF(AS$92&lt;$S122,SUM($U122:X122),0)</f>
        <v>0</v>
      </c>
      <c r="AT122" s="156">
        <f ca="1">IF(AT$92&lt;$S122,SUM($U122:Y122),0)</f>
        <v>0</v>
      </c>
      <c r="AU122" s="156">
        <f ca="1">IF(AU$92&lt;$S122,SUM($U122:Z122),0)</f>
        <v>0</v>
      </c>
      <c r="AV122" s="156">
        <f ca="1">IF(AV$92&lt;$S122,SUM($U122:AA122),0)</f>
        <v>0</v>
      </c>
      <c r="AW122" s="156">
        <f ca="1">IF(AW$92&lt;$S122,SUM($U122:AB122),0)</f>
        <v>0</v>
      </c>
      <c r="AX122" s="156">
        <f ca="1">IF(AX$92&lt;$S122,SUM($U122:AC122),0)</f>
        <v>0</v>
      </c>
      <c r="AY122" s="156">
        <f ca="1">IF(AY$92&lt;$S122,SUM($U122:AD122),0)</f>
        <v>0</v>
      </c>
      <c r="AZ122" s="156">
        <f ca="1">IF(AZ$92&lt;$S122,SUM($U122:AE122),0)</f>
        <v>0</v>
      </c>
      <c r="BA122" s="156">
        <f ca="1">IF(BA$92&lt;$S122,SUM($U122:AF122),0)</f>
        <v>0</v>
      </c>
      <c r="BB122" s="156">
        <f ca="1">IF(BB$92&lt;$S122,SUM($U122:AG122),0)</f>
        <v>0</v>
      </c>
      <c r="BC122" s="156">
        <f ca="1">IF(BC$92&lt;$S122,SUM($U122:AH122),0)</f>
        <v>0</v>
      </c>
      <c r="BD122" s="156">
        <f ca="1">IF(BD$92&lt;$S122,SUM($U122:AI122),0)</f>
        <v>0</v>
      </c>
      <c r="BE122" s="156">
        <f ca="1">IF(BE$92&lt;$S122,SUM($U122:AJ122),0)</f>
        <v>0</v>
      </c>
      <c r="BF122" s="156">
        <f ca="1">IF(BF$92&lt;$S122,SUM($U122:AK122),0)</f>
        <v>0</v>
      </c>
      <c r="BG122" s="156">
        <f ca="1">IF(BG$92&lt;$S122,SUM($U122:AL122),0)</f>
        <v>0</v>
      </c>
      <c r="BH122" s="156">
        <f ca="1">IF(BH$92&lt;$S122,SUM($U122:AM122),0)</f>
        <v>0</v>
      </c>
      <c r="BI122" s="156">
        <f ca="1">IF(BI$92&lt;$S122,SUM($U122:AN122),0)</f>
        <v>0</v>
      </c>
    </row>
    <row r="123" spans="1:61" x14ac:dyDescent="0.3">
      <c r="A123" s="163">
        <f t="shared" si="15"/>
        <v>58</v>
      </c>
      <c r="B123" s="163" t="str">
        <f ca="1">IF(ISTEXT(OFFSET(Projekt!$B$118,$A123,B$92)),OFFSET(Projekt!$B$118,$A123,B$92),"")</f>
        <v/>
      </c>
      <c r="C123" s="163" t="str">
        <f ca="1">IF(ISTEXT(OFFSET(Projekt!$B$118,$A123,C$92)),OFFSET(Projekt!$B$118,$A123,C$92),"")</f>
        <v/>
      </c>
      <c r="D123" s="163" t="str">
        <f ca="1">IF(ISTEXT(OFFSET(Projekt!$B$118,$A123,D$92)),OFFSET(Projekt!$B$118,$A123,D$92),"")</f>
        <v/>
      </c>
      <c r="E123" s="317">
        <f ca="1">IF(ISNUMBER(OFFSET(Projekt!$B$118,$A123,E$92)),OFFSET(Projekt!$B$118,$A123,E$92),"")</f>
        <v>0</v>
      </c>
      <c r="S123" s="163">
        <f t="shared" si="13"/>
        <v>1900</v>
      </c>
      <c r="T123" s="318">
        <f t="shared" si="14"/>
        <v>58</v>
      </c>
      <c r="U123" s="156">
        <f ca="1">OFFSET(Projekt!$K$118,Engine!$T123,Engine!U$91)</f>
        <v>0</v>
      </c>
      <c r="V123" s="156">
        <f ca="1">OFFSET(Projekt!$K$118,Engine!$T123,Engine!V$91)</f>
        <v>0</v>
      </c>
      <c r="W123" s="156">
        <f ca="1">OFFSET(Projekt!$K$118,Engine!$T123,Engine!W$91)</f>
        <v>0</v>
      </c>
      <c r="X123" s="156">
        <f ca="1">OFFSET(Projekt!$K$118,Engine!$T123,Engine!X$91)</f>
        <v>0</v>
      </c>
      <c r="Y123" s="156">
        <f ca="1">OFFSET(Projekt!$K$118,Engine!$T123,Engine!Y$91)</f>
        <v>0</v>
      </c>
      <c r="Z123" s="156">
        <f ca="1">OFFSET(Projekt!$K$118,Engine!$T123,Engine!Z$91)</f>
        <v>0</v>
      </c>
      <c r="AA123" s="156">
        <f ca="1">OFFSET(Projekt!$K$118,Engine!$T123,Engine!AA$91)</f>
        <v>0</v>
      </c>
      <c r="AB123" s="156">
        <f ca="1">OFFSET(Projekt!$K$118,Engine!$T123,Engine!AB$91)</f>
        <v>0</v>
      </c>
      <c r="AC123" s="156">
        <f ca="1">OFFSET(Projekt!$K$118,Engine!$T123,Engine!AC$91)</f>
        <v>0</v>
      </c>
      <c r="AD123" s="156">
        <f ca="1">OFFSET(Projekt!$K$118,Engine!$T123,Engine!AD$91)</f>
        <v>0</v>
      </c>
      <c r="AE123" s="156">
        <f ca="1">OFFSET(Projekt!$K$118,Engine!$T123,Engine!AE$91)</f>
        <v>0</v>
      </c>
      <c r="AF123" s="156">
        <f ca="1">OFFSET(Projekt!$K$118,Engine!$T123,Engine!AF$91)</f>
        <v>0</v>
      </c>
      <c r="AG123" s="156">
        <f ca="1">OFFSET(Projekt!$K$118,Engine!$T123,Engine!AG$91)</f>
        <v>0</v>
      </c>
      <c r="AH123" s="156">
        <f ca="1">OFFSET(Projekt!$K$118,Engine!$T123,Engine!AH$91)</f>
        <v>0</v>
      </c>
      <c r="AI123" s="156">
        <f ca="1">OFFSET(Projekt!$K$118,Engine!$T123,Engine!AI$91)</f>
        <v>0</v>
      </c>
      <c r="AJ123" s="156">
        <f ca="1">OFFSET(Projekt!$K$118,Engine!$T123,Engine!AJ$91)</f>
        <v>0</v>
      </c>
      <c r="AK123" s="156">
        <f ca="1">OFFSET(Projekt!$K$118,Engine!$T123,Engine!AK$91)</f>
        <v>0</v>
      </c>
      <c r="AL123" s="156">
        <f ca="1">OFFSET(Projekt!$K$118,Engine!$T123,Engine!AL$91)</f>
        <v>0</v>
      </c>
      <c r="AM123" s="156">
        <f ca="1">OFFSET(Projekt!$K$118,Engine!$T123,Engine!AM$91)</f>
        <v>0</v>
      </c>
      <c r="AN123" s="156">
        <f ca="1">OFFSET(Projekt!$K$118,Engine!$T123,Engine!AN$91)</f>
        <v>0</v>
      </c>
      <c r="AO123" s="156"/>
      <c r="AP123" s="156">
        <f ca="1">IF(AP$92&lt;$S123,SUM($U123:U123),0)</f>
        <v>0</v>
      </c>
      <c r="AQ123" s="156">
        <f ca="1">IF(AQ$92&lt;$S123,SUM($U123:V123),0)</f>
        <v>0</v>
      </c>
      <c r="AR123" s="156">
        <f ca="1">IF(AR$92&lt;$S123,SUM($U123:W123),0)</f>
        <v>0</v>
      </c>
      <c r="AS123" s="156">
        <f ca="1">IF(AS$92&lt;$S123,SUM($U123:X123),0)</f>
        <v>0</v>
      </c>
      <c r="AT123" s="156">
        <f ca="1">IF(AT$92&lt;$S123,SUM($U123:Y123),0)</f>
        <v>0</v>
      </c>
      <c r="AU123" s="156">
        <f ca="1">IF(AU$92&lt;$S123,SUM($U123:Z123),0)</f>
        <v>0</v>
      </c>
      <c r="AV123" s="156">
        <f ca="1">IF(AV$92&lt;$S123,SUM($U123:AA123),0)</f>
        <v>0</v>
      </c>
      <c r="AW123" s="156">
        <f ca="1">IF(AW$92&lt;$S123,SUM($U123:AB123),0)</f>
        <v>0</v>
      </c>
      <c r="AX123" s="156">
        <f ca="1">IF(AX$92&lt;$S123,SUM($U123:AC123),0)</f>
        <v>0</v>
      </c>
      <c r="AY123" s="156">
        <f ca="1">IF(AY$92&lt;$S123,SUM($U123:AD123),0)</f>
        <v>0</v>
      </c>
      <c r="AZ123" s="156">
        <f ca="1">IF(AZ$92&lt;$S123,SUM($U123:AE123),0)</f>
        <v>0</v>
      </c>
      <c r="BA123" s="156">
        <f ca="1">IF(BA$92&lt;$S123,SUM($U123:AF123),0)</f>
        <v>0</v>
      </c>
      <c r="BB123" s="156">
        <f ca="1">IF(BB$92&lt;$S123,SUM($U123:AG123),0)</f>
        <v>0</v>
      </c>
      <c r="BC123" s="156">
        <f ca="1">IF(BC$92&lt;$S123,SUM($U123:AH123),0)</f>
        <v>0</v>
      </c>
      <c r="BD123" s="156">
        <f ca="1">IF(BD$92&lt;$S123,SUM($U123:AI123),0)</f>
        <v>0</v>
      </c>
      <c r="BE123" s="156">
        <f ca="1">IF(BE$92&lt;$S123,SUM($U123:AJ123),0)</f>
        <v>0</v>
      </c>
      <c r="BF123" s="156">
        <f ca="1">IF(BF$92&lt;$S123,SUM($U123:AK123),0)</f>
        <v>0</v>
      </c>
      <c r="BG123" s="156">
        <f ca="1">IF(BG$92&lt;$S123,SUM($U123:AL123),0)</f>
        <v>0</v>
      </c>
      <c r="BH123" s="156">
        <f ca="1">IF(BH$92&lt;$S123,SUM($U123:AM123),0)</f>
        <v>0</v>
      </c>
      <c r="BI123" s="156">
        <f ca="1">IF(BI$92&lt;$S123,SUM($U123:AN123),0)</f>
        <v>0</v>
      </c>
    </row>
    <row r="124" spans="1:61" x14ac:dyDescent="0.3">
      <c r="E124" s="319">
        <f ca="1">SUM(E94:E123)</f>
        <v>0</v>
      </c>
      <c r="AO124" s="168" t="s">
        <v>312</v>
      </c>
      <c r="AP124" s="175">
        <f ca="1">SUM(AP94:AP123)</f>
        <v>0</v>
      </c>
      <c r="AQ124" s="175">
        <f t="shared" ref="AQ124:AY124" ca="1" si="16">SUM(AQ94:AQ123)</f>
        <v>0</v>
      </c>
      <c r="AR124" s="175">
        <f t="shared" ca="1" si="16"/>
        <v>0</v>
      </c>
      <c r="AS124" s="175">
        <f t="shared" ca="1" si="16"/>
        <v>0</v>
      </c>
      <c r="AT124" s="175">
        <f t="shared" ca="1" si="16"/>
        <v>0</v>
      </c>
      <c r="AU124" s="175">
        <f t="shared" ca="1" si="16"/>
        <v>0</v>
      </c>
      <c r="AV124" s="175">
        <f t="shared" ca="1" si="16"/>
        <v>0</v>
      </c>
      <c r="AW124" s="175">
        <f t="shared" ca="1" si="16"/>
        <v>0</v>
      </c>
      <c r="AX124" s="175">
        <f t="shared" ca="1" si="16"/>
        <v>0</v>
      </c>
      <c r="AY124" s="175">
        <f t="shared" ca="1" si="16"/>
        <v>0</v>
      </c>
      <c r="AZ124" s="175">
        <f t="shared" ref="AZ124:BI124" ca="1" si="17">SUM(AZ94:AZ123)</f>
        <v>0</v>
      </c>
      <c r="BA124" s="175">
        <f t="shared" ca="1" si="17"/>
        <v>0</v>
      </c>
      <c r="BB124" s="175">
        <f t="shared" ca="1" si="17"/>
        <v>0</v>
      </c>
      <c r="BC124" s="175">
        <f t="shared" ca="1" si="17"/>
        <v>0</v>
      </c>
      <c r="BD124" s="175">
        <f t="shared" ca="1" si="17"/>
        <v>0</v>
      </c>
      <c r="BE124" s="175">
        <f t="shared" ca="1" si="17"/>
        <v>0</v>
      </c>
      <c r="BF124" s="175">
        <f t="shared" ca="1" si="17"/>
        <v>0</v>
      </c>
      <c r="BG124" s="175">
        <f t="shared" ca="1" si="17"/>
        <v>0</v>
      </c>
      <c r="BH124" s="175">
        <f t="shared" ca="1" si="17"/>
        <v>0</v>
      </c>
      <c r="BI124" s="175">
        <f t="shared" ca="1" si="17"/>
        <v>0</v>
      </c>
    </row>
    <row r="128" spans="1:61" x14ac:dyDescent="0.3">
      <c r="B128" s="366" t="s">
        <v>313</v>
      </c>
      <c r="C128" s="366"/>
      <c r="D128" s="366"/>
    </row>
    <row r="130" spans="2:61" outlineLevel="1" x14ac:dyDescent="0.3"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</row>
    <row r="131" spans="2:61" outlineLevel="1" x14ac:dyDescent="0.3"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</row>
    <row r="132" spans="2:61" ht="52" outlineLevel="1" x14ac:dyDescent="0.3">
      <c r="F132" s="163" t="s">
        <v>314</v>
      </c>
      <c r="H132" s="320" t="s">
        <v>305</v>
      </c>
      <c r="I132" s="320" t="s">
        <v>315</v>
      </c>
      <c r="J132" s="320" t="s">
        <v>306</v>
      </c>
      <c r="K132" s="320" t="s">
        <v>316</v>
      </c>
      <c r="L132" s="320" t="s">
        <v>317</v>
      </c>
      <c r="M132" s="320" t="s">
        <v>318</v>
      </c>
      <c r="N132" s="320" t="s">
        <v>319</v>
      </c>
      <c r="O132" s="320" t="s">
        <v>320</v>
      </c>
      <c r="P132" s="321" t="s">
        <v>321</v>
      </c>
      <c r="Q132" s="321" t="s">
        <v>322</v>
      </c>
      <c r="R132" s="163" t="s">
        <v>323</v>
      </c>
      <c r="U132" s="173">
        <f t="shared" ref="U132:AD132" ca="1" si="18">G$226</f>
        <v>2026</v>
      </c>
      <c r="V132" s="173">
        <f t="shared" ca="1" si="18"/>
        <v>2027</v>
      </c>
      <c r="W132" s="173">
        <f t="shared" ca="1" si="18"/>
        <v>2028</v>
      </c>
      <c r="X132" s="173">
        <f t="shared" ca="1" si="18"/>
        <v>2029</v>
      </c>
      <c r="Y132" s="173">
        <f t="shared" ca="1" si="18"/>
        <v>2030</v>
      </c>
      <c r="Z132" s="173">
        <f t="shared" ca="1" si="18"/>
        <v>2031</v>
      </c>
      <c r="AA132" s="173">
        <f t="shared" ca="1" si="18"/>
        <v>2032</v>
      </c>
      <c r="AB132" s="173">
        <f t="shared" ca="1" si="18"/>
        <v>2033</v>
      </c>
      <c r="AC132" s="173">
        <f t="shared" ca="1" si="18"/>
        <v>2034</v>
      </c>
      <c r="AD132" s="173">
        <f t="shared" ca="1" si="18"/>
        <v>2035</v>
      </c>
      <c r="AE132" s="173">
        <f t="shared" ref="AE132" ca="1" si="19">Q$226</f>
        <v>2036</v>
      </c>
      <c r="AF132" s="173">
        <f t="shared" ref="AF132" ca="1" si="20">R$226</f>
        <v>2037</v>
      </c>
      <c r="AG132" s="173">
        <f t="shared" ref="AG132" ca="1" si="21">S$226</f>
        <v>2038</v>
      </c>
      <c r="AH132" s="173">
        <f t="shared" ref="AH132" ca="1" si="22">T$226</f>
        <v>2039</v>
      </c>
      <c r="AI132" s="173">
        <f t="shared" ref="AI132" ca="1" si="23">U$226</f>
        <v>2040</v>
      </c>
      <c r="AJ132" s="173">
        <f t="shared" ref="AJ132" ca="1" si="24">V$226</f>
        <v>2041</v>
      </c>
      <c r="AK132" s="173">
        <f t="shared" ref="AK132" ca="1" si="25">W$226</f>
        <v>2042</v>
      </c>
      <c r="AL132" s="173">
        <f t="shared" ref="AL132" ca="1" si="26">X$226</f>
        <v>2043</v>
      </c>
      <c r="AM132" s="173">
        <f t="shared" ref="AM132" ca="1" si="27">Y$226</f>
        <v>2044</v>
      </c>
      <c r="AN132" s="173">
        <f t="shared" ref="AN132" ca="1" si="28">Z$226</f>
        <v>2045</v>
      </c>
      <c r="AP132" s="173">
        <f t="shared" ref="AP132:AY132" ca="1" si="29">U132</f>
        <v>2026</v>
      </c>
      <c r="AQ132" s="173">
        <f t="shared" ca="1" si="29"/>
        <v>2027</v>
      </c>
      <c r="AR132" s="173">
        <f t="shared" ca="1" si="29"/>
        <v>2028</v>
      </c>
      <c r="AS132" s="173">
        <f t="shared" ca="1" si="29"/>
        <v>2029</v>
      </c>
      <c r="AT132" s="173">
        <f t="shared" ca="1" si="29"/>
        <v>2030</v>
      </c>
      <c r="AU132" s="173">
        <f t="shared" ca="1" si="29"/>
        <v>2031</v>
      </c>
      <c r="AV132" s="173">
        <f t="shared" ca="1" si="29"/>
        <v>2032</v>
      </c>
      <c r="AW132" s="173">
        <f t="shared" ca="1" si="29"/>
        <v>2033</v>
      </c>
      <c r="AX132" s="173">
        <f t="shared" ca="1" si="29"/>
        <v>2034</v>
      </c>
      <c r="AY132" s="173">
        <f t="shared" ca="1" si="29"/>
        <v>2035</v>
      </c>
      <c r="AZ132" s="173">
        <f t="shared" ref="AZ132:BI132" ca="1" si="30">AE132</f>
        <v>2036</v>
      </c>
      <c r="BA132" s="173">
        <f t="shared" ca="1" si="30"/>
        <v>2037</v>
      </c>
      <c r="BB132" s="173">
        <f t="shared" ca="1" si="30"/>
        <v>2038</v>
      </c>
      <c r="BC132" s="173">
        <f t="shared" ca="1" si="30"/>
        <v>2039</v>
      </c>
      <c r="BD132" s="173">
        <f t="shared" ca="1" si="30"/>
        <v>2040</v>
      </c>
      <c r="BE132" s="173">
        <f t="shared" ca="1" si="30"/>
        <v>2041</v>
      </c>
      <c r="BF132" s="173">
        <f t="shared" ca="1" si="30"/>
        <v>2042</v>
      </c>
      <c r="BG132" s="173">
        <f t="shared" ca="1" si="30"/>
        <v>2043</v>
      </c>
      <c r="BH132" s="173">
        <f t="shared" ca="1" si="30"/>
        <v>2044</v>
      </c>
      <c r="BI132" s="173">
        <f t="shared" ca="1" si="30"/>
        <v>2045</v>
      </c>
    </row>
    <row r="133" spans="2:61" outlineLevel="1" x14ac:dyDescent="0.3">
      <c r="B133" s="163" t="str">
        <f t="shared" ref="B133:B162" ca="1" si="31">B94</f>
        <v/>
      </c>
      <c r="C133" s="163" t="str">
        <f t="shared" ref="C133:C162" ca="1" si="32">D94</f>
        <v/>
      </c>
      <c r="F133" s="156">
        <f t="shared" ref="F133:F162" ca="1" si="33">E94</f>
        <v>0</v>
      </c>
      <c r="H133" s="165">
        <f>Projekt!F188</f>
        <v>0</v>
      </c>
      <c r="I133" s="165">
        <f t="shared" ref="I133:I162" si="34">IF(J133&lt;&gt;100%,EOMONTH(H133,1),EOMONTH(H133,0))</f>
        <v>59</v>
      </c>
      <c r="J133" s="166">
        <f>Projekt!G188</f>
        <v>0</v>
      </c>
      <c r="K133" s="163">
        <f t="shared" ref="K133:K162" ca="1" si="35">ROUND(J133*F133,0)</f>
        <v>0</v>
      </c>
      <c r="L133" s="163">
        <f t="shared" ref="L133:L162" si="36">IFERROR(IF(J133=100%,1,ROUNDUP((1/J133)*12,0)),0)</f>
        <v>0</v>
      </c>
      <c r="M133" s="163">
        <f>ROUNDUP(L133/12,0)</f>
        <v>0</v>
      </c>
      <c r="N133" s="163">
        <f>IF($J133=100%,1,12-MONTH($I133)+1)</f>
        <v>11</v>
      </c>
      <c r="O133" s="163">
        <f ca="1">IF($J133=100%,$K133,ROUNDUP((K133/12)*N133,0))</f>
        <v>0</v>
      </c>
      <c r="P133" s="317">
        <f t="shared" ref="P133:P162" ca="1" si="37">IFERROR(IF(ROUND(F133/L133,0)=0,ROUND(F133/L133,2),ROUND(F133/L133,0)),0)</f>
        <v>0</v>
      </c>
      <c r="Q133" s="317">
        <f t="shared" ref="Q133:Q162" ca="1" si="38">IFERROR(ROUND(F133-(P133*(L133-1)),0),0)</f>
        <v>0</v>
      </c>
      <c r="R133" s="163">
        <f t="shared" ref="R133:R162" si="39">YEAR(H133)</f>
        <v>1900</v>
      </c>
      <c r="S133" s="163" t="b">
        <f t="shared" ref="S133:S162" ca="1" si="40">T133=F133</f>
        <v>1</v>
      </c>
      <c r="T133" s="163">
        <f t="shared" ref="T133:T162" ca="1" si="41">SUM(U133:AN133)</f>
        <v>0</v>
      </c>
      <c r="U133" s="322">
        <f ca="1">IF($R133=U$132,$O133,0)</f>
        <v>0</v>
      </c>
      <c r="V133" s="156">
        <f ca="1">IF(AND(V$264=$R133,$J133=100%),$O133,IF(V$264=$R133,$O133,IF(AND(V$264&gt;$R133,SUM($U133:U133)+$K133&lt;=$F133),$K133,IF(AND(V$264&gt;$R133,SUM($U133:U133)+$K133&gt;$F133),$F133-SUM($U133:U133),0))))</f>
        <v>0</v>
      </c>
      <c r="W133" s="156">
        <f ca="1">IF(AND(W$264=$R133,$J133=100%),$O133,IF(W$264=$R133,$O133,IF(AND(W$264&gt;$R133,SUM($U133:V133)+$K133&lt;=$F133),$K133,IF(AND(W$264&gt;$R133,SUM($U133:V133)+$K133&gt;$F133),$F133-SUM($U133:V133),0))))</f>
        <v>0</v>
      </c>
      <c r="X133" s="156">
        <f ca="1">IF(AND(X$264=$R133,$J133=100%),$O133,IF(X$264=$R133,$O133,IF(AND(X$264&gt;$R133,SUM($U133:W133)+$K133&lt;=$F133),$K133,IF(AND(X$264&gt;$R133,SUM($U133:W133)+$K133&gt;$F133),$F133-SUM($U133:W133),0))))</f>
        <v>0</v>
      </c>
      <c r="Y133" s="156">
        <f ca="1">IF(AND(Y$264=$R133,$J133=100%),$O133,IF(Y$264=$R133,$O133,IF(AND(Y$264&gt;$R133,SUM($U133:X133)+$K133&lt;=$F133),$K133,IF(AND(Y$264&gt;$R133,SUM($U133:X133)+$K133&gt;$F133),$F133-SUM($U133:X133),0))))</f>
        <v>0</v>
      </c>
      <c r="Z133" s="156">
        <f ca="1">IF(AND(Z$264=$R133,$J133=100%),$O133,IF(Z$264=$R133,$O133,IF(AND(Z$264&gt;$R133,SUM($U133:Y133)+$K133&lt;=$F133),$K133,IF(AND(Z$264&gt;$R133,SUM($U133:Y133)+$K133&gt;$F133),$F133-SUM($U133:Y133),0))))</f>
        <v>0</v>
      </c>
      <c r="AA133" s="156">
        <f ca="1">IF(AND(AA$264=$R133,$J133=100%),$O133,IF(AA$264=$R133,$O133,IF(AND(AA$264&gt;$R133,SUM($U133:Z133)+$K133&lt;=$F133),$K133,IF(AND(AA$264&gt;$R133,SUM($U133:Z133)+$K133&gt;$F133),$F133-SUM($U133:Z133),0))))</f>
        <v>0</v>
      </c>
      <c r="AB133" s="156">
        <f ca="1">IF(AND(AB$264=$R133,$J133=100%),$O133,IF(AB$264=$R133,$O133,IF(AND(AB$264&gt;$R133,SUM($U133:AA133)+$K133&lt;=$F133),$K133,IF(AND(AB$264&gt;$R133,SUM($U133:AA133)+$K133&gt;$F133),$F133-SUM($U133:AA133),0))))</f>
        <v>0</v>
      </c>
      <c r="AC133" s="156">
        <f ca="1">IF(AND(AC$264=$R133,$J133=100%),$O133,IF(AC$264=$R133,$O133,IF(AND(AC$264&gt;$R133,SUM($U133:AB133)+$K133&lt;=$F133),$K133,IF(AND(AC$264&gt;$R133,SUM($U133:AB133)+$K133&gt;$F133),$F133-SUM($U133:AB133),0))))</f>
        <v>0</v>
      </c>
      <c r="AD133" s="156">
        <f ca="1">IF(AND(AD$264=$R133,$J133=100%),$O133,IF(AD$264=$R133,$O133,IF(AND(AD$264&gt;$R133,SUM($U133:AC133)+$K133&lt;=$F133),$K133,IF(AND(AD$264&gt;$R133,SUM($U133:AC133)+$K133&gt;$F133),$F133-SUM($U133:AC133),0))))</f>
        <v>0</v>
      </c>
      <c r="AE133" s="156">
        <f ca="1">IF(AND(AE$264=$R133,$J133=100%),$O133,IF(AE$264=$R133,$O133,IF(AND(AE$264&gt;$R133,SUM($U133:AD133)+$K133&lt;=$F133),$K133,IF(AND(AE$264&gt;$R133,SUM($U133:AD133)+$K133&gt;$F133),$F133-SUM($U133:AD133),0))))</f>
        <v>0</v>
      </c>
      <c r="AF133" s="156">
        <f ca="1">IF(AND(AF$264=$R133,$J133=100%),$O133,IF(AF$264=$R133,$O133,IF(AND(AF$264&gt;$R133,SUM($U133:AE133)+$K133&lt;=$F133),$K133,IF(AND(AF$264&gt;$R133,SUM($U133:AE133)+$K133&gt;$F133),$F133-SUM($U133:AE133),0))))</f>
        <v>0</v>
      </c>
      <c r="AG133" s="156">
        <f ca="1">IF(AND(AG$264=$R133,$J133=100%),$O133,IF(AG$264=$R133,$O133,IF(AND(AG$264&gt;$R133,SUM($U133:AF133)+$K133&lt;=$F133),$K133,IF(AND(AG$264&gt;$R133,SUM($U133:AF133)+$K133&gt;$F133),$F133-SUM($U133:AF133),0))))</f>
        <v>0</v>
      </c>
      <c r="AH133" s="156">
        <f ca="1">IF(AND(AH$264=$R133,$J133=100%),$O133,IF(AH$264=$R133,$O133,IF(AND(AH$264&gt;$R133,SUM($U133:AG133)+$K133&lt;=$F133),$K133,IF(AND(AH$264&gt;$R133,SUM($U133:AG133)+$K133&gt;$F133),$F133-SUM($U133:AG133),0))))</f>
        <v>0</v>
      </c>
      <c r="AI133" s="156">
        <f ca="1">IF(AND(AI$264=$R133,$J133=100%),$O133,IF(AI$264=$R133,$O133,IF(AND(AI$264&gt;$R133,SUM($U133:AH133)+$K133&lt;=$F133),$K133,IF(AND(AI$264&gt;$R133,SUM($U133:AH133)+$K133&gt;$F133),$F133-SUM($U133:AH133),0))))</f>
        <v>0</v>
      </c>
      <c r="AJ133" s="156">
        <f ca="1">IF(AND(AJ$264=$R133,$J133=100%),$O133,IF(AJ$264=$R133,$O133,IF(AND(AJ$264&gt;$R133,SUM($U133:AI133)+$K133&lt;=$F133),$K133,IF(AND(AJ$264&gt;$R133,SUM($U133:AI133)+$K133&gt;$F133),$F133-SUM($U133:AI133),0))))</f>
        <v>0</v>
      </c>
      <c r="AK133" s="156">
        <f ca="1">IF(AND(AK$264=$R133,$J133=100%),$O133,IF(AK$264=$R133,$O133,IF(AND(AK$264&gt;$R133,SUM($U133:AJ133)+$K133&lt;=$F133),$K133,IF(AND(AK$264&gt;$R133,SUM($U133:AJ133)+$K133&gt;$F133),$F133-SUM($U133:AJ133),0))))</f>
        <v>0</v>
      </c>
      <c r="AL133" s="156">
        <f ca="1">IF(AND(AL$264=$R133,$J133=100%),$O133,IF(AL$264=$R133,$O133,IF(AND(AL$264&gt;$R133,SUM($U133:AK133)+$K133&lt;=$F133),$K133,IF(AND(AL$264&gt;$R133,SUM($U133:AK133)+$K133&gt;$F133),$F133-SUM($U133:AK133),0))))</f>
        <v>0</v>
      </c>
      <c r="AM133" s="156">
        <f ca="1">IF(AND(AM$264=$R133,$J133=100%),$O133,IF(AM$264=$R133,$O133,IF(AND(AM$264&gt;$R133,SUM($U133:AL133)+$K133&lt;=$F133),$K133,IF(AND(AM$264&gt;$R133,SUM($U133:AL133)+$K133&gt;$F133),$F133-SUM($U133:AL133),0))))</f>
        <v>0</v>
      </c>
      <c r="AN133" s="156">
        <f ca="1">IF(AND(AN$264=$R133,$J133=100%),$O133,IF(AN$264=$R133,$O133,IF(AND(AN$264&gt;$R133,SUM($U133:AM133)+$K133&lt;=$F133),$K133,IF(AND(AN$264&gt;$R133,SUM($U133:AM133)+$K133&gt;$F133),$F133-SUM($U133:AM133),0))))</f>
        <v>0</v>
      </c>
      <c r="AP133" s="163">
        <f t="shared" ref="AP133:AY142" ca="1" si="42">ROUND(SUMIF($U$264:$AN$264,AP$264,$U133:$AN133),1)</f>
        <v>0</v>
      </c>
      <c r="AQ133" s="163">
        <f t="shared" ca="1" si="42"/>
        <v>0</v>
      </c>
      <c r="AR133" s="163">
        <f t="shared" ca="1" si="42"/>
        <v>0</v>
      </c>
      <c r="AS133" s="163">
        <f t="shared" ca="1" si="42"/>
        <v>0</v>
      </c>
      <c r="AT133" s="163">
        <f t="shared" ca="1" si="42"/>
        <v>0</v>
      </c>
      <c r="AU133" s="163">
        <f t="shared" ca="1" si="42"/>
        <v>0</v>
      </c>
      <c r="AV133" s="163">
        <f t="shared" ca="1" si="42"/>
        <v>0</v>
      </c>
      <c r="AW133" s="163">
        <f t="shared" ca="1" si="42"/>
        <v>0</v>
      </c>
      <c r="AX133" s="163">
        <f t="shared" ca="1" si="42"/>
        <v>0</v>
      </c>
      <c r="AY133" s="163">
        <f t="shared" ca="1" si="42"/>
        <v>0</v>
      </c>
      <c r="AZ133" s="163">
        <f t="shared" ref="AZ133:BI148" ca="1" si="43">ROUND(SUMIF($U$264:$AN$264,AZ$264,$U133:$AN133),1)</f>
        <v>0</v>
      </c>
      <c r="BA133" s="163">
        <f t="shared" ca="1" si="43"/>
        <v>0</v>
      </c>
      <c r="BB133" s="163">
        <f t="shared" ca="1" si="43"/>
        <v>0</v>
      </c>
      <c r="BC133" s="163">
        <f t="shared" ca="1" si="43"/>
        <v>0</v>
      </c>
      <c r="BD133" s="163">
        <f t="shared" ca="1" si="43"/>
        <v>0</v>
      </c>
      <c r="BE133" s="163">
        <f t="shared" ca="1" si="43"/>
        <v>0</v>
      </c>
      <c r="BF133" s="163">
        <f t="shared" ca="1" si="43"/>
        <v>0</v>
      </c>
      <c r="BG133" s="163">
        <f t="shared" ca="1" si="43"/>
        <v>0</v>
      </c>
      <c r="BH133" s="163">
        <f t="shared" ca="1" si="43"/>
        <v>0</v>
      </c>
      <c r="BI133" s="163">
        <f t="shared" ca="1" si="43"/>
        <v>0</v>
      </c>
    </row>
    <row r="134" spans="2:61" outlineLevel="1" x14ac:dyDescent="0.3">
      <c r="B134" s="163" t="str">
        <f t="shared" ca="1" si="31"/>
        <v/>
      </c>
      <c r="C134" s="163" t="str">
        <f t="shared" ca="1" si="32"/>
        <v/>
      </c>
      <c r="F134" s="156">
        <f t="shared" ca="1" si="33"/>
        <v>0</v>
      </c>
      <c r="H134" s="165">
        <f>Projekt!F189</f>
        <v>0</v>
      </c>
      <c r="I134" s="165">
        <f t="shared" si="34"/>
        <v>59</v>
      </c>
      <c r="J134" s="166">
        <f>Projekt!G189</f>
        <v>0</v>
      </c>
      <c r="K134" s="163">
        <f t="shared" ca="1" si="35"/>
        <v>0</v>
      </c>
      <c r="L134" s="163">
        <f t="shared" si="36"/>
        <v>0</v>
      </c>
      <c r="M134" s="163">
        <f t="shared" ref="M134:M162" si="44">ROUNDUP(L134/12,0)</f>
        <v>0</v>
      </c>
      <c r="N134" s="163">
        <f t="shared" ref="N134:N162" si="45">IF($J134=100%,1,12-MONTH($I134)+1)</f>
        <v>11</v>
      </c>
      <c r="O134" s="163">
        <f t="shared" ref="O134:O162" ca="1" si="46">IF($J134=100%,$K134,ROUNDUP((K134/12)*N134,0))</f>
        <v>0</v>
      </c>
      <c r="P134" s="317">
        <f t="shared" ca="1" si="37"/>
        <v>0</v>
      </c>
      <c r="Q134" s="317">
        <f t="shared" ca="1" si="38"/>
        <v>0</v>
      </c>
      <c r="R134" s="163">
        <f t="shared" si="39"/>
        <v>1900</v>
      </c>
      <c r="S134" s="163" t="b">
        <f t="shared" ca="1" si="40"/>
        <v>1</v>
      </c>
      <c r="T134" s="163">
        <f t="shared" ca="1" si="41"/>
        <v>0</v>
      </c>
      <c r="U134" s="322">
        <f t="shared" ref="U134:U162" ca="1" si="47">IF($R134=U$132,$O134,0)</f>
        <v>0</v>
      </c>
      <c r="V134" s="156">
        <f ca="1">IF(AND(V$264=$R134,$J134=100%),$O134,IF(V$264=$R134,$O134,IF(AND(V$264&gt;$R134,SUM($U134:U134)+$K134&lt;=$F134),$K134,IF(AND(V$264&gt;$R134,SUM($U134:U134)+$K134&gt;$F134),$F134-SUM($U134:U134),0))))</f>
        <v>0</v>
      </c>
      <c r="W134" s="156">
        <f ca="1">IF(AND(W$264=$R134,$J134=100%),$O134,IF(W$264=$R134,$O134,IF(AND(W$264&gt;$R134,SUM($U134:V134)+$K134&lt;=$F134),$K134,IF(AND(W$264&gt;$R134,SUM($U134:V134)+$K134&gt;$F134),$F134-SUM($U134:V134),0))))</f>
        <v>0</v>
      </c>
      <c r="X134" s="156">
        <f ca="1">IF(AND(X$264=$R134,$J134=100%),$O134,IF(X$264=$R134,$O134,IF(AND(X$264&gt;$R134,SUM($U134:W134)+$K134&lt;=$F134),$K134,IF(AND(X$264&gt;$R134,SUM($U134:W134)+$K134&gt;$F134),$F134-SUM($U134:W134),0))))</f>
        <v>0</v>
      </c>
      <c r="Y134" s="156">
        <f ca="1">IF(AND(Y$264=$R134,$J134=100%),$O134,IF(Y$264=$R134,$O134,IF(AND(Y$264&gt;$R134,SUM($U134:X134)+$K134&lt;=$F134),$K134,IF(AND(Y$264&gt;$R134,SUM($U134:X134)+$K134&gt;$F134),$F134-SUM($U134:X134),0))))</f>
        <v>0</v>
      </c>
      <c r="Z134" s="156">
        <f ca="1">IF(AND(Z$264=$R134,$J134=100%),$O134,IF(Z$264=$R134,$O134,IF(AND(Z$264&gt;$R134,SUM($U134:Y134)+$K134&lt;=$F134),$K134,IF(AND(Z$264&gt;$R134,SUM($U134:Y134)+$K134&gt;$F134),$F134-SUM($U134:Y134),0))))</f>
        <v>0</v>
      </c>
      <c r="AA134" s="156">
        <f ca="1">IF(AND(AA$264=$R134,$J134=100%),$O134,IF(AA$264=$R134,$O134,IF(AND(AA$264&gt;$R134,SUM($U134:Z134)+$K134&lt;=$F134),$K134,IF(AND(AA$264&gt;$R134,SUM($U134:Z134)+$K134&gt;$F134),$F134-SUM($U134:Z134),0))))</f>
        <v>0</v>
      </c>
      <c r="AB134" s="156">
        <f ca="1">IF(AND(AB$264=$R134,$J134=100%),$O134,IF(AB$264=$R134,$O134,IF(AND(AB$264&gt;$R134,SUM($U134:AA134)+$K134&lt;=$F134),$K134,IF(AND(AB$264&gt;$R134,SUM($U134:AA134)+$K134&gt;$F134),$F134-SUM($U134:AA134),0))))</f>
        <v>0</v>
      </c>
      <c r="AC134" s="156">
        <f ca="1">IF(AND(AC$264=$R134,$J134=100%),$O134,IF(AC$264=$R134,$O134,IF(AND(AC$264&gt;$R134,SUM($U134:AB134)+$K134&lt;=$F134),$K134,IF(AND(AC$264&gt;$R134,SUM($U134:AB134)+$K134&gt;$F134),$F134-SUM($U134:AB134),0))))</f>
        <v>0</v>
      </c>
      <c r="AD134" s="156">
        <f ca="1">IF(AND(AD$264=$R134,$J134=100%),$O134,IF(AD$264=$R134,$O134,IF(AND(AD$264&gt;$R134,SUM($U134:AC134)+$K134&lt;=$F134),$K134,IF(AND(AD$264&gt;$R134,SUM($U134:AC134)+$K134&gt;$F134),$F134-SUM($U134:AC134),0))))</f>
        <v>0</v>
      </c>
      <c r="AE134" s="156">
        <f ca="1">IF(AND(AE$264=$R134,$J134=100%),$O134,IF(AE$264=$R134,$O134,IF(AND(AE$264&gt;$R134,SUM($U134:AD134)+$K134&lt;=$F134),$K134,IF(AND(AE$264&gt;$R134,SUM($U134:AD134)+$K134&gt;$F134),$F134-SUM($U134:AD134),0))))</f>
        <v>0</v>
      </c>
      <c r="AF134" s="156">
        <f ca="1">IF(AND(AF$264=$R134,$J134=100%),$O134,IF(AF$264=$R134,$O134,IF(AND(AF$264&gt;$R134,SUM($U134:AE134)+$K134&lt;=$F134),$K134,IF(AND(AF$264&gt;$R134,SUM($U134:AE134)+$K134&gt;$F134),$F134-SUM($U134:AE134),0))))</f>
        <v>0</v>
      </c>
      <c r="AG134" s="156">
        <f ca="1">IF(AND(AG$264=$R134,$J134=100%),$O134,IF(AG$264=$R134,$O134,IF(AND(AG$264&gt;$R134,SUM($U134:AF134)+$K134&lt;=$F134),$K134,IF(AND(AG$264&gt;$R134,SUM($U134:AF134)+$K134&gt;$F134),$F134-SUM($U134:AF134),0))))</f>
        <v>0</v>
      </c>
      <c r="AH134" s="156">
        <f ca="1">IF(AND(AH$264=$R134,$J134=100%),$O134,IF(AH$264=$R134,$O134,IF(AND(AH$264&gt;$R134,SUM($U134:AG134)+$K134&lt;=$F134),$K134,IF(AND(AH$264&gt;$R134,SUM($U134:AG134)+$K134&gt;$F134),$F134-SUM($U134:AG134),0))))</f>
        <v>0</v>
      </c>
      <c r="AI134" s="156">
        <f ca="1">IF(AND(AI$264=$R134,$J134=100%),$O134,IF(AI$264=$R134,$O134,IF(AND(AI$264&gt;$R134,SUM($U134:AH134)+$K134&lt;=$F134),$K134,IF(AND(AI$264&gt;$R134,SUM($U134:AH134)+$K134&gt;$F134),$F134-SUM($U134:AH134),0))))</f>
        <v>0</v>
      </c>
      <c r="AJ134" s="156">
        <f ca="1">IF(AND(AJ$264=$R134,$J134=100%),$O134,IF(AJ$264=$R134,$O134,IF(AND(AJ$264&gt;$R134,SUM($U134:AI134)+$K134&lt;=$F134),$K134,IF(AND(AJ$264&gt;$R134,SUM($U134:AI134)+$K134&gt;$F134),$F134-SUM($U134:AI134),0))))</f>
        <v>0</v>
      </c>
      <c r="AK134" s="156">
        <f ca="1">IF(AND(AK$264=$R134,$J134=100%),$O134,IF(AK$264=$R134,$O134,IF(AND(AK$264&gt;$R134,SUM($U134:AJ134)+$K134&lt;=$F134),$K134,IF(AND(AK$264&gt;$R134,SUM($U134:AJ134)+$K134&gt;$F134),$F134-SUM($U134:AJ134),0))))</f>
        <v>0</v>
      </c>
      <c r="AL134" s="156">
        <f ca="1">IF(AND(AL$264=$R134,$J134=100%),$O134,IF(AL$264=$R134,$O134,IF(AND(AL$264&gt;$R134,SUM($U134:AK134)+$K134&lt;=$F134),$K134,IF(AND(AL$264&gt;$R134,SUM($U134:AK134)+$K134&gt;$F134),$F134-SUM($U134:AK134),0))))</f>
        <v>0</v>
      </c>
      <c r="AM134" s="156">
        <f ca="1">IF(AND(AM$264=$R134,$J134=100%),$O134,IF(AM$264=$R134,$O134,IF(AND(AM$264&gt;$R134,SUM($U134:AL134)+$K134&lt;=$F134),$K134,IF(AND(AM$264&gt;$R134,SUM($U134:AL134)+$K134&gt;$F134),$F134-SUM($U134:AL134),0))))</f>
        <v>0</v>
      </c>
      <c r="AN134" s="156">
        <f ca="1">IF(AND(AN$264=$R134,$J134=100%),$O134,IF(AN$264=$R134,$O134,IF(AND(AN$264&gt;$R134,SUM($U134:AM134)+$K134&lt;=$F134),$K134,IF(AND(AN$264&gt;$R134,SUM($U134:AM134)+$K134&gt;$F134),$F134-SUM($U134:AM134),0))))</f>
        <v>0</v>
      </c>
      <c r="AP134" s="163">
        <f t="shared" ca="1" si="42"/>
        <v>0</v>
      </c>
      <c r="AQ134" s="163">
        <f t="shared" ca="1" si="42"/>
        <v>0</v>
      </c>
      <c r="AR134" s="163">
        <f t="shared" ca="1" si="42"/>
        <v>0</v>
      </c>
      <c r="AS134" s="163">
        <f t="shared" ca="1" si="42"/>
        <v>0</v>
      </c>
      <c r="AT134" s="163">
        <f t="shared" ca="1" si="42"/>
        <v>0</v>
      </c>
      <c r="AU134" s="163">
        <f t="shared" ca="1" si="42"/>
        <v>0</v>
      </c>
      <c r="AV134" s="163">
        <f t="shared" ca="1" si="42"/>
        <v>0</v>
      </c>
      <c r="AW134" s="163">
        <f t="shared" ca="1" si="42"/>
        <v>0</v>
      </c>
      <c r="AX134" s="163">
        <f t="shared" ca="1" si="42"/>
        <v>0</v>
      </c>
      <c r="AY134" s="163">
        <f t="shared" ca="1" si="42"/>
        <v>0</v>
      </c>
      <c r="AZ134" s="163">
        <f t="shared" ca="1" si="43"/>
        <v>0</v>
      </c>
      <c r="BA134" s="163">
        <f t="shared" ca="1" si="43"/>
        <v>0</v>
      </c>
      <c r="BB134" s="163">
        <f t="shared" ca="1" si="43"/>
        <v>0</v>
      </c>
      <c r="BC134" s="163">
        <f t="shared" ca="1" si="43"/>
        <v>0</v>
      </c>
      <c r="BD134" s="163">
        <f t="shared" ca="1" si="43"/>
        <v>0</v>
      </c>
      <c r="BE134" s="163">
        <f t="shared" ca="1" si="43"/>
        <v>0</v>
      </c>
      <c r="BF134" s="163">
        <f t="shared" ca="1" si="43"/>
        <v>0</v>
      </c>
      <c r="BG134" s="163">
        <f t="shared" ca="1" si="43"/>
        <v>0</v>
      </c>
      <c r="BH134" s="163">
        <f t="shared" ca="1" si="43"/>
        <v>0</v>
      </c>
      <c r="BI134" s="163">
        <f t="shared" ca="1" si="43"/>
        <v>0</v>
      </c>
    </row>
    <row r="135" spans="2:61" outlineLevel="1" x14ac:dyDescent="0.3">
      <c r="B135" s="163" t="str">
        <f t="shared" ca="1" si="31"/>
        <v/>
      </c>
      <c r="C135" s="163" t="str">
        <f t="shared" ca="1" si="32"/>
        <v/>
      </c>
      <c r="F135" s="156">
        <f t="shared" ca="1" si="33"/>
        <v>0</v>
      </c>
      <c r="H135" s="165">
        <f>Projekt!F190</f>
        <v>0</v>
      </c>
      <c r="I135" s="165">
        <f t="shared" si="34"/>
        <v>59</v>
      </c>
      <c r="J135" s="166">
        <f>Projekt!G190</f>
        <v>0</v>
      </c>
      <c r="K135" s="163">
        <f t="shared" ca="1" si="35"/>
        <v>0</v>
      </c>
      <c r="L135" s="163">
        <f t="shared" si="36"/>
        <v>0</v>
      </c>
      <c r="M135" s="163">
        <f t="shared" si="44"/>
        <v>0</v>
      </c>
      <c r="N135" s="163">
        <f t="shared" si="45"/>
        <v>11</v>
      </c>
      <c r="O135" s="163">
        <f t="shared" ca="1" si="46"/>
        <v>0</v>
      </c>
      <c r="P135" s="317">
        <f t="shared" ca="1" si="37"/>
        <v>0</v>
      </c>
      <c r="Q135" s="317">
        <f t="shared" ca="1" si="38"/>
        <v>0</v>
      </c>
      <c r="R135" s="163">
        <f t="shared" si="39"/>
        <v>1900</v>
      </c>
      <c r="S135" s="163" t="b">
        <f t="shared" ca="1" si="40"/>
        <v>1</v>
      </c>
      <c r="T135" s="163">
        <f t="shared" ca="1" si="41"/>
        <v>0</v>
      </c>
      <c r="U135" s="322">
        <f t="shared" ca="1" si="47"/>
        <v>0</v>
      </c>
      <c r="V135" s="156">
        <f ca="1">IF(AND(V$264=$R135,$J135=100%),$O135,IF(V$264=$R135,$O135,IF(AND(V$264&gt;$R135,SUM($U135:U135)+$K135&lt;=$F135),$K135,IF(AND(V$264&gt;$R135,SUM($U135:U135)+$K135&gt;$F135),$F135-SUM($U135:U135),0))))</f>
        <v>0</v>
      </c>
      <c r="W135" s="156">
        <f ca="1">IF(AND(W$264=$R135,$J135=100%),$O135,IF(W$264=$R135,$O135,IF(AND(W$264&gt;$R135,SUM($U135:V135)+$K135&lt;=$F135),$K135,IF(AND(W$264&gt;$R135,SUM($U135:V135)+$K135&gt;$F135),$F135-SUM($U135:V135),0))))</f>
        <v>0</v>
      </c>
      <c r="X135" s="156">
        <f ca="1">IF(AND(X$264=$R135,$J135=100%),$O135,IF(X$264=$R135,$O135,IF(AND(X$264&gt;$R135,SUM($U135:W135)+$K135&lt;=$F135),$K135,IF(AND(X$264&gt;$R135,SUM($U135:W135)+$K135&gt;$F135),$F135-SUM($U135:W135),0))))</f>
        <v>0</v>
      </c>
      <c r="Y135" s="156">
        <f ca="1">IF(AND(Y$264=$R135,$J135=100%),$O135,IF(Y$264=$R135,$O135,IF(AND(Y$264&gt;$R135,SUM($U135:X135)+$K135&lt;=$F135),$K135,IF(AND(Y$264&gt;$R135,SUM($U135:X135)+$K135&gt;$F135),$F135-SUM($U135:X135),0))))</f>
        <v>0</v>
      </c>
      <c r="Z135" s="156">
        <f ca="1">IF(AND(Z$264=$R135,$J135=100%),$O135,IF(Z$264=$R135,$O135,IF(AND(Z$264&gt;$R135,SUM($U135:Y135)+$K135&lt;=$F135),$K135,IF(AND(Z$264&gt;$R135,SUM($U135:Y135)+$K135&gt;$F135),$F135-SUM($U135:Y135),0))))</f>
        <v>0</v>
      </c>
      <c r="AA135" s="156">
        <f ca="1">IF(AND(AA$264=$R135,$J135=100%),$O135,IF(AA$264=$R135,$O135,IF(AND(AA$264&gt;$R135,SUM($U135:Z135)+$K135&lt;=$F135),$K135,IF(AND(AA$264&gt;$R135,SUM($U135:Z135)+$K135&gt;$F135),$F135-SUM($U135:Z135),0))))</f>
        <v>0</v>
      </c>
      <c r="AB135" s="156">
        <f ca="1">IF(AND(AB$264=$R135,$J135=100%),$O135,IF(AB$264=$R135,$O135,IF(AND(AB$264&gt;$R135,SUM($U135:AA135)+$K135&lt;=$F135),$K135,IF(AND(AB$264&gt;$R135,SUM($U135:AA135)+$K135&gt;$F135),$F135-SUM($U135:AA135),0))))</f>
        <v>0</v>
      </c>
      <c r="AC135" s="156">
        <f ca="1">IF(AND(AC$264=$R135,$J135=100%),$O135,IF(AC$264=$R135,$O135,IF(AND(AC$264&gt;$R135,SUM($U135:AB135)+$K135&lt;=$F135),$K135,IF(AND(AC$264&gt;$R135,SUM($U135:AB135)+$K135&gt;$F135),$F135-SUM($U135:AB135),0))))</f>
        <v>0</v>
      </c>
      <c r="AD135" s="156">
        <f ca="1">IF(AND(AD$264=$R135,$J135=100%),$O135,IF(AD$264=$R135,$O135,IF(AND(AD$264&gt;$R135,SUM($U135:AC135)+$K135&lt;=$F135),$K135,IF(AND(AD$264&gt;$R135,SUM($U135:AC135)+$K135&gt;$F135),$F135-SUM($U135:AC135),0))))</f>
        <v>0</v>
      </c>
      <c r="AE135" s="156">
        <f ca="1">IF(AND(AE$264=$R135,$J135=100%),$O135,IF(AE$264=$R135,$O135,IF(AND(AE$264&gt;$R135,SUM($U135:AD135)+$K135&lt;=$F135),$K135,IF(AND(AE$264&gt;$R135,SUM($U135:AD135)+$K135&gt;$F135),$F135-SUM($U135:AD135),0))))</f>
        <v>0</v>
      </c>
      <c r="AF135" s="156">
        <f ca="1">IF(AND(AF$264=$R135,$J135=100%),$O135,IF(AF$264=$R135,$O135,IF(AND(AF$264&gt;$R135,SUM($U135:AE135)+$K135&lt;=$F135),$K135,IF(AND(AF$264&gt;$R135,SUM($U135:AE135)+$K135&gt;$F135),$F135-SUM($U135:AE135),0))))</f>
        <v>0</v>
      </c>
      <c r="AG135" s="156">
        <f ca="1">IF(AND(AG$264=$R135,$J135=100%),$O135,IF(AG$264=$R135,$O135,IF(AND(AG$264&gt;$R135,SUM($U135:AF135)+$K135&lt;=$F135),$K135,IF(AND(AG$264&gt;$R135,SUM($U135:AF135)+$K135&gt;$F135),$F135-SUM($U135:AF135),0))))</f>
        <v>0</v>
      </c>
      <c r="AH135" s="156">
        <f ca="1">IF(AND(AH$264=$R135,$J135=100%),$O135,IF(AH$264=$R135,$O135,IF(AND(AH$264&gt;$R135,SUM($U135:AG135)+$K135&lt;=$F135),$K135,IF(AND(AH$264&gt;$R135,SUM($U135:AG135)+$K135&gt;$F135),$F135-SUM($U135:AG135),0))))</f>
        <v>0</v>
      </c>
      <c r="AI135" s="156">
        <f ca="1">IF(AND(AI$264=$R135,$J135=100%),$O135,IF(AI$264=$R135,$O135,IF(AND(AI$264&gt;$R135,SUM($U135:AH135)+$K135&lt;=$F135),$K135,IF(AND(AI$264&gt;$R135,SUM($U135:AH135)+$K135&gt;$F135),$F135-SUM($U135:AH135),0))))</f>
        <v>0</v>
      </c>
      <c r="AJ135" s="156">
        <f ca="1">IF(AND(AJ$264=$R135,$J135=100%),$O135,IF(AJ$264=$R135,$O135,IF(AND(AJ$264&gt;$R135,SUM($U135:AI135)+$K135&lt;=$F135),$K135,IF(AND(AJ$264&gt;$R135,SUM($U135:AI135)+$K135&gt;$F135),$F135-SUM($U135:AI135),0))))</f>
        <v>0</v>
      </c>
      <c r="AK135" s="156">
        <f ca="1">IF(AND(AK$264=$R135,$J135=100%),$O135,IF(AK$264=$R135,$O135,IF(AND(AK$264&gt;$R135,SUM($U135:AJ135)+$K135&lt;=$F135),$K135,IF(AND(AK$264&gt;$R135,SUM($U135:AJ135)+$K135&gt;$F135),$F135-SUM($U135:AJ135),0))))</f>
        <v>0</v>
      </c>
      <c r="AL135" s="156">
        <f ca="1">IF(AND(AL$264=$R135,$J135=100%),$O135,IF(AL$264=$R135,$O135,IF(AND(AL$264&gt;$R135,SUM($U135:AK135)+$K135&lt;=$F135),$K135,IF(AND(AL$264&gt;$R135,SUM($U135:AK135)+$K135&gt;$F135),$F135-SUM($U135:AK135),0))))</f>
        <v>0</v>
      </c>
      <c r="AM135" s="156">
        <f ca="1">IF(AND(AM$264=$R135,$J135=100%),$O135,IF(AM$264=$R135,$O135,IF(AND(AM$264&gt;$R135,SUM($U135:AL135)+$K135&lt;=$F135),$K135,IF(AND(AM$264&gt;$R135,SUM($U135:AL135)+$K135&gt;$F135),$F135-SUM($U135:AL135),0))))</f>
        <v>0</v>
      </c>
      <c r="AN135" s="156">
        <f ca="1">IF(AND(AN$264=$R135,$J135=100%),$O135,IF(AN$264=$R135,$O135,IF(AND(AN$264&gt;$R135,SUM($U135:AM135)+$K135&lt;=$F135),$K135,IF(AND(AN$264&gt;$R135,SUM($U135:AM135)+$K135&gt;$F135),$F135-SUM($U135:AM135),0))))</f>
        <v>0</v>
      </c>
      <c r="AP135" s="163">
        <f t="shared" ca="1" si="42"/>
        <v>0</v>
      </c>
      <c r="AQ135" s="163">
        <f t="shared" ca="1" si="42"/>
        <v>0</v>
      </c>
      <c r="AR135" s="163">
        <f t="shared" ca="1" si="42"/>
        <v>0</v>
      </c>
      <c r="AS135" s="163">
        <f t="shared" ca="1" si="42"/>
        <v>0</v>
      </c>
      <c r="AT135" s="163">
        <f t="shared" ca="1" si="42"/>
        <v>0</v>
      </c>
      <c r="AU135" s="163">
        <f t="shared" ca="1" si="42"/>
        <v>0</v>
      </c>
      <c r="AV135" s="163">
        <f t="shared" ca="1" si="42"/>
        <v>0</v>
      </c>
      <c r="AW135" s="163">
        <f t="shared" ca="1" si="42"/>
        <v>0</v>
      </c>
      <c r="AX135" s="163">
        <f t="shared" ca="1" si="42"/>
        <v>0</v>
      </c>
      <c r="AY135" s="163">
        <f t="shared" ca="1" si="42"/>
        <v>0</v>
      </c>
      <c r="AZ135" s="163">
        <f t="shared" ca="1" si="43"/>
        <v>0</v>
      </c>
      <c r="BA135" s="163">
        <f t="shared" ca="1" si="43"/>
        <v>0</v>
      </c>
      <c r="BB135" s="163">
        <f t="shared" ca="1" si="43"/>
        <v>0</v>
      </c>
      <c r="BC135" s="163">
        <f t="shared" ca="1" si="43"/>
        <v>0</v>
      </c>
      <c r="BD135" s="163">
        <f t="shared" ca="1" si="43"/>
        <v>0</v>
      </c>
      <c r="BE135" s="163">
        <f t="shared" ca="1" si="43"/>
        <v>0</v>
      </c>
      <c r="BF135" s="163">
        <f t="shared" ca="1" si="43"/>
        <v>0</v>
      </c>
      <c r="BG135" s="163">
        <f t="shared" ca="1" si="43"/>
        <v>0</v>
      </c>
      <c r="BH135" s="163">
        <f t="shared" ca="1" si="43"/>
        <v>0</v>
      </c>
      <c r="BI135" s="163">
        <f t="shared" ca="1" si="43"/>
        <v>0</v>
      </c>
    </row>
    <row r="136" spans="2:61" outlineLevel="1" x14ac:dyDescent="0.3">
      <c r="B136" s="163" t="str">
        <f t="shared" ca="1" si="31"/>
        <v/>
      </c>
      <c r="C136" s="163" t="str">
        <f t="shared" ca="1" si="32"/>
        <v/>
      </c>
      <c r="F136" s="156">
        <f t="shared" ca="1" si="33"/>
        <v>0</v>
      </c>
      <c r="H136" s="165">
        <f>Projekt!F191</f>
        <v>0</v>
      </c>
      <c r="I136" s="165">
        <f t="shared" si="34"/>
        <v>59</v>
      </c>
      <c r="J136" s="166">
        <f>Projekt!G191</f>
        <v>0</v>
      </c>
      <c r="K136" s="163">
        <f t="shared" ca="1" si="35"/>
        <v>0</v>
      </c>
      <c r="L136" s="163">
        <f t="shared" si="36"/>
        <v>0</v>
      </c>
      <c r="M136" s="163">
        <f t="shared" si="44"/>
        <v>0</v>
      </c>
      <c r="N136" s="163">
        <f t="shared" si="45"/>
        <v>11</v>
      </c>
      <c r="O136" s="163">
        <f t="shared" ca="1" si="46"/>
        <v>0</v>
      </c>
      <c r="P136" s="317">
        <f t="shared" ca="1" si="37"/>
        <v>0</v>
      </c>
      <c r="Q136" s="317">
        <f t="shared" ca="1" si="38"/>
        <v>0</v>
      </c>
      <c r="R136" s="163">
        <f t="shared" si="39"/>
        <v>1900</v>
      </c>
      <c r="S136" s="163" t="b">
        <f t="shared" ca="1" si="40"/>
        <v>1</v>
      </c>
      <c r="T136" s="163">
        <f t="shared" ca="1" si="41"/>
        <v>0</v>
      </c>
      <c r="U136" s="322">
        <f t="shared" ca="1" si="47"/>
        <v>0</v>
      </c>
      <c r="V136" s="156">
        <f ca="1">IF(AND(V$264=$R136,$J136=100%),$O136,IF(V$264=$R136,$O136,IF(AND(V$264&gt;$R136,SUM($U136:U136)+$K136&lt;=$F136),$K136,IF(AND(V$264&gt;$R136,SUM($U136:U136)+$K136&gt;$F136),$F136-SUM($U136:U136),0))))</f>
        <v>0</v>
      </c>
      <c r="W136" s="156">
        <f ca="1">IF(AND(W$264=$R136,$J136=100%),$O136,IF(W$264=$R136,$O136,IF(AND(W$264&gt;$R136,SUM($U136:V136)+$K136&lt;=$F136),$K136,IF(AND(W$264&gt;$R136,SUM($U136:V136)+$K136&gt;$F136),$F136-SUM($U136:V136),0))))</f>
        <v>0</v>
      </c>
      <c r="X136" s="156">
        <f ca="1">IF(AND(X$264=$R136,$J136=100%),$O136,IF(X$264=$R136,$O136,IF(AND(X$264&gt;$R136,SUM($U136:W136)+$K136&lt;=$F136),$K136,IF(AND(X$264&gt;$R136,SUM($U136:W136)+$K136&gt;$F136),$F136-SUM($U136:W136),0))))</f>
        <v>0</v>
      </c>
      <c r="Y136" s="156">
        <f ca="1">IF(AND(Y$264=$R136,$J136=100%),$O136,IF(Y$264=$R136,$O136,IF(AND(Y$264&gt;$R136,SUM($U136:X136)+$K136&lt;=$F136),$K136,IF(AND(Y$264&gt;$R136,SUM($U136:X136)+$K136&gt;$F136),$F136-SUM($U136:X136),0))))</f>
        <v>0</v>
      </c>
      <c r="Z136" s="156">
        <f ca="1">IF(AND(Z$264=$R136,$J136=100%),$O136,IF(Z$264=$R136,$O136,IF(AND(Z$264&gt;$R136,SUM($U136:Y136)+$K136&lt;=$F136),$K136,IF(AND(Z$264&gt;$R136,SUM($U136:Y136)+$K136&gt;$F136),$F136-SUM($U136:Y136),0))))</f>
        <v>0</v>
      </c>
      <c r="AA136" s="156">
        <f ca="1">IF(AND(AA$264=$R136,$J136=100%),$O136,IF(AA$264=$R136,$O136,IF(AND(AA$264&gt;$R136,SUM($U136:Z136)+$K136&lt;=$F136),$K136,IF(AND(AA$264&gt;$R136,SUM($U136:Z136)+$K136&gt;$F136),$F136-SUM($U136:Z136),0))))</f>
        <v>0</v>
      </c>
      <c r="AB136" s="156">
        <f ca="1">IF(AND(AB$264=$R136,$J136=100%),$O136,IF(AB$264=$R136,$O136,IF(AND(AB$264&gt;$R136,SUM($U136:AA136)+$K136&lt;=$F136),$K136,IF(AND(AB$264&gt;$R136,SUM($U136:AA136)+$K136&gt;$F136),$F136-SUM($U136:AA136),0))))</f>
        <v>0</v>
      </c>
      <c r="AC136" s="156">
        <f ca="1">IF(AND(AC$264=$R136,$J136=100%),$O136,IF(AC$264=$R136,$O136,IF(AND(AC$264&gt;$R136,SUM($U136:AB136)+$K136&lt;=$F136),$K136,IF(AND(AC$264&gt;$R136,SUM($U136:AB136)+$K136&gt;$F136),$F136-SUM($U136:AB136),0))))</f>
        <v>0</v>
      </c>
      <c r="AD136" s="156">
        <f ca="1">IF(AND(AD$264=$R136,$J136=100%),$O136,IF(AD$264=$R136,$O136,IF(AND(AD$264&gt;$R136,SUM($U136:AC136)+$K136&lt;=$F136),$K136,IF(AND(AD$264&gt;$R136,SUM($U136:AC136)+$K136&gt;$F136),$F136-SUM($U136:AC136),0))))</f>
        <v>0</v>
      </c>
      <c r="AE136" s="156">
        <f ca="1">IF(AND(AE$264=$R136,$J136=100%),$O136,IF(AE$264=$R136,$O136,IF(AND(AE$264&gt;$R136,SUM($U136:AD136)+$K136&lt;=$F136),$K136,IF(AND(AE$264&gt;$R136,SUM($U136:AD136)+$K136&gt;$F136),$F136-SUM($U136:AD136),0))))</f>
        <v>0</v>
      </c>
      <c r="AF136" s="156">
        <f ca="1">IF(AND(AF$264=$R136,$J136=100%),$O136,IF(AF$264=$R136,$O136,IF(AND(AF$264&gt;$R136,SUM($U136:AE136)+$K136&lt;=$F136),$K136,IF(AND(AF$264&gt;$R136,SUM($U136:AE136)+$K136&gt;$F136),$F136-SUM($U136:AE136),0))))</f>
        <v>0</v>
      </c>
      <c r="AG136" s="156">
        <f ca="1">IF(AND(AG$264=$R136,$J136=100%),$O136,IF(AG$264=$R136,$O136,IF(AND(AG$264&gt;$R136,SUM($U136:AF136)+$K136&lt;=$F136),$K136,IF(AND(AG$264&gt;$R136,SUM($U136:AF136)+$K136&gt;$F136),$F136-SUM($U136:AF136),0))))</f>
        <v>0</v>
      </c>
      <c r="AH136" s="156">
        <f ca="1">IF(AND(AH$264=$R136,$J136=100%),$O136,IF(AH$264=$R136,$O136,IF(AND(AH$264&gt;$R136,SUM($U136:AG136)+$K136&lt;=$F136),$K136,IF(AND(AH$264&gt;$R136,SUM($U136:AG136)+$K136&gt;$F136),$F136-SUM($U136:AG136),0))))</f>
        <v>0</v>
      </c>
      <c r="AI136" s="156">
        <f ca="1">IF(AND(AI$264=$R136,$J136=100%),$O136,IF(AI$264=$R136,$O136,IF(AND(AI$264&gt;$R136,SUM($U136:AH136)+$K136&lt;=$F136),$K136,IF(AND(AI$264&gt;$R136,SUM($U136:AH136)+$K136&gt;$F136),$F136-SUM($U136:AH136),0))))</f>
        <v>0</v>
      </c>
      <c r="AJ136" s="156">
        <f ca="1">IF(AND(AJ$264=$R136,$J136=100%),$O136,IF(AJ$264=$R136,$O136,IF(AND(AJ$264&gt;$R136,SUM($U136:AI136)+$K136&lt;=$F136),$K136,IF(AND(AJ$264&gt;$R136,SUM($U136:AI136)+$K136&gt;$F136),$F136-SUM($U136:AI136),0))))</f>
        <v>0</v>
      </c>
      <c r="AK136" s="156">
        <f ca="1">IF(AND(AK$264=$R136,$J136=100%),$O136,IF(AK$264=$R136,$O136,IF(AND(AK$264&gt;$R136,SUM($U136:AJ136)+$K136&lt;=$F136),$K136,IF(AND(AK$264&gt;$R136,SUM($U136:AJ136)+$K136&gt;$F136),$F136-SUM($U136:AJ136),0))))</f>
        <v>0</v>
      </c>
      <c r="AL136" s="156">
        <f ca="1">IF(AND(AL$264=$R136,$J136=100%),$O136,IF(AL$264=$R136,$O136,IF(AND(AL$264&gt;$R136,SUM($U136:AK136)+$K136&lt;=$F136),$K136,IF(AND(AL$264&gt;$R136,SUM($U136:AK136)+$K136&gt;$F136),$F136-SUM($U136:AK136),0))))</f>
        <v>0</v>
      </c>
      <c r="AM136" s="156">
        <f ca="1">IF(AND(AM$264=$R136,$J136=100%),$O136,IF(AM$264=$R136,$O136,IF(AND(AM$264&gt;$R136,SUM($U136:AL136)+$K136&lt;=$F136),$K136,IF(AND(AM$264&gt;$R136,SUM($U136:AL136)+$K136&gt;$F136),$F136-SUM($U136:AL136),0))))</f>
        <v>0</v>
      </c>
      <c r="AN136" s="156">
        <f ca="1">IF(AND(AN$264=$R136,$J136=100%),$O136,IF(AN$264=$R136,$O136,IF(AND(AN$264&gt;$R136,SUM($U136:AM136)+$K136&lt;=$F136),$K136,IF(AND(AN$264&gt;$R136,SUM($U136:AM136)+$K136&gt;$F136),$F136-SUM($U136:AM136),0))))</f>
        <v>0</v>
      </c>
      <c r="AP136" s="163">
        <f t="shared" ca="1" si="42"/>
        <v>0</v>
      </c>
      <c r="AQ136" s="163">
        <f t="shared" ca="1" si="42"/>
        <v>0</v>
      </c>
      <c r="AR136" s="163">
        <f t="shared" ca="1" si="42"/>
        <v>0</v>
      </c>
      <c r="AS136" s="163">
        <f t="shared" ca="1" si="42"/>
        <v>0</v>
      </c>
      <c r="AT136" s="163">
        <f t="shared" ca="1" si="42"/>
        <v>0</v>
      </c>
      <c r="AU136" s="163">
        <f t="shared" ca="1" si="42"/>
        <v>0</v>
      </c>
      <c r="AV136" s="163">
        <f t="shared" ca="1" si="42"/>
        <v>0</v>
      </c>
      <c r="AW136" s="163">
        <f t="shared" ca="1" si="42"/>
        <v>0</v>
      </c>
      <c r="AX136" s="163">
        <f t="shared" ca="1" si="42"/>
        <v>0</v>
      </c>
      <c r="AY136" s="163">
        <f t="shared" ca="1" si="42"/>
        <v>0</v>
      </c>
      <c r="AZ136" s="163">
        <f t="shared" ca="1" si="43"/>
        <v>0</v>
      </c>
      <c r="BA136" s="163">
        <f t="shared" ca="1" si="43"/>
        <v>0</v>
      </c>
      <c r="BB136" s="163">
        <f t="shared" ca="1" si="43"/>
        <v>0</v>
      </c>
      <c r="BC136" s="163">
        <f t="shared" ca="1" si="43"/>
        <v>0</v>
      </c>
      <c r="BD136" s="163">
        <f t="shared" ca="1" si="43"/>
        <v>0</v>
      </c>
      <c r="BE136" s="163">
        <f t="shared" ca="1" si="43"/>
        <v>0</v>
      </c>
      <c r="BF136" s="163">
        <f t="shared" ca="1" si="43"/>
        <v>0</v>
      </c>
      <c r="BG136" s="163">
        <f t="shared" ca="1" si="43"/>
        <v>0</v>
      </c>
      <c r="BH136" s="163">
        <f t="shared" ca="1" si="43"/>
        <v>0</v>
      </c>
      <c r="BI136" s="163">
        <f t="shared" ca="1" si="43"/>
        <v>0</v>
      </c>
    </row>
    <row r="137" spans="2:61" outlineLevel="1" x14ac:dyDescent="0.3">
      <c r="B137" s="163" t="str">
        <f t="shared" ca="1" si="31"/>
        <v/>
      </c>
      <c r="C137" s="163" t="str">
        <f t="shared" ca="1" si="32"/>
        <v/>
      </c>
      <c r="F137" s="156">
        <f t="shared" ca="1" si="33"/>
        <v>0</v>
      </c>
      <c r="H137" s="165">
        <f>Projekt!F192</f>
        <v>0</v>
      </c>
      <c r="I137" s="165">
        <f t="shared" si="34"/>
        <v>59</v>
      </c>
      <c r="J137" s="166">
        <f>Projekt!G192</f>
        <v>0</v>
      </c>
      <c r="K137" s="163">
        <f t="shared" ca="1" si="35"/>
        <v>0</v>
      </c>
      <c r="L137" s="163">
        <f t="shared" si="36"/>
        <v>0</v>
      </c>
      <c r="M137" s="163">
        <f t="shared" si="44"/>
        <v>0</v>
      </c>
      <c r="N137" s="163">
        <f t="shared" si="45"/>
        <v>11</v>
      </c>
      <c r="O137" s="163">
        <f t="shared" ca="1" si="46"/>
        <v>0</v>
      </c>
      <c r="P137" s="317">
        <f t="shared" ca="1" si="37"/>
        <v>0</v>
      </c>
      <c r="Q137" s="317">
        <f t="shared" ca="1" si="38"/>
        <v>0</v>
      </c>
      <c r="R137" s="163">
        <f t="shared" si="39"/>
        <v>1900</v>
      </c>
      <c r="S137" s="163" t="b">
        <f t="shared" ca="1" si="40"/>
        <v>1</v>
      </c>
      <c r="T137" s="163">
        <f t="shared" ca="1" si="41"/>
        <v>0</v>
      </c>
      <c r="U137" s="322">
        <f t="shared" ca="1" si="47"/>
        <v>0</v>
      </c>
      <c r="V137" s="156">
        <f ca="1">IF(AND(V$264=$R137,$J137=100%),$O137,IF(V$264=$R137,$O137,IF(AND(V$264&gt;$R137,SUM($U137:U137)+$K137&lt;=$F137),$K137,IF(AND(V$264&gt;$R137,SUM($U137:U137)+$K137&gt;$F137),$F137-SUM($U137:U137),0))))</f>
        <v>0</v>
      </c>
      <c r="W137" s="156">
        <f ca="1">IF(AND(W$264=$R137,$J137=100%),$O137,IF(W$264=$R137,$O137,IF(AND(W$264&gt;$R137,SUM($U137:V137)+$K137&lt;=$F137),$K137,IF(AND(W$264&gt;$R137,SUM($U137:V137)+$K137&gt;$F137),$F137-SUM($U137:V137),0))))</f>
        <v>0</v>
      </c>
      <c r="X137" s="156">
        <f ca="1">IF(AND(X$264=$R137,$J137=100%),$O137,IF(X$264=$R137,$O137,IF(AND(X$264&gt;$R137,SUM($U137:W137)+$K137&lt;=$F137),$K137,IF(AND(X$264&gt;$R137,SUM($U137:W137)+$K137&gt;$F137),$F137-SUM($U137:W137),0))))</f>
        <v>0</v>
      </c>
      <c r="Y137" s="156">
        <f ca="1">IF(AND(Y$264=$R137,$J137=100%),$O137,IF(Y$264=$R137,$O137,IF(AND(Y$264&gt;$R137,SUM($U137:X137)+$K137&lt;=$F137),$K137,IF(AND(Y$264&gt;$R137,SUM($U137:X137)+$K137&gt;$F137),$F137-SUM($U137:X137),0))))</f>
        <v>0</v>
      </c>
      <c r="Z137" s="156">
        <f ca="1">IF(AND(Z$264=$R137,$J137=100%),$O137,IF(Z$264=$R137,$O137,IF(AND(Z$264&gt;$R137,SUM($U137:Y137)+$K137&lt;=$F137),$K137,IF(AND(Z$264&gt;$R137,SUM($U137:Y137)+$K137&gt;$F137),$F137-SUM($U137:Y137),0))))</f>
        <v>0</v>
      </c>
      <c r="AA137" s="156">
        <f ca="1">IF(AND(AA$264=$R137,$J137=100%),$O137,IF(AA$264=$R137,$O137,IF(AND(AA$264&gt;$R137,SUM($U137:Z137)+$K137&lt;=$F137),$K137,IF(AND(AA$264&gt;$R137,SUM($U137:Z137)+$K137&gt;$F137),$F137-SUM($U137:Z137),0))))</f>
        <v>0</v>
      </c>
      <c r="AB137" s="156">
        <f ca="1">IF(AND(AB$264=$R137,$J137=100%),$O137,IF(AB$264=$R137,$O137,IF(AND(AB$264&gt;$R137,SUM($U137:AA137)+$K137&lt;=$F137),$K137,IF(AND(AB$264&gt;$R137,SUM($U137:AA137)+$K137&gt;$F137),$F137-SUM($U137:AA137),0))))</f>
        <v>0</v>
      </c>
      <c r="AC137" s="156">
        <f ca="1">IF(AND(AC$264=$R137,$J137=100%),$O137,IF(AC$264=$R137,$O137,IF(AND(AC$264&gt;$R137,SUM($U137:AB137)+$K137&lt;=$F137),$K137,IF(AND(AC$264&gt;$R137,SUM($U137:AB137)+$K137&gt;$F137),$F137-SUM($U137:AB137),0))))</f>
        <v>0</v>
      </c>
      <c r="AD137" s="156">
        <f ca="1">IF(AND(AD$264=$R137,$J137=100%),$O137,IF(AD$264=$R137,$O137,IF(AND(AD$264&gt;$R137,SUM($U137:AC137)+$K137&lt;=$F137),$K137,IF(AND(AD$264&gt;$R137,SUM($U137:AC137)+$K137&gt;$F137),$F137-SUM($U137:AC137),0))))</f>
        <v>0</v>
      </c>
      <c r="AE137" s="156">
        <f ca="1">IF(AND(AE$264=$R137,$J137=100%),$O137,IF(AE$264=$R137,$O137,IF(AND(AE$264&gt;$R137,SUM($U137:AD137)+$K137&lt;=$F137),$K137,IF(AND(AE$264&gt;$R137,SUM($U137:AD137)+$K137&gt;$F137),$F137-SUM($U137:AD137),0))))</f>
        <v>0</v>
      </c>
      <c r="AF137" s="156">
        <f ca="1">IF(AND(AF$264=$R137,$J137=100%),$O137,IF(AF$264=$R137,$O137,IF(AND(AF$264&gt;$R137,SUM($U137:AE137)+$K137&lt;=$F137),$K137,IF(AND(AF$264&gt;$R137,SUM($U137:AE137)+$K137&gt;$F137),$F137-SUM($U137:AE137),0))))</f>
        <v>0</v>
      </c>
      <c r="AG137" s="156">
        <f ca="1">IF(AND(AG$264=$R137,$J137=100%),$O137,IF(AG$264=$R137,$O137,IF(AND(AG$264&gt;$R137,SUM($U137:AF137)+$K137&lt;=$F137),$K137,IF(AND(AG$264&gt;$R137,SUM($U137:AF137)+$K137&gt;$F137),$F137-SUM($U137:AF137),0))))</f>
        <v>0</v>
      </c>
      <c r="AH137" s="156">
        <f ca="1">IF(AND(AH$264=$R137,$J137=100%),$O137,IF(AH$264=$R137,$O137,IF(AND(AH$264&gt;$R137,SUM($U137:AG137)+$K137&lt;=$F137),$K137,IF(AND(AH$264&gt;$R137,SUM($U137:AG137)+$K137&gt;$F137),$F137-SUM($U137:AG137),0))))</f>
        <v>0</v>
      </c>
      <c r="AI137" s="156">
        <f ca="1">IF(AND(AI$264=$R137,$J137=100%),$O137,IF(AI$264=$R137,$O137,IF(AND(AI$264&gt;$R137,SUM($U137:AH137)+$K137&lt;=$F137),$K137,IF(AND(AI$264&gt;$R137,SUM($U137:AH137)+$K137&gt;$F137),$F137-SUM($U137:AH137),0))))</f>
        <v>0</v>
      </c>
      <c r="AJ137" s="156">
        <f ca="1">IF(AND(AJ$264=$R137,$J137=100%),$O137,IF(AJ$264=$R137,$O137,IF(AND(AJ$264&gt;$R137,SUM($U137:AI137)+$K137&lt;=$F137),$K137,IF(AND(AJ$264&gt;$R137,SUM($U137:AI137)+$K137&gt;$F137),$F137-SUM($U137:AI137),0))))</f>
        <v>0</v>
      </c>
      <c r="AK137" s="156">
        <f ca="1">IF(AND(AK$264=$R137,$J137=100%),$O137,IF(AK$264=$R137,$O137,IF(AND(AK$264&gt;$R137,SUM($U137:AJ137)+$K137&lt;=$F137),$K137,IF(AND(AK$264&gt;$R137,SUM($U137:AJ137)+$K137&gt;$F137),$F137-SUM($U137:AJ137),0))))</f>
        <v>0</v>
      </c>
      <c r="AL137" s="156">
        <f ca="1">IF(AND(AL$264=$R137,$J137=100%),$O137,IF(AL$264=$R137,$O137,IF(AND(AL$264&gt;$R137,SUM($U137:AK137)+$K137&lt;=$F137),$K137,IF(AND(AL$264&gt;$R137,SUM($U137:AK137)+$K137&gt;$F137),$F137-SUM($U137:AK137),0))))</f>
        <v>0</v>
      </c>
      <c r="AM137" s="156">
        <f ca="1">IF(AND(AM$264=$R137,$J137=100%),$O137,IF(AM$264=$R137,$O137,IF(AND(AM$264&gt;$R137,SUM($U137:AL137)+$K137&lt;=$F137),$K137,IF(AND(AM$264&gt;$R137,SUM($U137:AL137)+$K137&gt;$F137),$F137-SUM($U137:AL137),0))))</f>
        <v>0</v>
      </c>
      <c r="AN137" s="156">
        <f ca="1">IF(AND(AN$264=$R137,$J137=100%),$O137,IF(AN$264=$R137,$O137,IF(AND(AN$264&gt;$R137,SUM($U137:AM137)+$K137&lt;=$F137),$K137,IF(AND(AN$264&gt;$R137,SUM($U137:AM137)+$K137&gt;$F137),$F137-SUM($U137:AM137),0))))</f>
        <v>0</v>
      </c>
      <c r="AP137" s="163">
        <f t="shared" ca="1" si="42"/>
        <v>0</v>
      </c>
      <c r="AQ137" s="163">
        <f t="shared" ca="1" si="42"/>
        <v>0</v>
      </c>
      <c r="AR137" s="163">
        <f t="shared" ca="1" si="42"/>
        <v>0</v>
      </c>
      <c r="AS137" s="163">
        <f t="shared" ca="1" si="42"/>
        <v>0</v>
      </c>
      <c r="AT137" s="163">
        <f t="shared" ca="1" si="42"/>
        <v>0</v>
      </c>
      <c r="AU137" s="163">
        <f t="shared" ca="1" si="42"/>
        <v>0</v>
      </c>
      <c r="AV137" s="163">
        <f t="shared" ca="1" si="42"/>
        <v>0</v>
      </c>
      <c r="AW137" s="163">
        <f t="shared" ca="1" si="42"/>
        <v>0</v>
      </c>
      <c r="AX137" s="163">
        <f t="shared" ca="1" si="42"/>
        <v>0</v>
      </c>
      <c r="AY137" s="163">
        <f t="shared" ca="1" si="42"/>
        <v>0</v>
      </c>
      <c r="AZ137" s="163">
        <f t="shared" ca="1" si="43"/>
        <v>0</v>
      </c>
      <c r="BA137" s="163">
        <f t="shared" ca="1" si="43"/>
        <v>0</v>
      </c>
      <c r="BB137" s="163">
        <f t="shared" ca="1" si="43"/>
        <v>0</v>
      </c>
      <c r="BC137" s="163">
        <f t="shared" ca="1" si="43"/>
        <v>0</v>
      </c>
      <c r="BD137" s="163">
        <f t="shared" ca="1" si="43"/>
        <v>0</v>
      </c>
      <c r="BE137" s="163">
        <f t="shared" ca="1" si="43"/>
        <v>0</v>
      </c>
      <c r="BF137" s="163">
        <f t="shared" ca="1" si="43"/>
        <v>0</v>
      </c>
      <c r="BG137" s="163">
        <f t="shared" ca="1" si="43"/>
        <v>0</v>
      </c>
      <c r="BH137" s="163">
        <f t="shared" ca="1" si="43"/>
        <v>0</v>
      </c>
      <c r="BI137" s="163">
        <f t="shared" ca="1" si="43"/>
        <v>0</v>
      </c>
    </row>
    <row r="138" spans="2:61" outlineLevel="1" x14ac:dyDescent="0.3">
      <c r="B138" s="163" t="str">
        <f t="shared" ca="1" si="31"/>
        <v/>
      </c>
      <c r="C138" s="163" t="str">
        <f t="shared" ca="1" si="32"/>
        <v/>
      </c>
      <c r="F138" s="156">
        <f t="shared" ca="1" si="33"/>
        <v>0</v>
      </c>
      <c r="H138" s="165">
        <f>Projekt!F193</f>
        <v>0</v>
      </c>
      <c r="I138" s="165">
        <f t="shared" si="34"/>
        <v>59</v>
      </c>
      <c r="J138" s="166">
        <f>Projekt!G193</f>
        <v>0</v>
      </c>
      <c r="K138" s="163">
        <f t="shared" ca="1" si="35"/>
        <v>0</v>
      </c>
      <c r="L138" s="163">
        <f t="shared" si="36"/>
        <v>0</v>
      </c>
      <c r="M138" s="163">
        <f t="shared" si="44"/>
        <v>0</v>
      </c>
      <c r="N138" s="163">
        <f t="shared" si="45"/>
        <v>11</v>
      </c>
      <c r="O138" s="163">
        <f t="shared" ca="1" si="46"/>
        <v>0</v>
      </c>
      <c r="P138" s="317">
        <f t="shared" ca="1" si="37"/>
        <v>0</v>
      </c>
      <c r="Q138" s="317">
        <f t="shared" ca="1" si="38"/>
        <v>0</v>
      </c>
      <c r="R138" s="163">
        <f t="shared" si="39"/>
        <v>1900</v>
      </c>
      <c r="S138" s="163" t="b">
        <f t="shared" ca="1" si="40"/>
        <v>1</v>
      </c>
      <c r="T138" s="163">
        <f t="shared" ca="1" si="41"/>
        <v>0</v>
      </c>
      <c r="U138" s="322">
        <f t="shared" ca="1" si="47"/>
        <v>0</v>
      </c>
      <c r="V138" s="156">
        <f ca="1">IF(AND(V$264=$R138,$J138=100%),$O138,IF(V$264=$R138,$O138,IF(AND(V$264&gt;$R138,SUM($U138:U138)+$K138&lt;=$F138),$K138,IF(AND(V$264&gt;$R138,SUM($U138:U138)+$K138&gt;$F138),$F138-SUM($U138:U138),0))))</f>
        <v>0</v>
      </c>
      <c r="W138" s="156">
        <f ca="1">IF(AND(W$264=$R138,$J138=100%),$O138,IF(W$264=$R138,$O138,IF(AND(W$264&gt;$R138,SUM($U138:V138)+$K138&lt;=$F138),$K138,IF(AND(W$264&gt;$R138,SUM($U138:V138)+$K138&gt;$F138),$F138-SUM($U138:V138),0))))</f>
        <v>0</v>
      </c>
      <c r="X138" s="156">
        <f ca="1">IF(AND(X$264=$R138,$J138=100%),$O138,IF(X$264=$R138,$O138,IF(AND(X$264&gt;$R138,SUM($U138:W138)+$K138&lt;=$F138),$K138,IF(AND(X$264&gt;$R138,SUM($U138:W138)+$K138&gt;$F138),$F138-SUM($U138:W138),0))))</f>
        <v>0</v>
      </c>
      <c r="Y138" s="156">
        <f ca="1">IF(AND(Y$264=$R138,$J138=100%),$O138,IF(Y$264=$R138,$O138,IF(AND(Y$264&gt;$R138,SUM($U138:X138)+$K138&lt;=$F138),$K138,IF(AND(Y$264&gt;$R138,SUM($U138:X138)+$K138&gt;$F138),$F138-SUM($U138:X138),0))))</f>
        <v>0</v>
      </c>
      <c r="Z138" s="156">
        <f ca="1">IF(AND(Z$264=$R138,$J138=100%),$O138,IF(Z$264=$R138,$O138,IF(AND(Z$264&gt;$R138,SUM($U138:Y138)+$K138&lt;=$F138),$K138,IF(AND(Z$264&gt;$R138,SUM($U138:Y138)+$K138&gt;$F138),$F138-SUM($U138:Y138),0))))</f>
        <v>0</v>
      </c>
      <c r="AA138" s="156">
        <f ca="1">IF(AND(AA$264=$R138,$J138=100%),$O138,IF(AA$264=$R138,$O138,IF(AND(AA$264&gt;$R138,SUM($U138:Z138)+$K138&lt;=$F138),$K138,IF(AND(AA$264&gt;$R138,SUM($U138:Z138)+$K138&gt;$F138),$F138-SUM($U138:Z138),0))))</f>
        <v>0</v>
      </c>
      <c r="AB138" s="156">
        <f ca="1">IF(AND(AB$264=$R138,$J138=100%),$O138,IF(AB$264=$R138,$O138,IF(AND(AB$264&gt;$R138,SUM($U138:AA138)+$K138&lt;=$F138),$K138,IF(AND(AB$264&gt;$R138,SUM($U138:AA138)+$K138&gt;$F138),$F138-SUM($U138:AA138),0))))</f>
        <v>0</v>
      </c>
      <c r="AC138" s="156">
        <f ca="1">IF(AND(AC$264=$R138,$J138=100%),$O138,IF(AC$264=$R138,$O138,IF(AND(AC$264&gt;$R138,SUM($U138:AB138)+$K138&lt;=$F138),$K138,IF(AND(AC$264&gt;$R138,SUM($U138:AB138)+$K138&gt;$F138),$F138-SUM($U138:AB138),0))))</f>
        <v>0</v>
      </c>
      <c r="AD138" s="156">
        <f ca="1">IF(AND(AD$264=$R138,$J138=100%),$O138,IF(AD$264=$R138,$O138,IF(AND(AD$264&gt;$R138,SUM($U138:AC138)+$K138&lt;=$F138),$K138,IF(AND(AD$264&gt;$R138,SUM($U138:AC138)+$K138&gt;$F138),$F138-SUM($U138:AC138),0))))</f>
        <v>0</v>
      </c>
      <c r="AE138" s="156">
        <f ca="1">IF(AND(AE$264=$R138,$J138=100%),$O138,IF(AE$264=$R138,$O138,IF(AND(AE$264&gt;$R138,SUM($U138:AD138)+$K138&lt;=$F138),$K138,IF(AND(AE$264&gt;$R138,SUM($U138:AD138)+$K138&gt;$F138),$F138-SUM($U138:AD138),0))))</f>
        <v>0</v>
      </c>
      <c r="AF138" s="156">
        <f ca="1">IF(AND(AF$264=$R138,$J138=100%),$O138,IF(AF$264=$R138,$O138,IF(AND(AF$264&gt;$R138,SUM($U138:AE138)+$K138&lt;=$F138),$K138,IF(AND(AF$264&gt;$R138,SUM($U138:AE138)+$K138&gt;$F138),$F138-SUM($U138:AE138),0))))</f>
        <v>0</v>
      </c>
      <c r="AG138" s="156">
        <f ca="1">IF(AND(AG$264=$R138,$J138=100%),$O138,IF(AG$264=$R138,$O138,IF(AND(AG$264&gt;$R138,SUM($U138:AF138)+$K138&lt;=$F138),$K138,IF(AND(AG$264&gt;$R138,SUM($U138:AF138)+$K138&gt;$F138),$F138-SUM($U138:AF138),0))))</f>
        <v>0</v>
      </c>
      <c r="AH138" s="156">
        <f ca="1">IF(AND(AH$264=$R138,$J138=100%),$O138,IF(AH$264=$R138,$O138,IF(AND(AH$264&gt;$R138,SUM($U138:AG138)+$K138&lt;=$F138),$K138,IF(AND(AH$264&gt;$R138,SUM($U138:AG138)+$K138&gt;$F138),$F138-SUM($U138:AG138),0))))</f>
        <v>0</v>
      </c>
      <c r="AI138" s="156">
        <f ca="1">IF(AND(AI$264=$R138,$J138=100%),$O138,IF(AI$264=$R138,$O138,IF(AND(AI$264&gt;$R138,SUM($U138:AH138)+$K138&lt;=$F138),$K138,IF(AND(AI$264&gt;$R138,SUM($U138:AH138)+$K138&gt;$F138),$F138-SUM($U138:AH138),0))))</f>
        <v>0</v>
      </c>
      <c r="AJ138" s="156">
        <f ca="1">IF(AND(AJ$264=$R138,$J138=100%),$O138,IF(AJ$264=$R138,$O138,IF(AND(AJ$264&gt;$R138,SUM($U138:AI138)+$K138&lt;=$F138),$K138,IF(AND(AJ$264&gt;$R138,SUM($U138:AI138)+$K138&gt;$F138),$F138-SUM($U138:AI138),0))))</f>
        <v>0</v>
      </c>
      <c r="AK138" s="156">
        <f ca="1">IF(AND(AK$264=$R138,$J138=100%),$O138,IF(AK$264=$R138,$O138,IF(AND(AK$264&gt;$R138,SUM($U138:AJ138)+$K138&lt;=$F138),$K138,IF(AND(AK$264&gt;$R138,SUM($U138:AJ138)+$K138&gt;$F138),$F138-SUM($U138:AJ138),0))))</f>
        <v>0</v>
      </c>
      <c r="AL138" s="156">
        <f ca="1">IF(AND(AL$264=$R138,$J138=100%),$O138,IF(AL$264=$R138,$O138,IF(AND(AL$264&gt;$R138,SUM($U138:AK138)+$K138&lt;=$F138),$K138,IF(AND(AL$264&gt;$R138,SUM($U138:AK138)+$K138&gt;$F138),$F138-SUM($U138:AK138),0))))</f>
        <v>0</v>
      </c>
      <c r="AM138" s="156">
        <f ca="1">IF(AND(AM$264=$R138,$J138=100%),$O138,IF(AM$264=$R138,$O138,IF(AND(AM$264&gt;$R138,SUM($U138:AL138)+$K138&lt;=$F138),$K138,IF(AND(AM$264&gt;$R138,SUM($U138:AL138)+$K138&gt;$F138),$F138-SUM($U138:AL138),0))))</f>
        <v>0</v>
      </c>
      <c r="AN138" s="156">
        <f ca="1">IF(AND(AN$264=$R138,$J138=100%),$O138,IF(AN$264=$R138,$O138,IF(AND(AN$264&gt;$R138,SUM($U138:AM138)+$K138&lt;=$F138),$K138,IF(AND(AN$264&gt;$R138,SUM($U138:AM138)+$K138&gt;$F138),$F138-SUM($U138:AM138),0))))</f>
        <v>0</v>
      </c>
      <c r="AP138" s="163">
        <f t="shared" ca="1" si="42"/>
        <v>0</v>
      </c>
      <c r="AQ138" s="163">
        <f t="shared" ca="1" si="42"/>
        <v>0</v>
      </c>
      <c r="AR138" s="163">
        <f t="shared" ca="1" si="42"/>
        <v>0</v>
      </c>
      <c r="AS138" s="163">
        <f t="shared" ca="1" si="42"/>
        <v>0</v>
      </c>
      <c r="AT138" s="163">
        <f t="shared" ca="1" si="42"/>
        <v>0</v>
      </c>
      <c r="AU138" s="163">
        <f t="shared" ca="1" si="42"/>
        <v>0</v>
      </c>
      <c r="AV138" s="163">
        <f t="shared" ca="1" si="42"/>
        <v>0</v>
      </c>
      <c r="AW138" s="163">
        <f t="shared" ca="1" si="42"/>
        <v>0</v>
      </c>
      <c r="AX138" s="163">
        <f t="shared" ca="1" si="42"/>
        <v>0</v>
      </c>
      <c r="AY138" s="163">
        <f t="shared" ca="1" si="42"/>
        <v>0</v>
      </c>
      <c r="AZ138" s="163">
        <f t="shared" ca="1" si="43"/>
        <v>0</v>
      </c>
      <c r="BA138" s="163">
        <f t="shared" ca="1" si="43"/>
        <v>0</v>
      </c>
      <c r="BB138" s="163">
        <f t="shared" ca="1" si="43"/>
        <v>0</v>
      </c>
      <c r="BC138" s="163">
        <f t="shared" ca="1" si="43"/>
        <v>0</v>
      </c>
      <c r="BD138" s="163">
        <f t="shared" ca="1" si="43"/>
        <v>0</v>
      </c>
      <c r="BE138" s="163">
        <f t="shared" ca="1" si="43"/>
        <v>0</v>
      </c>
      <c r="BF138" s="163">
        <f t="shared" ca="1" si="43"/>
        <v>0</v>
      </c>
      <c r="BG138" s="163">
        <f t="shared" ca="1" si="43"/>
        <v>0</v>
      </c>
      <c r="BH138" s="163">
        <f t="shared" ca="1" si="43"/>
        <v>0</v>
      </c>
      <c r="BI138" s="163">
        <f t="shared" ca="1" si="43"/>
        <v>0</v>
      </c>
    </row>
    <row r="139" spans="2:61" outlineLevel="1" x14ac:dyDescent="0.3">
      <c r="B139" s="163" t="str">
        <f t="shared" ca="1" si="31"/>
        <v/>
      </c>
      <c r="C139" s="163" t="str">
        <f t="shared" ca="1" si="32"/>
        <v/>
      </c>
      <c r="F139" s="156">
        <f t="shared" ca="1" si="33"/>
        <v>0</v>
      </c>
      <c r="H139" s="165">
        <f>Projekt!F194</f>
        <v>0</v>
      </c>
      <c r="I139" s="165">
        <f t="shared" si="34"/>
        <v>59</v>
      </c>
      <c r="J139" s="166">
        <f>Projekt!G194</f>
        <v>0</v>
      </c>
      <c r="K139" s="163">
        <f t="shared" ca="1" si="35"/>
        <v>0</v>
      </c>
      <c r="L139" s="163">
        <f t="shared" si="36"/>
        <v>0</v>
      </c>
      <c r="M139" s="163">
        <f t="shared" si="44"/>
        <v>0</v>
      </c>
      <c r="N139" s="163">
        <f t="shared" si="45"/>
        <v>11</v>
      </c>
      <c r="O139" s="163">
        <f t="shared" ca="1" si="46"/>
        <v>0</v>
      </c>
      <c r="P139" s="317">
        <f t="shared" ca="1" si="37"/>
        <v>0</v>
      </c>
      <c r="Q139" s="317">
        <f t="shared" ca="1" si="38"/>
        <v>0</v>
      </c>
      <c r="R139" s="163">
        <f t="shared" si="39"/>
        <v>1900</v>
      </c>
      <c r="S139" s="163" t="b">
        <f t="shared" ca="1" si="40"/>
        <v>1</v>
      </c>
      <c r="T139" s="163">
        <f t="shared" ca="1" si="41"/>
        <v>0</v>
      </c>
      <c r="U139" s="322">
        <f t="shared" ca="1" si="47"/>
        <v>0</v>
      </c>
      <c r="V139" s="156">
        <f ca="1">IF(AND(V$264=$R139,$J139=100%),$O139,IF(V$264=$R139,$O139,IF(AND(V$264&gt;$R139,SUM($U139:U139)+$K139&lt;=$F139),$K139,IF(AND(V$264&gt;$R139,SUM($U139:U139)+$K139&gt;$F139),$F139-SUM($U139:U139),0))))</f>
        <v>0</v>
      </c>
      <c r="W139" s="156">
        <f ca="1">IF(AND(W$264=$R139,$J139=100%),$O139,IF(W$264=$R139,$O139,IF(AND(W$264&gt;$R139,SUM($U139:V139)+$K139&lt;=$F139),$K139,IF(AND(W$264&gt;$R139,SUM($U139:V139)+$K139&gt;$F139),$F139-SUM($U139:V139),0))))</f>
        <v>0</v>
      </c>
      <c r="X139" s="156">
        <f ca="1">IF(AND(X$264=$R139,$J139=100%),$O139,IF(X$264=$R139,$O139,IF(AND(X$264&gt;$R139,SUM($U139:W139)+$K139&lt;=$F139),$K139,IF(AND(X$264&gt;$R139,SUM($U139:W139)+$K139&gt;$F139),$F139-SUM($U139:W139),0))))</f>
        <v>0</v>
      </c>
      <c r="Y139" s="156">
        <f ca="1">IF(AND(Y$264=$R139,$J139=100%),$O139,IF(Y$264=$R139,$O139,IF(AND(Y$264&gt;$R139,SUM($U139:X139)+$K139&lt;=$F139),$K139,IF(AND(Y$264&gt;$R139,SUM($U139:X139)+$K139&gt;$F139),$F139-SUM($U139:X139),0))))</f>
        <v>0</v>
      </c>
      <c r="Z139" s="156">
        <f ca="1">IF(AND(Z$264=$R139,$J139=100%),$O139,IF(Z$264=$R139,$O139,IF(AND(Z$264&gt;$R139,SUM($U139:Y139)+$K139&lt;=$F139),$K139,IF(AND(Z$264&gt;$R139,SUM($U139:Y139)+$K139&gt;$F139),$F139-SUM($U139:Y139),0))))</f>
        <v>0</v>
      </c>
      <c r="AA139" s="156">
        <f ca="1">IF(AND(AA$264=$R139,$J139=100%),$O139,IF(AA$264=$R139,$O139,IF(AND(AA$264&gt;$R139,SUM($U139:Z139)+$K139&lt;=$F139),$K139,IF(AND(AA$264&gt;$R139,SUM($U139:Z139)+$K139&gt;$F139),$F139-SUM($U139:Z139),0))))</f>
        <v>0</v>
      </c>
      <c r="AB139" s="156">
        <f ca="1">IF(AND(AB$264=$R139,$J139=100%),$O139,IF(AB$264=$R139,$O139,IF(AND(AB$264&gt;$R139,SUM($U139:AA139)+$K139&lt;=$F139),$K139,IF(AND(AB$264&gt;$R139,SUM($U139:AA139)+$K139&gt;$F139),$F139-SUM($U139:AA139),0))))</f>
        <v>0</v>
      </c>
      <c r="AC139" s="156">
        <f ca="1">IF(AND(AC$264=$R139,$J139=100%),$O139,IF(AC$264=$R139,$O139,IF(AND(AC$264&gt;$R139,SUM($U139:AB139)+$K139&lt;=$F139),$K139,IF(AND(AC$264&gt;$R139,SUM($U139:AB139)+$K139&gt;$F139),$F139-SUM($U139:AB139),0))))</f>
        <v>0</v>
      </c>
      <c r="AD139" s="156">
        <f ca="1">IF(AND(AD$264=$R139,$J139=100%),$O139,IF(AD$264=$R139,$O139,IF(AND(AD$264&gt;$R139,SUM($U139:AC139)+$K139&lt;=$F139),$K139,IF(AND(AD$264&gt;$R139,SUM($U139:AC139)+$K139&gt;$F139),$F139-SUM($U139:AC139),0))))</f>
        <v>0</v>
      </c>
      <c r="AE139" s="156">
        <f ca="1">IF(AND(AE$264=$R139,$J139=100%),$O139,IF(AE$264=$R139,$O139,IF(AND(AE$264&gt;$R139,SUM($U139:AD139)+$K139&lt;=$F139),$K139,IF(AND(AE$264&gt;$R139,SUM($U139:AD139)+$K139&gt;$F139),$F139-SUM($U139:AD139),0))))</f>
        <v>0</v>
      </c>
      <c r="AF139" s="156">
        <f ca="1">IF(AND(AF$264=$R139,$J139=100%),$O139,IF(AF$264=$R139,$O139,IF(AND(AF$264&gt;$R139,SUM($U139:AE139)+$K139&lt;=$F139),$K139,IF(AND(AF$264&gt;$R139,SUM($U139:AE139)+$K139&gt;$F139),$F139-SUM($U139:AE139),0))))</f>
        <v>0</v>
      </c>
      <c r="AG139" s="156">
        <f ca="1">IF(AND(AG$264=$R139,$J139=100%),$O139,IF(AG$264=$R139,$O139,IF(AND(AG$264&gt;$R139,SUM($U139:AF139)+$K139&lt;=$F139),$K139,IF(AND(AG$264&gt;$R139,SUM($U139:AF139)+$K139&gt;$F139),$F139-SUM($U139:AF139),0))))</f>
        <v>0</v>
      </c>
      <c r="AH139" s="156">
        <f ca="1">IF(AND(AH$264=$R139,$J139=100%),$O139,IF(AH$264=$R139,$O139,IF(AND(AH$264&gt;$R139,SUM($U139:AG139)+$K139&lt;=$F139),$K139,IF(AND(AH$264&gt;$R139,SUM($U139:AG139)+$K139&gt;$F139),$F139-SUM($U139:AG139),0))))</f>
        <v>0</v>
      </c>
      <c r="AI139" s="156">
        <f ca="1">IF(AND(AI$264=$R139,$J139=100%),$O139,IF(AI$264=$R139,$O139,IF(AND(AI$264&gt;$R139,SUM($U139:AH139)+$K139&lt;=$F139),$K139,IF(AND(AI$264&gt;$R139,SUM($U139:AH139)+$K139&gt;$F139),$F139-SUM($U139:AH139),0))))</f>
        <v>0</v>
      </c>
      <c r="AJ139" s="156">
        <f ca="1">IF(AND(AJ$264=$R139,$J139=100%),$O139,IF(AJ$264=$R139,$O139,IF(AND(AJ$264&gt;$R139,SUM($U139:AI139)+$K139&lt;=$F139),$K139,IF(AND(AJ$264&gt;$R139,SUM($U139:AI139)+$K139&gt;$F139),$F139-SUM($U139:AI139),0))))</f>
        <v>0</v>
      </c>
      <c r="AK139" s="156">
        <f ca="1">IF(AND(AK$264=$R139,$J139=100%),$O139,IF(AK$264=$R139,$O139,IF(AND(AK$264&gt;$R139,SUM($U139:AJ139)+$K139&lt;=$F139),$K139,IF(AND(AK$264&gt;$R139,SUM($U139:AJ139)+$K139&gt;$F139),$F139-SUM($U139:AJ139),0))))</f>
        <v>0</v>
      </c>
      <c r="AL139" s="156">
        <f ca="1">IF(AND(AL$264=$R139,$J139=100%),$O139,IF(AL$264=$R139,$O139,IF(AND(AL$264&gt;$R139,SUM($U139:AK139)+$K139&lt;=$F139),$K139,IF(AND(AL$264&gt;$R139,SUM($U139:AK139)+$K139&gt;$F139),$F139-SUM($U139:AK139),0))))</f>
        <v>0</v>
      </c>
      <c r="AM139" s="156">
        <f ca="1">IF(AND(AM$264=$R139,$J139=100%),$O139,IF(AM$264=$R139,$O139,IF(AND(AM$264&gt;$R139,SUM($U139:AL139)+$K139&lt;=$F139),$K139,IF(AND(AM$264&gt;$R139,SUM($U139:AL139)+$K139&gt;$F139),$F139-SUM($U139:AL139),0))))</f>
        <v>0</v>
      </c>
      <c r="AN139" s="156">
        <f ca="1">IF(AND(AN$264=$R139,$J139=100%),$O139,IF(AN$264=$R139,$O139,IF(AND(AN$264&gt;$R139,SUM($U139:AM139)+$K139&lt;=$F139),$K139,IF(AND(AN$264&gt;$R139,SUM($U139:AM139)+$K139&gt;$F139),$F139-SUM($U139:AM139),0))))</f>
        <v>0</v>
      </c>
      <c r="AP139" s="163">
        <f t="shared" ca="1" si="42"/>
        <v>0</v>
      </c>
      <c r="AQ139" s="163">
        <f t="shared" ca="1" si="42"/>
        <v>0</v>
      </c>
      <c r="AR139" s="163">
        <f t="shared" ca="1" si="42"/>
        <v>0</v>
      </c>
      <c r="AS139" s="163">
        <f t="shared" ca="1" si="42"/>
        <v>0</v>
      </c>
      <c r="AT139" s="163">
        <f t="shared" ca="1" si="42"/>
        <v>0</v>
      </c>
      <c r="AU139" s="163">
        <f t="shared" ca="1" si="42"/>
        <v>0</v>
      </c>
      <c r="AV139" s="163">
        <f t="shared" ca="1" si="42"/>
        <v>0</v>
      </c>
      <c r="AW139" s="163">
        <f t="shared" ca="1" si="42"/>
        <v>0</v>
      </c>
      <c r="AX139" s="163">
        <f t="shared" ca="1" si="42"/>
        <v>0</v>
      </c>
      <c r="AY139" s="163">
        <f t="shared" ca="1" si="42"/>
        <v>0</v>
      </c>
      <c r="AZ139" s="163">
        <f t="shared" ca="1" si="43"/>
        <v>0</v>
      </c>
      <c r="BA139" s="163">
        <f t="shared" ca="1" si="43"/>
        <v>0</v>
      </c>
      <c r="BB139" s="163">
        <f t="shared" ca="1" si="43"/>
        <v>0</v>
      </c>
      <c r="BC139" s="163">
        <f t="shared" ca="1" si="43"/>
        <v>0</v>
      </c>
      <c r="BD139" s="163">
        <f t="shared" ca="1" si="43"/>
        <v>0</v>
      </c>
      <c r="BE139" s="163">
        <f t="shared" ca="1" si="43"/>
        <v>0</v>
      </c>
      <c r="BF139" s="163">
        <f t="shared" ca="1" si="43"/>
        <v>0</v>
      </c>
      <c r="BG139" s="163">
        <f t="shared" ca="1" si="43"/>
        <v>0</v>
      </c>
      <c r="BH139" s="163">
        <f t="shared" ca="1" si="43"/>
        <v>0</v>
      </c>
      <c r="BI139" s="163">
        <f t="shared" ca="1" si="43"/>
        <v>0</v>
      </c>
    </row>
    <row r="140" spans="2:61" outlineLevel="1" x14ac:dyDescent="0.3">
      <c r="B140" s="163" t="str">
        <f t="shared" ca="1" si="31"/>
        <v/>
      </c>
      <c r="C140" s="163" t="str">
        <f t="shared" ca="1" si="32"/>
        <v/>
      </c>
      <c r="F140" s="156">
        <f t="shared" ca="1" si="33"/>
        <v>0</v>
      </c>
      <c r="H140" s="165">
        <f>Projekt!F195</f>
        <v>0</v>
      </c>
      <c r="I140" s="165">
        <f t="shared" si="34"/>
        <v>59</v>
      </c>
      <c r="J140" s="166">
        <f>Projekt!G195</f>
        <v>0</v>
      </c>
      <c r="K140" s="163">
        <f t="shared" ca="1" si="35"/>
        <v>0</v>
      </c>
      <c r="L140" s="163">
        <f t="shared" si="36"/>
        <v>0</v>
      </c>
      <c r="M140" s="163">
        <f t="shared" si="44"/>
        <v>0</v>
      </c>
      <c r="N140" s="163">
        <f t="shared" si="45"/>
        <v>11</v>
      </c>
      <c r="O140" s="163">
        <f t="shared" ca="1" si="46"/>
        <v>0</v>
      </c>
      <c r="P140" s="317">
        <f t="shared" ca="1" si="37"/>
        <v>0</v>
      </c>
      <c r="Q140" s="317">
        <f t="shared" ca="1" si="38"/>
        <v>0</v>
      </c>
      <c r="R140" s="163">
        <f t="shared" si="39"/>
        <v>1900</v>
      </c>
      <c r="S140" s="163" t="b">
        <f t="shared" ca="1" si="40"/>
        <v>1</v>
      </c>
      <c r="T140" s="163">
        <f t="shared" ca="1" si="41"/>
        <v>0</v>
      </c>
      <c r="U140" s="322">
        <f t="shared" ca="1" si="47"/>
        <v>0</v>
      </c>
      <c r="V140" s="156">
        <f ca="1">IF(AND(V$264=$R140,$J140=100%),$O140,IF(V$264=$R140,$O140,IF(AND(V$264&gt;$R140,SUM($U140:U140)+$K140&lt;=$F140),$K140,IF(AND(V$264&gt;$R140,SUM($U140:U140)+$K140&gt;$F140),$F140-SUM($U140:U140),0))))</f>
        <v>0</v>
      </c>
      <c r="W140" s="156">
        <f ca="1">IF(AND(W$264=$R140,$J140=100%),$O140,IF(W$264=$R140,$O140,IF(AND(W$264&gt;$R140,SUM($U140:V140)+$K140&lt;=$F140),$K140,IF(AND(W$264&gt;$R140,SUM($U140:V140)+$K140&gt;$F140),$F140-SUM($U140:V140),0))))</f>
        <v>0</v>
      </c>
      <c r="X140" s="156">
        <f ca="1">IF(AND(X$264=$R140,$J140=100%),$O140,IF(X$264=$R140,$O140,IF(AND(X$264&gt;$R140,SUM($U140:W140)+$K140&lt;=$F140),$K140,IF(AND(X$264&gt;$R140,SUM($U140:W140)+$K140&gt;$F140),$F140-SUM($U140:W140),0))))</f>
        <v>0</v>
      </c>
      <c r="Y140" s="156">
        <f ca="1">IF(AND(Y$264=$R140,$J140=100%),$O140,IF(Y$264=$R140,$O140,IF(AND(Y$264&gt;$R140,SUM($U140:X140)+$K140&lt;=$F140),$K140,IF(AND(Y$264&gt;$R140,SUM($U140:X140)+$K140&gt;$F140),$F140-SUM($U140:X140),0))))</f>
        <v>0</v>
      </c>
      <c r="Z140" s="156">
        <f ca="1">IF(AND(Z$264=$R140,$J140=100%),$O140,IF(Z$264=$R140,$O140,IF(AND(Z$264&gt;$R140,SUM($U140:Y140)+$K140&lt;=$F140),$K140,IF(AND(Z$264&gt;$R140,SUM($U140:Y140)+$K140&gt;$F140),$F140-SUM($U140:Y140),0))))</f>
        <v>0</v>
      </c>
      <c r="AA140" s="156">
        <f ca="1">IF(AND(AA$264=$R140,$J140=100%),$O140,IF(AA$264=$R140,$O140,IF(AND(AA$264&gt;$R140,SUM($U140:Z140)+$K140&lt;=$F140),$K140,IF(AND(AA$264&gt;$R140,SUM($U140:Z140)+$K140&gt;$F140),$F140-SUM($U140:Z140),0))))</f>
        <v>0</v>
      </c>
      <c r="AB140" s="156">
        <f ca="1">IF(AND(AB$264=$R140,$J140=100%),$O140,IF(AB$264=$R140,$O140,IF(AND(AB$264&gt;$R140,SUM($U140:AA140)+$K140&lt;=$F140),$K140,IF(AND(AB$264&gt;$R140,SUM($U140:AA140)+$K140&gt;$F140),$F140-SUM($U140:AA140),0))))</f>
        <v>0</v>
      </c>
      <c r="AC140" s="156">
        <f ca="1">IF(AND(AC$264=$R140,$J140=100%),$O140,IF(AC$264=$R140,$O140,IF(AND(AC$264&gt;$R140,SUM($U140:AB140)+$K140&lt;=$F140),$K140,IF(AND(AC$264&gt;$R140,SUM($U140:AB140)+$K140&gt;$F140),$F140-SUM($U140:AB140),0))))</f>
        <v>0</v>
      </c>
      <c r="AD140" s="156">
        <f ca="1">IF(AND(AD$264=$R140,$J140=100%),$O140,IF(AD$264=$R140,$O140,IF(AND(AD$264&gt;$R140,SUM($U140:AC140)+$K140&lt;=$F140),$K140,IF(AND(AD$264&gt;$R140,SUM($U140:AC140)+$K140&gt;$F140),$F140-SUM($U140:AC140),0))))</f>
        <v>0</v>
      </c>
      <c r="AE140" s="156">
        <f ca="1">IF(AND(AE$264=$R140,$J140=100%),$O140,IF(AE$264=$R140,$O140,IF(AND(AE$264&gt;$R140,SUM($U140:AD140)+$K140&lt;=$F140),$K140,IF(AND(AE$264&gt;$R140,SUM($U140:AD140)+$K140&gt;$F140),$F140-SUM($U140:AD140),0))))</f>
        <v>0</v>
      </c>
      <c r="AF140" s="156">
        <f ca="1">IF(AND(AF$264=$R140,$J140=100%),$O140,IF(AF$264=$R140,$O140,IF(AND(AF$264&gt;$R140,SUM($U140:AE140)+$K140&lt;=$F140),$K140,IF(AND(AF$264&gt;$R140,SUM($U140:AE140)+$K140&gt;$F140),$F140-SUM($U140:AE140),0))))</f>
        <v>0</v>
      </c>
      <c r="AG140" s="156">
        <f ca="1">IF(AND(AG$264=$R140,$J140=100%),$O140,IF(AG$264=$R140,$O140,IF(AND(AG$264&gt;$R140,SUM($U140:AF140)+$K140&lt;=$F140),$K140,IF(AND(AG$264&gt;$R140,SUM($U140:AF140)+$K140&gt;$F140),$F140-SUM($U140:AF140),0))))</f>
        <v>0</v>
      </c>
      <c r="AH140" s="156">
        <f ca="1">IF(AND(AH$264=$R140,$J140=100%),$O140,IF(AH$264=$R140,$O140,IF(AND(AH$264&gt;$R140,SUM($U140:AG140)+$K140&lt;=$F140),$K140,IF(AND(AH$264&gt;$R140,SUM($U140:AG140)+$K140&gt;$F140),$F140-SUM($U140:AG140),0))))</f>
        <v>0</v>
      </c>
      <c r="AI140" s="156">
        <f ca="1">IF(AND(AI$264=$R140,$J140=100%),$O140,IF(AI$264=$R140,$O140,IF(AND(AI$264&gt;$R140,SUM($U140:AH140)+$K140&lt;=$F140),$K140,IF(AND(AI$264&gt;$R140,SUM($U140:AH140)+$K140&gt;$F140),$F140-SUM($U140:AH140),0))))</f>
        <v>0</v>
      </c>
      <c r="AJ140" s="156">
        <f ca="1">IF(AND(AJ$264=$R140,$J140=100%),$O140,IF(AJ$264=$R140,$O140,IF(AND(AJ$264&gt;$R140,SUM($U140:AI140)+$K140&lt;=$F140),$K140,IF(AND(AJ$264&gt;$R140,SUM($U140:AI140)+$K140&gt;$F140),$F140-SUM($U140:AI140),0))))</f>
        <v>0</v>
      </c>
      <c r="AK140" s="156">
        <f ca="1">IF(AND(AK$264=$R140,$J140=100%),$O140,IF(AK$264=$R140,$O140,IF(AND(AK$264&gt;$R140,SUM($U140:AJ140)+$K140&lt;=$F140),$K140,IF(AND(AK$264&gt;$R140,SUM($U140:AJ140)+$K140&gt;$F140),$F140-SUM($U140:AJ140),0))))</f>
        <v>0</v>
      </c>
      <c r="AL140" s="156">
        <f ca="1">IF(AND(AL$264=$R140,$J140=100%),$O140,IF(AL$264=$R140,$O140,IF(AND(AL$264&gt;$R140,SUM($U140:AK140)+$K140&lt;=$F140),$K140,IF(AND(AL$264&gt;$R140,SUM($U140:AK140)+$K140&gt;$F140),$F140-SUM($U140:AK140),0))))</f>
        <v>0</v>
      </c>
      <c r="AM140" s="156">
        <f ca="1">IF(AND(AM$264=$R140,$J140=100%),$O140,IF(AM$264=$R140,$O140,IF(AND(AM$264&gt;$R140,SUM($U140:AL140)+$K140&lt;=$F140),$K140,IF(AND(AM$264&gt;$R140,SUM($U140:AL140)+$K140&gt;$F140),$F140-SUM($U140:AL140),0))))</f>
        <v>0</v>
      </c>
      <c r="AN140" s="156">
        <f ca="1">IF(AND(AN$264=$R140,$J140=100%),$O140,IF(AN$264=$R140,$O140,IF(AND(AN$264&gt;$R140,SUM($U140:AM140)+$K140&lt;=$F140),$K140,IF(AND(AN$264&gt;$R140,SUM($U140:AM140)+$K140&gt;$F140),$F140-SUM($U140:AM140),0))))</f>
        <v>0</v>
      </c>
      <c r="AP140" s="163">
        <f t="shared" ca="1" si="42"/>
        <v>0</v>
      </c>
      <c r="AQ140" s="163">
        <f t="shared" ca="1" si="42"/>
        <v>0</v>
      </c>
      <c r="AR140" s="163">
        <f t="shared" ca="1" si="42"/>
        <v>0</v>
      </c>
      <c r="AS140" s="163">
        <f t="shared" ca="1" si="42"/>
        <v>0</v>
      </c>
      <c r="AT140" s="163">
        <f t="shared" ca="1" si="42"/>
        <v>0</v>
      </c>
      <c r="AU140" s="163">
        <f t="shared" ca="1" si="42"/>
        <v>0</v>
      </c>
      <c r="AV140" s="163">
        <f t="shared" ca="1" si="42"/>
        <v>0</v>
      </c>
      <c r="AW140" s="163">
        <f t="shared" ca="1" si="42"/>
        <v>0</v>
      </c>
      <c r="AX140" s="163">
        <f t="shared" ca="1" si="42"/>
        <v>0</v>
      </c>
      <c r="AY140" s="163">
        <f t="shared" ca="1" si="42"/>
        <v>0</v>
      </c>
      <c r="AZ140" s="163">
        <f t="shared" ca="1" si="43"/>
        <v>0</v>
      </c>
      <c r="BA140" s="163">
        <f t="shared" ca="1" si="43"/>
        <v>0</v>
      </c>
      <c r="BB140" s="163">
        <f t="shared" ca="1" si="43"/>
        <v>0</v>
      </c>
      <c r="BC140" s="163">
        <f t="shared" ca="1" si="43"/>
        <v>0</v>
      </c>
      <c r="BD140" s="163">
        <f t="shared" ca="1" si="43"/>
        <v>0</v>
      </c>
      <c r="BE140" s="163">
        <f t="shared" ca="1" si="43"/>
        <v>0</v>
      </c>
      <c r="BF140" s="163">
        <f t="shared" ca="1" si="43"/>
        <v>0</v>
      </c>
      <c r="BG140" s="163">
        <f t="shared" ca="1" si="43"/>
        <v>0</v>
      </c>
      <c r="BH140" s="163">
        <f t="shared" ca="1" si="43"/>
        <v>0</v>
      </c>
      <c r="BI140" s="163">
        <f t="shared" ca="1" si="43"/>
        <v>0</v>
      </c>
    </row>
    <row r="141" spans="2:61" outlineLevel="1" x14ac:dyDescent="0.3">
      <c r="B141" s="163" t="str">
        <f t="shared" ca="1" si="31"/>
        <v/>
      </c>
      <c r="C141" s="163" t="str">
        <f t="shared" ca="1" si="32"/>
        <v/>
      </c>
      <c r="F141" s="156">
        <f t="shared" ca="1" si="33"/>
        <v>0</v>
      </c>
      <c r="H141" s="165">
        <f>Projekt!F196</f>
        <v>0</v>
      </c>
      <c r="I141" s="165">
        <f t="shared" si="34"/>
        <v>59</v>
      </c>
      <c r="J141" s="166">
        <f>Projekt!G196</f>
        <v>0</v>
      </c>
      <c r="K141" s="163">
        <f t="shared" ca="1" si="35"/>
        <v>0</v>
      </c>
      <c r="L141" s="163">
        <f t="shared" si="36"/>
        <v>0</v>
      </c>
      <c r="M141" s="163">
        <f t="shared" si="44"/>
        <v>0</v>
      </c>
      <c r="N141" s="163">
        <f t="shared" si="45"/>
        <v>11</v>
      </c>
      <c r="O141" s="163">
        <f t="shared" ca="1" si="46"/>
        <v>0</v>
      </c>
      <c r="P141" s="317">
        <f t="shared" ca="1" si="37"/>
        <v>0</v>
      </c>
      <c r="Q141" s="317">
        <f t="shared" ca="1" si="38"/>
        <v>0</v>
      </c>
      <c r="R141" s="163">
        <f t="shared" si="39"/>
        <v>1900</v>
      </c>
      <c r="S141" s="163" t="b">
        <f t="shared" ca="1" si="40"/>
        <v>1</v>
      </c>
      <c r="T141" s="163">
        <f t="shared" ca="1" si="41"/>
        <v>0</v>
      </c>
      <c r="U141" s="322">
        <f t="shared" ca="1" si="47"/>
        <v>0</v>
      </c>
      <c r="V141" s="156">
        <f ca="1">IF(AND(V$264=$R141,$J141=100%),$O141,IF(V$264=$R141,$O141,IF(AND(V$264&gt;$R141,SUM($U141:U141)+$K141&lt;=$F141),$K141,IF(AND(V$264&gt;$R141,SUM($U141:U141)+$K141&gt;$F141),$F141-SUM($U141:U141),0))))</f>
        <v>0</v>
      </c>
      <c r="W141" s="156">
        <f ca="1">IF(AND(W$264=$R141,$J141=100%),$O141,IF(W$264=$R141,$O141,IF(AND(W$264&gt;$R141,SUM($U141:V141)+$K141&lt;=$F141),$K141,IF(AND(W$264&gt;$R141,SUM($U141:V141)+$K141&gt;$F141),$F141-SUM($U141:V141),0))))</f>
        <v>0</v>
      </c>
      <c r="X141" s="156">
        <f ca="1">IF(AND(X$264=$R141,$J141=100%),$O141,IF(X$264=$R141,$O141,IF(AND(X$264&gt;$R141,SUM($U141:W141)+$K141&lt;=$F141),$K141,IF(AND(X$264&gt;$R141,SUM($U141:W141)+$K141&gt;$F141),$F141-SUM($U141:W141),0))))</f>
        <v>0</v>
      </c>
      <c r="Y141" s="156">
        <f ca="1">IF(AND(Y$264=$R141,$J141=100%),$O141,IF(Y$264=$R141,$O141,IF(AND(Y$264&gt;$R141,SUM($U141:X141)+$K141&lt;=$F141),$K141,IF(AND(Y$264&gt;$R141,SUM($U141:X141)+$K141&gt;$F141),$F141-SUM($U141:X141),0))))</f>
        <v>0</v>
      </c>
      <c r="Z141" s="156">
        <f ca="1">IF(AND(Z$264=$R141,$J141=100%),$O141,IF(Z$264=$R141,$O141,IF(AND(Z$264&gt;$R141,SUM($U141:Y141)+$K141&lt;=$F141),$K141,IF(AND(Z$264&gt;$R141,SUM($U141:Y141)+$K141&gt;$F141),$F141-SUM($U141:Y141),0))))</f>
        <v>0</v>
      </c>
      <c r="AA141" s="156">
        <f ca="1">IF(AND(AA$264=$R141,$J141=100%),$O141,IF(AA$264=$R141,$O141,IF(AND(AA$264&gt;$R141,SUM($U141:Z141)+$K141&lt;=$F141),$K141,IF(AND(AA$264&gt;$R141,SUM($U141:Z141)+$K141&gt;$F141),$F141-SUM($U141:Z141),0))))</f>
        <v>0</v>
      </c>
      <c r="AB141" s="156">
        <f ca="1">IF(AND(AB$264=$R141,$J141=100%),$O141,IF(AB$264=$R141,$O141,IF(AND(AB$264&gt;$R141,SUM($U141:AA141)+$K141&lt;=$F141),$K141,IF(AND(AB$264&gt;$R141,SUM($U141:AA141)+$K141&gt;$F141),$F141-SUM($U141:AA141),0))))</f>
        <v>0</v>
      </c>
      <c r="AC141" s="156">
        <f ca="1">IF(AND(AC$264=$R141,$J141=100%),$O141,IF(AC$264=$R141,$O141,IF(AND(AC$264&gt;$R141,SUM($U141:AB141)+$K141&lt;=$F141),$K141,IF(AND(AC$264&gt;$R141,SUM($U141:AB141)+$K141&gt;$F141),$F141-SUM($U141:AB141),0))))</f>
        <v>0</v>
      </c>
      <c r="AD141" s="156">
        <f ca="1">IF(AND(AD$264=$R141,$J141=100%),$O141,IF(AD$264=$R141,$O141,IF(AND(AD$264&gt;$R141,SUM($U141:AC141)+$K141&lt;=$F141),$K141,IF(AND(AD$264&gt;$R141,SUM($U141:AC141)+$K141&gt;$F141),$F141-SUM($U141:AC141),0))))</f>
        <v>0</v>
      </c>
      <c r="AE141" s="156">
        <f ca="1">IF(AND(AE$264=$R141,$J141=100%),$O141,IF(AE$264=$R141,$O141,IF(AND(AE$264&gt;$R141,SUM($U141:AD141)+$K141&lt;=$F141),$K141,IF(AND(AE$264&gt;$R141,SUM($U141:AD141)+$K141&gt;$F141),$F141-SUM($U141:AD141),0))))</f>
        <v>0</v>
      </c>
      <c r="AF141" s="156">
        <f ca="1">IF(AND(AF$264=$R141,$J141=100%),$O141,IF(AF$264=$R141,$O141,IF(AND(AF$264&gt;$R141,SUM($U141:AE141)+$K141&lt;=$F141),$K141,IF(AND(AF$264&gt;$R141,SUM($U141:AE141)+$K141&gt;$F141),$F141-SUM($U141:AE141),0))))</f>
        <v>0</v>
      </c>
      <c r="AG141" s="156">
        <f ca="1">IF(AND(AG$264=$R141,$J141=100%),$O141,IF(AG$264=$R141,$O141,IF(AND(AG$264&gt;$R141,SUM($U141:AF141)+$K141&lt;=$F141),$K141,IF(AND(AG$264&gt;$R141,SUM($U141:AF141)+$K141&gt;$F141),$F141-SUM($U141:AF141),0))))</f>
        <v>0</v>
      </c>
      <c r="AH141" s="156">
        <f ca="1">IF(AND(AH$264=$R141,$J141=100%),$O141,IF(AH$264=$R141,$O141,IF(AND(AH$264&gt;$R141,SUM($U141:AG141)+$K141&lt;=$F141),$K141,IF(AND(AH$264&gt;$R141,SUM($U141:AG141)+$K141&gt;$F141),$F141-SUM($U141:AG141),0))))</f>
        <v>0</v>
      </c>
      <c r="AI141" s="156">
        <f ca="1">IF(AND(AI$264=$R141,$J141=100%),$O141,IF(AI$264=$R141,$O141,IF(AND(AI$264&gt;$R141,SUM($U141:AH141)+$K141&lt;=$F141),$K141,IF(AND(AI$264&gt;$R141,SUM($U141:AH141)+$K141&gt;$F141),$F141-SUM($U141:AH141),0))))</f>
        <v>0</v>
      </c>
      <c r="AJ141" s="156">
        <f ca="1">IF(AND(AJ$264=$R141,$J141=100%),$O141,IF(AJ$264=$R141,$O141,IF(AND(AJ$264&gt;$R141,SUM($U141:AI141)+$K141&lt;=$F141),$K141,IF(AND(AJ$264&gt;$R141,SUM($U141:AI141)+$K141&gt;$F141),$F141-SUM($U141:AI141),0))))</f>
        <v>0</v>
      </c>
      <c r="AK141" s="156">
        <f ca="1">IF(AND(AK$264=$R141,$J141=100%),$O141,IF(AK$264=$R141,$O141,IF(AND(AK$264&gt;$R141,SUM($U141:AJ141)+$K141&lt;=$F141),$K141,IF(AND(AK$264&gt;$R141,SUM($U141:AJ141)+$K141&gt;$F141),$F141-SUM($U141:AJ141),0))))</f>
        <v>0</v>
      </c>
      <c r="AL141" s="156">
        <f ca="1">IF(AND(AL$264=$R141,$J141=100%),$O141,IF(AL$264=$R141,$O141,IF(AND(AL$264&gt;$R141,SUM($U141:AK141)+$K141&lt;=$F141),$K141,IF(AND(AL$264&gt;$R141,SUM($U141:AK141)+$K141&gt;$F141),$F141-SUM($U141:AK141),0))))</f>
        <v>0</v>
      </c>
      <c r="AM141" s="156">
        <f ca="1">IF(AND(AM$264=$R141,$J141=100%),$O141,IF(AM$264=$R141,$O141,IF(AND(AM$264&gt;$R141,SUM($U141:AL141)+$K141&lt;=$F141),$K141,IF(AND(AM$264&gt;$R141,SUM($U141:AL141)+$K141&gt;$F141),$F141-SUM($U141:AL141),0))))</f>
        <v>0</v>
      </c>
      <c r="AN141" s="156">
        <f ca="1">IF(AND(AN$264=$R141,$J141=100%),$O141,IF(AN$264=$R141,$O141,IF(AND(AN$264&gt;$R141,SUM($U141:AM141)+$K141&lt;=$F141),$K141,IF(AND(AN$264&gt;$R141,SUM($U141:AM141)+$K141&gt;$F141),$F141-SUM($U141:AM141),0))))</f>
        <v>0</v>
      </c>
      <c r="AP141" s="163">
        <f t="shared" ca="1" si="42"/>
        <v>0</v>
      </c>
      <c r="AQ141" s="163">
        <f t="shared" ca="1" si="42"/>
        <v>0</v>
      </c>
      <c r="AR141" s="163">
        <f t="shared" ca="1" si="42"/>
        <v>0</v>
      </c>
      <c r="AS141" s="163">
        <f t="shared" ca="1" si="42"/>
        <v>0</v>
      </c>
      <c r="AT141" s="163">
        <f t="shared" ca="1" si="42"/>
        <v>0</v>
      </c>
      <c r="AU141" s="163">
        <f t="shared" ca="1" si="42"/>
        <v>0</v>
      </c>
      <c r="AV141" s="163">
        <f t="shared" ca="1" si="42"/>
        <v>0</v>
      </c>
      <c r="AW141" s="163">
        <f t="shared" ca="1" si="42"/>
        <v>0</v>
      </c>
      <c r="AX141" s="163">
        <f t="shared" ca="1" si="42"/>
        <v>0</v>
      </c>
      <c r="AY141" s="163">
        <f t="shared" ca="1" si="42"/>
        <v>0</v>
      </c>
      <c r="AZ141" s="163">
        <f t="shared" ca="1" si="43"/>
        <v>0</v>
      </c>
      <c r="BA141" s="163">
        <f t="shared" ca="1" si="43"/>
        <v>0</v>
      </c>
      <c r="BB141" s="163">
        <f t="shared" ca="1" si="43"/>
        <v>0</v>
      </c>
      <c r="BC141" s="163">
        <f t="shared" ca="1" si="43"/>
        <v>0</v>
      </c>
      <c r="BD141" s="163">
        <f t="shared" ca="1" si="43"/>
        <v>0</v>
      </c>
      <c r="BE141" s="163">
        <f t="shared" ca="1" si="43"/>
        <v>0</v>
      </c>
      <c r="BF141" s="163">
        <f t="shared" ca="1" si="43"/>
        <v>0</v>
      </c>
      <c r="BG141" s="163">
        <f t="shared" ca="1" si="43"/>
        <v>0</v>
      </c>
      <c r="BH141" s="163">
        <f t="shared" ca="1" si="43"/>
        <v>0</v>
      </c>
      <c r="BI141" s="163">
        <f t="shared" ca="1" si="43"/>
        <v>0</v>
      </c>
    </row>
    <row r="142" spans="2:61" outlineLevel="1" x14ac:dyDescent="0.3">
      <c r="B142" s="163" t="str">
        <f t="shared" ca="1" si="31"/>
        <v/>
      </c>
      <c r="C142" s="163" t="str">
        <f t="shared" ca="1" si="32"/>
        <v/>
      </c>
      <c r="F142" s="156">
        <f t="shared" ca="1" si="33"/>
        <v>0</v>
      </c>
      <c r="H142" s="165">
        <f>Projekt!F197</f>
        <v>0</v>
      </c>
      <c r="I142" s="165">
        <f t="shared" si="34"/>
        <v>59</v>
      </c>
      <c r="J142" s="166">
        <f>Projekt!G197</f>
        <v>0</v>
      </c>
      <c r="K142" s="163">
        <f t="shared" ca="1" si="35"/>
        <v>0</v>
      </c>
      <c r="L142" s="163">
        <f t="shared" si="36"/>
        <v>0</v>
      </c>
      <c r="M142" s="163">
        <f t="shared" si="44"/>
        <v>0</v>
      </c>
      <c r="N142" s="163">
        <f t="shared" si="45"/>
        <v>11</v>
      </c>
      <c r="O142" s="163">
        <f t="shared" ca="1" si="46"/>
        <v>0</v>
      </c>
      <c r="P142" s="317">
        <f t="shared" ca="1" si="37"/>
        <v>0</v>
      </c>
      <c r="Q142" s="317">
        <f t="shared" ca="1" si="38"/>
        <v>0</v>
      </c>
      <c r="R142" s="163">
        <f t="shared" si="39"/>
        <v>1900</v>
      </c>
      <c r="S142" s="163" t="b">
        <f t="shared" ca="1" si="40"/>
        <v>1</v>
      </c>
      <c r="T142" s="163">
        <f t="shared" ca="1" si="41"/>
        <v>0</v>
      </c>
      <c r="U142" s="322">
        <f t="shared" ca="1" si="47"/>
        <v>0</v>
      </c>
      <c r="V142" s="156">
        <f ca="1">IF(AND(V$264=$R142,$J142=100%),$O142,IF(V$264=$R142,$O142,IF(AND(V$264&gt;$R142,SUM($U142:U142)+$K142&lt;=$F142),$K142,IF(AND(V$264&gt;$R142,SUM($U142:U142)+$K142&gt;$F142),$F142-SUM($U142:U142),0))))</f>
        <v>0</v>
      </c>
      <c r="W142" s="156">
        <f ca="1">IF(AND(W$264=$R142,$J142=100%),$O142,IF(W$264=$R142,$O142,IF(AND(W$264&gt;$R142,SUM($U142:V142)+$K142&lt;=$F142),$K142,IF(AND(W$264&gt;$R142,SUM($U142:V142)+$K142&gt;$F142),$F142-SUM($U142:V142),0))))</f>
        <v>0</v>
      </c>
      <c r="X142" s="156">
        <f ca="1">IF(AND(X$264=$R142,$J142=100%),$O142,IF(X$264=$R142,$O142,IF(AND(X$264&gt;$R142,SUM($U142:W142)+$K142&lt;=$F142),$K142,IF(AND(X$264&gt;$R142,SUM($U142:W142)+$K142&gt;$F142),$F142-SUM($U142:W142),0))))</f>
        <v>0</v>
      </c>
      <c r="Y142" s="156">
        <f ca="1">IF(AND(Y$264=$R142,$J142=100%),$O142,IF(Y$264=$R142,$O142,IF(AND(Y$264&gt;$R142,SUM($U142:X142)+$K142&lt;=$F142),$K142,IF(AND(Y$264&gt;$R142,SUM($U142:X142)+$K142&gt;$F142),$F142-SUM($U142:X142),0))))</f>
        <v>0</v>
      </c>
      <c r="Z142" s="156">
        <f ca="1">IF(AND(Z$264=$R142,$J142=100%),$O142,IF(Z$264=$R142,$O142,IF(AND(Z$264&gt;$R142,SUM($U142:Y142)+$K142&lt;=$F142),$K142,IF(AND(Z$264&gt;$R142,SUM($U142:Y142)+$K142&gt;$F142),$F142-SUM($U142:Y142),0))))</f>
        <v>0</v>
      </c>
      <c r="AA142" s="156">
        <f ca="1">IF(AND(AA$264=$R142,$J142=100%),$O142,IF(AA$264=$R142,$O142,IF(AND(AA$264&gt;$R142,SUM($U142:Z142)+$K142&lt;=$F142),$K142,IF(AND(AA$264&gt;$R142,SUM($U142:Z142)+$K142&gt;$F142),$F142-SUM($U142:Z142),0))))</f>
        <v>0</v>
      </c>
      <c r="AB142" s="156">
        <f ca="1">IF(AND(AB$264=$R142,$J142=100%),$O142,IF(AB$264=$R142,$O142,IF(AND(AB$264&gt;$R142,SUM($U142:AA142)+$K142&lt;=$F142),$K142,IF(AND(AB$264&gt;$R142,SUM($U142:AA142)+$K142&gt;$F142),$F142-SUM($U142:AA142),0))))</f>
        <v>0</v>
      </c>
      <c r="AC142" s="156">
        <f ca="1">IF(AND(AC$264=$R142,$J142=100%),$O142,IF(AC$264=$R142,$O142,IF(AND(AC$264&gt;$R142,SUM($U142:AB142)+$K142&lt;=$F142),$K142,IF(AND(AC$264&gt;$R142,SUM($U142:AB142)+$K142&gt;$F142),$F142-SUM($U142:AB142),0))))</f>
        <v>0</v>
      </c>
      <c r="AD142" s="156">
        <f ca="1">IF(AND(AD$264=$R142,$J142=100%),$O142,IF(AD$264=$R142,$O142,IF(AND(AD$264&gt;$R142,SUM($U142:AC142)+$K142&lt;=$F142),$K142,IF(AND(AD$264&gt;$R142,SUM($U142:AC142)+$K142&gt;$F142),$F142-SUM($U142:AC142),0))))</f>
        <v>0</v>
      </c>
      <c r="AE142" s="156">
        <f ca="1">IF(AND(AE$264=$R142,$J142=100%),$O142,IF(AE$264=$R142,$O142,IF(AND(AE$264&gt;$R142,SUM($U142:AD142)+$K142&lt;=$F142),$K142,IF(AND(AE$264&gt;$R142,SUM($U142:AD142)+$K142&gt;$F142),$F142-SUM($U142:AD142),0))))</f>
        <v>0</v>
      </c>
      <c r="AF142" s="156">
        <f ca="1">IF(AND(AF$264=$R142,$J142=100%),$O142,IF(AF$264=$R142,$O142,IF(AND(AF$264&gt;$R142,SUM($U142:AE142)+$K142&lt;=$F142),$K142,IF(AND(AF$264&gt;$R142,SUM($U142:AE142)+$K142&gt;$F142),$F142-SUM($U142:AE142),0))))</f>
        <v>0</v>
      </c>
      <c r="AG142" s="156">
        <f ca="1">IF(AND(AG$264=$R142,$J142=100%),$O142,IF(AG$264=$R142,$O142,IF(AND(AG$264&gt;$R142,SUM($U142:AF142)+$K142&lt;=$F142),$K142,IF(AND(AG$264&gt;$R142,SUM($U142:AF142)+$K142&gt;$F142),$F142-SUM($U142:AF142),0))))</f>
        <v>0</v>
      </c>
      <c r="AH142" s="156">
        <f ca="1">IF(AND(AH$264=$R142,$J142=100%),$O142,IF(AH$264=$R142,$O142,IF(AND(AH$264&gt;$R142,SUM($U142:AG142)+$K142&lt;=$F142),$K142,IF(AND(AH$264&gt;$R142,SUM($U142:AG142)+$K142&gt;$F142),$F142-SUM($U142:AG142),0))))</f>
        <v>0</v>
      </c>
      <c r="AI142" s="156">
        <f ca="1">IF(AND(AI$264=$R142,$J142=100%),$O142,IF(AI$264=$R142,$O142,IF(AND(AI$264&gt;$R142,SUM($U142:AH142)+$K142&lt;=$F142),$K142,IF(AND(AI$264&gt;$R142,SUM($U142:AH142)+$K142&gt;$F142),$F142-SUM($U142:AH142),0))))</f>
        <v>0</v>
      </c>
      <c r="AJ142" s="156">
        <f ca="1">IF(AND(AJ$264=$R142,$J142=100%),$O142,IF(AJ$264=$R142,$O142,IF(AND(AJ$264&gt;$R142,SUM($U142:AI142)+$K142&lt;=$F142),$K142,IF(AND(AJ$264&gt;$R142,SUM($U142:AI142)+$K142&gt;$F142),$F142-SUM($U142:AI142),0))))</f>
        <v>0</v>
      </c>
      <c r="AK142" s="156">
        <f ca="1">IF(AND(AK$264=$R142,$J142=100%),$O142,IF(AK$264=$R142,$O142,IF(AND(AK$264&gt;$R142,SUM($U142:AJ142)+$K142&lt;=$F142),$K142,IF(AND(AK$264&gt;$R142,SUM($U142:AJ142)+$K142&gt;$F142),$F142-SUM($U142:AJ142),0))))</f>
        <v>0</v>
      </c>
      <c r="AL142" s="156">
        <f ca="1">IF(AND(AL$264=$R142,$J142=100%),$O142,IF(AL$264=$R142,$O142,IF(AND(AL$264&gt;$R142,SUM($U142:AK142)+$K142&lt;=$F142),$K142,IF(AND(AL$264&gt;$R142,SUM($U142:AK142)+$K142&gt;$F142),$F142-SUM($U142:AK142),0))))</f>
        <v>0</v>
      </c>
      <c r="AM142" s="156">
        <f ca="1">IF(AND(AM$264=$R142,$J142=100%),$O142,IF(AM$264=$R142,$O142,IF(AND(AM$264&gt;$R142,SUM($U142:AL142)+$K142&lt;=$F142),$K142,IF(AND(AM$264&gt;$R142,SUM($U142:AL142)+$K142&gt;$F142),$F142-SUM($U142:AL142),0))))</f>
        <v>0</v>
      </c>
      <c r="AN142" s="156">
        <f ca="1">IF(AND(AN$264=$R142,$J142=100%),$O142,IF(AN$264=$R142,$O142,IF(AND(AN$264&gt;$R142,SUM($U142:AM142)+$K142&lt;=$F142),$K142,IF(AND(AN$264&gt;$R142,SUM($U142:AM142)+$K142&gt;$F142),$F142-SUM($U142:AM142),0))))</f>
        <v>0</v>
      </c>
      <c r="AP142" s="163">
        <f t="shared" ca="1" si="42"/>
        <v>0</v>
      </c>
      <c r="AQ142" s="163">
        <f t="shared" ca="1" si="42"/>
        <v>0</v>
      </c>
      <c r="AR142" s="163">
        <f t="shared" ca="1" si="42"/>
        <v>0</v>
      </c>
      <c r="AS142" s="163">
        <f t="shared" ca="1" si="42"/>
        <v>0</v>
      </c>
      <c r="AT142" s="163">
        <f t="shared" ca="1" si="42"/>
        <v>0</v>
      </c>
      <c r="AU142" s="163">
        <f t="shared" ca="1" si="42"/>
        <v>0</v>
      </c>
      <c r="AV142" s="163">
        <f t="shared" ca="1" si="42"/>
        <v>0</v>
      </c>
      <c r="AW142" s="163">
        <f t="shared" ca="1" si="42"/>
        <v>0</v>
      </c>
      <c r="AX142" s="163">
        <f t="shared" ca="1" si="42"/>
        <v>0</v>
      </c>
      <c r="AY142" s="163">
        <f t="shared" ca="1" si="42"/>
        <v>0</v>
      </c>
      <c r="AZ142" s="163">
        <f t="shared" ca="1" si="43"/>
        <v>0</v>
      </c>
      <c r="BA142" s="163">
        <f t="shared" ca="1" si="43"/>
        <v>0</v>
      </c>
      <c r="BB142" s="163">
        <f t="shared" ca="1" si="43"/>
        <v>0</v>
      </c>
      <c r="BC142" s="163">
        <f t="shared" ca="1" si="43"/>
        <v>0</v>
      </c>
      <c r="BD142" s="163">
        <f t="shared" ca="1" si="43"/>
        <v>0</v>
      </c>
      <c r="BE142" s="163">
        <f t="shared" ca="1" si="43"/>
        <v>0</v>
      </c>
      <c r="BF142" s="163">
        <f t="shared" ca="1" si="43"/>
        <v>0</v>
      </c>
      <c r="BG142" s="163">
        <f t="shared" ca="1" si="43"/>
        <v>0</v>
      </c>
      <c r="BH142" s="163">
        <f t="shared" ca="1" si="43"/>
        <v>0</v>
      </c>
      <c r="BI142" s="163">
        <f t="shared" ca="1" si="43"/>
        <v>0</v>
      </c>
    </row>
    <row r="143" spans="2:61" outlineLevel="1" x14ac:dyDescent="0.3">
      <c r="B143" s="163" t="str">
        <f t="shared" ca="1" si="31"/>
        <v/>
      </c>
      <c r="C143" s="163" t="str">
        <f t="shared" ca="1" si="32"/>
        <v/>
      </c>
      <c r="F143" s="156">
        <f t="shared" ca="1" si="33"/>
        <v>0</v>
      </c>
      <c r="H143" s="165">
        <f>Projekt!F198</f>
        <v>0</v>
      </c>
      <c r="I143" s="165">
        <f t="shared" si="34"/>
        <v>59</v>
      </c>
      <c r="J143" s="166">
        <f>Projekt!G198</f>
        <v>0</v>
      </c>
      <c r="K143" s="163">
        <f t="shared" ca="1" si="35"/>
        <v>0</v>
      </c>
      <c r="L143" s="163">
        <f t="shared" si="36"/>
        <v>0</v>
      </c>
      <c r="M143" s="163">
        <f t="shared" si="44"/>
        <v>0</v>
      </c>
      <c r="N143" s="163">
        <f t="shared" si="45"/>
        <v>11</v>
      </c>
      <c r="O143" s="163">
        <f t="shared" ca="1" si="46"/>
        <v>0</v>
      </c>
      <c r="P143" s="317">
        <f t="shared" ca="1" si="37"/>
        <v>0</v>
      </c>
      <c r="Q143" s="317">
        <f t="shared" ca="1" si="38"/>
        <v>0</v>
      </c>
      <c r="R143" s="163">
        <f t="shared" si="39"/>
        <v>1900</v>
      </c>
      <c r="S143" s="163" t="b">
        <f t="shared" ca="1" si="40"/>
        <v>1</v>
      </c>
      <c r="T143" s="163">
        <f t="shared" ca="1" si="41"/>
        <v>0</v>
      </c>
      <c r="U143" s="322">
        <f t="shared" ca="1" si="47"/>
        <v>0</v>
      </c>
      <c r="V143" s="156">
        <f ca="1">IF(AND(V$264=$R143,$J143=100%),$O143,IF(V$264=$R143,$O143,IF(AND(V$264&gt;$R143,SUM($U143:U143)+$K143&lt;=$F143),$K143,IF(AND(V$264&gt;$R143,SUM($U143:U143)+$K143&gt;$F143),$F143-SUM($U143:U143),0))))</f>
        <v>0</v>
      </c>
      <c r="W143" s="156">
        <f ca="1">IF(AND(W$264=$R143,$J143=100%),$O143,IF(W$264=$R143,$O143,IF(AND(W$264&gt;$R143,SUM($U143:V143)+$K143&lt;=$F143),$K143,IF(AND(W$264&gt;$R143,SUM($U143:V143)+$K143&gt;$F143),$F143-SUM($U143:V143),0))))</f>
        <v>0</v>
      </c>
      <c r="X143" s="156">
        <f ca="1">IF(AND(X$264=$R143,$J143=100%),$O143,IF(X$264=$R143,$O143,IF(AND(X$264&gt;$R143,SUM($U143:W143)+$K143&lt;=$F143),$K143,IF(AND(X$264&gt;$R143,SUM($U143:W143)+$K143&gt;$F143),$F143-SUM($U143:W143),0))))</f>
        <v>0</v>
      </c>
      <c r="Y143" s="156">
        <f ca="1">IF(AND(Y$264=$R143,$J143=100%),$O143,IF(Y$264=$R143,$O143,IF(AND(Y$264&gt;$R143,SUM($U143:X143)+$K143&lt;=$F143),$K143,IF(AND(Y$264&gt;$R143,SUM($U143:X143)+$K143&gt;$F143),$F143-SUM($U143:X143),0))))</f>
        <v>0</v>
      </c>
      <c r="Z143" s="156">
        <f ca="1">IF(AND(Z$264=$R143,$J143=100%),$O143,IF(Z$264=$R143,$O143,IF(AND(Z$264&gt;$R143,SUM($U143:Y143)+$K143&lt;=$F143),$K143,IF(AND(Z$264&gt;$R143,SUM($U143:Y143)+$K143&gt;$F143),$F143-SUM($U143:Y143),0))))</f>
        <v>0</v>
      </c>
      <c r="AA143" s="156">
        <f ca="1">IF(AND(AA$264=$R143,$J143=100%),$O143,IF(AA$264=$R143,$O143,IF(AND(AA$264&gt;$R143,SUM($U143:Z143)+$K143&lt;=$F143),$K143,IF(AND(AA$264&gt;$R143,SUM($U143:Z143)+$K143&gt;$F143),$F143-SUM($U143:Z143),0))))</f>
        <v>0</v>
      </c>
      <c r="AB143" s="156">
        <f ca="1">IF(AND(AB$264=$R143,$J143=100%),$O143,IF(AB$264=$R143,$O143,IF(AND(AB$264&gt;$R143,SUM($U143:AA143)+$K143&lt;=$F143),$K143,IF(AND(AB$264&gt;$R143,SUM($U143:AA143)+$K143&gt;$F143),$F143-SUM($U143:AA143),0))))</f>
        <v>0</v>
      </c>
      <c r="AC143" s="156">
        <f ca="1">IF(AND(AC$264=$R143,$J143=100%),$O143,IF(AC$264=$R143,$O143,IF(AND(AC$264&gt;$R143,SUM($U143:AB143)+$K143&lt;=$F143),$K143,IF(AND(AC$264&gt;$R143,SUM($U143:AB143)+$K143&gt;$F143),$F143-SUM($U143:AB143),0))))</f>
        <v>0</v>
      </c>
      <c r="AD143" s="156">
        <f ca="1">IF(AND(AD$264=$R143,$J143=100%),$O143,IF(AD$264=$R143,$O143,IF(AND(AD$264&gt;$R143,SUM($U143:AC143)+$K143&lt;=$F143),$K143,IF(AND(AD$264&gt;$R143,SUM($U143:AC143)+$K143&gt;$F143),$F143-SUM($U143:AC143),0))))</f>
        <v>0</v>
      </c>
      <c r="AE143" s="156">
        <f ca="1">IF(AND(AE$264=$R143,$J143=100%),$O143,IF(AE$264=$R143,$O143,IF(AND(AE$264&gt;$R143,SUM($U143:AD143)+$K143&lt;=$F143),$K143,IF(AND(AE$264&gt;$R143,SUM($U143:AD143)+$K143&gt;$F143),$F143-SUM($U143:AD143),0))))</f>
        <v>0</v>
      </c>
      <c r="AF143" s="156">
        <f ca="1">IF(AND(AF$264=$R143,$J143=100%),$O143,IF(AF$264=$R143,$O143,IF(AND(AF$264&gt;$R143,SUM($U143:AE143)+$K143&lt;=$F143),$K143,IF(AND(AF$264&gt;$R143,SUM($U143:AE143)+$K143&gt;$F143),$F143-SUM($U143:AE143),0))))</f>
        <v>0</v>
      </c>
      <c r="AG143" s="156">
        <f ca="1">IF(AND(AG$264=$R143,$J143=100%),$O143,IF(AG$264=$R143,$O143,IF(AND(AG$264&gt;$R143,SUM($U143:AF143)+$K143&lt;=$F143),$K143,IF(AND(AG$264&gt;$R143,SUM($U143:AF143)+$K143&gt;$F143),$F143-SUM($U143:AF143),0))))</f>
        <v>0</v>
      </c>
      <c r="AH143" s="156">
        <f ca="1">IF(AND(AH$264=$R143,$J143=100%),$O143,IF(AH$264=$R143,$O143,IF(AND(AH$264&gt;$R143,SUM($U143:AG143)+$K143&lt;=$F143),$K143,IF(AND(AH$264&gt;$R143,SUM($U143:AG143)+$K143&gt;$F143),$F143-SUM($U143:AG143),0))))</f>
        <v>0</v>
      </c>
      <c r="AI143" s="156">
        <f ca="1">IF(AND(AI$264=$R143,$J143=100%),$O143,IF(AI$264=$R143,$O143,IF(AND(AI$264&gt;$R143,SUM($U143:AH143)+$K143&lt;=$F143),$K143,IF(AND(AI$264&gt;$R143,SUM($U143:AH143)+$K143&gt;$F143),$F143-SUM($U143:AH143),0))))</f>
        <v>0</v>
      </c>
      <c r="AJ143" s="156">
        <f ca="1">IF(AND(AJ$264=$R143,$J143=100%),$O143,IF(AJ$264=$R143,$O143,IF(AND(AJ$264&gt;$R143,SUM($U143:AI143)+$K143&lt;=$F143),$K143,IF(AND(AJ$264&gt;$R143,SUM($U143:AI143)+$K143&gt;$F143),$F143-SUM($U143:AI143),0))))</f>
        <v>0</v>
      </c>
      <c r="AK143" s="156">
        <f ca="1">IF(AND(AK$264=$R143,$J143=100%),$O143,IF(AK$264=$R143,$O143,IF(AND(AK$264&gt;$R143,SUM($U143:AJ143)+$K143&lt;=$F143),$K143,IF(AND(AK$264&gt;$R143,SUM($U143:AJ143)+$K143&gt;$F143),$F143-SUM($U143:AJ143),0))))</f>
        <v>0</v>
      </c>
      <c r="AL143" s="156">
        <f ca="1">IF(AND(AL$264=$R143,$J143=100%),$O143,IF(AL$264=$R143,$O143,IF(AND(AL$264&gt;$R143,SUM($U143:AK143)+$K143&lt;=$F143),$K143,IF(AND(AL$264&gt;$R143,SUM($U143:AK143)+$K143&gt;$F143),$F143-SUM($U143:AK143),0))))</f>
        <v>0</v>
      </c>
      <c r="AM143" s="156">
        <f ca="1">IF(AND(AM$264=$R143,$J143=100%),$O143,IF(AM$264=$R143,$O143,IF(AND(AM$264&gt;$R143,SUM($U143:AL143)+$K143&lt;=$F143),$K143,IF(AND(AM$264&gt;$R143,SUM($U143:AL143)+$K143&gt;$F143),$F143-SUM($U143:AL143),0))))</f>
        <v>0</v>
      </c>
      <c r="AN143" s="156">
        <f ca="1">IF(AND(AN$264=$R143,$J143=100%),$O143,IF(AN$264=$R143,$O143,IF(AND(AN$264&gt;$R143,SUM($U143:AM143)+$K143&lt;=$F143),$K143,IF(AND(AN$264&gt;$R143,SUM($U143:AM143)+$K143&gt;$F143),$F143-SUM($U143:AM143),0))))</f>
        <v>0</v>
      </c>
      <c r="AP143" s="163">
        <f t="shared" ref="AP143:AY152" ca="1" si="48">ROUND(SUMIF($U$264:$AN$264,AP$264,$U143:$AN143),1)</f>
        <v>0</v>
      </c>
      <c r="AQ143" s="163">
        <f t="shared" ca="1" si="48"/>
        <v>0</v>
      </c>
      <c r="AR143" s="163">
        <f t="shared" ca="1" si="48"/>
        <v>0</v>
      </c>
      <c r="AS143" s="163">
        <f t="shared" ca="1" si="48"/>
        <v>0</v>
      </c>
      <c r="AT143" s="163">
        <f t="shared" ca="1" si="48"/>
        <v>0</v>
      </c>
      <c r="AU143" s="163">
        <f t="shared" ca="1" si="48"/>
        <v>0</v>
      </c>
      <c r="AV143" s="163">
        <f t="shared" ca="1" si="48"/>
        <v>0</v>
      </c>
      <c r="AW143" s="163">
        <f t="shared" ca="1" si="48"/>
        <v>0</v>
      </c>
      <c r="AX143" s="163">
        <f t="shared" ca="1" si="48"/>
        <v>0</v>
      </c>
      <c r="AY143" s="163">
        <f t="shared" ca="1" si="48"/>
        <v>0</v>
      </c>
      <c r="AZ143" s="163">
        <f t="shared" ca="1" si="43"/>
        <v>0</v>
      </c>
      <c r="BA143" s="163">
        <f t="shared" ca="1" si="43"/>
        <v>0</v>
      </c>
      <c r="BB143" s="163">
        <f t="shared" ca="1" si="43"/>
        <v>0</v>
      </c>
      <c r="BC143" s="163">
        <f t="shared" ca="1" si="43"/>
        <v>0</v>
      </c>
      <c r="BD143" s="163">
        <f t="shared" ca="1" si="43"/>
        <v>0</v>
      </c>
      <c r="BE143" s="163">
        <f t="shared" ca="1" si="43"/>
        <v>0</v>
      </c>
      <c r="BF143" s="163">
        <f t="shared" ca="1" si="43"/>
        <v>0</v>
      </c>
      <c r="BG143" s="163">
        <f t="shared" ca="1" si="43"/>
        <v>0</v>
      </c>
      <c r="BH143" s="163">
        <f t="shared" ca="1" si="43"/>
        <v>0</v>
      </c>
      <c r="BI143" s="163">
        <f t="shared" ca="1" si="43"/>
        <v>0</v>
      </c>
    </row>
    <row r="144" spans="2:61" outlineLevel="1" x14ac:dyDescent="0.3">
      <c r="B144" s="163" t="str">
        <f t="shared" ca="1" si="31"/>
        <v/>
      </c>
      <c r="C144" s="163" t="str">
        <f t="shared" ca="1" si="32"/>
        <v/>
      </c>
      <c r="F144" s="156">
        <f t="shared" ca="1" si="33"/>
        <v>0</v>
      </c>
      <c r="H144" s="165">
        <f>Projekt!F199</f>
        <v>0</v>
      </c>
      <c r="I144" s="165">
        <f t="shared" si="34"/>
        <v>59</v>
      </c>
      <c r="J144" s="166">
        <f>Projekt!G199</f>
        <v>0</v>
      </c>
      <c r="K144" s="163">
        <f t="shared" ca="1" si="35"/>
        <v>0</v>
      </c>
      <c r="L144" s="163">
        <f t="shared" si="36"/>
        <v>0</v>
      </c>
      <c r="M144" s="163">
        <f t="shared" si="44"/>
        <v>0</v>
      </c>
      <c r="N144" s="163">
        <f t="shared" si="45"/>
        <v>11</v>
      </c>
      <c r="O144" s="163">
        <f t="shared" ca="1" si="46"/>
        <v>0</v>
      </c>
      <c r="P144" s="317">
        <f t="shared" ca="1" si="37"/>
        <v>0</v>
      </c>
      <c r="Q144" s="317">
        <f t="shared" ca="1" si="38"/>
        <v>0</v>
      </c>
      <c r="R144" s="163">
        <f t="shared" si="39"/>
        <v>1900</v>
      </c>
      <c r="S144" s="163" t="b">
        <f t="shared" ca="1" si="40"/>
        <v>1</v>
      </c>
      <c r="T144" s="163">
        <f t="shared" ca="1" si="41"/>
        <v>0</v>
      </c>
      <c r="U144" s="322">
        <f t="shared" ca="1" si="47"/>
        <v>0</v>
      </c>
      <c r="V144" s="156">
        <f ca="1">IF(AND(V$264=$R144,$J144=100%),$O144,IF(V$264=$R144,$O144,IF(AND(V$264&gt;$R144,SUM($U144:U144)+$K144&lt;=$F144),$K144,IF(AND(V$264&gt;$R144,SUM($U144:U144)+$K144&gt;$F144),$F144-SUM($U144:U144),0))))</f>
        <v>0</v>
      </c>
      <c r="W144" s="156">
        <f ca="1">IF(AND(W$264=$R144,$J144=100%),$O144,IF(W$264=$R144,$O144,IF(AND(W$264&gt;$R144,SUM($U144:V144)+$K144&lt;=$F144),$K144,IF(AND(W$264&gt;$R144,SUM($U144:V144)+$K144&gt;$F144),$F144-SUM($U144:V144),0))))</f>
        <v>0</v>
      </c>
      <c r="X144" s="156">
        <f ca="1">IF(AND(X$264=$R144,$J144=100%),$O144,IF(X$264=$R144,$O144,IF(AND(X$264&gt;$R144,SUM($U144:W144)+$K144&lt;=$F144),$K144,IF(AND(X$264&gt;$R144,SUM($U144:W144)+$K144&gt;$F144),$F144-SUM($U144:W144),0))))</f>
        <v>0</v>
      </c>
      <c r="Y144" s="156">
        <f ca="1">IF(AND(Y$264=$R144,$J144=100%),$O144,IF(Y$264=$R144,$O144,IF(AND(Y$264&gt;$R144,SUM($U144:X144)+$K144&lt;=$F144),$K144,IF(AND(Y$264&gt;$R144,SUM($U144:X144)+$K144&gt;$F144),$F144-SUM($U144:X144),0))))</f>
        <v>0</v>
      </c>
      <c r="Z144" s="156">
        <f ca="1">IF(AND(Z$264=$R144,$J144=100%),$O144,IF(Z$264=$R144,$O144,IF(AND(Z$264&gt;$R144,SUM($U144:Y144)+$K144&lt;=$F144),$K144,IF(AND(Z$264&gt;$R144,SUM($U144:Y144)+$K144&gt;$F144),$F144-SUM($U144:Y144),0))))</f>
        <v>0</v>
      </c>
      <c r="AA144" s="156">
        <f ca="1">IF(AND(AA$264=$R144,$J144=100%),$O144,IF(AA$264=$R144,$O144,IF(AND(AA$264&gt;$R144,SUM($U144:Z144)+$K144&lt;=$F144),$K144,IF(AND(AA$264&gt;$R144,SUM($U144:Z144)+$K144&gt;$F144),$F144-SUM($U144:Z144),0))))</f>
        <v>0</v>
      </c>
      <c r="AB144" s="156">
        <f ca="1">IF(AND(AB$264=$R144,$J144=100%),$O144,IF(AB$264=$R144,$O144,IF(AND(AB$264&gt;$R144,SUM($U144:AA144)+$K144&lt;=$F144),$K144,IF(AND(AB$264&gt;$R144,SUM($U144:AA144)+$K144&gt;$F144),$F144-SUM($U144:AA144),0))))</f>
        <v>0</v>
      </c>
      <c r="AC144" s="156">
        <f ca="1">IF(AND(AC$264=$R144,$J144=100%),$O144,IF(AC$264=$R144,$O144,IF(AND(AC$264&gt;$R144,SUM($U144:AB144)+$K144&lt;=$F144),$K144,IF(AND(AC$264&gt;$R144,SUM($U144:AB144)+$K144&gt;$F144),$F144-SUM($U144:AB144),0))))</f>
        <v>0</v>
      </c>
      <c r="AD144" s="156">
        <f ca="1">IF(AND(AD$264=$R144,$J144=100%),$O144,IF(AD$264=$R144,$O144,IF(AND(AD$264&gt;$R144,SUM($U144:AC144)+$K144&lt;=$F144),$K144,IF(AND(AD$264&gt;$R144,SUM($U144:AC144)+$K144&gt;$F144),$F144-SUM($U144:AC144),0))))</f>
        <v>0</v>
      </c>
      <c r="AE144" s="156">
        <f ca="1">IF(AND(AE$264=$R144,$J144=100%),$O144,IF(AE$264=$R144,$O144,IF(AND(AE$264&gt;$R144,SUM($U144:AD144)+$K144&lt;=$F144),$K144,IF(AND(AE$264&gt;$R144,SUM($U144:AD144)+$K144&gt;$F144),$F144-SUM($U144:AD144),0))))</f>
        <v>0</v>
      </c>
      <c r="AF144" s="156">
        <f ca="1">IF(AND(AF$264=$R144,$J144=100%),$O144,IF(AF$264=$R144,$O144,IF(AND(AF$264&gt;$R144,SUM($U144:AE144)+$K144&lt;=$F144),$K144,IF(AND(AF$264&gt;$R144,SUM($U144:AE144)+$K144&gt;$F144),$F144-SUM($U144:AE144),0))))</f>
        <v>0</v>
      </c>
      <c r="AG144" s="156">
        <f ca="1">IF(AND(AG$264=$R144,$J144=100%),$O144,IF(AG$264=$R144,$O144,IF(AND(AG$264&gt;$R144,SUM($U144:AF144)+$K144&lt;=$F144),$K144,IF(AND(AG$264&gt;$R144,SUM($U144:AF144)+$K144&gt;$F144),$F144-SUM($U144:AF144),0))))</f>
        <v>0</v>
      </c>
      <c r="AH144" s="156">
        <f ca="1">IF(AND(AH$264=$R144,$J144=100%),$O144,IF(AH$264=$R144,$O144,IF(AND(AH$264&gt;$R144,SUM($U144:AG144)+$K144&lt;=$F144),$K144,IF(AND(AH$264&gt;$R144,SUM($U144:AG144)+$K144&gt;$F144),$F144-SUM($U144:AG144),0))))</f>
        <v>0</v>
      </c>
      <c r="AI144" s="156">
        <f ca="1">IF(AND(AI$264=$R144,$J144=100%),$O144,IF(AI$264=$R144,$O144,IF(AND(AI$264&gt;$R144,SUM($U144:AH144)+$K144&lt;=$F144),$K144,IF(AND(AI$264&gt;$R144,SUM($U144:AH144)+$K144&gt;$F144),$F144-SUM($U144:AH144),0))))</f>
        <v>0</v>
      </c>
      <c r="AJ144" s="156">
        <f ca="1">IF(AND(AJ$264=$R144,$J144=100%),$O144,IF(AJ$264=$R144,$O144,IF(AND(AJ$264&gt;$R144,SUM($U144:AI144)+$K144&lt;=$F144),$K144,IF(AND(AJ$264&gt;$R144,SUM($U144:AI144)+$K144&gt;$F144),$F144-SUM($U144:AI144),0))))</f>
        <v>0</v>
      </c>
      <c r="AK144" s="156">
        <f ca="1">IF(AND(AK$264=$R144,$J144=100%),$O144,IF(AK$264=$R144,$O144,IF(AND(AK$264&gt;$R144,SUM($U144:AJ144)+$K144&lt;=$F144),$K144,IF(AND(AK$264&gt;$R144,SUM($U144:AJ144)+$K144&gt;$F144),$F144-SUM($U144:AJ144),0))))</f>
        <v>0</v>
      </c>
      <c r="AL144" s="156">
        <f ca="1">IF(AND(AL$264=$R144,$J144=100%),$O144,IF(AL$264=$R144,$O144,IF(AND(AL$264&gt;$R144,SUM($U144:AK144)+$K144&lt;=$F144),$K144,IF(AND(AL$264&gt;$R144,SUM($U144:AK144)+$K144&gt;$F144),$F144-SUM($U144:AK144),0))))</f>
        <v>0</v>
      </c>
      <c r="AM144" s="156">
        <f ca="1">IF(AND(AM$264=$R144,$J144=100%),$O144,IF(AM$264=$R144,$O144,IF(AND(AM$264&gt;$R144,SUM($U144:AL144)+$K144&lt;=$F144),$K144,IF(AND(AM$264&gt;$R144,SUM($U144:AL144)+$K144&gt;$F144),$F144-SUM($U144:AL144),0))))</f>
        <v>0</v>
      </c>
      <c r="AN144" s="156">
        <f ca="1">IF(AND(AN$264=$R144,$J144=100%),$O144,IF(AN$264=$R144,$O144,IF(AND(AN$264&gt;$R144,SUM($U144:AM144)+$K144&lt;=$F144),$K144,IF(AND(AN$264&gt;$R144,SUM($U144:AM144)+$K144&gt;$F144),$F144-SUM($U144:AM144),0))))</f>
        <v>0</v>
      </c>
      <c r="AP144" s="163">
        <f t="shared" ca="1" si="48"/>
        <v>0</v>
      </c>
      <c r="AQ144" s="163">
        <f t="shared" ca="1" si="48"/>
        <v>0</v>
      </c>
      <c r="AR144" s="163">
        <f t="shared" ca="1" si="48"/>
        <v>0</v>
      </c>
      <c r="AS144" s="163">
        <f t="shared" ca="1" si="48"/>
        <v>0</v>
      </c>
      <c r="AT144" s="163">
        <f t="shared" ca="1" si="48"/>
        <v>0</v>
      </c>
      <c r="AU144" s="163">
        <f t="shared" ca="1" si="48"/>
        <v>0</v>
      </c>
      <c r="AV144" s="163">
        <f t="shared" ca="1" si="48"/>
        <v>0</v>
      </c>
      <c r="AW144" s="163">
        <f t="shared" ca="1" si="48"/>
        <v>0</v>
      </c>
      <c r="AX144" s="163">
        <f t="shared" ca="1" si="48"/>
        <v>0</v>
      </c>
      <c r="AY144" s="163">
        <f t="shared" ca="1" si="48"/>
        <v>0</v>
      </c>
      <c r="AZ144" s="163">
        <f t="shared" ca="1" si="43"/>
        <v>0</v>
      </c>
      <c r="BA144" s="163">
        <f t="shared" ca="1" si="43"/>
        <v>0</v>
      </c>
      <c r="BB144" s="163">
        <f t="shared" ca="1" si="43"/>
        <v>0</v>
      </c>
      <c r="BC144" s="163">
        <f t="shared" ca="1" si="43"/>
        <v>0</v>
      </c>
      <c r="BD144" s="163">
        <f t="shared" ca="1" si="43"/>
        <v>0</v>
      </c>
      <c r="BE144" s="163">
        <f t="shared" ca="1" si="43"/>
        <v>0</v>
      </c>
      <c r="BF144" s="163">
        <f t="shared" ca="1" si="43"/>
        <v>0</v>
      </c>
      <c r="BG144" s="163">
        <f t="shared" ca="1" si="43"/>
        <v>0</v>
      </c>
      <c r="BH144" s="163">
        <f t="shared" ca="1" si="43"/>
        <v>0</v>
      </c>
      <c r="BI144" s="163">
        <f t="shared" ca="1" si="43"/>
        <v>0</v>
      </c>
    </row>
    <row r="145" spans="2:61" outlineLevel="1" x14ac:dyDescent="0.3">
      <c r="B145" s="163" t="str">
        <f t="shared" ca="1" si="31"/>
        <v/>
      </c>
      <c r="C145" s="163" t="str">
        <f t="shared" ca="1" si="32"/>
        <v/>
      </c>
      <c r="F145" s="156">
        <f t="shared" ca="1" si="33"/>
        <v>0</v>
      </c>
      <c r="H145" s="165">
        <f>Projekt!F200</f>
        <v>0</v>
      </c>
      <c r="I145" s="165">
        <f t="shared" si="34"/>
        <v>59</v>
      </c>
      <c r="J145" s="166">
        <f>Projekt!G200</f>
        <v>0</v>
      </c>
      <c r="K145" s="163">
        <f t="shared" ca="1" si="35"/>
        <v>0</v>
      </c>
      <c r="L145" s="163">
        <f t="shared" si="36"/>
        <v>0</v>
      </c>
      <c r="M145" s="163">
        <f t="shared" si="44"/>
        <v>0</v>
      </c>
      <c r="N145" s="163">
        <f t="shared" si="45"/>
        <v>11</v>
      </c>
      <c r="O145" s="163">
        <f t="shared" ca="1" si="46"/>
        <v>0</v>
      </c>
      <c r="P145" s="317">
        <f t="shared" ca="1" si="37"/>
        <v>0</v>
      </c>
      <c r="Q145" s="317">
        <f t="shared" ca="1" si="38"/>
        <v>0</v>
      </c>
      <c r="R145" s="163">
        <f t="shared" si="39"/>
        <v>1900</v>
      </c>
      <c r="S145" s="163" t="b">
        <f t="shared" ca="1" si="40"/>
        <v>1</v>
      </c>
      <c r="T145" s="163">
        <f t="shared" ca="1" si="41"/>
        <v>0</v>
      </c>
      <c r="U145" s="322">
        <f t="shared" ca="1" si="47"/>
        <v>0</v>
      </c>
      <c r="V145" s="156">
        <f ca="1">IF(AND(V$264=$R145,$J145=100%),$O145,IF(V$264=$R145,$O145,IF(AND(V$264&gt;$R145,SUM($U145:U145)+$K145&lt;=$F145),$K145,IF(AND(V$264&gt;$R145,SUM($U145:U145)+$K145&gt;$F145),$F145-SUM($U145:U145),0))))</f>
        <v>0</v>
      </c>
      <c r="W145" s="156">
        <f ca="1">IF(AND(W$264=$R145,$J145=100%),$O145,IF(W$264=$R145,$O145,IF(AND(W$264&gt;$R145,SUM($U145:V145)+$K145&lt;=$F145),$K145,IF(AND(W$264&gt;$R145,SUM($U145:V145)+$K145&gt;$F145),$F145-SUM($U145:V145),0))))</f>
        <v>0</v>
      </c>
      <c r="X145" s="156">
        <f ca="1">IF(AND(X$264=$R145,$J145=100%),$O145,IF(X$264=$R145,$O145,IF(AND(X$264&gt;$R145,SUM($U145:W145)+$K145&lt;=$F145),$K145,IF(AND(X$264&gt;$R145,SUM($U145:W145)+$K145&gt;$F145),$F145-SUM($U145:W145),0))))</f>
        <v>0</v>
      </c>
      <c r="Y145" s="156">
        <f ca="1">IF(AND(Y$264=$R145,$J145=100%),$O145,IF(Y$264=$R145,$O145,IF(AND(Y$264&gt;$R145,SUM($U145:X145)+$K145&lt;=$F145),$K145,IF(AND(Y$264&gt;$R145,SUM($U145:X145)+$K145&gt;$F145),$F145-SUM($U145:X145),0))))</f>
        <v>0</v>
      </c>
      <c r="Z145" s="156">
        <f ca="1">IF(AND(Z$264=$R145,$J145=100%),$O145,IF(Z$264=$R145,$O145,IF(AND(Z$264&gt;$R145,SUM($U145:Y145)+$K145&lt;=$F145),$K145,IF(AND(Z$264&gt;$R145,SUM($U145:Y145)+$K145&gt;$F145),$F145-SUM($U145:Y145),0))))</f>
        <v>0</v>
      </c>
      <c r="AA145" s="156">
        <f ca="1">IF(AND(AA$264=$R145,$J145=100%),$O145,IF(AA$264=$R145,$O145,IF(AND(AA$264&gt;$R145,SUM($U145:Z145)+$K145&lt;=$F145),$K145,IF(AND(AA$264&gt;$R145,SUM($U145:Z145)+$K145&gt;$F145),$F145-SUM($U145:Z145),0))))</f>
        <v>0</v>
      </c>
      <c r="AB145" s="156">
        <f ca="1">IF(AND(AB$264=$R145,$J145=100%),$O145,IF(AB$264=$R145,$O145,IF(AND(AB$264&gt;$R145,SUM($U145:AA145)+$K145&lt;=$F145),$K145,IF(AND(AB$264&gt;$R145,SUM($U145:AA145)+$K145&gt;$F145),$F145-SUM($U145:AA145),0))))</f>
        <v>0</v>
      </c>
      <c r="AC145" s="156">
        <f ca="1">IF(AND(AC$264=$R145,$J145=100%),$O145,IF(AC$264=$R145,$O145,IF(AND(AC$264&gt;$R145,SUM($U145:AB145)+$K145&lt;=$F145),$K145,IF(AND(AC$264&gt;$R145,SUM($U145:AB145)+$K145&gt;$F145),$F145-SUM($U145:AB145),0))))</f>
        <v>0</v>
      </c>
      <c r="AD145" s="156">
        <f ca="1">IF(AND(AD$264=$R145,$J145=100%),$O145,IF(AD$264=$R145,$O145,IF(AND(AD$264&gt;$R145,SUM($U145:AC145)+$K145&lt;=$F145),$K145,IF(AND(AD$264&gt;$R145,SUM($U145:AC145)+$K145&gt;$F145),$F145-SUM($U145:AC145),0))))</f>
        <v>0</v>
      </c>
      <c r="AE145" s="156">
        <f ca="1">IF(AND(AE$264=$R145,$J145=100%),$O145,IF(AE$264=$R145,$O145,IF(AND(AE$264&gt;$R145,SUM($U145:AD145)+$K145&lt;=$F145),$K145,IF(AND(AE$264&gt;$R145,SUM($U145:AD145)+$K145&gt;$F145),$F145-SUM($U145:AD145),0))))</f>
        <v>0</v>
      </c>
      <c r="AF145" s="156">
        <f ca="1">IF(AND(AF$264=$R145,$J145=100%),$O145,IF(AF$264=$R145,$O145,IF(AND(AF$264&gt;$R145,SUM($U145:AE145)+$K145&lt;=$F145),$K145,IF(AND(AF$264&gt;$R145,SUM($U145:AE145)+$K145&gt;$F145),$F145-SUM($U145:AE145),0))))</f>
        <v>0</v>
      </c>
      <c r="AG145" s="156">
        <f ca="1">IF(AND(AG$264=$R145,$J145=100%),$O145,IF(AG$264=$R145,$O145,IF(AND(AG$264&gt;$R145,SUM($U145:AF145)+$K145&lt;=$F145),$K145,IF(AND(AG$264&gt;$R145,SUM($U145:AF145)+$K145&gt;$F145),$F145-SUM($U145:AF145),0))))</f>
        <v>0</v>
      </c>
      <c r="AH145" s="156">
        <f ca="1">IF(AND(AH$264=$R145,$J145=100%),$O145,IF(AH$264=$R145,$O145,IF(AND(AH$264&gt;$R145,SUM($U145:AG145)+$K145&lt;=$F145),$K145,IF(AND(AH$264&gt;$R145,SUM($U145:AG145)+$K145&gt;$F145),$F145-SUM($U145:AG145),0))))</f>
        <v>0</v>
      </c>
      <c r="AI145" s="156">
        <f ca="1">IF(AND(AI$264=$R145,$J145=100%),$O145,IF(AI$264=$R145,$O145,IF(AND(AI$264&gt;$R145,SUM($U145:AH145)+$K145&lt;=$F145),$K145,IF(AND(AI$264&gt;$R145,SUM($U145:AH145)+$K145&gt;$F145),$F145-SUM($U145:AH145),0))))</f>
        <v>0</v>
      </c>
      <c r="AJ145" s="156">
        <f ca="1">IF(AND(AJ$264=$R145,$J145=100%),$O145,IF(AJ$264=$R145,$O145,IF(AND(AJ$264&gt;$R145,SUM($U145:AI145)+$K145&lt;=$F145),$K145,IF(AND(AJ$264&gt;$R145,SUM($U145:AI145)+$K145&gt;$F145),$F145-SUM($U145:AI145),0))))</f>
        <v>0</v>
      </c>
      <c r="AK145" s="156">
        <f ca="1">IF(AND(AK$264=$R145,$J145=100%),$O145,IF(AK$264=$R145,$O145,IF(AND(AK$264&gt;$R145,SUM($U145:AJ145)+$K145&lt;=$F145),$K145,IF(AND(AK$264&gt;$R145,SUM($U145:AJ145)+$K145&gt;$F145),$F145-SUM($U145:AJ145),0))))</f>
        <v>0</v>
      </c>
      <c r="AL145" s="156">
        <f ca="1">IF(AND(AL$264=$R145,$J145=100%),$O145,IF(AL$264=$R145,$O145,IF(AND(AL$264&gt;$R145,SUM($U145:AK145)+$K145&lt;=$F145),$K145,IF(AND(AL$264&gt;$R145,SUM($U145:AK145)+$K145&gt;$F145),$F145-SUM($U145:AK145),0))))</f>
        <v>0</v>
      </c>
      <c r="AM145" s="156">
        <f ca="1">IF(AND(AM$264=$R145,$J145=100%),$O145,IF(AM$264=$R145,$O145,IF(AND(AM$264&gt;$R145,SUM($U145:AL145)+$K145&lt;=$F145),$K145,IF(AND(AM$264&gt;$R145,SUM($U145:AL145)+$K145&gt;$F145),$F145-SUM($U145:AL145),0))))</f>
        <v>0</v>
      </c>
      <c r="AN145" s="156">
        <f ca="1">IF(AND(AN$264=$R145,$J145=100%),$O145,IF(AN$264=$R145,$O145,IF(AND(AN$264&gt;$R145,SUM($U145:AM145)+$K145&lt;=$F145),$K145,IF(AND(AN$264&gt;$R145,SUM($U145:AM145)+$K145&gt;$F145),$F145-SUM($U145:AM145),0))))</f>
        <v>0</v>
      </c>
      <c r="AP145" s="163">
        <f t="shared" ca="1" si="48"/>
        <v>0</v>
      </c>
      <c r="AQ145" s="163">
        <f t="shared" ca="1" si="48"/>
        <v>0</v>
      </c>
      <c r="AR145" s="163">
        <f t="shared" ca="1" si="48"/>
        <v>0</v>
      </c>
      <c r="AS145" s="163">
        <f t="shared" ca="1" si="48"/>
        <v>0</v>
      </c>
      <c r="AT145" s="163">
        <f t="shared" ca="1" si="48"/>
        <v>0</v>
      </c>
      <c r="AU145" s="163">
        <f t="shared" ca="1" si="48"/>
        <v>0</v>
      </c>
      <c r="AV145" s="163">
        <f t="shared" ca="1" si="48"/>
        <v>0</v>
      </c>
      <c r="AW145" s="163">
        <f t="shared" ca="1" si="48"/>
        <v>0</v>
      </c>
      <c r="AX145" s="163">
        <f t="shared" ca="1" si="48"/>
        <v>0</v>
      </c>
      <c r="AY145" s="163">
        <f t="shared" ca="1" si="48"/>
        <v>0</v>
      </c>
      <c r="AZ145" s="163">
        <f t="shared" ca="1" si="43"/>
        <v>0</v>
      </c>
      <c r="BA145" s="163">
        <f t="shared" ca="1" si="43"/>
        <v>0</v>
      </c>
      <c r="BB145" s="163">
        <f t="shared" ca="1" si="43"/>
        <v>0</v>
      </c>
      <c r="BC145" s="163">
        <f t="shared" ca="1" si="43"/>
        <v>0</v>
      </c>
      <c r="BD145" s="163">
        <f t="shared" ca="1" si="43"/>
        <v>0</v>
      </c>
      <c r="BE145" s="163">
        <f t="shared" ca="1" si="43"/>
        <v>0</v>
      </c>
      <c r="BF145" s="163">
        <f t="shared" ca="1" si="43"/>
        <v>0</v>
      </c>
      <c r="BG145" s="163">
        <f t="shared" ca="1" si="43"/>
        <v>0</v>
      </c>
      <c r="BH145" s="163">
        <f t="shared" ca="1" si="43"/>
        <v>0</v>
      </c>
      <c r="BI145" s="163">
        <f t="shared" ca="1" si="43"/>
        <v>0</v>
      </c>
    </row>
    <row r="146" spans="2:61" outlineLevel="1" x14ac:dyDescent="0.3">
      <c r="B146" s="163" t="str">
        <f t="shared" ca="1" si="31"/>
        <v/>
      </c>
      <c r="C146" s="163" t="str">
        <f t="shared" ca="1" si="32"/>
        <v/>
      </c>
      <c r="F146" s="156">
        <f t="shared" ca="1" si="33"/>
        <v>0</v>
      </c>
      <c r="H146" s="165">
        <f>Projekt!F201</f>
        <v>0</v>
      </c>
      <c r="I146" s="165">
        <f t="shared" si="34"/>
        <v>59</v>
      </c>
      <c r="J146" s="166">
        <f>Projekt!G201</f>
        <v>0</v>
      </c>
      <c r="K146" s="163">
        <f t="shared" ca="1" si="35"/>
        <v>0</v>
      </c>
      <c r="L146" s="163">
        <f t="shared" si="36"/>
        <v>0</v>
      </c>
      <c r="M146" s="163">
        <f t="shared" si="44"/>
        <v>0</v>
      </c>
      <c r="N146" s="163">
        <f t="shared" si="45"/>
        <v>11</v>
      </c>
      <c r="O146" s="163">
        <f t="shared" ca="1" si="46"/>
        <v>0</v>
      </c>
      <c r="P146" s="317">
        <f t="shared" ca="1" si="37"/>
        <v>0</v>
      </c>
      <c r="Q146" s="317">
        <f t="shared" ca="1" si="38"/>
        <v>0</v>
      </c>
      <c r="R146" s="163">
        <f t="shared" si="39"/>
        <v>1900</v>
      </c>
      <c r="S146" s="163" t="b">
        <f t="shared" ca="1" si="40"/>
        <v>1</v>
      </c>
      <c r="T146" s="163">
        <f t="shared" ca="1" si="41"/>
        <v>0</v>
      </c>
      <c r="U146" s="322">
        <f t="shared" ca="1" si="47"/>
        <v>0</v>
      </c>
      <c r="V146" s="156">
        <f ca="1">IF(AND(V$264=$R146,$J146=100%),$O146,IF(V$264=$R146,$O146,IF(AND(V$264&gt;$R146,SUM($U146:U146)+$K146&lt;=$F146),$K146,IF(AND(V$264&gt;$R146,SUM($U146:U146)+$K146&gt;$F146),$F146-SUM($U146:U146),0))))</f>
        <v>0</v>
      </c>
      <c r="W146" s="156">
        <f ca="1">IF(AND(W$264=$R146,$J146=100%),$O146,IF(W$264=$R146,$O146,IF(AND(W$264&gt;$R146,SUM($U146:V146)+$K146&lt;=$F146),$K146,IF(AND(W$264&gt;$R146,SUM($U146:V146)+$K146&gt;$F146),$F146-SUM($U146:V146),0))))</f>
        <v>0</v>
      </c>
      <c r="X146" s="156">
        <f ca="1">IF(AND(X$264=$R146,$J146=100%),$O146,IF(X$264=$R146,$O146,IF(AND(X$264&gt;$R146,SUM($U146:W146)+$K146&lt;=$F146),$K146,IF(AND(X$264&gt;$R146,SUM($U146:W146)+$K146&gt;$F146),$F146-SUM($U146:W146),0))))</f>
        <v>0</v>
      </c>
      <c r="Y146" s="156">
        <f ca="1">IF(AND(Y$264=$R146,$J146=100%),$O146,IF(Y$264=$R146,$O146,IF(AND(Y$264&gt;$R146,SUM($U146:X146)+$K146&lt;=$F146),$K146,IF(AND(Y$264&gt;$R146,SUM($U146:X146)+$K146&gt;$F146),$F146-SUM($U146:X146),0))))</f>
        <v>0</v>
      </c>
      <c r="Z146" s="156">
        <f ca="1">IF(AND(Z$264=$R146,$J146=100%),$O146,IF(Z$264=$R146,$O146,IF(AND(Z$264&gt;$R146,SUM($U146:Y146)+$K146&lt;=$F146),$K146,IF(AND(Z$264&gt;$R146,SUM($U146:Y146)+$K146&gt;$F146),$F146-SUM($U146:Y146),0))))</f>
        <v>0</v>
      </c>
      <c r="AA146" s="156">
        <f ca="1">IF(AND(AA$264=$R146,$J146=100%),$O146,IF(AA$264=$R146,$O146,IF(AND(AA$264&gt;$R146,SUM($U146:Z146)+$K146&lt;=$F146),$K146,IF(AND(AA$264&gt;$R146,SUM($U146:Z146)+$K146&gt;$F146),$F146-SUM($U146:Z146),0))))</f>
        <v>0</v>
      </c>
      <c r="AB146" s="156">
        <f ca="1">IF(AND(AB$264=$R146,$J146=100%),$O146,IF(AB$264=$R146,$O146,IF(AND(AB$264&gt;$R146,SUM($U146:AA146)+$K146&lt;=$F146),$K146,IF(AND(AB$264&gt;$R146,SUM($U146:AA146)+$K146&gt;$F146),$F146-SUM($U146:AA146),0))))</f>
        <v>0</v>
      </c>
      <c r="AC146" s="156">
        <f ca="1">IF(AND(AC$264=$R146,$J146=100%),$O146,IF(AC$264=$R146,$O146,IF(AND(AC$264&gt;$R146,SUM($U146:AB146)+$K146&lt;=$F146),$K146,IF(AND(AC$264&gt;$R146,SUM($U146:AB146)+$K146&gt;$F146),$F146-SUM($U146:AB146),0))))</f>
        <v>0</v>
      </c>
      <c r="AD146" s="156">
        <f ca="1">IF(AND(AD$264=$R146,$J146=100%),$O146,IF(AD$264=$R146,$O146,IF(AND(AD$264&gt;$R146,SUM($U146:AC146)+$K146&lt;=$F146),$K146,IF(AND(AD$264&gt;$R146,SUM($U146:AC146)+$K146&gt;$F146),$F146-SUM($U146:AC146),0))))</f>
        <v>0</v>
      </c>
      <c r="AE146" s="156">
        <f ca="1">IF(AND(AE$264=$R146,$J146=100%),$O146,IF(AE$264=$R146,$O146,IF(AND(AE$264&gt;$R146,SUM($U146:AD146)+$K146&lt;=$F146),$K146,IF(AND(AE$264&gt;$R146,SUM($U146:AD146)+$K146&gt;$F146),$F146-SUM($U146:AD146),0))))</f>
        <v>0</v>
      </c>
      <c r="AF146" s="156">
        <f ca="1">IF(AND(AF$264=$R146,$J146=100%),$O146,IF(AF$264=$R146,$O146,IF(AND(AF$264&gt;$R146,SUM($U146:AE146)+$K146&lt;=$F146),$K146,IF(AND(AF$264&gt;$R146,SUM($U146:AE146)+$K146&gt;$F146),$F146-SUM($U146:AE146),0))))</f>
        <v>0</v>
      </c>
      <c r="AG146" s="156">
        <f ca="1">IF(AND(AG$264=$R146,$J146=100%),$O146,IF(AG$264=$R146,$O146,IF(AND(AG$264&gt;$R146,SUM($U146:AF146)+$K146&lt;=$F146),$K146,IF(AND(AG$264&gt;$R146,SUM($U146:AF146)+$K146&gt;$F146),$F146-SUM($U146:AF146),0))))</f>
        <v>0</v>
      </c>
      <c r="AH146" s="156">
        <f ca="1">IF(AND(AH$264=$R146,$J146=100%),$O146,IF(AH$264=$R146,$O146,IF(AND(AH$264&gt;$R146,SUM($U146:AG146)+$K146&lt;=$F146),$K146,IF(AND(AH$264&gt;$R146,SUM($U146:AG146)+$K146&gt;$F146),$F146-SUM($U146:AG146),0))))</f>
        <v>0</v>
      </c>
      <c r="AI146" s="156">
        <f ca="1">IF(AND(AI$264=$R146,$J146=100%),$O146,IF(AI$264=$R146,$O146,IF(AND(AI$264&gt;$R146,SUM($U146:AH146)+$K146&lt;=$F146),$K146,IF(AND(AI$264&gt;$R146,SUM($U146:AH146)+$K146&gt;$F146),$F146-SUM($U146:AH146),0))))</f>
        <v>0</v>
      </c>
      <c r="AJ146" s="156">
        <f ca="1">IF(AND(AJ$264=$R146,$J146=100%),$O146,IF(AJ$264=$R146,$O146,IF(AND(AJ$264&gt;$R146,SUM($U146:AI146)+$K146&lt;=$F146),$K146,IF(AND(AJ$264&gt;$R146,SUM($U146:AI146)+$K146&gt;$F146),$F146-SUM($U146:AI146),0))))</f>
        <v>0</v>
      </c>
      <c r="AK146" s="156">
        <f ca="1">IF(AND(AK$264=$R146,$J146=100%),$O146,IF(AK$264=$R146,$O146,IF(AND(AK$264&gt;$R146,SUM($U146:AJ146)+$K146&lt;=$F146),$K146,IF(AND(AK$264&gt;$R146,SUM($U146:AJ146)+$K146&gt;$F146),$F146-SUM($U146:AJ146),0))))</f>
        <v>0</v>
      </c>
      <c r="AL146" s="156">
        <f ca="1">IF(AND(AL$264=$R146,$J146=100%),$O146,IF(AL$264=$R146,$O146,IF(AND(AL$264&gt;$R146,SUM($U146:AK146)+$K146&lt;=$F146),$K146,IF(AND(AL$264&gt;$R146,SUM($U146:AK146)+$K146&gt;$F146),$F146-SUM($U146:AK146),0))))</f>
        <v>0</v>
      </c>
      <c r="AM146" s="156">
        <f ca="1">IF(AND(AM$264=$R146,$J146=100%),$O146,IF(AM$264=$R146,$O146,IF(AND(AM$264&gt;$R146,SUM($U146:AL146)+$K146&lt;=$F146),$K146,IF(AND(AM$264&gt;$R146,SUM($U146:AL146)+$K146&gt;$F146),$F146-SUM($U146:AL146),0))))</f>
        <v>0</v>
      </c>
      <c r="AN146" s="156">
        <f ca="1">IF(AND(AN$264=$R146,$J146=100%),$O146,IF(AN$264=$R146,$O146,IF(AND(AN$264&gt;$R146,SUM($U146:AM146)+$K146&lt;=$F146),$K146,IF(AND(AN$264&gt;$R146,SUM($U146:AM146)+$K146&gt;$F146),$F146-SUM($U146:AM146),0))))</f>
        <v>0</v>
      </c>
      <c r="AP146" s="163">
        <f t="shared" ca="1" si="48"/>
        <v>0</v>
      </c>
      <c r="AQ146" s="163">
        <f t="shared" ca="1" si="48"/>
        <v>0</v>
      </c>
      <c r="AR146" s="163">
        <f t="shared" ca="1" si="48"/>
        <v>0</v>
      </c>
      <c r="AS146" s="163">
        <f t="shared" ca="1" si="48"/>
        <v>0</v>
      </c>
      <c r="AT146" s="163">
        <f t="shared" ca="1" si="48"/>
        <v>0</v>
      </c>
      <c r="AU146" s="163">
        <f t="shared" ca="1" si="48"/>
        <v>0</v>
      </c>
      <c r="AV146" s="163">
        <f t="shared" ca="1" si="48"/>
        <v>0</v>
      </c>
      <c r="AW146" s="163">
        <f t="shared" ca="1" si="48"/>
        <v>0</v>
      </c>
      <c r="AX146" s="163">
        <f t="shared" ca="1" si="48"/>
        <v>0</v>
      </c>
      <c r="AY146" s="163">
        <f t="shared" ca="1" si="48"/>
        <v>0</v>
      </c>
      <c r="AZ146" s="163">
        <f t="shared" ca="1" si="43"/>
        <v>0</v>
      </c>
      <c r="BA146" s="163">
        <f t="shared" ca="1" si="43"/>
        <v>0</v>
      </c>
      <c r="BB146" s="163">
        <f t="shared" ca="1" si="43"/>
        <v>0</v>
      </c>
      <c r="BC146" s="163">
        <f t="shared" ca="1" si="43"/>
        <v>0</v>
      </c>
      <c r="BD146" s="163">
        <f t="shared" ca="1" si="43"/>
        <v>0</v>
      </c>
      <c r="BE146" s="163">
        <f t="shared" ca="1" si="43"/>
        <v>0</v>
      </c>
      <c r="BF146" s="163">
        <f t="shared" ca="1" si="43"/>
        <v>0</v>
      </c>
      <c r="BG146" s="163">
        <f t="shared" ca="1" si="43"/>
        <v>0</v>
      </c>
      <c r="BH146" s="163">
        <f t="shared" ca="1" si="43"/>
        <v>0</v>
      </c>
      <c r="BI146" s="163">
        <f t="shared" ca="1" si="43"/>
        <v>0</v>
      </c>
    </row>
    <row r="147" spans="2:61" outlineLevel="1" x14ac:dyDescent="0.3">
      <c r="B147" s="163" t="str">
        <f t="shared" ca="1" si="31"/>
        <v/>
      </c>
      <c r="C147" s="163" t="str">
        <f t="shared" ca="1" si="32"/>
        <v/>
      </c>
      <c r="F147" s="156">
        <f t="shared" ca="1" si="33"/>
        <v>0</v>
      </c>
      <c r="H147" s="165">
        <f>Projekt!F202</f>
        <v>0</v>
      </c>
      <c r="I147" s="165">
        <f t="shared" si="34"/>
        <v>59</v>
      </c>
      <c r="J147" s="166">
        <f>Projekt!G202</f>
        <v>0</v>
      </c>
      <c r="K147" s="163">
        <f t="shared" ca="1" si="35"/>
        <v>0</v>
      </c>
      <c r="L147" s="163">
        <f t="shared" si="36"/>
        <v>0</v>
      </c>
      <c r="M147" s="163">
        <f t="shared" si="44"/>
        <v>0</v>
      </c>
      <c r="N147" s="163">
        <f t="shared" si="45"/>
        <v>11</v>
      </c>
      <c r="O147" s="163">
        <f t="shared" ca="1" si="46"/>
        <v>0</v>
      </c>
      <c r="P147" s="317">
        <f t="shared" ca="1" si="37"/>
        <v>0</v>
      </c>
      <c r="Q147" s="317">
        <f t="shared" ca="1" si="38"/>
        <v>0</v>
      </c>
      <c r="R147" s="163">
        <f t="shared" si="39"/>
        <v>1900</v>
      </c>
      <c r="S147" s="163" t="b">
        <f t="shared" ca="1" si="40"/>
        <v>1</v>
      </c>
      <c r="T147" s="163">
        <f t="shared" ca="1" si="41"/>
        <v>0</v>
      </c>
      <c r="U147" s="322">
        <f t="shared" ca="1" si="47"/>
        <v>0</v>
      </c>
      <c r="V147" s="156">
        <f ca="1">IF(AND(V$264=$R147,$J147=100%),$O147,IF(V$264=$R147,$O147,IF(AND(V$264&gt;$R147,SUM($U147:U147)+$K147&lt;=$F147),$K147,IF(AND(V$264&gt;$R147,SUM($U147:U147)+$K147&gt;$F147),$F147-SUM($U147:U147),0))))</f>
        <v>0</v>
      </c>
      <c r="W147" s="156">
        <f ca="1">IF(AND(W$264=$R147,$J147=100%),$O147,IF(W$264=$R147,$O147,IF(AND(W$264&gt;$R147,SUM($U147:V147)+$K147&lt;=$F147),$K147,IF(AND(W$264&gt;$R147,SUM($U147:V147)+$K147&gt;$F147),$F147-SUM($U147:V147),0))))</f>
        <v>0</v>
      </c>
      <c r="X147" s="156">
        <f ca="1">IF(AND(X$264=$R147,$J147=100%),$O147,IF(X$264=$R147,$O147,IF(AND(X$264&gt;$R147,SUM($U147:W147)+$K147&lt;=$F147),$K147,IF(AND(X$264&gt;$R147,SUM($U147:W147)+$K147&gt;$F147),$F147-SUM($U147:W147),0))))</f>
        <v>0</v>
      </c>
      <c r="Y147" s="156">
        <f ca="1">IF(AND(Y$264=$R147,$J147=100%),$O147,IF(Y$264=$R147,$O147,IF(AND(Y$264&gt;$R147,SUM($U147:X147)+$K147&lt;=$F147),$K147,IF(AND(Y$264&gt;$R147,SUM($U147:X147)+$K147&gt;$F147),$F147-SUM($U147:X147),0))))</f>
        <v>0</v>
      </c>
      <c r="Z147" s="156">
        <f ca="1">IF(AND(Z$264=$R147,$J147=100%),$O147,IF(Z$264=$R147,$O147,IF(AND(Z$264&gt;$R147,SUM($U147:Y147)+$K147&lt;=$F147),$K147,IF(AND(Z$264&gt;$R147,SUM($U147:Y147)+$K147&gt;$F147),$F147-SUM($U147:Y147),0))))</f>
        <v>0</v>
      </c>
      <c r="AA147" s="156">
        <f ca="1">IF(AND(AA$264=$R147,$J147=100%),$O147,IF(AA$264=$R147,$O147,IF(AND(AA$264&gt;$R147,SUM($U147:Z147)+$K147&lt;=$F147),$K147,IF(AND(AA$264&gt;$R147,SUM($U147:Z147)+$K147&gt;$F147),$F147-SUM($U147:Z147),0))))</f>
        <v>0</v>
      </c>
      <c r="AB147" s="156">
        <f ca="1">IF(AND(AB$264=$R147,$J147=100%),$O147,IF(AB$264=$R147,$O147,IF(AND(AB$264&gt;$R147,SUM($U147:AA147)+$K147&lt;=$F147),$K147,IF(AND(AB$264&gt;$R147,SUM($U147:AA147)+$K147&gt;$F147),$F147-SUM($U147:AA147),0))))</f>
        <v>0</v>
      </c>
      <c r="AC147" s="156">
        <f ca="1">IF(AND(AC$264=$R147,$J147=100%),$O147,IF(AC$264=$R147,$O147,IF(AND(AC$264&gt;$R147,SUM($U147:AB147)+$K147&lt;=$F147),$K147,IF(AND(AC$264&gt;$R147,SUM($U147:AB147)+$K147&gt;$F147),$F147-SUM($U147:AB147),0))))</f>
        <v>0</v>
      </c>
      <c r="AD147" s="156">
        <f ca="1">IF(AND(AD$264=$R147,$J147=100%),$O147,IF(AD$264=$R147,$O147,IF(AND(AD$264&gt;$R147,SUM($U147:AC147)+$K147&lt;=$F147),$K147,IF(AND(AD$264&gt;$R147,SUM($U147:AC147)+$K147&gt;$F147),$F147-SUM($U147:AC147),0))))</f>
        <v>0</v>
      </c>
      <c r="AE147" s="156">
        <f ca="1">IF(AND(AE$264=$R147,$J147=100%),$O147,IF(AE$264=$R147,$O147,IF(AND(AE$264&gt;$R147,SUM($U147:AD147)+$K147&lt;=$F147),$K147,IF(AND(AE$264&gt;$R147,SUM($U147:AD147)+$K147&gt;$F147),$F147-SUM($U147:AD147),0))))</f>
        <v>0</v>
      </c>
      <c r="AF147" s="156">
        <f ca="1">IF(AND(AF$264=$R147,$J147=100%),$O147,IF(AF$264=$R147,$O147,IF(AND(AF$264&gt;$R147,SUM($U147:AE147)+$K147&lt;=$F147),$K147,IF(AND(AF$264&gt;$R147,SUM($U147:AE147)+$K147&gt;$F147),$F147-SUM($U147:AE147),0))))</f>
        <v>0</v>
      </c>
      <c r="AG147" s="156">
        <f ca="1">IF(AND(AG$264=$R147,$J147=100%),$O147,IF(AG$264=$R147,$O147,IF(AND(AG$264&gt;$R147,SUM($U147:AF147)+$K147&lt;=$F147),$K147,IF(AND(AG$264&gt;$R147,SUM($U147:AF147)+$K147&gt;$F147),$F147-SUM($U147:AF147),0))))</f>
        <v>0</v>
      </c>
      <c r="AH147" s="156">
        <f ca="1">IF(AND(AH$264=$R147,$J147=100%),$O147,IF(AH$264=$R147,$O147,IF(AND(AH$264&gt;$R147,SUM($U147:AG147)+$K147&lt;=$F147),$K147,IF(AND(AH$264&gt;$R147,SUM($U147:AG147)+$K147&gt;$F147),$F147-SUM($U147:AG147),0))))</f>
        <v>0</v>
      </c>
      <c r="AI147" s="156">
        <f ca="1">IF(AND(AI$264=$R147,$J147=100%),$O147,IF(AI$264=$R147,$O147,IF(AND(AI$264&gt;$R147,SUM($U147:AH147)+$K147&lt;=$F147),$K147,IF(AND(AI$264&gt;$R147,SUM($U147:AH147)+$K147&gt;$F147),$F147-SUM($U147:AH147),0))))</f>
        <v>0</v>
      </c>
      <c r="AJ147" s="156">
        <f ca="1">IF(AND(AJ$264=$R147,$J147=100%),$O147,IF(AJ$264=$R147,$O147,IF(AND(AJ$264&gt;$R147,SUM($U147:AI147)+$K147&lt;=$F147),$K147,IF(AND(AJ$264&gt;$R147,SUM($U147:AI147)+$K147&gt;$F147),$F147-SUM($U147:AI147),0))))</f>
        <v>0</v>
      </c>
      <c r="AK147" s="156">
        <f ca="1">IF(AND(AK$264=$R147,$J147=100%),$O147,IF(AK$264=$R147,$O147,IF(AND(AK$264&gt;$R147,SUM($U147:AJ147)+$K147&lt;=$F147),$K147,IF(AND(AK$264&gt;$R147,SUM($U147:AJ147)+$K147&gt;$F147),$F147-SUM($U147:AJ147),0))))</f>
        <v>0</v>
      </c>
      <c r="AL147" s="156">
        <f ca="1">IF(AND(AL$264=$R147,$J147=100%),$O147,IF(AL$264=$R147,$O147,IF(AND(AL$264&gt;$R147,SUM($U147:AK147)+$K147&lt;=$F147),$K147,IF(AND(AL$264&gt;$R147,SUM($U147:AK147)+$K147&gt;$F147),$F147-SUM($U147:AK147),0))))</f>
        <v>0</v>
      </c>
      <c r="AM147" s="156">
        <f ca="1">IF(AND(AM$264=$R147,$J147=100%),$O147,IF(AM$264=$R147,$O147,IF(AND(AM$264&gt;$R147,SUM($U147:AL147)+$K147&lt;=$F147),$K147,IF(AND(AM$264&gt;$R147,SUM($U147:AL147)+$K147&gt;$F147),$F147-SUM($U147:AL147),0))))</f>
        <v>0</v>
      </c>
      <c r="AN147" s="156">
        <f ca="1">IF(AND(AN$264=$R147,$J147=100%),$O147,IF(AN$264=$R147,$O147,IF(AND(AN$264&gt;$R147,SUM($U147:AM147)+$K147&lt;=$F147),$K147,IF(AND(AN$264&gt;$R147,SUM($U147:AM147)+$K147&gt;$F147),$F147-SUM($U147:AM147),0))))</f>
        <v>0</v>
      </c>
      <c r="AP147" s="163">
        <f t="shared" ca="1" si="48"/>
        <v>0</v>
      </c>
      <c r="AQ147" s="163">
        <f t="shared" ca="1" si="48"/>
        <v>0</v>
      </c>
      <c r="AR147" s="163">
        <f t="shared" ca="1" si="48"/>
        <v>0</v>
      </c>
      <c r="AS147" s="163">
        <f t="shared" ca="1" si="48"/>
        <v>0</v>
      </c>
      <c r="AT147" s="163">
        <f t="shared" ca="1" si="48"/>
        <v>0</v>
      </c>
      <c r="AU147" s="163">
        <f t="shared" ca="1" si="48"/>
        <v>0</v>
      </c>
      <c r="AV147" s="163">
        <f t="shared" ca="1" si="48"/>
        <v>0</v>
      </c>
      <c r="AW147" s="163">
        <f t="shared" ca="1" si="48"/>
        <v>0</v>
      </c>
      <c r="AX147" s="163">
        <f t="shared" ca="1" si="48"/>
        <v>0</v>
      </c>
      <c r="AY147" s="163">
        <f t="shared" ca="1" si="48"/>
        <v>0</v>
      </c>
      <c r="AZ147" s="163">
        <f t="shared" ca="1" si="43"/>
        <v>0</v>
      </c>
      <c r="BA147" s="163">
        <f t="shared" ca="1" si="43"/>
        <v>0</v>
      </c>
      <c r="BB147" s="163">
        <f t="shared" ca="1" si="43"/>
        <v>0</v>
      </c>
      <c r="BC147" s="163">
        <f t="shared" ca="1" si="43"/>
        <v>0</v>
      </c>
      <c r="BD147" s="163">
        <f t="shared" ca="1" si="43"/>
        <v>0</v>
      </c>
      <c r="BE147" s="163">
        <f t="shared" ca="1" si="43"/>
        <v>0</v>
      </c>
      <c r="BF147" s="163">
        <f t="shared" ca="1" si="43"/>
        <v>0</v>
      </c>
      <c r="BG147" s="163">
        <f t="shared" ca="1" si="43"/>
        <v>0</v>
      </c>
      <c r="BH147" s="163">
        <f t="shared" ca="1" si="43"/>
        <v>0</v>
      </c>
      <c r="BI147" s="163">
        <f t="shared" ca="1" si="43"/>
        <v>0</v>
      </c>
    </row>
    <row r="148" spans="2:61" outlineLevel="1" x14ac:dyDescent="0.3">
      <c r="B148" s="163" t="str">
        <f t="shared" ca="1" si="31"/>
        <v/>
      </c>
      <c r="C148" s="163" t="str">
        <f t="shared" ca="1" si="32"/>
        <v/>
      </c>
      <c r="F148" s="156">
        <f t="shared" ca="1" si="33"/>
        <v>0</v>
      </c>
      <c r="H148" s="165">
        <f>Projekt!F203</f>
        <v>0</v>
      </c>
      <c r="I148" s="165">
        <f t="shared" si="34"/>
        <v>59</v>
      </c>
      <c r="J148" s="166">
        <f>Projekt!G203</f>
        <v>0</v>
      </c>
      <c r="K148" s="163">
        <f t="shared" ca="1" si="35"/>
        <v>0</v>
      </c>
      <c r="L148" s="163">
        <f t="shared" si="36"/>
        <v>0</v>
      </c>
      <c r="M148" s="163">
        <f t="shared" si="44"/>
        <v>0</v>
      </c>
      <c r="N148" s="163">
        <f t="shared" si="45"/>
        <v>11</v>
      </c>
      <c r="O148" s="163">
        <f t="shared" ca="1" si="46"/>
        <v>0</v>
      </c>
      <c r="P148" s="317">
        <f t="shared" ca="1" si="37"/>
        <v>0</v>
      </c>
      <c r="Q148" s="317">
        <f t="shared" ca="1" si="38"/>
        <v>0</v>
      </c>
      <c r="R148" s="163">
        <f t="shared" si="39"/>
        <v>1900</v>
      </c>
      <c r="S148" s="163" t="b">
        <f t="shared" ca="1" si="40"/>
        <v>1</v>
      </c>
      <c r="T148" s="163">
        <f t="shared" ca="1" si="41"/>
        <v>0</v>
      </c>
      <c r="U148" s="322">
        <f t="shared" ca="1" si="47"/>
        <v>0</v>
      </c>
      <c r="V148" s="156">
        <f ca="1">IF(AND(V$264=$R148,$J148=100%),$O148,IF(V$264=$R148,$O148,IF(AND(V$264&gt;$R148,SUM($U148:U148)+$K148&lt;=$F148),$K148,IF(AND(V$264&gt;$R148,SUM($U148:U148)+$K148&gt;$F148),$F148-SUM($U148:U148),0))))</f>
        <v>0</v>
      </c>
      <c r="W148" s="156">
        <f ca="1">IF(AND(W$264=$R148,$J148=100%),$O148,IF(W$264=$R148,$O148,IF(AND(W$264&gt;$R148,SUM($U148:V148)+$K148&lt;=$F148),$K148,IF(AND(W$264&gt;$R148,SUM($U148:V148)+$K148&gt;$F148),$F148-SUM($U148:V148),0))))</f>
        <v>0</v>
      </c>
      <c r="X148" s="156">
        <f ca="1">IF(AND(X$264=$R148,$J148=100%),$O148,IF(X$264=$R148,$O148,IF(AND(X$264&gt;$R148,SUM($U148:W148)+$K148&lt;=$F148),$K148,IF(AND(X$264&gt;$R148,SUM($U148:W148)+$K148&gt;$F148),$F148-SUM($U148:W148),0))))</f>
        <v>0</v>
      </c>
      <c r="Y148" s="156">
        <f ca="1">IF(AND(Y$264=$R148,$J148=100%),$O148,IF(Y$264=$R148,$O148,IF(AND(Y$264&gt;$R148,SUM($U148:X148)+$K148&lt;=$F148),$K148,IF(AND(Y$264&gt;$R148,SUM($U148:X148)+$K148&gt;$F148),$F148-SUM($U148:X148),0))))</f>
        <v>0</v>
      </c>
      <c r="Z148" s="156">
        <f ca="1">IF(AND(Z$264=$R148,$J148=100%),$O148,IF(Z$264=$R148,$O148,IF(AND(Z$264&gt;$R148,SUM($U148:Y148)+$K148&lt;=$F148),$K148,IF(AND(Z$264&gt;$R148,SUM($U148:Y148)+$K148&gt;$F148),$F148-SUM($U148:Y148),0))))</f>
        <v>0</v>
      </c>
      <c r="AA148" s="156">
        <f ca="1">IF(AND(AA$264=$R148,$J148=100%),$O148,IF(AA$264=$R148,$O148,IF(AND(AA$264&gt;$R148,SUM($U148:Z148)+$K148&lt;=$F148),$K148,IF(AND(AA$264&gt;$R148,SUM($U148:Z148)+$K148&gt;$F148),$F148-SUM($U148:Z148),0))))</f>
        <v>0</v>
      </c>
      <c r="AB148" s="156">
        <f ca="1">IF(AND(AB$264=$R148,$J148=100%),$O148,IF(AB$264=$R148,$O148,IF(AND(AB$264&gt;$R148,SUM($U148:AA148)+$K148&lt;=$F148),$K148,IF(AND(AB$264&gt;$R148,SUM($U148:AA148)+$K148&gt;$F148),$F148-SUM($U148:AA148),0))))</f>
        <v>0</v>
      </c>
      <c r="AC148" s="156">
        <f ca="1">IF(AND(AC$264=$R148,$J148=100%),$O148,IF(AC$264=$R148,$O148,IF(AND(AC$264&gt;$R148,SUM($U148:AB148)+$K148&lt;=$F148),$K148,IF(AND(AC$264&gt;$R148,SUM($U148:AB148)+$K148&gt;$F148),$F148-SUM($U148:AB148),0))))</f>
        <v>0</v>
      </c>
      <c r="AD148" s="156">
        <f ca="1">IF(AND(AD$264=$R148,$J148=100%),$O148,IF(AD$264=$R148,$O148,IF(AND(AD$264&gt;$R148,SUM($U148:AC148)+$K148&lt;=$F148),$K148,IF(AND(AD$264&gt;$R148,SUM($U148:AC148)+$K148&gt;$F148),$F148-SUM($U148:AC148),0))))</f>
        <v>0</v>
      </c>
      <c r="AE148" s="156">
        <f ca="1">IF(AND(AE$264=$R148,$J148=100%),$O148,IF(AE$264=$R148,$O148,IF(AND(AE$264&gt;$R148,SUM($U148:AD148)+$K148&lt;=$F148),$K148,IF(AND(AE$264&gt;$R148,SUM($U148:AD148)+$K148&gt;$F148),$F148-SUM($U148:AD148),0))))</f>
        <v>0</v>
      </c>
      <c r="AF148" s="156">
        <f ca="1">IF(AND(AF$264=$R148,$J148=100%),$O148,IF(AF$264=$R148,$O148,IF(AND(AF$264&gt;$R148,SUM($U148:AE148)+$K148&lt;=$F148),$K148,IF(AND(AF$264&gt;$R148,SUM($U148:AE148)+$K148&gt;$F148),$F148-SUM($U148:AE148),0))))</f>
        <v>0</v>
      </c>
      <c r="AG148" s="156">
        <f ca="1">IF(AND(AG$264=$R148,$J148=100%),$O148,IF(AG$264=$R148,$O148,IF(AND(AG$264&gt;$R148,SUM($U148:AF148)+$K148&lt;=$F148),$K148,IF(AND(AG$264&gt;$R148,SUM($U148:AF148)+$K148&gt;$F148),$F148-SUM($U148:AF148),0))))</f>
        <v>0</v>
      </c>
      <c r="AH148" s="156">
        <f ca="1">IF(AND(AH$264=$R148,$J148=100%),$O148,IF(AH$264=$R148,$O148,IF(AND(AH$264&gt;$R148,SUM($U148:AG148)+$K148&lt;=$F148),$K148,IF(AND(AH$264&gt;$R148,SUM($U148:AG148)+$K148&gt;$F148),$F148-SUM($U148:AG148),0))))</f>
        <v>0</v>
      </c>
      <c r="AI148" s="156">
        <f ca="1">IF(AND(AI$264=$R148,$J148=100%),$O148,IF(AI$264=$R148,$O148,IF(AND(AI$264&gt;$R148,SUM($U148:AH148)+$K148&lt;=$F148),$K148,IF(AND(AI$264&gt;$R148,SUM($U148:AH148)+$K148&gt;$F148),$F148-SUM($U148:AH148),0))))</f>
        <v>0</v>
      </c>
      <c r="AJ148" s="156">
        <f ca="1">IF(AND(AJ$264=$R148,$J148=100%),$O148,IF(AJ$264=$R148,$O148,IF(AND(AJ$264&gt;$R148,SUM($U148:AI148)+$K148&lt;=$F148),$K148,IF(AND(AJ$264&gt;$R148,SUM($U148:AI148)+$K148&gt;$F148),$F148-SUM($U148:AI148),0))))</f>
        <v>0</v>
      </c>
      <c r="AK148" s="156">
        <f ca="1">IF(AND(AK$264=$R148,$J148=100%),$O148,IF(AK$264=$R148,$O148,IF(AND(AK$264&gt;$R148,SUM($U148:AJ148)+$K148&lt;=$F148),$K148,IF(AND(AK$264&gt;$R148,SUM($U148:AJ148)+$K148&gt;$F148),$F148-SUM($U148:AJ148),0))))</f>
        <v>0</v>
      </c>
      <c r="AL148" s="156">
        <f ca="1">IF(AND(AL$264=$R148,$J148=100%),$O148,IF(AL$264=$R148,$O148,IF(AND(AL$264&gt;$R148,SUM($U148:AK148)+$K148&lt;=$F148),$K148,IF(AND(AL$264&gt;$R148,SUM($U148:AK148)+$K148&gt;$F148),$F148-SUM($U148:AK148),0))))</f>
        <v>0</v>
      </c>
      <c r="AM148" s="156">
        <f ca="1">IF(AND(AM$264=$R148,$J148=100%),$O148,IF(AM$264=$R148,$O148,IF(AND(AM$264&gt;$R148,SUM($U148:AL148)+$K148&lt;=$F148),$K148,IF(AND(AM$264&gt;$R148,SUM($U148:AL148)+$K148&gt;$F148),$F148-SUM($U148:AL148),0))))</f>
        <v>0</v>
      </c>
      <c r="AN148" s="156">
        <f ca="1">IF(AND(AN$264=$R148,$J148=100%),$O148,IF(AN$264=$R148,$O148,IF(AND(AN$264&gt;$R148,SUM($U148:AM148)+$K148&lt;=$F148),$K148,IF(AND(AN$264&gt;$R148,SUM($U148:AM148)+$K148&gt;$F148),$F148-SUM($U148:AM148),0))))</f>
        <v>0</v>
      </c>
      <c r="AP148" s="163">
        <f t="shared" ca="1" si="48"/>
        <v>0</v>
      </c>
      <c r="AQ148" s="163">
        <f t="shared" ca="1" si="48"/>
        <v>0</v>
      </c>
      <c r="AR148" s="163">
        <f t="shared" ca="1" si="48"/>
        <v>0</v>
      </c>
      <c r="AS148" s="163">
        <f t="shared" ca="1" si="48"/>
        <v>0</v>
      </c>
      <c r="AT148" s="163">
        <f t="shared" ca="1" si="48"/>
        <v>0</v>
      </c>
      <c r="AU148" s="163">
        <f t="shared" ca="1" si="48"/>
        <v>0</v>
      </c>
      <c r="AV148" s="163">
        <f t="shared" ca="1" si="48"/>
        <v>0</v>
      </c>
      <c r="AW148" s="163">
        <f t="shared" ca="1" si="48"/>
        <v>0</v>
      </c>
      <c r="AX148" s="163">
        <f t="shared" ca="1" si="48"/>
        <v>0</v>
      </c>
      <c r="AY148" s="163">
        <f t="shared" ca="1" si="48"/>
        <v>0</v>
      </c>
      <c r="AZ148" s="163">
        <f t="shared" ca="1" si="43"/>
        <v>0</v>
      </c>
      <c r="BA148" s="163">
        <f t="shared" ca="1" si="43"/>
        <v>0</v>
      </c>
      <c r="BB148" s="163">
        <f t="shared" ca="1" si="43"/>
        <v>0</v>
      </c>
      <c r="BC148" s="163">
        <f t="shared" ca="1" si="43"/>
        <v>0</v>
      </c>
      <c r="BD148" s="163">
        <f t="shared" ca="1" si="43"/>
        <v>0</v>
      </c>
      <c r="BE148" s="163">
        <f t="shared" ca="1" si="43"/>
        <v>0</v>
      </c>
      <c r="BF148" s="163">
        <f t="shared" ca="1" si="43"/>
        <v>0</v>
      </c>
      <c r="BG148" s="163">
        <f t="shared" ca="1" si="43"/>
        <v>0</v>
      </c>
      <c r="BH148" s="163">
        <f t="shared" ca="1" si="43"/>
        <v>0</v>
      </c>
      <c r="BI148" s="163">
        <f t="shared" ca="1" si="43"/>
        <v>0</v>
      </c>
    </row>
    <row r="149" spans="2:61" outlineLevel="1" x14ac:dyDescent="0.3">
      <c r="B149" s="163" t="str">
        <f t="shared" ca="1" si="31"/>
        <v/>
      </c>
      <c r="C149" s="163" t="str">
        <f t="shared" ca="1" si="32"/>
        <v/>
      </c>
      <c r="F149" s="156">
        <f t="shared" ca="1" si="33"/>
        <v>0</v>
      </c>
      <c r="H149" s="165">
        <f>Projekt!F204</f>
        <v>0</v>
      </c>
      <c r="I149" s="165">
        <f t="shared" si="34"/>
        <v>59</v>
      </c>
      <c r="J149" s="166">
        <f>Projekt!G204</f>
        <v>0</v>
      </c>
      <c r="K149" s="163">
        <f t="shared" ca="1" si="35"/>
        <v>0</v>
      </c>
      <c r="L149" s="163">
        <f t="shared" si="36"/>
        <v>0</v>
      </c>
      <c r="M149" s="163">
        <f t="shared" si="44"/>
        <v>0</v>
      </c>
      <c r="N149" s="163">
        <f t="shared" si="45"/>
        <v>11</v>
      </c>
      <c r="O149" s="163">
        <f t="shared" ca="1" si="46"/>
        <v>0</v>
      </c>
      <c r="P149" s="317">
        <f t="shared" ca="1" si="37"/>
        <v>0</v>
      </c>
      <c r="Q149" s="317">
        <f t="shared" ca="1" si="38"/>
        <v>0</v>
      </c>
      <c r="R149" s="163">
        <f t="shared" si="39"/>
        <v>1900</v>
      </c>
      <c r="S149" s="163" t="b">
        <f t="shared" ca="1" si="40"/>
        <v>1</v>
      </c>
      <c r="T149" s="163">
        <f t="shared" ca="1" si="41"/>
        <v>0</v>
      </c>
      <c r="U149" s="322">
        <f t="shared" ca="1" si="47"/>
        <v>0</v>
      </c>
      <c r="V149" s="156">
        <f ca="1">IF(AND(V$264=$R149,$J149=100%),$O149,IF(V$264=$R149,$O149,IF(AND(V$264&gt;$R149,SUM($U149:U149)+$K149&lt;=$F149),$K149,IF(AND(V$264&gt;$R149,SUM($U149:U149)+$K149&gt;$F149),$F149-SUM($U149:U149),0))))</f>
        <v>0</v>
      </c>
      <c r="W149" s="156">
        <f ca="1">IF(AND(W$264=$R149,$J149=100%),$O149,IF(W$264=$R149,$O149,IF(AND(W$264&gt;$R149,SUM($U149:V149)+$K149&lt;=$F149),$K149,IF(AND(W$264&gt;$R149,SUM($U149:V149)+$K149&gt;$F149),$F149-SUM($U149:V149),0))))</f>
        <v>0</v>
      </c>
      <c r="X149" s="156">
        <f ca="1">IF(AND(X$264=$R149,$J149=100%),$O149,IF(X$264=$R149,$O149,IF(AND(X$264&gt;$R149,SUM($U149:W149)+$K149&lt;=$F149),$K149,IF(AND(X$264&gt;$R149,SUM($U149:W149)+$K149&gt;$F149),$F149-SUM($U149:W149),0))))</f>
        <v>0</v>
      </c>
      <c r="Y149" s="156">
        <f ca="1">IF(AND(Y$264=$R149,$J149=100%),$O149,IF(Y$264=$R149,$O149,IF(AND(Y$264&gt;$R149,SUM($U149:X149)+$K149&lt;=$F149),$K149,IF(AND(Y$264&gt;$R149,SUM($U149:X149)+$K149&gt;$F149),$F149-SUM($U149:X149),0))))</f>
        <v>0</v>
      </c>
      <c r="Z149" s="156">
        <f ca="1">IF(AND(Z$264=$R149,$J149=100%),$O149,IF(Z$264=$R149,$O149,IF(AND(Z$264&gt;$R149,SUM($U149:Y149)+$K149&lt;=$F149),$K149,IF(AND(Z$264&gt;$R149,SUM($U149:Y149)+$K149&gt;$F149),$F149-SUM($U149:Y149),0))))</f>
        <v>0</v>
      </c>
      <c r="AA149" s="156">
        <f ca="1">IF(AND(AA$264=$R149,$J149=100%),$O149,IF(AA$264=$R149,$O149,IF(AND(AA$264&gt;$R149,SUM($U149:Z149)+$K149&lt;=$F149),$K149,IF(AND(AA$264&gt;$R149,SUM($U149:Z149)+$K149&gt;$F149),$F149-SUM($U149:Z149),0))))</f>
        <v>0</v>
      </c>
      <c r="AB149" s="156">
        <f ca="1">IF(AND(AB$264=$R149,$J149=100%),$O149,IF(AB$264=$R149,$O149,IF(AND(AB$264&gt;$R149,SUM($U149:AA149)+$K149&lt;=$F149),$K149,IF(AND(AB$264&gt;$R149,SUM($U149:AA149)+$K149&gt;$F149),$F149-SUM($U149:AA149),0))))</f>
        <v>0</v>
      </c>
      <c r="AC149" s="156">
        <f ca="1">IF(AND(AC$264=$R149,$J149=100%),$O149,IF(AC$264=$R149,$O149,IF(AND(AC$264&gt;$R149,SUM($U149:AB149)+$K149&lt;=$F149),$K149,IF(AND(AC$264&gt;$R149,SUM($U149:AB149)+$K149&gt;$F149),$F149-SUM($U149:AB149),0))))</f>
        <v>0</v>
      </c>
      <c r="AD149" s="156">
        <f ca="1">IF(AND(AD$264=$R149,$J149=100%),$O149,IF(AD$264=$R149,$O149,IF(AND(AD$264&gt;$R149,SUM($U149:AC149)+$K149&lt;=$F149),$K149,IF(AND(AD$264&gt;$R149,SUM($U149:AC149)+$K149&gt;$F149),$F149-SUM($U149:AC149),0))))</f>
        <v>0</v>
      </c>
      <c r="AE149" s="156">
        <f ca="1">IF(AND(AE$264=$R149,$J149=100%),$O149,IF(AE$264=$R149,$O149,IF(AND(AE$264&gt;$R149,SUM($U149:AD149)+$K149&lt;=$F149),$K149,IF(AND(AE$264&gt;$R149,SUM($U149:AD149)+$K149&gt;$F149),$F149-SUM($U149:AD149),0))))</f>
        <v>0</v>
      </c>
      <c r="AF149" s="156">
        <f ca="1">IF(AND(AF$264=$R149,$J149=100%),$O149,IF(AF$264=$R149,$O149,IF(AND(AF$264&gt;$R149,SUM($U149:AE149)+$K149&lt;=$F149),$K149,IF(AND(AF$264&gt;$R149,SUM($U149:AE149)+$K149&gt;$F149),$F149-SUM($U149:AE149),0))))</f>
        <v>0</v>
      </c>
      <c r="AG149" s="156">
        <f ca="1">IF(AND(AG$264=$R149,$J149=100%),$O149,IF(AG$264=$R149,$O149,IF(AND(AG$264&gt;$R149,SUM($U149:AF149)+$K149&lt;=$F149),$K149,IF(AND(AG$264&gt;$R149,SUM($U149:AF149)+$K149&gt;$F149),$F149-SUM($U149:AF149),0))))</f>
        <v>0</v>
      </c>
      <c r="AH149" s="156">
        <f ca="1">IF(AND(AH$264=$R149,$J149=100%),$O149,IF(AH$264=$R149,$O149,IF(AND(AH$264&gt;$R149,SUM($U149:AG149)+$K149&lt;=$F149),$K149,IF(AND(AH$264&gt;$R149,SUM($U149:AG149)+$K149&gt;$F149),$F149-SUM($U149:AG149),0))))</f>
        <v>0</v>
      </c>
      <c r="AI149" s="156">
        <f ca="1">IF(AND(AI$264=$R149,$J149=100%),$O149,IF(AI$264=$R149,$O149,IF(AND(AI$264&gt;$R149,SUM($U149:AH149)+$K149&lt;=$F149),$K149,IF(AND(AI$264&gt;$R149,SUM($U149:AH149)+$K149&gt;$F149),$F149-SUM($U149:AH149),0))))</f>
        <v>0</v>
      </c>
      <c r="AJ149" s="156">
        <f ca="1">IF(AND(AJ$264=$R149,$J149=100%),$O149,IF(AJ$264=$R149,$O149,IF(AND(AJ$264&gt;$R149,SUM($U149:AI149)+$K149&lt;=$F149),$K149,IF(AND(AJ$264&gt;$R149,SUM($U149:AI149)+$K149&gt;$F149),$F149-SUM($U149:AI149),0))))</f>
        <v>0</v>
      </c>
      <c r="AK149" s="156">
        <f ca="1">IF(AND(AK$264=$R149,$J149=100%),$O149,IF(AK$264=$R149,$O149,IF(AND(AK$264&gt;$R149,SUM($U149:AJ149)+$K149&lt;=$F149),$K149,IF(AND(AK$264&gt;$R149,SUM($U149:AJ149)+$K149&gt;$F149),$F149-SUM($U149:AJ149),0))))</f>
        <v>0</v>
      </c>
      <c r="AL149" s="156">
        <f ca="1">IF(AND(AL$264=$R149,$J149=100%),$O149,IF(AL$264=$R149,$O149,IF(AND(AL$264&gt;$R149,SUM($U149:AK149)+$K149&lt;=$F149),$K149,IF(AND(AL$264&gt;$R149,SUM($U149:AK149)+$K149&gt;$F149),$F149-SUM($U149:AK149),0))))</f>
        <v>0</v>
      </c>
      <c r="AM149" s="156">
        <f ca="1">IF(AND(AM$264=$R149,$J149=100%),$O149,IF(AM$264=$R149,$O149,IF(AND(AM$264&gt;$R149,SUM($U149:AL149)+$K149&lt;=$F149),$K149,IF(AND(AM$264&gt;$R149,SUM($U149:AL149)+$K149&gt;$F149),$F149-SUM($U149:AL149),0))))</f>
        <v>0</v>
      </c>
      <c r="AN149" s="156">
        <f ca="1">IF(AND(AN$264=$R149,$J149=100%),$O149,IF(AN$264=$R149,$O149,IF(AND(AN$264&gt;$R149,SUM($U149:AM149)+$K149&lt;=$F149),$K149,IF(AND(AN$264&gt;$R149,SUM($U149:AM149)+$K149&gt;$F149),$F149-SUM($U149:AM149),0))))</f>
        <v>0</v>
      </c>
      <c r="AP149" s="163">
        <f t="shared" ca="1" si="48"/>
        <v>0</v>
      </c>
      <c r="AQ149" s="163">
        <f t="shared" ca="1" si="48"/>
        <v>0</v>
      </c>
      <c r="AR149" s="163">
        <f t="shared" ca="1" si="48"/>
        <v>0</v>
      </c>
      <c r="AS149" s="163">
        <f t="shared" ca="1" si="48"/>
        <v>0</v>
      </c>
      <c r="AT149" s="163">
        <f t="shared" ca="1" si="48"/>
        <v>0</v>
      </c>
      <c r="AU149" s="163">
        <f t="shared" ca="1" si="48"/>
        <v>0</v>
      </c>
      <c r="AV149" s="163">
        <f t="shared" ca="1" si="48"/>
        <v>0</v>
      </c>
      <c r="AW149" s="163">
        <f t="shared" ca="1" si="48"/>
        <v>0</v>
      </c>
      <c r="AX149" s="163">
        <f t="shared" ca="1" si="48"/>
        <v>0</v>
      </c>
      <c r="AY149" s="163">
        <f t="shared" ca="1" si="48"/>
        <v>0</v>
      </c>
      <c r="AZ149" s="163">
        <f t="shared" ref="AZ149:BI162" ca="1" si="49">ROUND(SUMIF($U$264:$AN$264,AZ$264,$U149:$AN149),1)</f>
        <v>0</v>
      </c>
      <c r="BA149" s="163">
        <f t="shared" ca="1" si="49"/>
        <v>0</v>
      </c>
      <c r="BB149" s="163">
        <f t="shared" ca="1" si="49"/>
        <v>0</v>
      </c>
      <c r="BC149" s="163">
        <f t="shared" ca="1" si="49"/>
        <v>0</v>
      </c>
      <c r="BD149" s="163">
        <f t="shared" ca="1" si="49"/>
        <v>0</v>
      </c>
      <c r="BE149" s="163">
        <f t="shared" ca="1" si="49"/>
        <v>0</v>
      </c>
      <c r="BF149" s="163">
        <f t="shared" ca="1" si="49"/>
        <v>0</v>
      </c>
      <c r="BG149" s="163">
        <f t="shared" ca="1" si="49"/>
        <v>0</v>
      </c>
      <c r="BH149" s="163">
        <f t="shared" ca="1" si="49"/>
        <v>0</v>
      </c>
      <c r="BI149" s="163">
        <f t="shared" ca="1" si="49"/>
        <v>0</v>
      </c>
    </row>
    <row r="150" spans="2:61" outlineLevel="1" x14ac:dyDescent="0.3">
      <c r="B150" s="163" t="str">
        <f t="shared" ca="1" si="31"/>
        <v/>
      </c>
      <c r="C150" s="163" t="str">
        <f t="shared" ca="1" si="32"/>
        <v/>
      </c>
      <c r="F150" s="156">
        <f t="shared" ca="1" si="33"/>
        <v>0</v>
      </c>
      <c r="H150" s="165">
        <f>Projekt!F205</f>
        <v>0</v>
      </c>
      <c r="I150" s="165">
        <f t="shared" si="34"/>
        <v>59</v>
      </c>
      <c r="J150" s="166">
        <f>Projekt!G205</f>
        <v>0</v>
      </c>
      <c r="K150" s="163">
        <f t="shared" ca="1" si="35"/>
        <v>0</v>
      </c>
      <c r="L150" s="163">
        <f t="shared" si="36"/>
        <v>0</v>
      </c>
      <c r="M150" s="163">
        <f t="shared" si="44"/>
        <v>0</v>
      </c>
      <c r="N150" s="163">
        <f t="shared" si="45"/>
        <v>11</v>
      </c>
      <c r="O150" s="163">
        <f t="shared" ca="1" si="46"/>
        <v>0</v>
      </c>
      <c r="P150" s="317">
        <f t="shared" ca="1" si="37"/>
        <v>0</v>
      </c>
      <c r="Q150" s="317">
        <f t="shared" ca="1" si="38"/>
        <v>0</v>
      </c>
      <c r="R150" s="163">
        <f t="shared" si="39"/>
        <v>1900</v>
      </c>
      <c r="S150" s="163" t="b">
        <f t="shared" ca="1" si="40"/>
        <v>1</v>
      </c>
      <c r="T150" s="163">
        <f t="shared" ca="1" si="41"/>
        <v>0</v>
      </c>
      <c r="U150" s="322">
        <f t="shared" ca="1" si="47"/>
        <v>0</v>
      </c>
      <c r="V150" s="156">
        <f ca="1">IF(AND(V$264=$R150,$J150=100%),$O150,IF(V$264=$R150,$O150,IF(AND(V$264&gt;$R150,SUM($U150:U150)+$K150&lt;=$F150),$K150,IF(AND(V$264&gt;$R150,SUM($U150:U150)+$K150&gt;$F150),$F150-SUM($U150:U150),0))))</f>
        <v>0</v>
      </c>
      <c r="W150" s="156">
        <f ca="1">IF(AND(W$264=$R150,$J150=100%),$O150,IF(W$264=$R150,$O150,IF(AND(W$264&gt;$R150,SUM($U150:V150)+$K150&lt;=$F150),$K150,IF(AND(W$264&gt;$R150,SUM($U150:V150)+$K150&gt;$F150),$F150-SUM($U150:V150),0))))</f>
        <v>0</v>
      </c>
      <c r="X150" s="156">
        <f ca="1">IF(AND(X$264=$R150,$J150=100%),$O150,IF(X$264=$R150,$O150,IF(AND(X$264&gt;$R150,SUM($U150:W150)+$K150&lt;=$F150),$K150,IF(AND(X$264&gt;$R150,SUM($U150:W150)+$K150&gt;$F150),$F150-SUM($U150:W150),0))))</f>
        <v>0</v>
      </c>
      <c r="Y150" s="156">
        <f ca="1">IF(AND(Y$264=$R150,$J150=100%),$O150,IF(Y$264=$R150,$O150,IF(AND(Y$264&gt;$R150,SUM($U150:X150)+$K150&lt;=$F150),$K150,IF(AND(Y$264&gt;$R150,SUM($U150:X150)+$K150&gt;$F150),$F150-SUM($U150:X150),0))))</f>
        <v>0</v>
      </c>
      <c r="Z150" s="156">
        <f ca="1">IF(AND(Z$264=$R150,$J150=100%),$O150,IF(Z$264=$R150,$O150,IF(AND(Z$264&gt;$R150,SUM($U150:Y150)+$K150&lt;=$F150),$K150,IF(AND(Z$264&gt;$R150,SUM($U150:Y150)+$K150&gt;$F150),$F150-SUM($U150:Y150),0))))</f>
        <v>0</v>
      </c>
      <c r="AA150" s="156">
        <f ca="1">IF(AND(AA$264=$R150,$J150=100%),$O150,IF(AA$264=$R150,$O150,IF(AND(AA$264&gt;$R150,SUM($U150:Z150)+$K150&lt;=$F150),$K150,IF(AND(AA$264&gt;$R150,SUM($U150:Z150)+$K150&gt;$F150),$F150-SUM($U150:Z150),0))))</f>
        <v>0</v>
      </c>
      <c r="AB150" s="156">
        <f ca="1">IF(AND(AB$264=$R150,$J150=100%),$O150,IF(AB$264=$R150,$O150,IF(AND(AB$264&gt;$R150,SUM($U150:AA150)+$K150&lt;=$F150),$K150,IF(AND(AB$264&gt;$R150,SUM($U150:AA150)+$K150&gt;$F150),$F150-SUM($U150:AA150),0))))</f>
        <v>0</v>
      </c>
      <c r="AC150" s="156">
        <f ca="1">IF(AND(AC$264=$R150,$J150=100%),$O150,IF(AC$264=$R150,$O150,IF(AND(AC$264&gt;$R150,SUM($U150:AB150)+$K150&lt;=$F150),$K150,IF(AND(AC$264&gt;$R150,SUM($U150:AB150)+$K150&gt;$F150),$F150-SUM($U150:AB150),0))))</f>
        <v>0</v>
      </c>
      <c r="AD150" s="156">
        <f ca="1">IF(AND(AD$264=$R150,$J150=100%),$O150,IF(AD$264=$R150,$O150,IF(AND(AD$264&gt;$R150,SUM($U150:AC150)+$K150&lt;=$F150),$K150,IF(AND(AD$264&gt;$R150,SUM($U150:AC150)+$K150&gt;$F150),$F150-SUM($U150:AC150),0))))</f>
        <v>0</v>
      </c>
      <c r="AE150" s="156">
        <f ca="1">IF(AND(AE$264=$R150,$J150=100%),$O150,IF(AE$264=$R150,$O150,IF(AND(AE$264&gt;$R150,SUM($U150:AD150)+$K150&lt;=$F150),$K150,IF(AND(AE$264&gt;$R150,SUM($U150:AD150)+$K150&gt;$F150),$F150-SUM($U150:AD150),0))))</f>
        <v>0</v>
      </c>
      <c r="AF150" s="156">
        <f ca="1">IF(AND(AF$264=$R150,$J150=100%),$O150,IF(AF$264=$R150,$O150,IF(AND(AF$264&gt;$R150,SUM($U150:AE150)+$K150&lt;=$F150),$K150,IF(AND(AF$264&gt;$R150,SUM($U150:AE150)+$K150&gt;$F150),$F150-SUM($U150:AE150),0))))</f>
        <v>0</v>
      </c>
      <c r="AG150" s="156">
        <f ca="1">IF(AND(AG$264=$R150,$J150=100%),$O150,IF(AG$264=$R150,$O150,IF(AND(AG$264&gt;$R150,SUM($U150:AF150)+$K150&lt;=$F150),$K150,IF(AND(AG$264&gt;$R150,SUM($U150:AF150)+$K150&gt;$F150),$F150-SUM($U150:AF150),0))))</f>
        <v>0</v>
      </c>
      <c r="AH150" s="156">
        <f ca="1">IF(AND(AH$264=$R150,$J150=100%),$O150,IF(AH$264=$R150,$O150,IF(AND(AH$264&gt;$R150,SUM($U150:AG150)+$K150&lt;=$F150),$K150,IF(AND(AH$264&gt;$R150,SUM($U150:AG150)+$K150&gt;$F150),$F150-SUM($U150:AG150),0))))</f>
        <v>0</v>
      </c>
      <c r="AI150" s="156">
        <f ca="1">IF(AND(AI$264=$R150,$J150=100%),$O150,IF(AI$264=$R150,$O150,IF(AND(AI$264&gt;$R150,SUM($U150:AH150)+$K150&lt;=$F150),$K150,IF(AND(AI$264&gt;$R150,SUM($U150:AH150)+$K150&gt;$F150),$F150-SUM($U150:AH150),0))))</f>
        <v>0</v>
      </c>
      <c r="AJ150" s="156">
        <f ca="1">IF(AND(AJ$264=$R150,$J150=100%),$O150,IF(AJ$264=$R150,$O150,IF(AND(AJ$264&gt;$R150,SUM($U150:AI150)+$K150&lt;=$F150),$K150,IF(AND(AJ$264&gt;$R150,SUM($U150:AI150)+$K150&gt;$F150),$F150-SUM($U150:AI150),0))))</f>
        <v>0</v>
      </c>
      <c r="AK150" s="156">
        <f ca="1">IF(AND(AK$264=$R150,$J150=100%),$O150,IF(AK$264=$R150,$O150,IF(AND(AK$264&gt;$R150,SUM($U150:AJ150)+$K150&lt;=$F150),$K150,IF(AND(AK$264&gt;$R150,SUM($U150:AJ150)+$K150&gt;$F150),$F150-SUM($U150:AJ150),0))))</f>
        <v>0</v>
      </c>
      <c r="AL150" s="156">
        <f ca="1">IF(AND(AL$264=$R150,$J150=100%),$O150,IF(AL$264=$R150,$O150,IF(AND(AL$264&gt;$R150,SUM($U150:AK150)+$K150&lt;=$F150),$K150,IF(AND(AL$264&gt;$R150,SUM($U150:AK150)+$K150&gt;$F150),$F150-SUM($U150:AK150),0))))</f>
        <v>0</v>
      </c>
      <c r="AM150" s="156">
        <f ca="1">IF(AND(AM$264=$R150,$J150=100%),$O150,IF(AM$264=$R150,$O150,IF(AND(AM$264&gt;$R150,SUM($U150:AL150)+$K150&lt;=$F150),$K150,IF(AND(AM$264&gt;$R150,SUM($U150:AL150)+$K150&gt;$F150),$F150-SUM($U150:AL150),0))))</f>
        <v>0</v>
      </c>
      <c r="AN150" s="156">
        <f ca="1">IF(AND(AN$264=$R150,$J150=100%),$O150,IF(AN$264=$R150,$O150,IF(AND(AN$264&gt;$R150,SUM($U150:AM150)+$K150&lt;=$F150),$K150,IF(AND(AN$264&gt;$R150,SUM($U150:AM150)+$K150&gt;$F150),$F150-SUM($U150:AM150),0))))</f>
        <v>0</v>
      </c>
      <c r="AP150" s="163">
        <f t="shared" ca="1" si="48"/>
        <v>0</v>
      </c>
      <c r="AQ150" s="163">
        <f t="shared" ca="1" si="48"/>
        <v>0</v>
      </c>
      <c r="AR150" s="163">
        <f t="shared" ca="1" si="48"/>
        <v>0</v>
      </c>
      <c r="AS150" s="163">
        <f t="shared" ca="1" si="48"/>
        <v>0</v>
      </c>
      <c r="AT150" s="163">
        <f t="shared" ca="1" si="48"/>
        <v>0</v>
      </c>
      <c r="AU150" s="163">
        <f t="shared" ca="1" si="48"/>
        <v>0</v>
      </c>
      <c r="AV150" s="163">
        <f t="shared" ca="1" si="48"/>
        <v>0</v>
      </c>
      <c r="AW150" s="163">
        <f t="shared" ca="1" si="48"/>
        <v>0</v>
      </c>
      <c r="AX150" s="163">
        <f t="shared" ca="1" si="48"/>
        <v>0</v>
      </c>
      <c r="AY150" s="163">
        <f t="shared" ca="1" si="48"/>
        <v>0</v>
      </c>
      <c r="AZ150" s="163">
        <f t="shared" ca="1" si="49"/>
        <v>0</v>
      </c>
      <c r="BA150" s="163">
        <f t="shared" ca="1" si="49"/>
        <v>0</v>
      </c>
      <c r="BB150" s="163">
        <f t="shared" ca="1" si="49"/>
        <v>0</v>
      </c>
      <c r="BC150" s="163">
        <f t="shared" ca="1" si="49"/>
        <v>0</v>
      </c>
      <c r="BD150" s="163">
        <f t="shared" ca="1" si="49"/>
        <v>0</v>
      </c>
      <c r="BE150" s="163">
        <f t="shared" ca="1" si="49"/>
        <v>0</v>
      </c>
      <c r="BF150" s="163">
        <f t="shared" ca="1" si="49"/>
        <v>0</v>
      </c>
      <c r="BG150" s="163">
        <f t="shared" ca="1" si="49"/>
        <v>0</v>
      </c>
      <c r="BH150" s="163">
        <f t="shared" ca="1" si="49"/>
        <v>0</v>
      </c>
      <c r="BI150" s="163">
        <f t="shared" ca="1" si="49"/>
        <v>0</v>
      </c>
    </row>
    <row r="151" spans="2:61" outlineLevel="1" x14ac:dyDescent="0.3">
      <c r="B151" s="163" t="str">
        <f t="shared" ca="1" si="31"/>
        <v/>
      </c>
      <c r="C151" s="163" t="str">
        <f t="shared" ca="1" si="32"/>
        <v/>
      </c>
      <c r="F151" s="156">
        <f t="shared" ca="1" si="33"/>
        <v>0</v>
      </c>
      <c r="H151" s="165">
        <f>Projekt!F206</f>
        <v>0</v>
      </c>
      <c r="I151" s="165">
        <f t="shared" si="34"/>
        <v>59</v>
      </c>
      <c r="J151" s="166">
        <f>Projekt!G206</f>
        <v>0</v>
      </c>
      <c r="K151" s="163">
        <f t="shared" ca="1" si="35"/>
        <v>0</v>
      </c>
      <c r="L151" s="163">
        <f t="shared" si="36"/>
        <v>0</v>
      </c>
      <c r="M151" s="163">
        <f t="shared" si="44"/>
        <v>0</v>
      </c>
      <c r="N151" s="163">
        <f t="shared" si="45"/>
        <v>11</v>
      </c>
      <c r="O151" s="163">
        <f t="shared" ca="1" si="46"/>
        <v>0</v>
      </c>
      <c r="P151" s="317">
        <f t="shared" ca="1" si="37"/>
        <v>0</v>
      </c>
      <c r="Q151" s="317">
        <f t="shared" ca="1" si="38"/>
        <v>0</v>
      </c>
      <c r="R151" s="163">
        <f t="shared" si="39"/>
        <v>1900</v>
      </c>
      <c r="S151" s="163" t="b">
        <f t="shared" ca="1" si="40"/>
        <v>1</v>
      </c>
      <c r="T151" s="163">
        <f t="shared" ca="1" si="41"/>
        <v>0</v>
      </c>
      <c r="U151" s="322">
        <f t="shared" ca="1" si="47"/>
        <v>0</v>
      </c>
      <c r="V151" s="156">
        <f ca="1">IF(AND(V$264=$R151,$J151=100%),$O151,IF(V$264=$R151,$O151,IF(AND(V$264&gt;$R151,SUM($U151:U151)+$K151&lt;=$F151),$K151,IF(AND(V$264&gt;$R151,SUM($U151:U151)+$K151&gt;$F151),$F151-SUM($U151:U151),0))))</f>
        <v>0</v>
      </c>
      <c r="W151" s="156">
        <f ca="1">IF(AND(W$264=$R151,$J151=100%),$O151,IF(W$264=$R151,$O151,IF(AND(W$264&gt;$R151,SUM($U151:V151)+$K151&lt;=$F151),$K151,IF(AND(W$264&gt;$R151,SUM($U151:V151)+$K151&gt;$F151),$F151-SUM($U151:V151),0))))</f>
        <v>0</v>
      </c>
      <c r="X151" s="156">
        <f ca="1">IF(AND(X$264=$R151,$J151=100%),$O151,IF(X$264=$R151,$O151,IF(AND(X$264&gt;$R151,SUM($U151:W151)+$K151&lt;=$F151),$K151,IF(AND(X$264&gt;$R151,SUM($U151:W151)+$K151&gt;$F151),$F151-SUM($U151:W151),0))))</f>
        <v>0</v>
      </c>
      <c r="Y151" s="156">
        <f ca="1">IF(AND(Y$264=$R151,$J151=100%),$O151,IF(Y$264=$R151,$O151,IF(AND(Y$264&gt;$R151,SUM($U151:X151)+$K151&lt;=$F151),$K151,IF(AND(Y$264&gt;$R151,SUM($U151:X151)+$K151&gt;$F151),$F151-SUM($U151:X151),0))))</f>
        <v>0</v>
      </c>
      <c r="Z151" s="156">
        <f ca="1">IF(AND(Z$264=$R151,$J151=100%),$O151,IF(Z$264=$R151,$O151,IF(AND(Z$264&gt;$R151,SUM($U151:Y151)+$K151&lt;=$F151),$K151,IF(AND(Z$264&gt;$R151,SUM($U151:Y151)+$K151&gt;$F151),$F151-SUM($U151:Y151),0))))</f>
        <v>0</v>
      </c>
      <c r="AA151" s="156">
        <f ca="1">IF(AND(AA$264=$R151,$J151=100%),$O151,IF(AA$264=$R151,$O151,IF(AND(AA$264&gt;$R151,SUM($U151:Z151)+$K151&lt;=$F151),$K151,IF(AND(AA$264&gt;$R151,SUM($U151:Z151)+$K151&gt;$F151),$F151-SUM($U151:Z151),0))))</f>
        <v>0</v>
      </c>
      <c r="AB151" s="156">
        <f ca="1">IF(AND(AB$264=$R151,$J151=100%),$O151,IF(AB$264=$R151,$O151,IF(AND(AB$264&gt;$R151,SUM($U151:AA151)+$K151&lt;=$F151),$K151,IF(AND(AB$264&gt;$R151,SUM($U151:AA151)+$K151&gt;$F151),$F151-SUM($U151:AA151),0))))</f>
        <v>0</v>
      </c>
      <c r="AC151" s="156">
        <f ca="1">IF(AND(AC$264=$R151,$J151=100%),$O151,IF(AC$264=$R151,$O151,IF(AND(AC$264&gt;$R151,SUM($U151:AB151)+$K151&lt;=$F151),$K151,IF(AND(AC$264&gt;$R151,SUM($U151:AB151)+$K151&gt;$F151),$F151-SUM($U151:AB151),0))))</f>
        <v>0</v>
      </c>
      <c r="AD151" s="156">
        <f ca="1">IF(AND(AD$264=$R151,$J151=100%),$O151,IF(AD$264=$R151,$O151,IF(AND(AD$264&gt;$R151,SUM($U151:AC151)+$K151&lt;=$F151),$K151,IF(AND(AD$264&gt;$R151,SUM($U151:AC151)+$K151&gt;$F151),$F151-SUM($U151:AC151),0))))</f>
        <v>0</v>
      </c>
      <c r="AE151" s="156">
        <f ca="1">IF(AND(AE$264=$R151,$J151=100%),$O151,IF(AE$264=$R151,$O151,IF(AND(AE$264&gt;$R151,SUM($U151:AD151)+$K151&lt;=$F151),$K151,IF(AND(AE$264&gt;$R151,SUM($U151:AD151)+$K151&gt;$F151),$F151-SUM($U151:AD151),0))))</f>
        <v>0</v>
      </c>
      <c r="AF151" s="156">
        <f ca="1">IF(AND(AF$264=$R151,$J151=100%),$O151,IF(AF$264=$R151,$O151,IF(AND(AF$264&gt;$R151,SUM($U151:AE151)+$K151&lt;=$F151),$K151,IF(AND(AF$264&gt;$R151,SUM($U151:AE151)+$K151&gt;$F151),$F151-SUM($U151:AE151),0))))</f>
        <v>0</v>
      </c>
      <c r="AG151" s="156">
        <f ca="1">IF(AND(AG$264=$R151,$J151=100%),$O151,IF(AG$264=$R151,$O151,IF(AND(AG$264&gt;$R151,SUM($U151:AF151)+$K151&lt;=$F151),$K151,IF(AND(AG$264&gt;$R151,SUM($U151:AF151)+$K151&gt;$F151),$F151-SUM($U151:AF151),0))))</f>
        <v>0</v>
      </c>
      <c r="AH151" s="156">
        <f ca="1">IF(AND(AH$264=$R151,$J151=100%),$O151,IF(AH$264=$R151,$O151,IF(AND(AH$264&gt;$R151,SUM($U151:AG151)+$K151&lt;=$F151),$K151,IF(AND(AH$264&gt;$R151,SUM($U151:AG151)+$K151&gt;$F151),$F151-SUM($U151:AG151),0))))</f>
        <v>0</v>
      </c>
      <c r="AI151" s="156">
        <f ca="1">IF(AND(AI$264=$R151,$J151=100%),$O151,IF(AI$264=$R151,$O151,IF(AND(AI$264&gt;$R151,SUM($U151:AH151)+$K151&lt;=$F151),$K151,IF(AND(AI$264&gt;$R151,SUM($U151:AH151)+$K151&gt;$F151),$F151-SUM($U151:AH151),0))))</f>
        <v>0</v>
      </c>
      <c r="AJ151" s="156">
        <f ca="1">IF(AND(AJ$264=$R151,$J151=100%),$O151,IF(AJ$264=$R151,$O151,IF(AND(AJ$264&gt;$R151,SUM($U151:AI151)+$K151&lt;=$F151),$K151,IF(AND(AJ$264&gt;$R151,SUM($U151:AI151)+$K151&gt;$F151),$F151-SUM($U151:AI151),0))))</f>
        <v>0</v>
      </c>
      <c r="AK151" s="156">
        <f ca="1">IF(AND(AK$264=$R151,$J151=100%),$O151,IF(AK$264=$R151,$O151,IF(AND(AK$264&gt;$R151,SUM($U151:AJ151)+$K151&lt;=$F151),$K151,IF(AND(AK$264&gt;$R151,SUM($U151:AJ151)+$K151&gt;$F151),$F151-SUM($U151:AJ151),0))))</f>
        <v>0</v>
      </c>
      <c r="AL151" s="156">
        <f ca="1">IF(AND(AL$264=$R151,$J151=100%),$O151,IF(AL$264=$R151,$O151,IF(AND(AL$264&gt;$R151,SUM($U151:AK151)+$K151&lt;=$F151),$K151,IF(AND(AL$264&gt;$R151,SUM($U151:AK151)+$K151&gt;$F151),$F151-SUM($U151:AK151),0))))</f>
        <v>0</v>
      </c>
      <c r="AM151" s="156">
        <f ca="1">IF(AND(AM$264=$R151,$J151=100%),$O151,IF(AM$264=$R151,$O151,IF(AND(AM$264&gt;$R151,SUM($U151:AL151)+$K151&lt;=$F151),$K151,IF(AND(AM$264&gt;$R151,SUM($U151:AL151)+$K151&gt;$F151),$F151-SUM($U151:AL151),0))))</f>
        <v>0</v>
      </c>
      <c r="AN151" s="156">
        <f ca="1">IF(AND(AN$264=$R151,$J151=100%),$O151,IF(AN$264=$R151,$O151,IF(AND(AN$264&gt;$R151,SUM($U151:AM151)+$K151&lt;=$F151),$K151,IF(AND(AN$264&gt;$R151,SUM($U151:AM151)+$K151&gt;$F151),$F151-SUM($U151:AM151),0))))</f>
        <v>0</v>
      </c>
      <c r="AP151" s="163">
        <f t="shared" ca="1" si="48"/>
        <v>0</v>
      </c>
      <c r="AQ151" s="163">
        <f t="shared" ca="1" si="48"/>
        <v>0</v>
      </c>
      <c r="AR151" s="163">
        <f t="shared" ca="1" si="48"/>
        <v>0</v>
      </c>
      <c r="AS151" s="163">
        <f t="shared" ca="1" si="48"/>
        <v>0</v>
      </c>
      <c r="AT151" s="163">
        <f t="shared" ca="1" si="48"/>
        <v>0</v>
      </c>
      <c r="AU151" s="163">
        <f t="shared" ca="1" si="48"/>
        <v>0</v>
      </c>
      <c r="AV151" s="163">
        <f t="shared" ca="1" si="48"/>
        <v>0</v>
      </c>
      <c r="AW151" s="163">
        <f t="shared" ca="1" si="48"/>
        <v>0</v>
      </c>
      <c r="AX151" s="163">
        <f t="shared" ca="1" si="48"/>
        <v>0</v>
      </c>
      <c r="AY151" s="163">
        <f t="shared" ca="1" si="48"/>
        <v>0</v>
      </c>
      <c r="AZ151" s="163">
        <f t="shared" ca="1" si="49"/>
        <v>0</v>
      </c>
      <c r="BA151" s="163">
        <f t="shared" ca="1" si="49"/>
        <v>0</v>
      </c>
      <c r="BB151" s="163">
        <f t="shared" ca="1" si="49"/>
        <v>0</v>
      </c>
      <c r="BC151" s="163">
        <f t="shared" ca="1" si="49"/>
        <v>0</v>
      </c>
      <c r="BD151" s="163">
        <f t="shared" ca="1" si="49"/>
        <v>0</v>
      </c>
      <c r="BE151" s="163">
        <f t="shared" ca="1" si="49"/>
        <v>0</v>
      </c>
      <c r="BF151" s="163">
        <f t="shared" ca="1" si="49"/>
        <v>0</v>
      </c>
      <c r="BG151" s="163">
        <f t="shared" ca="1" si="49"/>
        <v>0</v>
      </c>
      <c r="BH151" s="163">
        <f t="shared" ca="1" si="49"/>
        <v>0</v>
      </c>
      <c r="BI151" s="163">
        <f t="shared" ca="1" si="49"/>
        <v>0</v>
      </c>
    </row>
    <row r="152" spans="2:61" outlineLevel="1" x14ac:dyDescent="0.3">
      <c r="B152" s="163" t="str">
        <f t="shared" ca="1" si="31"/>
        <v/>
      </c>
      <c r="C152" s="163" t="str">
        <f t="shared" ca="1" si="32"/>
        <v/>
      </c>
      <c r="F152" s="156">
        <f t="shared" ca="1" si="33"/>
        <v>0</v>
      </c>
      <c r="H152" s="165">
        <f>Projekt!F207</f>
        <v>0</v>
      </c>
      <c r="I152" s="165">
        <f t="shared" si="34"/>
        <v>59</v>
      </c>
      <c r="J152" s="166">
        <f>Projekt!G207</f>
        <v>0</v>
      </c>
      <c r="K152" s="163">
        <f t="shared" ca="1" si="35"/>
        <v>0</v>
      </c>
      <c r="L152" s="163">
        <f t="shared" si="36"/>
        <v>0</v>
      </c>
      <c r="M152" s="163">
        <f t="shared" si="44"/>
        <v>0</v>
      </c>
      <c r="N152" s="163">
        <f t="shared" si="45"/>
        <v>11</v>
      </c>
      <c r="O152" s="163">
        <f t="shared" ca="1" si="46"/>
        <v>0</v>
      </c>
      <c r="P152" s="317">
        <f t="shared" ca="1" si="37"/>
        <v>0</v>
      </c>
      <c r="Q152" s="317">
        <f t="shared" ca="1" si="38"/>
        <v>0</v>
      </c>
      <c r="R152" s="163">
        <f t="shared" si="39"/>
        <v>1900</v>
      </c>
      <c r="S152" s="163" t="b">
        <f t="shared" ca="1" si="40"/>
        <v>1</v>
      </c>
      <c r="T152" s="163">
        <f t="shared" ca="1" si="41"/>
        <v>0</v>
      </c>
      <c r="U152" s="322">
        <f t="shared" ca="1" si="47"/>
        <v>0</v>
      </c>
      <c r="V152" s="156">
        <f ca="1">IF(AND(V$264=$R152,$J152=100%),$O152,IF(V$264=$R152,$O152,IF(AND(V$264&gt;$R152,SUM($U152:U152)+$K152&lt;=$F152),$K152,IF(AND(V$264&gt;$R152,SUM($U152:U152)+$K152&gt;$F152),$F152-SUM($U152:U152),0))))</f>
        <v>0</v>
      </c>
      <c r="W152" s="156">
        <f ca="1">IF(AND(W$264=$R152,$J152=100%),$O152,IF(W$264=$R152,$O152,IF(AND(W$264&gt;$R152,SUM($U152:V152)+$K152&lt;=$F152),$K152,IF(AND(W$264&gt;$R152,SUM($U152:V152)+$K152&gt;$F152),$F152-SUM($U152:V152),0))))</f>
        <v>0</v>
      </c>
      <c r="X152" s="156">
        <f ca="1">IF(AND(X$264=$R152,$J152=100%),$O152,IF(X$264=$R152,$O152,IF(AND(X$264&gt;$R152,SUM($U152:W152)+$K152&lt;=$F152),$K152,IF(AND(X$264&gt;$R152,SUM($U152:W152)+$K152&gt;$F152),$F152-SUM($U152:W152),0))))</f>
        <v>0</v>
      </c>
      <c r="Y152" s="156">
        <f ca="1">IF(AND(Y$264=$R152,$J152=100%),$O152,IF(Y$264=$R152,$O152,IF(AND(Y$264&gt;$R152,SUM($U152:X152)+$K152&lt;=$F152),$K152,IF(AND(Y$264&gt;$R152,SUM($U152:X152)+$K152&gt;$F152),$F152-SUM($U152:X152),0))))</f>
        <v>0</v>
      </c>
      <c r="Z152" s="156">
        <f ca="1">IF(AND(Z$264=$R152,$J152=100%),$O152,IF(Z$264=$R152,$O152,IF(AND(Z$264&gt;$R152,SUM($U152:Y152)+$K152&lt;=$F152),$K152,IF(AND(Z$264&gt;$R152,SUM($U152:Y152)+$K152&gt;$F152),$F152-SUM($U152:Y152),0))))</f>
        <v>0</v>
      </c>
      <c r="AA152" s="156">
        <f ca="1">IF(AND(AA$264=$R152,$J152=100%),$O152,IF(AA$264=$R152,$O152,IF(AND(AA$264&gt;$R152,SUM($U152:Z152)+$K152&lt;=$F152),$K152,IF(AND(AA$264&gt;$R152,SUM($U152:Z152)+$K152&gt;$F152),$F152-SUM($U152:Z152),0))))</f>
        <v>0</v>
      </c>
      <c r="AB152" s="156">
        <f ca="1">IF(AND(AB$264=$R152,$J152=100%),$O152,IF(AB$264=$R152,$O152,IF(AND(AB$264&gt;$R152,SUM($U152:AA152)+$K152&lt;=$F152),$K152,IF(AND(AB$264&gt;$R152,SUM($U152:AA152)+$K152&gt;$F152),$F152-SUM($U152:AA152),0))))</f>
        <v>0</v>
      </c>
      <c r="AC152" s="156">
        <f ca="1">IF(AND(AC$264=$R152,$J152=100%),$O152,IF(AC$264=$R152,$O152,IF(AND(AC$264&gt;$R152,SUM($U152:AB152)+$K152&lt;=$F152),$K152,IF(AND(AC$264&gt;$R152,SUM($U152:AB152)+$K152&gt;$F152),$F152-SUM($U152:AB152),0))))</f>
        <v>0</v>
      </c>
      <c r="AD152" s="156">
        <f ca="1">IF(AND(AD$264=$R152,$J152=100%),$O152,IF(AD$264=$R152,$O152,IF(AND(AD$264&gt;$R152,SUM($U152:AC152)+$K152&lt;=$F152),$K152,IF(AND(AD$264&gt;$R152,SUM($U152:AC152)+$K152&gt;$F152),$F152-SUM($U152:AC152),0))))</f>
        <v>0</v>
      </c>
      <c r="AE152" s="156">
        <f ca="1">IF(AND(AE$264=$R152,$J152=100%),$O152,IF(AE$264=$R152,$O152,IF(AND(AE$264&gt;$R152,SUM($U152:AD152)+$K152&lt;=$F152),$K152,IF(AND(AE$264&gt;$R152,SUM($U152:AD152)+$K152&gt;$F152),$F152-SUM($U152:AD152),0))))</f>
        <v>0</v>
      </c>
      <c r="AF152" s="156">
        <f ca="1">IF(AND(AF$264=$R152,$J152=100%),$O152,IF(AF$264=$R152,$O152,IF(AND(AF$264&gt;$R152,SUM($U152:AE152)+$K152&lt;=$F152),$K152,IF(AND(AF$264&gt;$R152,SUM($U152:AE152)+$K152&gt;$F152),$F152-SUM($U152:AE152),0))))</f>
        <v>0</v>
      </c>
      <c r="AG152" s="156">
        <f ca="1">IF(AND(AG$264=$R152,$J152=100%),$O152,IF(AG$264=$R152,$O152,IF(AND(AG$264&gt;$R152,SUM($U152:AF152)+$K152&lt;=$F152),$K152,IF(AND(AG$264&gt;$R152,SUM($U152:AF152)+$K152&gt;$F152),$F152-SUM($U152:AF152),0))))</f>
        <v>0</v>
      </c>
      <c r="AH152" s="156">
        <f ca="1">IF(AND(AH$264=$R152,$J152=100%),$O152,IF(AH$264=$R152,$O152,IF(AND(AH$264&gt;$R152,SUM($U152:AG152)+$K152&lt;=$F152),$K152,IF(AND(AH$264&gt;$R152,SUM($U152:AG152)+$K152&gt;$F152),$F152-SUM($U152:AG152),0))))</f>
        <v>0</v>
      </c>
      <c r="AI152" s="156">
        <f ca="1">IF(AND(AI$264=$R152,$J152=100%),$O152,IF(AI$264=$R152,$O152,IF(AND(AI$264&gt;$R152,SUM($U152:AH152)+$K152&lt;=$F152),$K152,IF(AND(AI$264&gt;$R152,SUM($U152:AH152)+$K152&gt;$F152),$F152-SUM($U152:AH152),0))))</f>
        <v>0</v>
      </c>
      <c r="AJ152" s="156">
        <f ca="1">IF(AND(AJ$264=$R152,$J152=100%),$O152,IF(AJ$264=$R152,$O152,IF(AND(AJ$264&gt;$R152,SUM($U152:AI152)+$K152&lt;=$F152),$K152,IF(AND(AJ$264&gt;$R152,SUM($U152:AI152)+$K152&gt;$F152),$F152-SUM($U152:AI152),0))))</f>
        <v>0</v>
      </c>
      <c r="AK152" s="156">
        <f ca="1">IF(AND(AK$264=$R152,$J152=100%),$O152,IF(AK$264=$R152,$O152,IF(AND(AK$264&gt;$R152,SUM($U152:AJ152)+$K152&lt;=$F152),$K152,IF(AND(AK$264&gt;$R152,SUM($U152:AJ152)+$K152&gt;$F152),$F152-SUM($U152:AJ152),0))))</f>
        <v>0</v>
      </c>
      <c r="AL152" s="156">
        <f ca="1">IF(AND(AL$264=$R152,$J152=100%),$O152,IF(AL$264=$R152,$O152,IF(AND(AL$264&gt;$R152,SUM($U152:AK152)+$K152&lt;=$F152),$K152,IF(AND(AL$264&gt;$R152,SUM($U152:AK152)+$K152&gt;$F152),$F152-SUM($U152:AK152),0))))</f>
        <v>0</v>
      </c>
      <c r="AM152" s="156">
        <f ca="1">IF(AND(AM$264=$R152,$J152=100%),$O152,IF(AM$264=$R152,$O152,IF(AND(AM$264&gt;$R152,SUM($U152:AL152)+$K152&lt;=$F152),$K152,IF(AND(AM$264&gt;$R152,SUM($U152:AL152)+$K152&gt;$F152),$F152-SUM($U152:AL152),0))))</f>
        <v>0</v>
      </c>
      <c r="AN152" s="156">
        <f ca="1">IF(AND(AN$264=$R152,$J152=100%),$O152,IF(AN$264=$R152,$O152,IF(AND(AN$264&gt;$R152,SUM($U152:AM152)+$K152&lt;=$F152),$K152,IF(AND(AN$264&gt;$R152,SUM($U152:AM152)+$K152&gt;$F152),$F152-SUM($U152:AM152),0))))</f>
        <v>0</v>
      </c>
      <c r="AP152" s="163">
        <f t="shared" ca="1" si="48"/>
        <v>0</v>
      </c>
      <c r="AQ152" s="163">
        <f t="shared" ca="1" si="48"/>
        <v>0</v>
      </c>
      <c r="AR152" s="163">
        <f t="shared" ca="1" si="48"/>
        <v>0</v>
      </c>
      <c r="AS152" s="163">
        <f t="shared" ca="1" si="48"/>
        <v>0</v>
      </c>
      <c r="AT152" s="163">
        <f t="shared" ca="1" si="48"/>
        <v>0</v>
      </c>
      <c r="AU152" s="163">
        <f t="shared" ca="1" si="48"/>
        <v>0</v>
      </c>
      <c r="AV152" s="163">
        <f t="shared" ca="1" si="48"/>
        <v>0</v>
      </c>
      <c r="AW152" s="163">
        <f t="shared" ca="1" si="48"/>
        <v>0</v>
      </c>
      <c r="AX152" s="163">
        <f t="shared" ca="1" si="48"/>
        <v>0</v>
      </c>
      <c r="AY152" s="163">
        <f t="shared" ca="1" si="48"/>
        <v>0</v>
      </c>
      <c r="AZ152" s="163">
        <f t="shared" ca="1" si="49"/>
        <v>0</v>
      </c>
      <c r="BA152" s="163">
        <f t="shared" ca="1" si="49"/>
        <v>0</v>
      </c>
      <c r="BB152" s="163">
        <f t="shared" ca="1" si="49"/>
        <v>0</v>
      </c>
      <c r="BC152" s="163">
        <f t="shared" ca="1" si="49"/>
        <v>0</v>
      </c>
      <c r="BD152" s="163">
        <f t="shared" ca="1" si="49"/>
        <v>0</v>
      </c>
      <c r="BE152" s="163">
        <f t="shared" ca="1" si="49"/>
        <v>0</v>
      </c>
      <c r="BF152" s="163">
        <f t="shared" ca="1" si="49"/>
        <v>0</v>
      </c>
      <c r="BG152" s="163">
        <f t="shared" ca="1" si="49"/>
        <v>0</v>
      </c>
      <c r="BH152" s="163">
        <f t="shared" ca="1" si="49"/>
        <v>0</v>
      </c>
      <c r="BI152" s="163">
        <f t="shared" ca="1" si="49"/>
        <v>0</v>
      </c>
    </row>
    <row r="153" spans="2:61" outlineLevel="1" x14ac:dyDescent="0.3">
      <c r="B153" s="163" t="str">
        <f t="shared" ca="1" si="31"/>
        <v/>
      </c>
      <c r="C153" s="163" t="str">
        <f t="shared" ca="1" si="32"/>
        <v/>
      </c>
      <c r="F153" s="156">
        <f t="shared" ca="1" si="33"/>
        <v>0</v>
      </c>
      <c r="H153" s="165">
        <f>Projekt!F208</f>
        <v>0</v>
      </c>
      <c r="I153" s="165">
        <f t="shared" si="34"/>
        <v>59</v>
      </c>
      <c r="J153" s="166">
        <f>Projekt!G208</f>
        <v>0</v>
      </c>
      <c r="K153" s="163">
        <f t="shared" ca="1" si="35"/>
        <v>0</v>
      </c>
      <c r="L153" s="163">
        <f t="shared" si="36"/>
        <v>0</v>
      </c>
      <c r="M153" s="163">
        <f t="shared" si="44"/>
        <v>0</v>
      </c>
      <c r="N153" s="163">
        <f t="shared" si="45"/>
        <v>11</v>
      </c>
      <c r="O153" s="163">
        <f t="shared" ca="1" si="46"/>
        <v>0</v>
      </c>
      <c r="P153" s="317">
        <f t="shared" ca="1" si="37"/>
        <v>0</v>
      </c>
      <c r="Q153" s="317">
        <f t="shared" ca="1" si="38"/>
        <v>0</v>
      </c>
      <c r="R153" s="163">
        <f t="shared" si="39"/>
        <v>1900</v>
      </c>
      <c r="S153" s="163" t="b">
        <f t="shared" ca="1" si="40"/>
        <v>1</v>
      </c>
      <c r="T153" s="163">
        <f t="shared" ca="1" si="41"/>
        <v>0</v>
      </c>
      <c r="U153" s="322">
        <f t="shared" ca="1" si="47"/>
        <v>0</v>
      </c>
      <c r="V153" s="156">
        <f ca="1">IF(AND(V$264=$R153,$J153=100%),$O153,IF(V$264=$R153,$O153,IF(AND(V$264&gt;$R153,SUM($U153:U153)+$K153&lt;=$F153),$K153,IF(AND(V$264&gt;$R153,SUM($U153:U153)+$K153&gt;$F153),$F153-SUM($U153:U153),0))))</f>
        <v>0</v>
      </c>
      <c r="W153" s="156">
        <f ca="1">IF(AND(W$264=$R153,$J153=100%),$O153,IF(W$264=$R153,$O153,IF(AND(W$264&gt;$R153,SUM($U153:V153)+$K153&lt;=$F153),$K153,IF(AND(W$264&gt;$R153,SUM($U153:V153)+$K153&gt;$F153),$F153-SUM($U153:V153),0))))</f>
        <v>0</v>
      </c>
      <c r="X153" s="156">
        <f ca="1">IF(AND(X$264=$R153,$J153=100%),$O153,IF(X$264=$R153,$O153,IF(AND(X$264&gt;$R153,SUM($U153:W153)+$K153&lt;=$F153),$K153,IF(AND(X$264&gt;$R153,SUM($U153:W153)+$K153&gt;$F153),$F153-SUM($U153:W153),0))))</f>
        <v>0</v>
      </c>
      <c r="Y153" s="156">
        <f ca="1">IF(AND(Y$264=$R153,$J153=100%),$O153,IF(Y$264=$R153,$O153,IF(AND(Y$264&gt;$R153,SUM($U153:X153)+$K153&lt;=$F153),$K153,IF(AND(Y$264&gt;$R153,SUM($U153:X153)+$K153&gt;$F153),$F153-SUM($U153:X153),0))))</f>
        <v>0</v>
      </c>
      <c r="Z153" s="156">
        <f ca="1">IF(AND(Z$264=$R153,$J153=100%),$O153,IF(Z$264=$R153,$O153,IF(AND(Z$264&gt;$R153,SUM($U153:Y153)+$K153&lt;=$F153),$K153,IF(AND(Z$264&gt;$R153,SUM($U153:Y153)+$K153&gt;$F153),$F153-SUM($U153:Y153),0))))</f>
        <v>0</v>
      </c>
      <c r="AA153" s="156">
        <f ca="1">IF(AND(AA$264=$R153,$J153=100%),$O153,IF(AA$264=$R153,$O153,IF(AND(AA$264&gt;$R153,SUM($U153:Z153)+$K153&lt;=$F153),$K153,IF(AND(AA$264&gt;$R153,SUM($U153:Z153)+$K153&gt;$F153),$F153-SUM($U153:Z153),0))))</f>
        <v>0</v>
      </c>
      <c r="AB153" s="156">
        <f ca="1">IF(AND(AB$264=$R153,$J153=100%),$O153,IF(AB$264=$R153,$O153,IF(AND(AB$264&gt;$R153,SUM($U153:AA153)+$K153&lt;=$F153),$K153,IF(AND(AB$264&gt;$R153,SUM($U153:AA153)+$K153&gt;$F153),$F153-SUM($U153:AA153),0))))</f>
        <v>0</v>
      </c>
      <c r="AC153" s="156">
        <f ca="1">IF(AND(AC$264=$R153,$J153=100%),$O153,IF(AC$264=$R153,$O153,IF(AND(AC$264&gt;$R153,SUM($U153:AB153)+$K153&lt;=$F153),$K153,IF(AND(AC$264&gt;$R153,SUM($U153:AB153)+$K153&gt;$F153),$F153-SUM($U153:AB153),0))))</f>
        <v>0</v>
      </c>
      <c r="AD153" s="156">
        <f ca="1">IF(AND(AD$264=$R153,$J153=100%),$O153,IF(AD$264=$R153,$O153,IF(AND(AD$264&gt;$R153,SUM($U153:AC153)+$K153&lt;=$F153),$K153,IF(AND(AD$264&gt;$R153,SUM($U153:AC153)+$K153&gt;$F153),$F153-SUM($U153:AC153),0))))</f>
        <v>0</v>
      </c>
      <c r="AE153" s="156">
        <f ca="1">IF(AND(AE$264=$R153,$J153=100%),$O153,IF(AE$264=$R153,$O153,IF(AND(AE$264&gt;$R153,SUM($U153:AD153)+$K153&lt;=$F153),$K153,IF(AND(AE$264&gt;$R153,SUM($U153:AD153)+$K153&gt;$F153),$F153-SUM($U153:AD153),0))))</f>
        <v>0</v>
      </c>
      <c r="AF153" s="156">
        <f ca="1">IF(AND(AF$264=$R153,$J153=100%),$O153,IF(AF$264=$R153,$O153,IF(AND(AF$264&gt;$R153,SUM($U153:AE153)+$K153&lt;=$F153),$K153,IF(AND(AF$264&gt;$R153,SUM($U153:AE153)+$K153&gt;$F153),$F153-SUM($U153:AE153),0))))</f>
        <v>0</v>
      </c>
      <c r="AG153" s="156">
        <f ca="1">IF(AND(AG$264=$R153,$J153=100%),$O153,IF(AG$264=$R153,$O153,IF(AND(AG$264&gt;$R153,SUM($U153:AF153)+$K153&lt;=$F153),$K153,IF(AND(AG$264&gt;$R153,SUM($U153:AF153)+$K153&gt;$F153),$F153-SUM($U153:AF153),0))))</f>
        <v>0</v>
      </c>
      <c r="AH153" s="156">
        <f ca="1">IF(AND(AH$264=$R153,$J153=100%),$O153,IF(AH$264=$R153,$O153,IF(AND(AH$264&gt;$R153,SUM($U153:AG153)+$K153&lt;=$F153),$K153,IF(AND(AH$264&gt;$R153,SUM($U153:AG153)+$K153&gt;$F153),$F153-SUM($U153:AG153),0))))</f>
        <v>0</v>
      </c>
      <c r="AI153" s="156">
        <f ca="1">IF(AND(AI$264=$R153,$J153=100%),$O153,IF(AI$264=$R153,$O153,IF(AND(AI$264&gt;$R153,SUM($U153:AH153)+$K153&lt;=$F153),$K153,IF(AND(AI$264&gt;$R153,SUM($U153:AH153)+$K153&gt;$F153),$F153-SUM($U153:AH153),0))))</f>
        <v>0</v>
      </c>
      <c r="AJ153" s="156">
        <f ca="1">IF(AND(AJ$264=$R153,$J153=100%),$O153,IF(AJ$264=$R153,$O153,IF(AND(AJ$264&gt;$R153,SUM($U153:AI153)+$K153&lt;=$F153),$K153,IF(AND(AJ$264&gt;$R153,SUM($U153:AI153)+$K153&gt;$F153),$F153-SUM($U153:AI153),0))))</f>
        <v>0</v>
      </c>
      <c r="AK153" s="156">
        <f ca="1">IF(AND(AK$264=$R153,$J153=100%),$O153,IF(AK$264=$R153,$O153,IF(AND(AK$264&gt;$R153,SUM($U153:AJ153)+$K153&lt;=$F153),$K153,IF(AND(AK$264&gt;$R153,SUM($U153:AJ153)+$K153&gt;$F153),$F153-SUM($U153:AJ153),0))))</f>
        <v>0</v>
      </c>
      <c r="AL153" s="156">
        <f ca="1">IF(AND(AL$264=$R153,$J153=100%),$O153,IF(AL$264=$R153,$O153,IF(AND(AL$264&gt;$R153,SUM($U153:AK153)+$K153&lt;=$F153),$K153,IF(AND(AL$264&gt;$R153,SUM($U153:AK153)+$K153&gt;$F153),$F153-SUM($U153:AK153),0))))</f>
        <v>0</v>
      </c>
      <c r="AM153" s="156">
        <f ca="1">IF(AND(AM$264=$R153,$J153=100%),$O153,IF(AM$264=$R153,$O153,IF(AND(AM$264&gt;$R153,SUM($U153:AL153)+$K153&lt;=$F153),$K153,IF(AND(AM$264&gt;$R153,SUM($U153:AL153)+$K153&gt;$F153),$F153-SUM($U153:AL153),0))))</f>
        <v>0</v>
      </c>
      <c r="AN153" s="156">
        <f ca="1">IF(AND(AN$264=$R153,$J153=100%),$O153,IF(AN$264=$R153,$O153,IF(AND(AN$264&gt;$R153,SUM($U153:AM153)+$K153&lt;=$F153),$K153,IF(AND(AN$264&gt;$R153,SUM($U153:AM153)+$K153&gt;$F153),$F153-SUM($U153:AM153),0))))</f>
        <v>0</v>
      </c>
      <c r="AP153" s="163">
        <f t="shared" ref="AP153:AY162" ca="1" si="50">ROUND(SUMIF($U$264:$AN$264,AP$264,$U153:$AN153),1)</f>
        <v>0</v>
      </c>
      <c r="AQ153" s="163">
        <f t="shared" ca="1" si="50"/>
        <v>0</v>
      </c>
      <c r="AR153" s="163">
        <f t="shared" ca="1" si="50"/>
        <v>0</v>
      </c>
      <c r="AS153" s="163">
        <f t="shared" ca="1" si="50"/>
        <v>0</v>
      </c>
      <c r="AT153" s="163">
        <f t="shared" ca="1" si="50"/>
        <v>0</v>
      </c>
      <c r="AU153" s="163">
        <f t="shared" ca="1" si="50"/>
        <v>0</v>
      </c>
      <c r="AV153" s="163">
        <f t="shared" ca="1" si="50"/>
        <v>0</v>
      </c>
      <c r="AW153" s="163">
        <f t="shared" ca="1" si="50"/>
        <v>0</v>
      </c>
      <c r="AX153" s="163">
        <f t="shared" ca="1" si="50"/>
        <v>0</v>
      </c>
      <c r="AY153" s="163">
        <f t="shared" ca="1" si="50"/>
        <v>0</v>
      </c>
      <c r="AZ153" s="163">
        <f t="shared" ca="1" si="49"/>
        <v>0</v>
      </c>
      <c r="BA153" s="163">
        <f t="shared" ca="1" si="49"/>
        <v>0</v>
      </c>
      <c r="BB153" s="163">
        <f t="shared" ca="1" si="49"/>
        <v>0</v>
      </c>
      <c r="BC153" s="163">
        <f t="shared" ca="1" si="49"/>
        <v>0</v>
      </c>
      <c r="BD153" s="163">
        <f t="shared" ca="1" si="49"/>
        <v>0</v>
      </c>
      <c r="BE153" s="163">
        <f t="shared" ca="1" si="49"/>
        <v>0</v>
      </c>
      <c r="BF153" s="163">
        <f t="shared" ca="1" si="49"/>
        <v>0</v>
      </c>
      <c r="BG153" s="163">
        <f t="shared" ca="1" si="49"/>
        <v>0</v>
      </c>
      <c r="BH153" s="163">
        <f t="shared" ca="1" si="49"/>
        <v>0</v>
      </c>
      <c r="BI153" s="163">
        <f t="shared" ca="1" si="49"/>
        <v>0</v>
      </c>
    </row>
    <row r="154" spans="2:61" outlineLevel="1" x14ac:dyDescent="0.3">
      <c r="B154" s="163" t="str">
        <f t="shared" ca="1" si="31"/>
        <v/>
      </c>
      <c r="C154" s="163" t="str">
        <f t="shared" ca="1" si="32"/>
        <v/>
      </c>
      <c r="F154" s="156">
        <f t="shared" ca="1" si="33"/>
        <v>0</v>
      </c>
      <c r="H154" s="165">
        <f>Projekt!F209</f>
        <v>0</v>
      </c>
      <c r="I154" s="165">
        <f t="shared" si="34"/>
        <v>59</v>
      </c>
      <c r="J154" s="166">
        <f>Projekt!G209</f>
        <v>0</v>
      </c>
      <c r="K154" s="163">
        <f t="shared" ca="1" si="35"/>
        <v>0</v>
      </c>
      <c r="L154" s="163">
        <f t="shared" si="36"/>
        <v>0</v>
      </c>
      <c r="M154" s="163">
        <f t="shared" si="44"/>
        <v>0</v>
      </c>
      <c r="N154" s="163">
        <f t="shared" si="45"/>
        <v>11</v>
      </c>
      <c r="O154" s="163">
        <f t="shared" ca="1" si="46"/>
        <v>0</v>
      </c>
      <c r="P154" s="317">
        <f t="shared" ca="1" si="37"/>
        <v>0</v>
      </c>
      <c r="Q154" s="317">
        <f t="shared" ca="1" si="38"/>
        <v>0</v>
      </c>
      <c r="R154" s="163">
        <f t="shared" si="39"/>
        <v>1900</v>
      </c>
      <c r="S154" s="163" t="b">
        <f t="shared" ca="1" si="40"/>
        <v>1</v>
      </c>
      <c r="T154" s="163">
        <f t="shared" ca="1" si="41"/>
        <v>0</v>
      </c>
      <c r="U154" s="322">
        <f t="shared" ca="1" si="47"/>
        <v>0</v>
      </c>
      <c r="V154" s="156">
        <f ca="1">IF(AND(V$264=$R154,$J154=100%),$O154,IF(V$264=$R154,$O154,IF(AND(V$264&gt;$R154,SUM($U154:U154)+$K154&lt;=$F154),$K154,IF(AND(V$264&gt;$R154,SUM($U154:U154)+$K154&gt;$F154),$F154-SUM($U154:U154),0))))</f>
        <v>0</v>
      </c>
      <c r="W154" s="156">
        <f ca="1">IF(AND(W$264=$R154,$J154=100%),$O154,IF(W$264=$R154,$O154,IF(AND(W$264&gt;$R154,SUM($U154:V154)+$K154&lt;=$F154),$K154,IF(AND(W$264&gt;$R154,SUM($U154:V154)+$K154&gt;$F154),$F154-SUM($U154:V154),0))))</f>
        <v>0</v>
      </c>
      <c r="X154" s="156">
        <f ca="1">IF(AND(X$264=$R154,$J154=100%),$O154,IF(X$264=$R154,$O154,IF(AND(X$264&gt;$R154,SUM($U154:W154)+$K154&lt;=$F154),$K154,IF(AND(X$264&gt;$R154,SUM($U154:W154)+$K154&gt;$F154),$F154-SUM($U154:W154),0))))</f>
        <v>0</v>
      </c>
      <c r="Y154" s="156">
        <f ca="1">IF(AND(Y$264=$R154,$J154=100%),$O154,IF(Y$264=$R154,$O154,IF(AND(Y$264&gt;$R154,SUM($U154:X154)+$K154&lt;=$F154),$K154,IF(AND(Y$264&gt;$R154,SUM($U154:X154)+$K154&gt;$F154),$F154-SUM($U154:X154),0))))</f>
        <v>0</v>
      </c>
      <c r="Z154" s="156">
        <f ca="1">IF(AND(Z$264=$R154,$J154=100%),$O154,IF(Z$264=$R154,$O154,IF(AND(Z$264&gt;$R154,SUM($U154:Y154)+$K154&lt;=$F154),$K154,IF(AND(Z$264&gt;$R154,SUM($U154:Y154)+$K154&gt;$F154),$F154-SUM($U154:Y154),0))))</f>
        <v>0</v>
      </c>
      <c r="AA154" s="156">
        <f ca="1">IF(AND(AA$264=$R154,$J154=100%),$O154,IF(AA$264=$R154,$O154,IF(AND(AA$264&gt;$R154,SUM($U154:Z154)+$K154&lt;=$F154),$K154,IF(AND(AA$264&gt;$R154,SUM($U154:Z154)+$K154&gt;$F154),$F154-SUM($U154:Z154),0))))</f>
        <v>0</v>
      </c>
      <c r="AB154" s="156">
        <f ca="1">IF(AND(AB$264=$R154,$J154=100%),$O154,IF(AB$264=$R154,$O154,IF(AND(AB$264&gt;$R154,SUM($U154:AA154)+$K154&lt;=$F154),$K154,IF(AND(AB$264&gt;$R154,SUM($U154:AA154)+$K154&gt;$F154),$F154-SUM($U154:AA154),0))))</f>
        <v>0</v>
      </c>
      <c r="AC154" s="156">
        <f ca="1">IF(AND(AC$264=$R154,$J154=100%),$O154,IF(AC$264=$R154,$O154,IF(AND(AC$264&gt;$R154,SUM($U154:AB154)+$K154&lt;=$F154),$K154,IF(AND(AC$264&gt;$R154,SUM($U154:AB154)+$K154&gt;$F154),$F154-SUM($U154:AB154),0))))</f>
        <v>0</v>
      </c>
      <c r="AD154" s="156">
        <f ca="1">IF(AND(AD$264=$R154,$J154=100%),$O154,IF(AD$264=$R154,$O154,IF(AND(AD$264&gt;$R154,SUM($U154:AC154)+$K154&lt;=$F154),$K154,IF(AND(AD$264&gt;$R154,SUM($U154:AC154)+$K154&gt;$F154),$F154-SUM($U154:AC154),0))))</f>
        <v>0</v>
      </c>
      <c r="AE154" s="156">
        <f ca="1">IF(AND(AE$264=$R154,$J154=100%),$O154,IF(AE$264=$R154,$O154,IF(AND(AE$264&gt;$R154,SUM($U154:AD154)+$K154&lt;=$F154),$K154,IF(AND(AE$264&gt;$R154,SUM($U154:AD154)+$K154&gt;$F154),$F154-SUM($U154:AD154),0))))</f>
        <v>0</v>
      </c>
      <c r="AF154" s="156">
        <f ca="1">IF(AND(AF$264=$R154,$J154=100%),$O154,IF(AF$264=$R154,$O154,IF(AND(AF$264&gt;$R154,SUM($U154:AE154)+$K154&lt;=$F154),$K154,IF(AND(AF$264&gt;$R154,SUM($U154:AE154)+$K154&gt;$F154),$F154-SUM($U154:AE154),0))))</f>
        <v>0</v>
      </c>
      <c r="AG154" s="156">
        <f ca="1">IF(AND(AG$264=$R154,$J154=100%),$O154,IF(AG$264=$R154,$O154,IF(AND(AG$264&gt;$R154,SUM($U154:AF154)+$K154&lt;=$F154),$K154,IF(AND(AG$264&gt;$R154,SUM($U154:AF154)+$K154&gt;$F154),$F154-SUM($U154:AF154),0))))</f>
        <v>0</v>
      </c>
      <c r="AH154" s="156">
        <f ca="1">IF(AND(AH$264=$R154,$J154=100%),$O154,IF(AH$264=$R154,$O154,IF(AND(AH$264&gt;$R154,SUM($U154:AG154)+$K154&lt;=$F154),$K154,IF(AND(AH$264&gt;$R154,SUM($U154:AG154)+$K154&gt;$F154),$F154-SUM($U154:AG154),0))))</f>
        <v>0</v>
      </c>
      <c r="AI154" s="156">
        <f ca="1">IF(AND(AI$264=$R154,$J154=100%),$O154,IF(AI$264=$R154,$O154,IF(AND(AI$264&gt;$R154,SUM($U154:AH154)+$K154&lt;=$F154),$K154,IF(AND(AI$264&gt;$R154,SUM($U154:AH154)+$K154&gt;$F154),$F154-SUM($U154:AH154),0))))</f>
        <v>0</v>
      </c>
      <c r="AJ154" s="156">
        <f ca="1">IF(AND(AJ$264=$R154,$J154=100%),$O154,IF(AJ$264=$R154,$O154,IF(AND(AJ$264&gt;$R154,SUM($U154:AI154)+$K154&lt;=$F154),$K154,IF(AND(AJ$264&gt;$R154,SUM($U154:AI154)+$K154&gt;$F154),$F154-SUM($U154:AI154),0))))</f>
        <v>0</v>
      </c>
      <c r="AK154" s="156">
        <f ca="1">IF(AND(AK$264=$R154,$J154=100%),$O154,IF(AK$264=$R154,$O154,IF(AND(AK$264&gt;$R154,SUM($U154:AJ154)+$K154&lt;=$F154),$K154,IF(AND(AK$264&gt;$R154,SUM($U154:AJ154)+$K154&gt;$F154),$F154-SUM($U154:AJ154),0))))</f>
        <v>0</v>
      </c>
      <c r="AL154" s="156">
        <f ca="1">IF(AND(AL$264=$R154,$J154=100%),$O154,IF(AL$264=$R154,$O154,IF(AND(AL$264&gt;$R154,SUM($U154:AK154)+$K154&lt;=$F154),$K154,IF(AND(AL$264&gt;$R154,SUM($U154:AK154)+$K154&gt;$F154),$F154-SUM($U154:AK154),0))))</f>
        <v>0</v>
      </c>
      <c r="AM154" s="156">
        <f ca="1">IF(AND(AM$264=$R154,$J154=100%),$O154,IF(AM$264=$R154,$O154,IF(AND(AM$264&gt;$R154,SUM($U154:AL154)+$K154&lt;=$F154),$K154,IF(AND(AM$264&gt;$R154,SUM($U154:AL154)+$K154&gt;$F154),$F154-SUM($U154:AL154),0))))</f>
        <v>0</v>
      </c>
      <c r="AN154" s="156">
        <f ca="1">IF(AND(AN$264=$R154,$J154=100%),$O154,IF(AN$264=$R154,$O154,IF(AND(AN$264&gt;$R154,SUM($U154:AM154)+$K154&lt;=$F154),$K154,IF(AND(AN$264&gt;$R154,SUM($U154:AM154)+$K154&gt;$F154),$F154-SUM($U154:AM154),0))))</f>
        <v>0</v>
      </c>
      <c r="AP154" s="163">
        <f t="shared" ca="1" si="50"/>
        <v>0</v>
      </c>
      <c r="AQ154" s="163">
        <f t="shared" ca="1" si="50"/>
        <v>0</v>
      </c>
      <c r="AR154" s="163">
        <f t="shared" ca="1" si="50"/>
        <v>0</v>
      </c>
      <c r="AS154" s="163">
        <f t="shared" ca="1" si="50"/>
        <v>0</v>
      </c>
      <c r="AT154" s="163">
        <f t="shared" ca="1" si="50"/>
        <v>0</v>
      </c>
      <c r="AU154" s="163">
        <f t="shared" ca="1" si="50"/>
        <v>0</v>
      </c>
      <c r="AV154" s="163">
        <f t="shared" ca="1" si="50"/>
        <v>0</v>
      </c>
      <c r="AW154" s="163">
        <f t="shared" ca="1" si="50"/>
        <v>0</v>
      </c>
      <c r="AX154" s="163">
        <f t="shared" ca="1" si="50"/>
        <v>0</v>
      </c>
      <c r="AY154" s="163">
        <f t="shared" ca="1" si="50"/>
        <v>0</v>
      </c>
      <c r="AZ154" s="163">
        <f t="shared" ca="1" si="49"/>
        <v>0</v>
      </c>
      <c r="BA154" s="163">
        <f t="shared" ca="1" si="49"/>
        <v>0</v>
      </c>
      <c r="BB154" s="163">
        <f t="shared" ca="1" si="49"/>
        <v>0</v>
      </c>
      <c r="BC154" s="163">
        <f t="shared" ca="1" si="49"/>
        <v>0</v>
      </c>
      <c r="BD154" s="163">
        <f t="shared" ca="1" si="49"/>
        <v>0</v>
      </c>
      <c r="BE154" s="163">
        <f t="shared" ca="1" si="49"/>
        <v>0</v>
      </c>
      <c r="BF154" s="163">
        <f t="shared" ca="1" si="49"/>
        <v>0</v>
      </c>
      <c r="BG154" s="163">
        <f t="shared" ca="1" si="49"/>
        <v>0</v>
      </c>
      <c r="BH154" s="163">
        <f t="shared" ca="1" si="49"/>
        <v>0</v>
      </c>
      <c r="BI154" s="163">
        <f t="shared" ca="1" si="49"/>
        <v>0</v>
      </c>
    </row>
    <row r="155" spans="2:61" outlineLevel="1" x14ac:dyDescent="0.3">
      <c r="B155" s="163" t="str">
        <f t="shared" ca="1" si="31"/>
        <v/>
      </c>
      <c r="C155" s="163" t="str">
        <f t="shared" ca="1" si="32"/>
        <v/>
      </c>
      <c r="F155" s="156">
        <f t="shared" ca="1" si="33"/>
        <v>0</v>
      </c>
      <c r="H155" s="165">
        <f>Projekt!F210</f>
        <v>0</v>
      </c>
      <c r="I155" s="165">
        <f t="shared" si="34"/>
        <v>59</v>
      </c>
      <c r="J155" s="166">
        <f>Projekt!G210</f>
        <v>0</v>
      </c>
      <c r="K155" s="163">
        <f t="shared" ca="1" si="35"/>
        <v>0</v>
      </c>
      <c r="L155" s="163">
        <f t="shared" si="36"/>
        <v>0</v>
      </c>
      <c r="M155" s="163">
        <f t="shared" si="44"/>
        <v>0</v>
      </c>
      <c r="N155" s="163">
        <f t="shared" si="45"/>
        <v>11</v>
      </c>
      <c r="O155" s="163">
        <f t="shared" ca="1" si="46"/>
        <v>0</v>
      </c>
      <c r="P155" s="317">
        <f t="shared" ca="1" si="37"/>
        <v>0</v>
      </c>
      <c r="Q155" s="317">
        <f t="shared" ca="1" si="38"/>
        <v>0</v>
      </c>
      <c r="R155" s="163">
        <f t="shared" si="39"/>
        <v>1900</v>
      </c>
      <c r="S155" s="163" t="b">
        <f t="shared" ca="1" si="40"/>
        <v>1</v>
      </c>
      <c r="T155" s="163">
        <f t="shared" ca="1" si="41"/>
        <v>0</v>
      </c>
      <c r="U155" s="322">
        <f t="shared" ca="1" si="47"/>
        <v>0</v>
      </c>
      <c r="V155" s="156">
        <f ca="1">IF(AND(V$264=$R155,$J155=100%),$O155,IF(V$264=$R155,$O155,IF(AND(V$264&gt;$R155,SUM($U155:U155)+$K155&lt;=$F155),$K155,IF(AND(V$264&gt;$R155,SUM($U155:U155)+$K155&gt;$F155),$F155-SUM($U155:U155),0))))</f>
        <v>0</v>
      </c>
      <c r="W155" s="156">
        <f ca="1">IF(AND(W$264=$R155,$J155=100%),$O155,IF(W$264=$R155,$O155,IF(AND(W$264&gt;$R155,SUM($U155:V155)+$K155&lt;=$F155),$K155,IF(AND(W$264&gt;$R155,SUM($U155:V155)+$K155&gt;$F155),$F155-SUM($U155:V155),0))))</f>
        <v>0</v>
      </c>
      <c r="X155" s="156">
        <f ca="1">IF(AND(X$264=$R155,$J155=100%),$O155,IF(X$264=$R155,$O155,IF(AND(X$264&gt;$R155,SUM($U155:W155)+$K155&lt;=$F155),$K155,IF(AND(X$264&gt;$R155,SUM($U155:W155)+$K155&gt;$F155),$F155-SUM($U155:W155),0))))</f>
        <v>0</v>
      </c>
      <c r="Y155" s="156">
        <f ca="1">IF(AND(Y$264=$R155,$J155=100%),$O155,IF(Y$264=$R155,$O155,IF(AND(Y$264&gt;$R155,SUM($U155:X155)+$K155&lt;=$F155),$K155,IF(AND(Y$264&gt;$R155,SUM($U155:X155)+$K155&gt;$F155),$F155-SUM($U155:X155),0))))</f>
        <v>0</v>
      </c>
      <c r="Z155" s="156">
        <f ca="1">IF(AND(Z$264=$R155,$J155=100%),$O155,IF(Z$264=$R155,$O155,IF(AND(Z$264&gt;$R155,SUM($U155:Y155)+$K155&lt;=$F155),$K155,IF(AND(Z$264&gt;$R155,SUM($U155:Y155)+$K155&gt;$F155),$F155-SUM($U155:Y155),0))))</f>
        <v>0</v>
      </c>
      <c r="AA155" s="156">
        <f ca="1">IF(AND(AA$264=$R155,$J155=100%),$O155,IF(AA$264=$R155,$O155,IF(AND(AA$264&gt;$R155,SUM($U155:Z155)+$K155&lt;=$F155),$K155,IF(AND(AA$264&gt;$R155,SUM($U155:Z155)+$K155&gt;$F155),$F155-SUM($U155:Z155),0))))</f>
        <v>0</v>
      </c>
      <c r="AB155" s="156">
        <f ca="1">IF(AND(AB$264=$R155,$J155=100%),$O155,IF(AB$264=$R155,$O155,IF(AND(AB$264&gt;$R155,SUM($U155:AA155)+$K155&lt;=$F155),$K155,IF(AND(AB$264&gt;$R155,SUM($U155:AA155)+$K155&gt;$F155),$F155-SUM($U155:AA155),0))))</f>
        <v>0</v>
      </c>
      <c r="AC155" s="156">
        <f ca="1">IF(AND(AC$264=$R155,$J155=100%),$O155,IF(AC$264=$R155,$O155,IF(AND(AC$264&gt;$R155,SUM($U155:AB155)+$K155&lt;=$F155),$K155,IF(AND(AC$264&gt;$R155,SUM($U155:AB155)+$K155&gt;$F155),$F155-SUM($U155:AB155),0))))</f>
        <v>0</v>
      </c>
      <c r="AD155" s="156">
        <f ca="1">IF(AND(AD$264=$R155,$J155=100%),$O155,IF(AD$264=$R155,$O155,IF(AND(AD$264&gt;$R155,SUM($U155:AC155)+$K155&lt;=$F155),$K155,IF(AND(AD$264&gt;$R155,SUM($U155:AC155)+$K155&gt;$F155),$F155-SUM($U155:AC155),0))))</f>
        <v>0</v>
      </c>
      <c r="AE155" s="156">
        <f ca="1">IF(AND(AE$264=$R155,$J155=100%),$O155,IF(AE$264=$R155,$O155,IF(AND(AE$264&gt;$R155,SUM($U155:AD155)+$K155&lt;=$F155),$K155,IF(AND(AE$264&gt;$R155,SUM($U155:AD155)+$K155&gt;$F155),$F155-SUM($U155:AD155),0))))</f>
        <v>0</v>
      </c>
      <c r="AF155" s="156">
        <f ca="1">IF(AND(AF$264=$R155,$J155=100%),$O155,IF(AF$264=$R155,$O155,IF(AND(AF$264&gt;$R155,SUM($U155:AE155)+$K155&lt;=$F155),$K155,IF(AND(AF$264&gt;$R155,SUM($U155:AE155)+$K155&gt;$F155),$F155-SUM($U155:AE155),0))))</f>
        <v>0</v>
      </c>
      <c r="AG155" s="156">
        <f ca="1">IF(AND(AG$264=$R155,$J155=100%),$O155,IF(AG$264=$R155,$O155,IF(AND(AG$264&gt;$R155,SUM($U155:AF155)+$K155&lt;=$F155),$K155,IF(AND(AG$264&gt;$R155,SUM($U155:AF155)+$K155&gt;$F155),$F155-SUM($U155:AF155),0))))</f>
        <v>0</v>
      </c>
      <c r="AH155" s="156">
        <f ca="1">IF(AND(AH$264=$R155,$J155=100%),$O155,IF(AH$264=$R155,$O155,IF(AND(AH$264&gt;$R155,SUM($U155:AG155)+$K155&lt;=$F155),$K155,IF(AND(AH$264&gt;$R155,SUM($U155:AG155)+$K155&gt;$F155),$F155-SUM($U155:AG155),0))))</f>
        <v>0</v>
      </c>
      <c r="AI155" s="156">
        <f ca="1">IF(AND(AI$264=$R155,$J155=100%),$O155,IF(AI$264=$R155,$O155,IF(AND(AI$264&gt;$R155,SUM($U155:AH155)+$K155&lt;=$F155),$K155,IF(AND(AI$264&gt;$R155,SUM($U155:AH155)+$K155&gt;$F155),$F155-SUM($U155:AH155),0))))</f>
        <v>0</v>
      </c>
      <c r="AJ155" s="156">
        <f ca="1">IF(AND(AJ$264=$R155,$J155=100%),$O155,IF(AJ$264=$R155,$O155,IF(AND(AJ$264&gt;$R155,SUM($U155:AI155)+$K155&lt;=$F155),$K155,IF(AND(AJ$264&gt;$R155,SUM($U155:AI155)+$K155&gt;$F155),$F155-SUM($U155:AI155),0))))</f>
        <v>0</v>
      </c>
      <c r="AK155" s="156">
        <f ca="1">IF(AND(AK$264=$R155,$J155=100%),$O155,IF(AK$264=$R155,$O155,IF(AND(AK$264&gt;$R155,SUM($U155:AJ155)+$K155&lt;=$F155),$K155,IF(AND(AK$264&gt;$R155,SUM($U155:AJ155)+$K155&gt;$F155),$F155-SUM($U155:AJ155),0))))</f>
        <v>0</v>
      </c>
      <c r="AL155" s="156">
        <f ca="1">IF(AND(AL$264=$R155,$J155=100%),$O155,IF(AL$264=$R155,$O155,IF(AND(AL$264&gt;$R155,SUM($U155:AK155)+$K155&lt;=$F155),$K155,IF(AND(AL$264&gt;$R155,SUM($U155:AK155)+$K155&gt;$F155),$F155-SUM($U155:AK155),0))))</f>
        <v>0</v>
      </c>
      <c r="AM155" s="156">
        <f ca="1">IF(AND(AM$264=$R155,$J155=100%),$O155,IF(AM$264=$R155,$O155,IF(AND(AM$264&gt;$R155,SUM($U155:AL155)+$K155&lt;=$F155),$K155,IF(AND(AM$264&gt;$R155,SUM($U155:AL155)+$K155&gt;$F155),$F155-SUM($U155:AL155),0))))</f>
        <v>0</v>
      </c>
      <c r="AN155" s="156">
        <f ca="1">IF(AND(AN$264=$R155,$J155=100%),$O155,IF(AN$264=$R155,$O155,IF(AND(AN$264&gt;$R155,SUM($U155:AM155)+$K155&lt;=$F155),$K155,IF(AND(AN$264&gt;$R155,SUM($U155:AM155)+$K155&gt;$F155),$F155-SUM($U155:AM155),0))))</f>
        <v>0</v>
      </c>
      <c r="AP155" s="163">
        <f t="shared" ca="1" si="50"/>
        <v>0</v>
      </c>
      <c r="AQ155" s="163">
        <f t="shared" ca="1" si="50"/>
        <v>0</v>
      </c>
      <c r="AR155" s="163">
        <f t="shared" ca="1" si="50"/>
        <v>0</v>
      </c>
      <c r="AS155" s="163">
        <f t="shared" ca="1" si="50"/>
        <v>0</v>
      </c>
      <c r="AT155" s="163">
        <f t="shared" ca="1" si="50"/>
        <v>0</v>
      </c>
      <c r="AU155" s="163">
        <f t="shared" ca="1" si="50"/>
        <v>0</v>
      </c>
      <c r="AV155" s="163">
        <f t="shared" ca="1" si="50"/>
        <v>0</v>
      </c>
      <c r="AW155" s="163">
        <f t="shared" ca="1" si="50"/>
        <v>0</v>
      </c>
      <c r="AX155" s="163">
        <f t="shared" ca="1" si="50"/>
        <v>0</v>
      </c>
      <c r="AY155" s="163">
        <f t="shared" ca="1" si="50"/>
        <v>0</v>
      </c>
      <c r="AZ155" s="163">
        <f t="shared" ca="1" si="49"/>
        <v>0</v>
      </c>
      <c r="BA155" s="163">
        <f t="shared" ca="1" si="49"/>
        <v>0</v>
      </c>
      <c r="BB155" s="163">
        <f t="shared" ca="1" si="49"/>
        <v>0</v>
      </c>
      <c r="BC155" s="163">
        <f t="shared" ca="1" si="49"/>
        <v>0</v>
      </c>
      <c r="BD155" s="163">
        <f t="shared" ca="1" si="49"/>
        <v>0</v>
      </c>
      <c r="BE155" s="163">
        <f t="shared" ca="1" si="49"/>
        <v>0</v>
      </c>
      <c r="BF155" s="163">
        <f t="shared" ca="1" si="49"/>
        <v>0</v>
      </c>
      <c r="BG155" s="163">
        <f t="shared" ca="1" si="49"/>
        <v>0</v>
      </c>
      <c r="BH155" s="163">
        <f t="shared" ca="1" si="49"/>
        <v>0</v>
      </c>
      <c r="BI155" s="163">
        <f t="shared" ca="1" si="49"/>
        <v>0</v>
      </c>
    </row>
    <row r="156" spans="2:61" outlineLevel="1" x14ac:dyDescent="0.3">
      <c r="B156" s="163" t="str">
        <f t="shared" ca="1" si="31"/>
        <v/>
      </c>
      <c r="C156" s="163" t="str">
        <f t="shared" ca="1" si="32"/>
        <v/>
      </c>
      <c r="F156" s="156">
        <f t="shared" ca="1" si="33"/>
        <v>0</v>
      </c>
      <c r="H156" s="165">
        <f>Projekt!F211</f>
        <v>0</v>
      </c>
      <c r="I156" s="165">
        <f t="shared" si="34"/>
        <v>59</v>
      </c>
      <c r="J156" s="166">
        <f>Projekt!G211</f>
        <v>0</v>
      </c>
      <c r="K156" s="163">
        <f t="shared" ca="1" si="35"/>
        <v>0</v>
      </c>
      <c r="L156" s="163">
        <f t="shared" si="36"/>
        <v>0</v>
      </c>
      <c r="M156" s="163">
        <f t="shared" si="44"/>
        <v>0</v>
      </c>
      <c r="N156" s="163">
        <f t="shared" si="45"/>
        <v>11</v>
      </c>
      <c r="O156" s="163">
        <f t="shared" ca="1" si="46"/>
        <v>0</v>
      </c>
      <c r="P156" s="317">
        <f t="shared" ca="1" si="37"/>
        <v>0</v>
      </c>
      <c r="Q156" s="317">
        <f t="shared" ca="1" si="38"/>
        <v>0</v>
      </c>
      <c r="R156" s="163">
        <f t="shared" si="39"/>
        <v>1900</v>
      </c>
      <c r="S156" s="163" t="b">
        <f t="shared" ca="1" si="40"/>
        <v>1</v>
      </c>
      <c r="T156" s="163">
        <f t="shared" ca="1" si="41"/>
        <v>0</v>
      </c>
      <c r="U156" s="322">
        <f t="shared" ca="1" si="47"/>
        <v>0</v>
      </c>
      <c r="V156" s="156">
        <f ca="1">IF(AND(V$264=$R156,$J156=100%),$O156,IF(V$264=$R156,$O156,IF(AND(V$264&gt;$R156,SUM($U156:U156)+$K156&lt;=$F156),$K156,IF(AND(V$264&gt;$R156,SUM($U156:U156)+$K156&gt;$F156),$F156-SUM($U156:U156),0))))</f>
        <v>0</v>
      </c>
      <c r="W156" s="156">
        <f ca="1">IF(AND(W$264=$R156,$J156=100%),$O156,IF(W$264=$R156,$O156,IF(AND(W$264&gt;$R156,SUM($U156:V156)+$K156&lt;=$F156),$K156,IF(AND(W$264&gt;$R156,SUM($U156:V156)+$K156&gt;$F156),$F156-SUM($U156:V156),0))))</f>
        <v>0</v>
      </c>
      <c r="X156" s="156">
        <f ca="1">IF(AND(X$264=$R156,$J156=100%),$O156,IF(X$264=$R156,$O156,IF(AND(X$264&gt;$R156,SUM($U156:W156)+$K156&lt;=$F156),$K156,IF(AND(X$264&gt;$R156,SUM($U156:W156)+$K156&gt;$F156),$F156-SUM($U156:W156),0))))</f>
        <v>0</v>
      </c>
      <c r="Y156" s="156">
        <f ca="1">IF(AND(Y$264=$R156,$J156=100%),$O156,IF(Y$264=$R156,$O156,IF(AND(Y$264&gt;$R156,SUM($U156:X156)+$K156&lt;=$F156),$K156,IF(AND(Y$264&gt;$R156,SUM($U156:X156)+$K156&gt;$F156),$F156-SUM($U156:X156),0))))</f>
        <v>0</v>
      </c>
      <c r="Z156" s="156">
        <f ca="1">IF(AND(Z$264=$R156,$J156=100%),$O156,IF(Z$264=$R156,$O156,IF(AND(Z$264&gt;$R156,SUM($U156:Y156)+$K156&lt;=$F156),$K156,IF(AND(Z$264&gt;$R156,SUM($U156:Y156)+$K156&gt;$F156),$F156-SUM($U156:Y156),0))))</f>
        <v>0</v>
      </c>
      <c r="AA156" s="156">
        <f ca="1">IF(AND(AA$264=$R156,$J156=100%),$O156,IF(AA$264=$R156,$O156,IF(AND(AA$264&gt;$R156,SUM($U156:Z156)+$K156&lt;=$F156),$K156,IF(AND(AA$264&gt;$R156,SUM($U156:Z156)+$K156&gt;$F156),$F156-SUM($U156:Z156),0))))</f>
        <v>0</v>
      </c>
      <c r="AB156" s="156">
        <f ca="1">IF(AND(AB$264=$R156,$J156=100%),$O156,IF(AB$264=$R156,$O156,IF(AND(AB$264&gt;$R156,SUM($U156:AA156)+$K156&lt;=$F156),$K156,IF(AND(AB$264&gt;$R156,SUM($U156:AA156)+$K156&gt;$F156),$F156-SUM($U156:AA156),0))))</f>
        <v>0</v>
      </c>
      <c r="AC156" s="156">
        <f ca="1">IF(AND(AC$264=$R156,$J156=100%),$O156,IF(AC$264=$R156,$O156,IF(AND(AC$264&gt;$R156,SUM($U156:AB156)+$K156&lt;=$F156),$K156,IF(AND(AC$264&gt;$R156,SUM($U156:AB156)+$K156&gt;$F156),$F156-SUM($U156:AB156),0))))</f>
        <v>0</v>
      </c>
      <c r="AD156" s="156">
        <f ca="1">IF(AND(AD$264=$R156,$J156=100%),$O156,IF(AD$264=$R156,$O156,IF(AND(AD$264&gt;$R156,SUM($U156:AC156)+$K156&lt;=$F156),$K156,IF(AND(AD$264&gt;$R156,SUM($U156:AC156)+$K156&gt;$F156),$F156-SUM($U156:AC156),0))))</f>
        <v>0</v>
      </c>
      <c r="AE156" s="156">
        <f ca="1">IF(AND(AE$264=$R156,$J156=100%),$O156,IF(AE$264=$R156,$O156,IF(AND(AE$264&gt;$R156,SUM($U156:AD156)+$K156&lt;=$F156),$K156,IF(AND(AE$264&gt;$R156,SUM($U156:AD156)+$K156&gt;$F156),$F156-SUM($U156:AD156),0))))</f>
        <v>0</v>
      </c>
      <c r="AF156" s="156">
        <f ca="1">IF(AND(AF$264=$R156,$J156=100%),$O156,IF(AF$264=$R156,$O156,IF(AND(AF$264&gt;$R156,SUM($U156:AE156)+$K156&lt;=$F156),$K156,IF(AND(AF$264&gt;$R156,SUM($U156:AE156)+$K156&gt;$F156),$F156-SUM($U156:AE156),0))))</f>
        <v>0</v>
      </c>
      <c r="AG156" s="156">
        <f ca="1">IF(AND(AG$264=$R156,$J156=100%),$O156,IF(AG$264=$R156,$O156,IF(AND(AG$264&gt;$R156,SUM($U156:AF156)+$K156&lt;=$F156),$K156,IF(AND(AG$264&gt;$R156,SUM($U156:AF156)+$K156&gt;$F156),$F156-SUM($U156:AF156),0))))</f>
        <v>0</v>
      </c>
      <c r="AH156" s="156">
        <f ca="1">IF(AND(AH$264=$R156,$J156=100%),$O156,IF(AH$264=$R156,$O156,IF(AND(AH$264&gt;$R156,SUM($U156:AG156)+$K156&lt;=$F156),$K156,IF(AND(AH$264&gt;$R156,SUM($U156:AG156)+$K156&gt;$F156),$F156-SUM($U156:AG156),0))))</f>
        <v>0</v>
      </c>
      <c r="AI156" s="156">
        <f ca="1">IF(AND(AI$264=$R156,$J156=100%),$O156,IF(AI$264=$R156,$O156,IF(AND(AI$264&gt;$R156,SUM($U156:AH156)+$K156&lt;=$F156),$K156,IF(AND(AI$264&gt;$R156,SUM($U156:AH156)+$K156&gt;$F156),$F156-SUM($U156:AH156),0))))</f>
        <v>0</v>
      </c>
      <c r="AJ156" s="156">
        <f ca="1">IF(AND(AJ$264=$R156,$J156=100%),$O156,IF(AJ$264=$R156,$O156,IF(AND(AJ$264&gt;$R156,SUM($U156:AI156)+$K156&lt;=$F156),$K156,IF(AND(AJ$264&gt;$R156,SUM($U156:AI156)+$K156&gt;$F156),$F156-SUM($U156:AI156),0))))</f>
        <v>0</v>
      </c>
      <c r="AK156" s="156">
        <f ca="1">IF(AND(AK$264=$R156,$J156=100%),$O156,IF(AK$264=$R156,$O156,IF(AND(AK$264&gt;$R156,SUM($U156:AJ156)+$K156&lt;=$F156),$K156,IF(AND(AK$264&gt;$R156,SUM($U156:AJ156)+$K156&gt;$F156),$F156-SUM($U156:AJ156),0))))</f>
        <v>0</v>
      </c>
      <c r="AL156" s="156">
        <f ca="1">IF(AND(AL$264=$R156,$J156=100%),$O156,IF(AL$264=$R156,$O156,IF(AND(AL$264&gt;$R156,SUM($U156:AK156)+$K156&lt;=$F156),$K156,IF(AND(AL$264&gt;$R156,SUM($U156:AK156)+$K156&gt;$F156),$F156-SUM($U156:AK156),0))))</f>
        <v>0</v>
      </c>
      <c r="AM156" s="156">
        <f ca="1">IF(AND(AM$264=$R156,$J156=100%),$O156,IF(AM$264=$R156,$O156,IF(AND(AM$264&gt;$R156,SUM($U156:AL156)+$K156&lt;=$F156),$K156,IF(AND(AM$264&gt;$R156,SUM($U156:AL156)+$K156&gt;$F156),$F156-SUM($U156:AL156),0))))</f>
        <v>0</v>
      </c>
      <c r="AN156" s="156">
        <f ca="1">IF(AND(AN$264=$R156,$J156=100%),$O156,IF(AN$264=$R156,$O156,IF(AND(AN$264&gt;$R156,SUM($U156:AM156)+$K156&lt;=$F156),$K156,IF(AND(AN$264&gt;$R156,SUM($U156:AM156)+$K156&gt;$F156),$F156-SUM($U156:AM156),0))))</f>
        <v>0</v>
      </c>
      <c r="AP156" s="163">
        <f t="shared" ca="1" si="50"/>
        <v>0</v>
      </c>
      <c r="AQ156" s="163">
        <f t="shared" ca="1" si="50"/>
        <v>0</v>
      </c>
      <c r="AR156" s="163">
        <f t="shared" ca="1" si="50"/>
        <v>0</v>
      </c>
      <c r="AS156" s="163">
        <f t="shared" ca="1" si="50"/>
        <v>0</v>
      </c>
      <c r="AT156" s="163">
        <f t="shared" ca="1" si="50"/>
        <v>0</v>
      </c>
      <c r="AU156" s="163">
        <f t="shared" ca="1" si="50"/>
        <v>0</v>
      </c>
      <c r="AV156" s="163">
        <f t="shared" ca="1" si="50"/>
        <v>0</v>
      </c>
      <c r="AW156" s="163">
        <f t="shared" ca="1" si="50"/>
        <v>0</v>
      </c>
      <c r="AX156" s="163">
        <f t="shared" ca="1" si="50"/>
        <v>0</v>
      </c>
      <c r="AY156" s="163">
        <f t="shared" ca="1" si="50"/>
        <v>0</v>
      </c>
      <c r="AZ156" s="163">
        <f t="shared" ca="1" si="49"/>
        <v>0</v>
      </c>
      <c r="BA156" s="163">
        <f t="shared" ca="1" si="49"/>
        <v>0</v>
      </c>
      <c r="BB156" s="163">
        <f t="shared" ca="1" si="49"/>
        <v>0</v>
      </c>
      <c r="BC156" s="163">
        <f t="shared" ca="1" si="49"/>
        <v>0</v>
      </c>
      <c r="BD156" s="163">
        <f t="shared" ca="1" si="49"/>
        <v>0</v>
      </c>
      <c r="BE156" s="163">
        <f t="shared" ca="1" si="49"/>
        <v>0</v>
      </c>
      <c r="BF156" s="163">
        <f t="shared" ca="1" si="49"/>
        <v>0</v>
      </c>
      <c r="BG156" s="163">
        <f t="shared" ca="1" si="49"/>
        <v>0</v>
      </c>
      <c r="BH156" s="163">
        <f t="shared" ca="1" si="49"/>
        <v>0</v>
      </c>
      <c r="BI156" s="163">
        <f t="shared" ca="1" si="49"/>
        <v>0</v>
      </c>
    </row>
    <row r="157" spans="2:61" outlineLevel="1" x14ac:dyDescent="0.3">
      <c r="B157" s="163" t="str">
        <f t="shared" ca="1" si="31"/>
        <v/>
      </c>
      <c r="C157" s="163" t="str">
        <f t="shared" ca="1" si="32"/>
        <v/>
      </c>
      <c r="F157" s="156">
        <f t="shared" ca="1" si="33"/>
        <v>0</v>
      </c>
      <c r="H157" s="165">
        <f>Projekt!F212</f>
        <v>0</v>
      </c>
      <c r="I157" s="165">
        <f t="shared" si="34"/>
        <v>59</v>
      </c>
      <c r="J157" s="166">
        <f>Projekt!G212</f>
        <v>0</v>
      </c>
      <c r="K157" s="163">
        <f t="shared" ca="1" si="35"/>
        <v>0</v>
      </c>
      <c r="L157" s="163">
        <f t="shared" si="36"/>
        <v>0</v>
      </c>
      <c r="M157" s="163">
        <f t="shared" si="44"/>
        <v>0</v>
      </c>
      <c r="N157" s="163">
        <f t="shared" si="45"/>
        <v>11</v>
      </c>
      <c r="O157" s="163">
        <f t="shared" ca="1" si="46"/>
        <v>0</v>
      </c>
      <c r="P157" s="317">
        <f t="shared" ca="1" si="37"/>
        <v>0</v>
      </c>
      <c r="Q157" s="317">
        <f t="shared" ca="1" si="38"/>
        <v>0</v>
      </c>
      <c r="R157" s="163">
        <f t="shared" si="39"/>
        <v>1900</v>
      </c>
      <c r="S157" s="163" t="b">
        <f t="shared" ca="1" si="40"/>
        <v>1</v>
      </c>
      <c r="T157" s="163">
        <f t="shared" ca="1" si="41"/>
        <v>0</v>
      </c>
      <c r="U157" s="322">
        <f t="shared" ca="1" si="47"/>
        <v>0</v>
      </c>
      <c r="V157" s="156">
        <f ca="1">IF(AND(V$264=$R157,$J157=100%),$O157,IF(V$264=$R157,$O157,IF(AND(V$264&gt;$R157,SUM($U157:U157)+$K157&lt;=$F157),$K157,IF(AND(V$264&gt;$R157,SUM($U157:U157)+$K157&gt;$F157),$F157-SUM($U157:U157),0))))</f>
        <v>0</v>
      </c>
      <c r="W157" s="156">
        <f ca="1">IF(AND(W$264=$R157,$J157=100%),$O157,IF(W$264=$R157,$O157,IF(AND(W$264&gt;$R157,SUM($U157:V157)+$K157&lt;=$F157),$K157,IF(AND(W$264&gt;$R157,SUM($U157:V157)+$K157&gt;$F157),$F157-SUM($U157:V157),0))))</f>
        <v>0</v>
      </c>
      <c r="X157" s="156">
        <f ca="1">IF(AND(X$264=$R157,$J157=100%),$O157,IF(X$264=$R157,$O157,IF(AND(X$264&gt;$R157,SUM($U157:W157)+$K157&lt;=$F157),$K157,IF(AND(X$264&gt;$R157,SUM($U157:W157)+$K157&gt;$F157),$F157-SUM($U157:W157),0))))</f>
        <v>0</v>
      </c>
      <c r="Y157" s="156">
        <f ca="1">IF(AND(Y$264=$R157,$J157=100%),$O157,IF(Y$264=$R157,$O157,IF(AND(Y$264&gt;$R157,SUM($U157:X157)+$K157&lt;=$F157),$K157,IF(AND(Y$264&gt;$R157,SUM($U157:X157)+$K157&gt;$F157),$F157-SUM($U157:X157),0))))</f>
        <v>0</v>
      </c>
      <c r="Z157" s="156">
        <f ca="1">IF(AND(Z$264=$R157,$J157=100%),$O157,IF(Z$264=$R157,$O157,IF(AND(Z$264&gt;$R157,SUM($U157:Y157)+$K157&lt;=$F157),$K157,IF(AND(Z$264&gt;$R157,SUM($U157:Y157)+$K157&gt;$F157),$F157-SUM($U157:Y157),0))))</f>
        <v>0</v>
      </c>
      <c r="AA157" s="156">
        <f ca="1">IF(AND(AA$264=$R157,$J157=100%),$O157,IF(AA$264=$R157,$O157,IF(AND(AA$264&gt;$R157,SUM($U157:Z157)+$K157&lt;=$F157),$K157,IF(AND(AA$264&gt;$R157,SUM($U157:Z157)+$K157&gt;$F157),$F157-SUM($U157:Z157),0))))</f>
        <v>0</v>
      </c>
      <c r="AB157" s="156">
        <f ca="1">IF(AND(AB$264=$R157,$J157=100%),$O157,IF(AB$264=$R157,$O157,IF(AND(AB$264&gt;$R157,SUM($U157:AA157)+$K157&lt;=$F157),$K157,IF(AND(AB$264&gt;$R157,SUM($U157:AA157)+$K157&gt;$F157),$F157-SUM($U157:AA157),0))))</f>
        <v>0</v>
      </c>
      <c r="AC157" s="156">
        <f ca="1">IF(AND(AC$264=$R157,$J157=100%),$O157,IF(AC$264=$R157,$O157,IF(AND(AC$264&gt;$R157,SUM($U157:AB157)+$K157&lt;=$F157),$K157,IF(AND(AC$264&gt;$R157,SUM($U157:AB157)+$K157&gt;$F157),$F157-SUM($U157:AB157),0))))</f>
        <v>0</v>
      </c>
      <c r="AD157" s="156">
        <f ca="1">IF(AND(AD$264=$R157,$J157=100%),$O157,IF(AD$264=$R157,$O157,IF(AND(AD$264&gt;$R157,SUM($U157:AC157)+$K157&lt;=$F157),$K157,IF(AND(AD$264&gt;$R157,SUM($U157:AC157)+$K157&gt;$F157),$F157-SUM($U157:AC157),0))))</f>
        <v>0</v>
      </c>
      <c r="AE157" s="156">
        <f ca="1">IF(AND(AE$264=$R157,$J157=100%),$O157,IF(AE$264=$R157,$O157,IF(AND(AE$264&gt;$R157,SUM($U157:AD157)+$K157&lt;=$F157),$K157,IF(AND(AE$264&gt;$R157,SUM($U157:AD157)+$K157&gt;$F157),$F157-SUM($U157:AD157),0))))</f>
        <v>0</v>
      </c>
      <c r="AF157" s="156">
        <f ca="1">IF(AND(AF$264=$R157,$J157=100%),$O157,IF(AF$264=$R157,$O157,IF(AND(AF$264&gt;$R157,SUM($U157:AE157)+$K157&lt;=$F157),$K157,IF(AND(AF$264&gt;$R157,SUM($U157:AE157)+$K157&gt;$F157),$F157-SUM($U157:AE157),0))))</f>
        <v>0</v>
      </c>
      <c r="AG157" s="156">
        <f ca="1">IF(AND(AG$264=$R157,$J157=100%),$O157,IF(AG$264=$R157,$O157,IF(AND(AG$264&gt;$R157,SUM($U157:AF157)+$K157&lt;=$F157),$K157,IF(AND(AG$264&gt;$R157,SUM($U157:AF157)+$K157&gt;$F157),$F157-SUM($U157:AF157),0))))</f>
        <v>0</v>
      </c>
      <c r="AH157" s="156">
        <f ca="1">IF(AND(AH$264=$R157,$J157=100%),$O157,IF(AH$264=$R157,$O157,IF(AND(AH$264&gt;$R157,SUM($U157:AG157)+$K157&lt;=$F157),$K157,IF(AND(AH$264&gt;$R157,SUM($U157:AG157)+$K157&gt;$F157),$F157-SUM($U157:AG157),0))))</f>
        <v>0</v>
      </c>
      <c r="AI157" s="156">
        <f ca="1">IF(AND(AI$264=$R157,$J157=100%),$O157,IF(AI$264=$R157,$O157,IF(AND(AI$264&gt;$R157,SUM($U157:AH157)+$K157&lt;=$F157),$K157,IF(AND(AI$264&gt;$R157,SUM($U157:AH157)+$K157&gt;$F157),$F157-SUM($U157:AH157),0))))</f>
        <v>0</v>
      </c>
      <c r="AJ157" s="156">
        <f ca="1">IF(AND(AJ$264=$R157,$J157=100%),$O157,IF(AJ$264=$R157,$O157,IF(AND(AJ$264&gt;$R157,SUM($U157:AI157)+$K157&lt;=$F157),$K157,IF(AND(AJ$264&gt;$R157,SUM($U157:AI157)+$K157&gt;$F157),$F157-SUM($U157:AI157),0))))</f>
        <v>0</v>
      </c>
      <c r="AK157" s="156">
        <f ca="1">IF(AND(AK$264=$R157,$J157=100%),$O157,IF(AK$264=$R157,$O157,IF(AND(AK$264&gt;$R157,SUM($U157:AJ157)+$K157&lt;=$F157),$K157,IF(AND(AK$264&gt;$R157,SUM($U157:AJ157)+$K157&gt;$F157),$F157-SUM($U157:AJ157),0))))</f>
        <v>0</v>
      </c>
      <c r="AL157" s="156">
        <f ca="1">IF(AND(AL$264=$R157,$J157=100%),$O157,IF(AL$264=$R157,$O157,IF(AND(AL$264&gt;$R157,SUM($U157:AK157)+$K157&lt;=$F157),$K157,IF(AND(AL$264&gt;$R157,SUM($U157:AK157)+$K157&gt;$F157),$F157-SUM($U157:AK157),0))))</f>
        <v>0</v>
      </c>
      <c r="AM157" s="156">
        <f ca="1">IF(AND(AM$264=$R157,$J157=100%),$O157,IF(AM$264=$R157,$O157,IF(AND(AM$264&gt;$R157,SUM($U157:AL157)+$K157&lt;=$F157),$K157,IF(AND(AM$264&gt;$R157,SUM($U157:AL157)+$K157&gt;$F157),$F157-SUM($U157:AL157),0))))</f>
        <v>0</v>
      </c>
      <c r="AN157" s="156">
        <f ca="1">IF(AND(AN$264=$R157,$J157=100%),$O157,IF(AN$264=$R157,$O157,IF(AND(AN$264&gt;$R157,SUM($U157:AM157)+$K157&lt;=$F157),$K157,IF(AND(AN$264&gt;$R157,SUM($U157:AM157)+$K157&gt;$F157),$F157-SUM($U157:AM157),0))))</f>
        <v>0</v>
      </c>
      <c r="AP157" s="163">
        <f t="shared" ca="1" si="50"/>
        <v>0</v>
      </c>
      <c r="AQ157" s="163">
        <f t="shared" ca="1" si="50"/>
        <v>0</v>
      </c>
      <c r="AR157" s="163">
        <f t="shared" ca="1" si="50"/>
        <v>0</v>
      </c>
      <c r="AS157" s="163">
        <f t="shared" ca="1" si="50"/>
        <v>0</v>
      </c>
      <c r="AT157" s="163">
        <f t="shared" ca="1" si="50"/>
        <v>0</v>
      </c>
      <c r="AU157" s="163">
        <f t="shared" ca="1" si="50"/>
        <v>0</v>
      </c>
      <c r="AV157" s="163">
        <f t="shared" ca="1" si="50"/>
        <v>0</v>
      </c>
      <c r="AW157" s="163">
        <f t="shared" ca="1" si="50"/>
        <v>0</v>
      </c>
      <c r="AX157" s="163">
        <f t="shared" ca="1" si="50"/>
        <v>0</v>
      </c>
      <c r="AY157" s="163">
        <f t="shared" ca="1" si="50"/>
        <v>0</v>
      </c>
      <c r="AZ157" s="163">
        <f t="shared" ca="1" si="49"/>
        <v>0</v>
      </c>
      <c r="BA157" s="163">
        <f t="shared" ca="1" si="49"/>
        <v>0</v>
      </c>
      <c r="BB157" s="163">
        <f t="shared" ca="1" si="49"/>
        <v>0</v>
      </c>
      <c r="BC157" s="163">
        <f t="shared" ca="1" si="49"/>
        <v>0</v>
      </c>
      <c r="BD157" s="163">
        <f t="shared" ca="1" si="49"/>
        <v>0</v>
      </c>
      <c r="BE157" s="163">
        <f t="shared" ca="1" si="49"/>
        <v>0</v>
      </c>
      <c r="BF157" s="163">
        <f t="shared" ca="1" si="49"/>
        <v>0</v>
      </c>
      <c r="BG157" s="163">
        <f t="shared" ca="1" si="49"/>
        <v>0</v>
      </c>
      <c r="BH157" s="163">
        <f t="shared" ca="1" si="49"/>
        <v>0</v>
      </c>
      <c r="BI157" s="163">
        <f t="shared" ca="1" si="49"/>
        <v>0</v>
      </c>
    </row>
    <row r="158" spans="2:61" outlineLevel="1" x14ac:dyDescent="0.3">
      <c r="B158" s="163" t="str">
        <f t="shared" ca="1" si="31"/>
        <v/>
      </c>
      <c r="C158" s="163" t="str">
        <f t="shared" ca="1" si="32"/>
        <v/>
      </c>
      <c r="F158" s="156">
        <f t="shared" ca="1" si="33"/>
        <v>0</v>
      </c>
      <c r="H158" s="165">
        <f>Projekt!F213</f>
        <v>0</v>
      </c>
      <c r="I158" s="165">
        <f t="shared" si="34"/>
        <v>59</v>
      </c>
      <c r="J158" s="166">
        <f>Projekt!G213</f>
        <v>0</v>
      </c>
      <c r="K158" s="163">
        <f t="shared" ca="1" si="35"/>
        <v>0</v>
      </c>
      <c r="L158" s="163">
        <f t="shared" si="36"/>
        <v>0</v>
      </c>
      <c r="M158" s="163">
        <f t="shared" si="44"/>
        <v>0</v>
      </c>
      <c r="N158" s="163">
        <f t="shared" si="45"/>
        <v>11</v>
      </c>
      <c r="O158" s="163">
        <f t="shared" ca="1" si="46"/>
        <v>0</v>
      </c>
      <c r="P158" s="317">
        <f t="shared" ca="1" si="37"/>
        <v>0</v>
      </c>
      <c r="Q158" s="317">
        <f t="shared" ca="1" si="38"/>
        <v>0</v>
      </c>
      <c r="R158" s="163">
        <f t="shared" si="39"/>
        <v>1900</v>
      </c>
      <c r="S158" s="163" t="b">
        <f t="shared" ca="1" si="40"/>
        <v>1</v>
      </c>
      <c r="T158" s="163">
        <f t="shared" ca="1" si="41"/>
        <v>0</v>
      </c>
      <c r="U158" s="322">
        <f t="shared" ca="1" si="47"/>
        <v>0</v>
      </c>
      <c r="V158" s="156">
        <f ca="1">IF(AND(V$264=$R158,$J158=100%),$O158,IF(V$264=$R158,$O158,IF(AND(V$264&gt;$R158,SUM($U158:U158)+$K158&lt;=$F158),$K158,IF(AND(V$264&gt;$R158,SUM($U158:U158)+$K158&gt;$F158),$F158-SUM($U158:U158),0))))</f>
        <v>0</v>
      </c>
      <c r="W158" s="156">
        <f ca="1">IF(AND(W$264=$R158,$J158=100%),$O158,IF(W$264=$R158,$O158,IF(AND(W$264&gt;$R158,SUM($U158:V158)+$K158&lt;=$F158),$K158,IF(AND(W$264&gt;$R158,SUM($U158:V158)+$K158&gt;$F158),$F158-SUM($U158:V158),0))))</f>
        <v>0</v>
      </c>
      <c r="X158" s="156">
        <f ca="1">IF(AND(X$264=$R158,$J158=100%),$O158,IF(X$264=$R158,$O158,IF(AND(X$264&gt;$R158,SUM($U158:W158)+$K158&lt;=$F158),$K158,IF(AND(X$264&gt;$R158,SUM($U158:W158)+$K158&gt;$F158),$F158-SUM($U158:W158),0))))</f>
        <v>0</v>
      </c>
      <c r="Y158" s="156">
        <f ca="1">IF(AND(Y$264=$R158,$J158=100%),$O158,IF(Y$264=$R158,$O158,IF(AND(Y$264&gt;$R158,SUM($U158:X158)+$K158&lt;=$F158),$K158,IF(AND(Y$264&gt;$R158,SUM($U158:X158)+$K158&gt;$F158),$F158-SUM($U158:X158),0))))</f>
        <v>0</v>
      </c>
      <c r="Z158" s="156">
        <f ca="1">IF(AND(Z$264=$R158,$J158=100%),$O158,IF(Z$264=$R158,$O158,IF(AND(Z$264&gt;$R158,SUM($U158:Y158)+$K158&lt;=$F158),$K158,IF(AND(Z$264&gt;$R158,SUM($U158:Y158)+$K158&gt;$F158),$F158-SUM($U158:Y158),0))))</f>
        <v>0</v>
      </c>
      <c r="AA158" s="156">
        <f ca="1">IF(AND(AA$264=$R158,$J158=100%),$O158,IF(AA$264=$R158,$O158,IF(AND(AA$264&gt;$R158,SUM($U158:Z158)+$K158&lt;=$F158),$K158,IF(AND(AA$264&gt;$R158,SUM($U158:Z158)+$K158&gt;$F158),$F158-SUM($U158:Z158),0))))</f>
        <v>0</v>
      </c>
      <c r="AB158" s="156">
        <f ca="1">IF(AND(AB$264=$R158,$J158=100%),$O158,IF(AB$264=$R158,$O158,IF(AND(AB$264&gt;$R158,SUM($U158:AA158)+$K158&lt;=$F158),$K158,IF(AND(AB$264&gt;$R158,SUM($U158:AA158)+$K158&gt;$F158),$F158-SUM($U158:AA158),0))))</f>
        <v>0</v>
      </c>
      <c r="AC158" s="156">
        <f ca="1">IF(AND(AC$264=$R158,$J158=100%),$O158,IF(AC$264=$R158,$O158,IF(AND(AC$264&gt;$R158,SUM($U158:AB158)+$K158&lt;=$F158),$K158,IF(AND(AC$264&gt;$R158,SUM($U158:AB158)+$K158&gt;$F158),$F158-SUM($U158:AB158),0))))</f>
        <v>0</v>
      </c>
      <c r="AD158" s="156">
        <f ca="1">IF(AND(AD$264=$R158,$J158=100%),$O158,IF(AD$264=$R158,$O158,IF(AND(AD$264&gt;$R158,SUM($U158:AC158)+$K158&lt;=$F158),$K158,IF(AND(AD$264&gt;$R158,SUM($U158:AC158)+$K158&gt;$F158),$F158-SUM($U158:AC158),0))))</f>
        <v>0</v>
      </c>
      <c r="AE158" s="156">
        <f ca="1">IF(AND(AE$264=$R158,$J158=100%),$O158,IF(AE$264=$R158,$O158,IF(AND(AE$264&gt;$R158,SUM($U158:AD158)+$K158&lt;=$F158),$K158,IF(AND(AE$264&gt;$R158,SUM($U158:AD158)+$K158&gt;$F158),$F158-SUM($U158:AD158),0))))</f>
        <v>0</v>
      </c>
      <c r="AF158" s="156">
        <f ca="1">IF(AND(AF$264=$R158,$J158=100%),$O158,IF(AF$264=$R158,$O158,IF(AND(AF$264&gt;$R158,SUM($U158:AE158)+$K158&lt;=$F158),$K158,IF(AND(AF$264&gt;$R158,SUM($U158:AE158)+$K158&gt;$F158),$F158-SUM($U158:AE158),0))))</f>
        <v>0</v>
      </c>
      <c r="AG158" s="156">
        <f ca="1">IF(AND(AG$264=$R158,$J158=100%),$O158,IF(AG$264=$R158,$O158,IF(AND(AG$264&gt;$R158,SUM($U158:AF158)+$K158&lt;=$F158),$K158,IF(AND(AG$264&gt;$R158,SUM($U158:AF158)+$K158&gt;$F158),$F158-SUM($U158:AF158),0))))</f>
        <v>0</v>
      </c>
      <c r="AH158" s="156">
        <f ca="1">IF(AND(AH$264=$R158,$J158=100%),$O158,IF(AH$264=$R158,$O158,IF(AND(AH$264&gt;$R158,SUM($U158:AG158)+$K158&lt;=$F158),$K158,IF(AND(AH$264&gt;$R158,SUM($U158:AG158)+$K158&gt;$F158),$F158-SUM($U158:AG158),0))))</f>
        <v>0</v>
      </c>
      <c r="AI158" s="156">
        <f ca="1">IF(AND(AI$264=$R158,$J158=100%),$O158,IF(AI$264=$R158,$O158,IF(AND(AI$264&gt;$R158,SUM($U158:AH158)+$K158&lt;=$F158),$K158,IF(AND(AI$264&gt;$R158,SUM($U158:AH158)+$K158&gt;$F158),$F158-SUM($U158:AH158),0))))</f>
        <v>0</v>
      </c>
      <c r="AJ158" s="156">
        <f ca="1">IF(AND(AJ$264=$R158,$J158=100%),$O158,IF(AJ$264=$R158,$O158,IF(AND(AJ$264&gt;$R158,SUM($U158:AI158)+$K158&lt;=$F158),$K158,IF(AND(AJ$264&gt;$R158,SUM($U158:AI158)+$K158&gt;$F158),$F158-SUM($U158:AI158),0))))</f>
        <v>0</v>
      </c>
      <c r="AK158" s="156">
        <f ca="1">IF(AND(AK$264=$R158,$J158=100%),$O158,IF(AK$264=$R158,$O158,IF(AND(AK$264&gt;$R158,SUM($U158:AJ158)+$K158&lt;=$F158),$K158,IF(AND(AK$264&gt;$R158,SUM($U158:AJ158)+$K158&gt;$F158),$F158-SUM($U158:AJ158),0))))</f>
        <v>0</v>
      </c>
      <c r="AL158" s="156">
        <f ca="1">IF(AND(AL$264=$R158,$J158=100%),$O158,IF(AL$264=$R158,$O158,IF(AND(AL$264&gt;$R158,SUM($U158:AK158)+$K158&lt;=$F158),$K158,IF(AND(AL$264&gt;$R158,SUM($U158:AK158)+$K158&gt;$F158),$F158-SUM($U158:AK158),0))))</f>
        <v>0</v>
      </c>
      <c r="AM158" s="156">
        <f ca="1">IF(AND(AM$264=$R158,$J158=100%),$O158,IF(AM$264=$R158,$O158,IF(AND(AM$264&gt;$R158,SUM($U158:AL158)+$K158&lt;=$F158),$K158,IF(AND(AM$264&gt;$R158,SUM($U158:AL158)+$K158&gt;$F158),$F158-SUM($U158:AL158),0))))</f>
        <v>0</v>
      </c>
      <c r="AN158" s="156">
        <f ca="1">IF(AND(AN$264=$R158,$J158=100%),$O158,IF(AN$264=$R158,$O158,IF(AND(AN$264&gt;$R158,SUM($U158:AM158)+$K158&lt;=$F158),$K158,IF(AND(AN$264&gt;$R158,SUM($U158:AM158)+$K158&gt;$F158),$F158-SUM($U158:AM158),0))))</f>
        <v>0</v>
      </c>
      <c r="AP158" s="163">
        <f t="shared" ca="1" si="50"/>
        <v>0</v>
      </c>
      <c r="AQ158" s="163">
        <f t="shared" ca="1" si="50"/>
        <v>0</v>
      </c>
      <c r="AR158" s="163">
        <f t="shared" ca="1" si="50"/>
        <v>0</v>
      </c>
      <c r="AS158" s="163">
        <f t="shared" ca="1" si="50"/>
        <v>0</v>
      </c>
      <c r="AT158" s="163">
        <f t="shared" ca="1" si="50"/>
        <v>0</v>
      </c>
      <c r="AU158" s="163">
        <f t="shared" ca="1" si="50"/>
        <v>0</v>
      </c>
      <c r="AV158" s="163">
        <f t="shared" ca="1" si="50"/>
        <v>0</v>
      </c>
      <c r="AW158" s="163">
        <f t="shared" ca="1" si="50"/>
        <v>0</v>
      </c>
      <c r="AX158" s="163">
        <f t="shared" ca="1" si="50"/>
        <v>0</v>
      </c>
      <c r="AY158" s="163">
        <f t="shared" ca="1" si="50"/>
        <v>0</v>
      </c>
      <c r="AZ158" s="163">
        <f t="shared" ca="1" si="49"/>
        <v>0</v>
      </c>
      <c r="BA158" s="163">
        <f t="shared" ca="1" si="49"/>
        <v>0</v>
      </c>
      <c r="BB158" s="163">
        <f t="shared" ca="1" si="49"/>
        <v>0</v>
      </c>
      <c r="BC158" s="163">
        <f t="shared" ca="1" si="49"/>
        <v>0</v>
      </c>
      <c r="BD158" s="163">
        <f t="shared" ca="1" si="49"/>
        <v>0</v>
      </c>
      <c r="BE158" s="163">
        <f t="shared" ca="1" si="49"/>
        <v>0</v>
      </c>
      <c r="BF158" s="163">
        <f t="shared" ca="1" si="49"/>
        <v>0</v>
      </c>
      <c r="BG158" s="163">
        <f t="shared" ca="1" si="49"/>
        <v>0</v>
      </c>
      <c r="BH158" s="163">
        <f t="shared" ca="1" si="49"/>
        <v>0</v>
      </c>
      <c r="BI158" s="163">
        <f t="shared" ca="1" si="49"/>
        <v>0</v>
      </c>
    </row>
    <row r="159" spans="2:61" outlineLevel="1" x14ac:dyDescent="0.3">
      <c r="B159" s="163" t="str">
        <f t="shared" ca="1" si="31"/>
        <v/>
      </c>
      <c r="C159" s="163" t="str">
        <f t="shared" ca="1" si="32"/>
        <v/>
      </c>
      <c r="F159" s="156">
        <f t="shared" ca="1" si="33"/>
        <v>0</v>
      </c>
      <c r="H159" s="165">
        <f>Projekt!F214</f>
        <v>0</v>
      </c>
      <c r="I159" s="165">
        <f t="shared" si="34"/>
        <v>59</v>
      </c>
      <c r="J159" s="166">
        <f>Projekt!G214</f>
        <v>0</v>
      </c>
      <c r="K159" s="163">
        <f t="shared" ca="1" si="35"/>
        <v>0</v>
      </c>
      <c r="L159" s="163">
        <f t="shared" si="36"/>
        <v>0</v>
      </c>
      <c r="M159" s="163">
        <f t="shared" si="44"/>
        <v>0</v>
      </c>
      <c r="N159" s="163">
        <f t="shared" si="45"/>
        <v>11</v>
      </c>
      <c r="O159" s="163">
        <f t="shared" ca="1" si="46"/>
        <v>0</v>
      </c>
      <c r="P159" s="317">
        <f t="shared" ca="1" si="37"/>
        <v>0</v>
      </c>
      <c r="Q159" s="317">
        <f t="shared" ca="1" si="38"/>
        <v>0</v>
      </c>
      <c r="R159" s="163">
        <f t="shared" si="39"/>
        <v>1900</v>
      </c>
      <c r="S159" s="163" t="b">
        <f t="shared" ca="1" si="40"/>
        <v>1</v>
      </c>
      <c r="T159" s="163">
        <f t="shared" ca="1" si="41"/>
        <v>0</v>
      </c>
      <c r="U159" s="322">
        <f t="shared" ca="1" si="47"/>
        <v>0</v>
      </c>
      <c r="V159" s="156">
        <f ca="1">IF(AND(V$264=$R159,$J159=100%),$O159,IF(V$264=$R159,$O159,IF(AND(V$264&gt;$R159,SUM($U159:U159)+$K159&lt;=$F159),$K159,IF(AND(V$264&gt;$R159,SUM($U159:U159)+$K159&gt;$F159),$F159-SUM($U159:U159),0))))</f>
        <v>0</v>
      </c>
      <c r="W159" s="156">
        <f ca="1">IF(AND(W$264=$R159,$J159=100%),$O159,IF(W$264=$R159,$O159,IF(AND(W$264&gt;$R159,SUM($U159:V159)+$K159&lt;=$F159),$K159,IF(AND(W$264&gt;$R159,SUM($U159:V159)+$K159&gt;$F159),$F159-SUM($U159:V159),0))))</f>
        <v>0</v>
      </c>
      <c r="X159" s="156">
        <f ca="1">IF(AND(X$264=$R159,$J159=100%),$O159,IF(X$264=$R159,$O159,IF(AND(X$264&gt;$R159,SUM($U159:W159)+$K159&lt;=$F159),$K159,IF(AND(X$264&gt;$R159,SUM($U159:W159)+$K159&gt;$F159),$F159-SUM($U159:W159),0))))</f>
        <v>0</v>
      </c>
      <c r="Y159" s="156">
        <f ca="1">IF(AND(Y$264=$R159,$J159=100%),$O159,IF(Y$264=$R159,$O159,IF(AND(Y$264&gt;$R159,SUM($U159:X159)+$K159&lt;=$F159),$K159,IF(AND(Y$264&gt;$R159,SUM($U159:X159)+$K159&gt;$F159),$F159-SUM($U159:X159),0))))</f>
        <v>0</v>
      </c>
      <c r="Z159" s="156">
        <f ca="1">IF(AND(Z$264=$R159,$J159=100%),$O159,IF(Z$264=$R159,$O159,IF(AND(Z$264&gt;$R159,SUM($U159:Y159)+$K159&lt;=$F159),$K159,IF(AND(Z$264&gt;$R159,SUM($U159:Y159)+$K159&gt;$F159),$F159-SUM($U159:Y159),0))))</f>
        <v>0</v>
      </c>
      <c r="AA159" s="156">
        <f ca="1">IF(AND(AA$264=$R159,$J159=100%),$O159,IF(AA$264=$R159,$O159,IF(AND(AA$264&gt;$R159,SUM($U159:Z159)+$K159&lt;=$F159),$K159,IF(AND(AA$264&gt;$R159,SUM($U159:Z159)+$K159&gt;$F159),$F159-SUM($U159:Z159),0))))</f>
        <v>0</v>
      </c>
      <c r="AB159" s="156">
        <f ca="1">IF(AND(AB$264=$R159,$J159=100%),$O159,IF(AB$264=$R159,$O159,IF(AND(AB$264&gt;$R159,SUM($U159:AA159)+$K159&lt;=$F159),$K159,IF(AND(AB$264&gt;$R159,SUM($U159:AA159)+$K159&gt;$F159),$F159-SUM($U159:AA159),0))))</f>
        <v>0</v>
      </c>
      <c r="AC159" s="156">
        <f ca="1">IF(AND(AC$264=$R159,$J159=100%),$O159,IF(AC$264=$R159,$O159,IF(AND(AC$264&gt;$R159,SUM($U159:AB159)+$K159&lt;=$F159),$K159,IF(AND(AC$264&gt;$R159,SUM($U159:AB159)+$K159&gt;$F159),$F159-SUM($U159:AB159),0))))</f>
        <v>0</v>
      </c>
      <c r="AD159" s="156">
        <f ca="1">IF(AND(AD$264=$R159,$J159=100%),$O159,IF(AD$264=$R159,$O159,IF(AND(AD$264&gt;$R159,SUM($U159:AC159)+$K159&lt;=$F159),$K159,IF(AND(AD$264&gt;$R159,SUM($U159:AC159)+$K159&gt;$F159),$F159-SUM($U159:AC159),0))))</f>
        <v>0</v>
      </c>
      <c r="AE159" s="156">
        <f ca="1">IF(AND(AE$264=$R159,$J159=100%),$O159,IF(AE$264=$R159,$O159,IF(AND(AE$264&gt;$R159,SUM($U159:AD159)+$K159&lt;=$F159),$K159,IF(AND(AE$264&gt;$R159,SUM($U159:AD159)+$K159&gt;$F159),$F159-SUM($U159:AD159),0))))</f>
        <v>0</v>
      </c>
      <c r="AF159" s="156">
        <f ca="1">IF(AND(AF$264=$R159,$J159=100%),$O159,IF(AF$264=$R159,$O159,IF(AND(AF$264&gt;$R159,SUM($U159:AE159)+$K159&lt;=$F159),$K159,IF(AND(AF$264&gt;$R159,SUM($U159:AE159)+$K159&gt;$F159),$F159-SUM($U159:AE159),0))))</f>
        <v>0</v>
      </c>
      <c r="AG159" s="156">
        <f ca="1">IF(AND(AG$264=$R159,$J159=100%),$O159,IF(AG$264=$R159,$O159,IF(AND(AG$264&gt;$R159,SUM($U159:AF159)+$K159&lt;=$F159),$K159,IF(AND(AG$264&gt;$R159,SUM($U159:AF159)+$K159&gt;$F159),$F159-SUM($U159:AF159),0))))</f>
        <v>0</v>
      </c>
      <c r="AH159" s="156">
        <f ca="1">IF(AND(AH$264=$R159,$J159=100%),$O159,IF(AH$264=$R159,$O159,IF(AND(AH$264&gt;$R159,SUM($U159:AG159)+$K159&lt;=$F159),$K159,IF(AND(AH$264&gt;$R159,SUM($U159:AG159)+$K159&gt;$F159),$F159-SUM($U159:AG159),0))))</f>
        <v>0</v>
      </c>
      <c r="AI159" s="156">
        <f ca="1">IF(AND(AI$264=$R159,$J159=100%),$O159,IF(AI$264=$R159,$O159,IF(AND(AI$264&gt;$R159,SUM($U159:AH159)+$K159&lt;=$F159),$K159,IF(AND(AI$264&gt;$R159,SUM($U159:AH159)+$K159&gt;$F159),$F159-SUM($U159:AH159),0))))</f>
        <v>0</v>
      </c>
      <c r="AJ159" s="156">
        <f ca="1">IF(AND(AJ$264=$R159,$J159=100%),$O159,IF(AJ$264=$R159,$O159,IF(AND(AJ$264&gt;$R159,SUM($U159:AI159)+$K159&lt;=$F159),$K159,IF(AND(AJ$264&gt;$R159,SUM($U159:AI159)+$K159&gt;$F159),$F159-SUM($U159:AI159),0))))</f>
        <v>0</v>
      </c>
      <c r="AK159" s="156">
        <f ca="1">IF(AND(AK$264=$R159,$J159=100%),$O159,IF(AK$264=$R159,$O159,IF(AND(AK$264&gt;$R159,SUM($U159:AJ159)+$K159&lt;=$F159),$K159,IF(AND(AK$264&gt;$R159,SUM($U159:AJ159)+$K159&gt;$F159),$F159-SUM($U159:AJ159),0))))</f>
        <v>0</v>
      </c>
      <c r="AL159" s="156">
        <f ca="1">IF(AND(AL$264=$R159,$J159=100%),$O159,IF(AL$264=$R159,$O159,IF(AND(AL$264&gt;$R159,SUM($U159:AK159)+$K159&lt;=$F159),$K159,IF(AND(AL$264&gt;$R159,SUM($U159:AK159)+$K159&gt;$F159),$F159-SUM($U159:AK159),0))))</f>
        <v>0</v>
      </c>
      <c r="AM159" s="156">
        <f ca="1">IF(AND(AM$264=$R159,$J159=100%),$O159,IF(AM$264=$R159,$O159,IF(AND(AM$264&gt;$R159,SUM($U159:AL159)+$K159&lt;=$F159),$K159,IF(AND(AM$264&gt;$R159,SUM($U159:AL159)+$K159&gt;$F159),$F159-SUM($U159:AL159),0))))</f>
        <v>0</v>
      </c>
      <c r="AN159" s="156">
        <f ca="1">IF(AND(AN$264=$R159,$J159=100%),$O159,IF(AN$264=$R159,$O159,IF(AND(AN$264&gt;$R159,SUM($U159:AM159)+$K159&lt;=$F159),$K159,IF(AND(AN$264&gt;$R159,SUM($U159:AM159)+$K159&gt;$F159),$F159-SUM($U159:AM159),0))))</f>
        <v>0</v>
      </c>
      <c r="AP159" s="163">
        <f t="shared" ca="1" si="50"/>
        <v>0</v>
      </c>
      <c r="AQ159" s="163">
        <f t="shared" ca="1" si="50"/>
        <v>0</v>
      </c>
      <c r="AR159" s="163">
        <f t="shared" ca="1" si="50"/>
        <v>0</v>
      </c>
      <c r="AS159" s="163">
        <f t="shared" ca="1" si="50"/>
        <v>0</v>
      </c>
      <c r="AT159" s="163">
        <f t="shared" ca="1" si="50"/>
        <v>0</v>
      </c>
      <c r="AU159" s="163">
        <f t="shared" ca="1" si="50"/>
        <v>0</v>
      </c>
      <c r="AV159" s="163">
        <f t="shared" ca="1" si="50"/>
        <v>0</v>
      </c>
      <c r="AW159" s="163">
        <f t="shared" ca="1" si="50"/>
        <v>0</v>
      </c>
      <c r="AX159" s="163">
        <f t="shared" ca="1" si="50"/>
        <v>0</v>
      </c>
      <c r="AY159" s="163">
        <f t="shared" ca="1" si="50"/>
        <v>0</v>
      </c>
      <c r="AZ159" s="163">
        <f t="shared" ca="1" si="49"/>
        <v>0</v>
      </c>
      <c r="BA159" s="163">
        <f t="shared" ca="1" si="49"/>
        <v>0</v>
      </c>
      <c r="BB159" s="163">
        <f t="shared" ca="1" si="49"/>
        <v>0</v>
      </c>
      <c r="BC159" s="163">
        <f t="shared" ca="1" si="49"/>
        <v>0</v>
      </c>
      <c r="BD159" s="163">
        <f t="shared" ca="1" si="49"/>
        <v>0</v>
      </c>
      <c r="BE159" s="163">
        <f t="shared" ca="1" si="49"/>
        <v>0</v>
      </c>
      <c r="BF159" s="163">
        <f t="shared" ca="1" si="49"/>
        <v>0</v>
      </c>
      <c r="BG159" s="163">
        <f t="shared" ca="1" si="49"/>
        <v>0</v>
      </c>
      <c r="BH159" s="163">
        <f t="shared" ca="1" si="49"/>
        <v>0</v>
      </c>
      <c r="BI159" s="163">
        <f t="shared" ca="1" si="49"/>
        <v>0</v>
      </c>
    </row>
    <row r="160" spans="2:61" outlineLevel="1" x14ac:dyDescent="0.3">
      <c r="B160" s="163" t="str">
        <f t="shared" ca="1" si="31"/>
        <v/>
      </c>
      <c r="C160" s="163" t="str">
        <f t="shared" ca="1" si="32"/>
        <v/>
      </c>
      <c r="F160" s="156">
        <f t="shared" ca="1" si="33"/>
        <v>0</v>
      </c>
      <c r="H160" s="165">
        <f>Projekt!F215</f>
        <v>0</v>
      </c>
      <c r="I160" s="165">
        <f t="shared" si="34"/>
        <v>59</v>
      </c>
      <c r="J160" s="166">
        <f>Projekt!G215</f>
        <v>0</v>
      </c>
      <c r="K160" s="163">
        <f t="shared" ca="1" si="35"/>
        <v>0</v>
      </c>
      <c r="L160" s="163">
        <f t="shared" si="36"/>
        <v>0</v>
      </c>
      <c r="M160" s="163">
        <f t="shared" si="44"/>
        <v>0</v>
      </c>
      <c r="N160" s="163">
        <f t="shared" si="45"/>
        <v>11</v>
      </c>
      <c r="O160" s="163">
        <f t="shared" ca="1" si="46"/>
        <v>0</v>
      </c>
      <c r="P160" s="317">
        <f t="shared" ca="1" si="37"/>
        <v>0</v>
      </c>
      <c r="Q160" s="317">
        <f t="shared" ca="1" si="38"/>
        <v>0</v>
      </c>
      <c r="R160" s="163">
        <f t="shared" si="39"/>
        <v>1900</v>
      </c>
      <c r="S160" s="163" t="b">
        <f t="shared" ca="1" si="40"/>
        <v>1</v>
      </c>
      <c r="T160" s="163">
        <f t="shared" ca="1" si="41"/>
        <v>0</v>
      </c>
      <c r="U160" s="322">
        <f t="shared" ca="1" si="47"/>
        <v>0</v>
      </c>
      <c r="V160" s="156">
        <f ca="1">IF(AND(V$264=$R160,$J160=100%),$O160,IF(V$264=$R160,$O160,IF(AND(V$264&gt;$R160,SUM($U160:U160)+$K160&lt;=$F160),$K160,IF(AND(V$264&gt;$R160,SUM($U160:U160)+$K160&gt;$F160),$F160-SUM($U160:U160),0))))</f>
        <v>0</v>
      </c>
      <c r="W160" s="156">
        <f ca="1">IF(AND(W$264=$R160,$J160=100%),$O160,IF(W$264=$R160,$O160,IF(AND(W$264&gt;$R160,SUM($U160:V160)+$K160&lt;=$F160),$K160,IF(AND(W$264&gt;$R160,SUM($U160:V160)+$K160&gt;$F160),$F160-SUM($U160:V160),0))))</f>
        <v>0</v>
      </c>
      <c r="X160" s="156">
        <f ca="1">IF(AND(X$264=$R160,$J160=100%),$O160,IF(X$264=$R160,$O160,IF(AND(X$264&gt;$R160,SUM($U160:W160)+$K160&lt;=$F160),$K160,IF(AND(X$264&gt;$R160,SUM($U160:W160)+$K160&gt;$F160),$F160-SUM($U160:W160),0))))</f>
        <v>0</v>
      </c>
      <c r="Y160" s="156">
        <f ca="1">IF(AND(Y$264=$R160,$J160=100%),$O160,IF(Y$264=$R160,$O160,IF(AND(Y$264&gt;$R160,SUM($U160:X160)+$K160&lt;=$F160),$K160,IF(AND(Y$264&gt;$R160,SUM($U160:X160)+$K160&gt;$F160),$F160-SUM($U160:X160),0))))</f>
        <v>0</v>
      </c>
      <c r="Z160" s="156">
        <f ca="1">IF(AND(Z$264=$R160,$J160=100%),$O160,IF(Z$264=$R160,$O160,IF(AND(Z$264&gt;$R160,SUM($U160:Y160)+$K160&lt;=$F160),$K160,IF(AND(Z$264&gt;$R160,SUM($U160:Y160)+$K160&gt;$F160),$F160-SUM($U160:Y160),0))))</f>
        <v>0</v>
      </c>
      <c r="AA160" s="156">
        <f ca="1">IF(AND(AA$264=$R160,$J160=100%),$O160,IF(AA$264=$R160,$O160,IF(AND(AA$264&gt;$R160,SUM($U160:Z160)+$K160&lt;=$F160),$K160,IF(AND(AA$264&gt;$R160,SUM($U160:Z160)+$K160&gt;$F160),$F160-SUM($U160:Z160),0))))</f>
        <v>0</v>
      </c>
      <c r="AB160" s="156">
        <f ca="1">IF(AND(AB$264=$R160,$J160=100%),$O160,IF(AB$264=$R160,$O160,IF(AND(AB$264&gt;$R160,SUM($U160:AA160)+$K160&lt;=$F160),$K160,IF(AND(AB$264&gt;$R160,SUM($U160:AA160)+$K160&gt;$F160),$F160-SUM($U160:AA160),0))))</f>
        <v>0</v>
      </c>
      <c r="AC160" s="156">
        <f ca="1">IF(AND(AC$264=$R160,$J160=100%),$O160,IF(AC$264=$R160,$O160,IF(AND(AC$264&gt;$R160,SUM($U160:AB160)+$K160&lt;=$F160),$K160,IF(AND(AC$264&gt;$R160,SUM($U160:AB160)+$K160&gt;$F160),$F160-SUM($U160:AB160),0))))</f>
        <v>0</v>
      </c>
      <c r="AD160" s="156">
        <f ca="1">IF(AND(AD$264=$R160,$J160=100%),$O160,IF(AD$264=$R160,$O160,IF(AND(AD$264&gt;$R160,SUM($U160:AC160)+$K160&lt;=$F160),$K160,IF(AND(AD$264&gt;$R160,SUM($U160:AC160)+$K160&gt;$F160),$F160-SUM($U160:AC160),0))))</f>
        <v>0</v>
      </c>
      <c r="AE160" s="156">
        <f ca="1">IF(AND(AE$264=$R160,$J160=100%),$O160,IF(AE$264=$R160,$O160,IF(AND(AE$264&gt;$R160,SUM($U160:AD160)+$K160&lt;=$F160),$K160,IF(AND(AE$264&gt;$R160,SUM($U160:AD160)+$K160&gt;$F160),$F160-SUM($U160:AD160),0))))</f>
        <v>0</v>
      </c>
      <c r="AF160" s="156">
        <f ca="1">IF(AND(AF$264=$R160,$J160=100%),$O160,IF(AF$264=$R160,$O160,IF(AND(AF$264&gt;$R160,SUM($U160:AE160)+$K160&lt;=$F160),$K160,IF(AND(AF$264&gt;$R160,SUM($U160:AE160)+$K160&gt;$F160),$F160-SUM($U160:AE160),0))))</f>
        <v>0</v>
      </c>
      <c r="AG160" s="156">
        <f ca="1">IF(AND(AG$264=$R160,$J160=100%),$O160,IF(AG$264=$R160,$O160,IF(AND(AG$264&gt;$R160,SUM($U160:AF160)+$K160&lt;=$F160),$K160,IF(AND(AG$264&gt;$R160,SUM($U160:AF160)+$K160&gt;$F160),$F160-SUM($U160:AF160),0))))</f>
        <v>0</v>
      </c>
      <c r="AH160" s="156">
        <f ca="1">IF(AND(AH$264=$R160,$J160=100%),$O160,IF(AH$264=$R160,$O160,IF(AND(AH$264&gt;$R160,SUM($U160:AG160)+$K160&lt;=$F160),$K160,IF(AND(AH$264&gt;$R160,SUM($U160:AG160)+$K160&gt;$F160),$F160-SUM($U160:AG160),0))))</f>
        <v>0</v>
      </c>
      <c r="AI160" s="156">
        <f ca="1">IF(AND(AI$264=$R160,$J160=100%),$O160,IF(AI$264=$R160,$O160,IF(AND(AI$264&gt;$R160,SUM($U160:AH160)+$K160&lt;=$F160),$K160,IF(AND(AI$264&gt;$R160,SUM($U160:AH160)+$K160&gt;$F160),$F160-SUM($U160:AH160),0))))</f>
        <v>0</v>
      </c>
      <c r="AJ160" s="156">
        <f ca="1">IF(AND(AJ$264=$R160,$J160=100%),$O160,IF(AJ$264=$R160,$O160,IF(AND(AJ$264&gt;$R160,SUM($U160:AI160)+$K160&lt;=$F160),$K160,IF(AND(AJ$264&gt;$R160,SUM($U160:AI160)+$K160&gt;$F160),$F160-SUM($U160:AI160),0))))</f>
        <v>0</v>
      </c>
      <c r="AK160" s="156">
        <f ca="1">IF(AND(AK$264=$R160,$J160=100%),$O160,IF(AK$264=$R160,$O160,IF(AND(AK$264&gt;$R160,SUM($U160:AJ160)+$K160&lt;=$F160),$K160,IF(AND(AK$264&gt;$R160,SUM($U160:AJ160)+$K160&gt;$F160),$F160-SUM($U160:AJ160),0))))</f>
        <v>0</v>
      </c>
      <c r="AL160" s="156">
        <f ca="1">IF(AND(AL$264=$R160,$J160=100%),$O160,IF(AL$264=$R160,$O160,IF(AND(AL$264&gt;$R160,SUM($U160:AK160)+$K160&lt;=$F160),$K160,IF(AND(AL$264&gt;$R160,SUM($U160:AK160)+$K160&gt;$F160),$F160-SUM($U160:AK160),0))))</f>
        <v>0</v>
      </c>
      <c r="AM160" s="156">
        <f ca="1">IF(AND(AM$264=$R160,$J160=100%),$O160,IF(AM$264=$R160,$O160,IF(AND(AM$264&gt;$R160,SUM($U160:AL160)+$K160&lt;=$F160),$K160,IF(AND(AM$264&gt;$R160,SUM($U160:AL160)+$K160&gt;$F160),$F160-SUM($U160:AL160),0))))</f>
        <v>0</v>
      </c>
      <c r="AN160" s="156">
        <f ca="1">IF(AND(AN$264=$R160,$J160=100%),$O160,IF(AN$264=$R160,$O160,IF(AND(AN$264&gt;$R160,SUM($U160:AM160)+$K160&lt;=$F160),$K160,IF(AND(AN$264&gt;$R160,SUM($U160:AM160)+$K160&gt;$F160),$F160-SUM($U160:AM160),0))))</f>
        <v>0</v>
      </c>
      <c r="AP160" s="163">
        <f t="shared" ca="1" si="50"/>
        <v>0</v>
      </c>
      <c r="AQ160" s="163">
        <f t="shared" ca="1" si="50"/>
        <v>0</v>
      </c>
      <c r="AR160" s="163">
        <f t="shared" ca="1" si="50"/>
        <v>0</v>
      </c>
      <c r="AS160" s="163">
        <f t="shared" ca="1" si="50"/>
        <v>0</v>
      </c>
      <c r="AT160" s="163">
        <f t="shared" ca="1" si="50"/>
        <v>0</v>
      </c>
      <c r="AU160" s="163">
        <f t="shared" ca="1" si="50"/>
        <v>0</v>
      </c>
      <c r="AV160" s="163">
        <f t="shared" ca="1" si="50"/>
        <v>0</v>
      </c>
      <c r="AW160" s="163">
        <f t="shared" ca="1" si="50"/>
        <v>0</v>
      </c>
      <c r="AX160" s="163">
        <f t="shared" ca="1" si="50"/>
        <v>0</v>
      </c>
      <c r="AY160" s="163">
        <f t="shared" ca="1" si="50"/>
        <v>0</v>
      </c>
      <c r="AZ160" s="163">
        <f t="shared" ca="1" si="49"/>
        <v>0</v>
      </c>
      <c r="BA160" s="163">
        <f t="shared" ca="1" si="49"/>
        <v>0</v>
      </c>
      <c r="BB160" s="163">
        <f t="shared" ca="1" si="49"/>
        <v>0</v>
      </c>
      <c r="BC160" s="163">
        <f t="shared" ca="1" si="49"/>
        <v>0</v>
      </c>
      <c r="BD160" s="163">
        <f t="shared" ca="1" si="49"/>
        <v>0</v>
      </c>
      <c r="BE160" s="163">
        <f t="shared" ca="1" si="49"/>
        <v>0</v>
      </c>
      <c r="BF160" s="163">
        <f t="shared" ca="1" si="49"/>
        <v>0</v>
      </c>
      <c r="BG160" s="163">
        <f t="shared" ca="1" si="49"/>
        <v>0</v>
      </c>
      <c r="BH160" s="163">
        <f t="shared" ca="1" si="49"/>
        <v>0</v>
      </c>
      <c r="BI160" s="163">
        <f t="shared" ca="1" si="49"/>
        <v>0</v>
      </c>
    </row>
    <row r="161" spans="2:61" outlineLevel="1" x14ac:dyDescent="0.3">
      <c r="B161" s="163" t="str">
        <f t="shared" ca="1" si="31"/>
        <v/>
      </c>
      <c r="C161" s="163" t="str">
        <f t="shared" ca="1" si="32"/>
        <v/>
      </c>
      <c r="F161" s="156">
        <f t="shared" ca="1" si="33"/>
        <v>0</v>
      </c>
      <c r="H161" s="165">
        <f>Projekt!F216</f>
        <v>0</v>
      </c>
      <c r="I161" s="165">
        <f t="shared" si="34"/>
        <v>59</v>
      </c>
      <c r="J161" s="166">
        <f>Projekt!G216</f>
        <v>0</v>
      </c>
      <c r="K161" s="163">
        <f t="shared" ca="1" si="35"/>
        <v>0</v>
      </c>
      <c r="L161" s="163">
        <f t="shared" si="36"/>
        <v>0</v>
      </c>
      <c r="M161" s="163">
        <f t="shared" si="44"/>
        <v>0</v>
      </c>
      <c r="N161" s="163">
        <f t="shared" si="45"/>
        <v>11</v>
      </c>
      <c r="O161" s="163">
        <f t="shared" ca="1" si="46"/>
        <v>0</v>
      </c>
      <c r="P161" s="317">
        <f t="shared" ca="1" si="37"/>
        <v>0</v>
      </c>
      <c r="Q161" s="317">
        <f t="shared" ca="1" si="38"/>
        <v>0</v>
      </c>
      <c r="R161" s="163">
        <f t="shared" si="39"/>
        <v>1900</v>
      </c>
      <c r="S161" s="163" t="b">
        <f t="shared" ca="1" si="40"/>
        <v>1</v>
      </c>
      <c r="T161" s="163">
        <f t="shared" ca="1" si="41"/>
        <v>0</v>
      </c>
      <c r="U161" s="322">
        <f t="shared" ca="1" si="47"/>
        <v>0</v>
      </c>
      <c r="V161" s="156">
        <f ca="1">IF(AND(V$264=$R161,$J161=100%),$O161,IF(V$264=$R161,$O161,IF(AND(V$264&gt;$R161,SUM($U161:U161)+$K161&lt;=$F161),$K161,IF(AND(V$264&gt;$R161,SUM($U161:U161)+$K161&gt;$F161),$F161-SUM($U161:U161),0))))</f>
        <v>0</v>
      </c>
      <c r="W161" s="156">
        <f ca="1">IF(AND(W$264=$R161,$J161=100%),$O161,IF(W$264=$R161,$O161,IF(AND(W$264&gt;$R161,SUM($U161:V161)+$K161&lt;=$F161),$K161,IF(AND(W$264&gt;$R161,SUM($U161:V161)+$K161&gt;$F161),$F161-SUM($U161:V161),0))))</f>
        <v>0</v>
      </c>
      <c r="X161" s="156">
        <f ca="1">IF(AND(X$264=$R161,$J161=100%),$O161,IF(X$264=$R161,$O161,IF(AND(X$264&gt;$R161,SUM($U161:W161)+$K161&lt;=$F161),$K161,IF(AND(X$264&gt;$R161,SUM($U161:W161)+$K161&gt;$F161),$F161-SUM($U161:W161),0))))</f>
        <v>0</v>
      </c>
      <c r="Y161" s="156">
        <f ca="1">IF(AND(Y$264=$R161,$J161=100%),$O161,IF(Y$264=$R161,$O161,IF(AND(Y$264&gt;$R161,SUM($U161:X161)+$K161&lt;=$F161),$K161,IF(AND(Y$264&gt;$R161,SUM($U161:X161)+$K161&gt;$F161),$F161-SUM($U161:X161),0))))</f>
        <v>0</v>
      </c>
      <c r="Z161" s="156">
        <f ca="1">IF(AND(Z$264=$R161,$J161=100%),$O161,IF(Z$264=$R161,$O161,IF(AND(Z$264&gt;$R161,SUM($U161:Y161)+$K161&lt;=$F161),$K161,IF(AND(Z$264&gt;$R161,SUM($U161:Y161)+$K161&gt;$F161),$F161-SUM($U161:Y161),0))))</f>
        <v>0</v>
      </c>
      <c r="AA161" s="156">
        <f ca="1">IF(AND(AA$264=$R161,$J161=100%),$O161,IF(AA$264=$R161,$O161,IF(AND(AA$264&gt;$R161,SUM($U161:Z161)+$K161&lt;=$F161),$K161,IF(AND(AA$264&gt;$R161,SUM($U161:Z161)+$K161&gt;$F161),$F161-SUM($U161:Z161),0))))</f>
        <v>0</v>
      </c>
      <c r="AB161" s="156">
        <f ca="1">IF(AND(AB$264=$R161,$J161=100%),$O161,IF(AB$264=$R161,$O161,IF(AND(AB$264&gt;$R161,SUM($U161:AA161)+$K161&lt;=$F161),$K161,IF(AND(AB$264&gt;$R161,SUM($U161:AA161)+$K161&gt;$F161),$F161-SUM($U161:AA161),0))))</f>
        <v>0</v>
      </c>
      <c r="AC161" s="156">
        <f ca="1">IF(AND(AC$264=$R161,$J161=100%),$O161,IF(AC$264=$R161,$O161,IF(AND(AC$264&gt;$R161,SUM($U161:AB161)+$K161&lt;=$F161),$K161,IF(AND(AC$264&gt;$R161,SUM($U161:AB161)+$K161&gt;$F161),$F161-SUM($U161:AB161),0))))</f>
        <v>0</v>
      </c>
      <c r="AD161" s="156">
        <f ca="1">IF(AND(AD$264=$R161,$J161=100%),$O161,IF(AD$264=$R161,$O161,IF(AND(AD$264&gt;$R161,SUM($U161:AC161)+$K161&lt;=$F161),$K161,IF(AND(AD$264&gt;$R161,SUM($U161:AC161)+$K161&gt;$F161),$F161-SUM($U161:AC161),0))))</f>
        <v>0</v>
      </c>
      <c r="AE161" s="156">
        <f ca="1">IF(AND(AE$264=$R161,$J161=100%),$O161,IF(AE$264=$R161,$O161,IF(AND(AE$264&gt;$R161,SUM($U161:AD161)+$K161&lt;=$F161),$K161,IF(AND(AE$264&gt;$R161,SUM($U161:AD161)+$K161&gt;$F161),$F161-SUM($U161:AD161),0))))</f>
        <v>0</v>
      </c>
      <c r="AF161" s="156">
        <f ca="1">IF(AND(AF$264=$R161,$J161=100%),$O161,IF(AF$264=$R161,$O161,IF(AND(AF$264&gt;$R161,SUM($U161:AE161)+$K161&lt;=$F161),$K161,IF(AND(AF$264&gt;$R161,SUM($U161:AE161)+$K161&gt;$F161),$F161-SUM($U161:AE161),0))))</f>
        <v>0</v>
      </c>
      <c r="AG161" s="156">
        <f ca="1">IF(AND(AG$264=$R161,$J161=100%),$O161,IF(AG$264=$R161,$O161,IF(AND(AG$264&gt;$R161,SUM($U161:AF161)+$K161&lt;=$F161),$K161,IF(AND(AG$264&gt;$R161,SUM($U161:AF161)+$K161&gt;$F161),$F161-SUM($U161:AF161),0))))</f>
        <v>0</v>
      </c>
      <c r="AH161" s="156">
        <f ca="1">IF(AND(AH$264=$R161,$J161=100%),$O161,IF(AH$264=$R161,$O161,IF(AND(AH$264&gt;$R161,SUM($U161:AG161)+$K161&lt;=$F161),$K161,IF(AND(AH$264&gt;$R161,SUM($U161:AG161)+$K161&gt;$F161),$F161-SUM($U161:AG161),0))))</f>
        <v>0</v>
      </c>
      <c r="AI161" s="156">
        <f ca="1">IF(AND(AI$264=$R161,$J161=100%),$O161,IF(AI$264=$R161,$O161,IF(AND(AI$264&gt;$R161,SUM($U161:AH161)+$K161&lt;=$F161),$K161,IF(AND(AI$264&gt;$R161,SUM($U161:AH161)+$K161&gt;$F161),$F161-SUM($U161:AH161),0))))</f>
        <v>0</v>
      </c>
      <c r="AJ161" s="156">
        <f ca="1">IF(AND(AJ$264=$R161,$J161=100%),$O161,IF(AJ$264=$R161,$O161,IF(AND(AJ$264&gt;$R161,SUM($U161:AI161)+$K161&lt;=$F161),$K161,IF(AND(AJ$264&gt;$R161,SUM($U161:AI161)+$K161&gt;$F161),$F161-SUM($U161:AI161),0))))</f>
        <v>0</v>
      </c>
      <c r="AK161" s="156">
        <f ca="1">IF(AND(AK$264=$R161,$J161=100%),$O161,IF(AK$264=$R161,$O161,IF(AND(AK$264&gt;$R161,SUM($U161:AJ161)+$K161&lt;=$F161),$K161,IF(AND(AK$264&gt;$R161,SUM($U161:AJ161)+$K161&gt;$F161),$F161-SUM($U161:AJ161),0))))</f>
        <v>0</v>
      </c>
      <c r="AL161" s="156">
        <f ca="1">IF(AND(AL$264=$R161,$J161=100%),$O161,IF(AL$264=$R161,$O161,IF(AND(AL$264&gt;$R161,SUM($U161:AK161)+$K161&lt;=$F161),$K161,IF(AND(AL$264&gt;$R161,SUM($U161:AK161)+$K161&gt;$F161),$F161-SUM($U161:AK161),0))))</f>
        <v>0</v>
      </c>
      <c r="AM161" s="156">
        <f ca="1">IF(AND(AM$264=$R161,$J161=100%),$O161,IF(AM$264=$R161,$O161,IF(AND(AM$264&gt;$R161,SUM($U161:AL161)+$K161&lt;=$F161),$K161,IF(AND(AM$264&gt;$R161,SUM($U161:AL161)+$K161&gt;$F161),$F161-SUM($U161:AL161),0))))</f>
        <v>0</v>
      </c>
      <c r="AN161" s="156">
        <f ca="1">IF(AND(AN$264=$R161,$J161=100%),$O161,IF(AN$264=$R161,$O161,IF(AND(AN$264&gt;$R161,SUM($U161:AM161)+$K161&lt;=$F161),$K161,IF(AND(AN$264&gt;$R161,SUM($U161:AM161)+$K161&gt;$F161),$F161-SUM($U161:AM161),0))))</f>
        <v>0</v>
      </c>
      <c r="AP161" s="163">
        <f t="shared" ca="1" si="50"/>
        <v>0</v>
      </c>
      <c r="AQ161" s="163">
        <f t="shared" ca="1" si="50"/>
        <v>0</v>
      </c>
      <c r="AR161" s="163">
        <f t="shared" ca="1" si="50"/>
        <v>0</v>
      </c>
      <c r="AS161" s="163">
        <f t="shared" ca="1" si="50"/>
        <v>0</v>
      </c>
      <c r="AT161" s="163">
        <f t="shared" ca="1" si="50"/>
        <v>0</v>
      </c>
      <c r="AU161" s="163">
        <f t="shared" ca="1" si="50"/>
        <v>0</v>
      </c>
      <c r="AV161" s="163">
        <f t="shared" ca="1" si="50"/>
        <v>0</v>
      </c>
      <c r="AW161" s="163">
        <f t="shared" ca="1" si="50"/>
        <v>0</v>
      </c>
      <c r="AX161" s="163">
        <f t="shared" ca="1" si="50"/>
        <v>0</v>
      </c>
      <c r="AY161" s="163">
        <f t="shared" ca="1" si="50"/>
        <v>0</v>
      </c>
      <c r="AZ161" s="163">
        <f t="shared" ca="1" si="49"/>
        <v>0</v>
      </c>
      <c r="BA161" s="163">
        <f t="shared" ca="1" si="49"/>
        <v>0</v>
      </c>
      <c r="BB161" s="163">
        <f t="shared" ca="1" si="49"/>
        <v>0</v>
      </c>
      <c r="BC161" s="163">
        <f t="shared" ca="1" si="49"/>
        <v>0</v>
      </c>
      <c r="BD161" s="163">
        <f t="shared" ca="1" si="49"/>
        <v>0</v>
      </c>
      <c r="BE161" s="163">
        <f t="shared" ca="1" si="49"/>
        <v>0</v>
      </c>
      <c r="BF161" s="163">
        <f t="shared" ca="1" si="49"/>
        <v>0</v>
      </c>
      <c r="BG161" s="163">
        <f t="shared" ca="1" si="49"/>
        <v>0</v>
      </c>
      <c r="BH161" s="163">
        <f t="shared" ca="1" si="49"/>
        <v>0</v>
      </c>
      <c r="BI161" s="163">
        <f t="shared" ca="1" si="49"/>
        <v>0</v>
      </c>
    </row>
    <row r="162" spans="2:61" outlineLevel="1" x14ac:dyDescent="0.3">
      <c r="B162" s="163" t="str">
        <f t="shared" ca="1" si="31"/>
        <v/>
      </c>
      <c r="C162" s="163" t="str">
        <f t="shared" ca="1" si="32"/>
        <v/>
      </c>
      <c r="F162" s="156">
        <f t="shared" ca="1" si="33"/>
        <v>0</v>
      </c>
      <c r="H162" s="165">
        <f>Projekt!F217</f>
        <v>0</v>
      </c>
      <c r="I162" s="165">
        <f t="shared" si="34"/>
        <v>59</v>
      </c>
      <c r="J162" s="166">
        <f>Projekt!G217</f>
        <v>0</v>
      </c>
      <c r="K162" s="163">
        <f t="shared" ca="1" si="35"/>
        <v>0</v>
      </c>
      <c r="L162" s="163">
        <f t="shared" si="36"/>
        <v>0</v>
      </c>
      <c r="M162" s="163">
        <f t="shared" si="44"/>
        <v>0</v>
      </c>
      <c r="N162" s="163">
        <f t="shared" si="45"/>
        <v>11</v>
      </c>
      <c r="O162" s="163">
        <f t="shared" ca="1" si="46"/>
        <v>0</v>
      </c>
      <c r="P162" s="317">
        <f t="shared" ca="1" si="37"/>
        <v>0</v>
      </c>
      <c r="Q162" s="317">
        <f t="shared" ca="1" si="38"/>
        <v>0</v>
      </c>
      <c r="R162" s="163">
        <f t="shared" si="39"/>
        <v>1900</v>
      </c>
      <c r="S162" s="163" t="b">
        <f t="shared" ca="1" si="40"/>
        <v>1</v>
      </c>
      <c r="T162" s="163">
        <f t="shared" ca="1" si="41"/>
        <v>0</v>
      </c>
      <c r="U162" s="322">
        <f t="shared" ca="1" si="47"/>
        <v>0</v>
      </c>
      <c r="V162" s="156">
        <f ca="1">IF(AND(V$264=$R162,$J162=100%),$O162,IF(V$264=$R162,$O162,IF(AND(V$264&gt;$R162,SUM($U162:U162)+$K162&lt;=$F162),$K162,IF(AND(V$264&gt;$R162,SUM($U162:U162)+$K162&gt;$F162),$F162-SUM($U162:U162),0))))</f>
        <v>0</v>
      </c>
      <c r="W162" s="156">
        <f ca="1">IF(AND(W$264=$R162,$J162=100%),$O162,IF(W$264=$R162,$O162,IF(AND(W$264&gt;$R162,SUM($U162:V162)+$K162&lt;=$F162),$K162,IF(AND(W$264&gt;$R162,SUM($U162:V162)+$K162&gt;$F162),$F162-SUM($U162:V162),0))))</f>
        <v>0</v>
      </c>
      <c r="X162" s="156">
        <f ca="1">IF(AND(X$264=$R162,$J162=100%),$O162,IF(X$264=$R162,$O162,IF(AND(X$264&gt;$R162,SUM($U162:W162)+$K162&lt;=$F162),$K162,IF(AND(X$264&gt;$R162,SUM($U162:W162)+$K162&gt;$F162),$F162-SUM($U162:W162),0))))</f>
        <v>0</v>
      </c>
      <c r="Y162" s="156">
        <f ca="1">IF(AND(Y$264=$R162,$J162=100%),$O162,IF(Y$264=$R162,$O162,IF(AND(Y$264&gt;$R162,SUM($U162:X162)+$K162&lt;=$F162),$K162,IF(AND(Y$264&gt;$R162,SUM($U162:X162)+$K162&gt;$F162),$F162-SUM($U162:X162),0))))</f>
        <v>0</v>
      </c>
      <c r="Z162" s="156">
        <f ca="1">IF(AND(Z$264=$R162,$J162=100%),$O162,IF(Z$264=$R162,$O162,IF(AND(Z$264&gt;$R162,SUM($U162:Y162)+$K162&lt;=$F162),$K162,IF(AND(Z$264&gt;$R162,SUM($U162:Y162)+$K162&gt;$F162),$F162-SUM($U162:Y162),0))))</f>
        <v>0</v>
      </c>
      <c r="AA162" s="156">
        <f ca="1">IF(AND(AA$264=$R162,$J162=100%),$O162,IF(AA$264=$R162,$O162,IF(AND(AA$264&gt;$R162,SUM($U162:Z162)+$K162&lt;=$F162),$K162,IF(AND(AA$264&gt;$R162,SUM($U162:Z162)+$K162&gt;$F162),$F162-SUM($U162:Z162),0))))</f>
        <v>0</v>
      </c>
      <c r="AB162" s="156">
        <f ca="1">IF(AND(AB$264=$R162,$J162=100%),$O162,IF(AB$264=$R162,$O162,IF(AND(AB$264&gt;$R162,SUM($U162:AA162)+$K162&lt;=$F162),$K162,IF(AND(AB$264&gt;$R162,SUM($U162:AA162)+$K162&gt;$F162),$F162-SUM($U162:AA162),0))))</f>
        <v>0</v>
      </c>
      <c r="AC162" s="156">
        <f ca="1">IF(AND(AC$264=$R162,$J162=100%),$O162,IF(AC$264=$R162,$O162,IF(AND(AC$264&gt;$R162,SUM($U162:AB162)+$K162&lt;=$F162),$K162,IF(AND(AC$264&gt;$R162,SUM($U162:AB162)+$K162&gt;$F162),$F162-SUM($U162:AB162),0))))</f>
        <v>0</v>
      </c>
      <c r="AD162" s="156">
        <f ca="1">IF(AND(AD$264=$R162,$J162=100%),$O162,IF(AD$264=$R162,$O162,IF(AND(AD$264&gt;$R162,SUM($U162:AC162)+$K162&lt;=$F162),$K162,IF(AND(AD$264&gt;$R162,SUM($U162:AC162)+$K162&gt;$F162),$F162-SUM($U162:AC162),0))))</f>
        <v>0</v>
      </c>
      <c r="AE162" s="156">
        <f ca="1">IF(AND(AE$264=$R162,$J162=100%),$O162,IF(AE$264=$R162,$O162,IF(AND(AE$264&gt;$R162,SUM($U162:AD162)+$K162&lt;=$F162),$K162,IF(AND(AE$264&gt;$R162,SUM($U162:AD162)+$K162&gt;$F162),$F162-SUM($U162:AD162),0))))</f>
        <v>0</v>
      </c>
      <c r="AF162" s="156">
        <f ca="1">IF(AND(AF$264=$R162,$J162=100%),$O162,IF(AF$264=$R162,$O162,IF(AND(AF$264&gt;$R162,SUM($U162:AE162)+$K162&lt;=$F162),$K162,IF(AND(AF$264&gt;$R162,SUM($U162:AE162)+$K162&gt;$F162),$F162-SUM($U162:AE162),0))))</f>
        <v>0</v>
      </c>
      <c r="AG162" s="156">
        <f ca="1">IF(AND(AG$264=$R162,$J162=100%),$O162,IF(AG$264=$R162,$O162,IF(AND(AG$264&gt;$R162,SUM($U162:AF162)+$K162&lt;=$F162),$K162,IF(AND(AG$264&gt;$R162,SUM($U162:AF162)+$K162&gt;$F162),$F162-SUM($U162:AF162),0))))</f>
        <v>0</v>
      </c>
      <c r="AH162" s="156">
        <f ca="1">IF(AND(AH$264=$R162,$J162=100%),$O162,IF(AH$264=$R162,$O162,IF(AND(AH$264&gt;$R162,SUM($U162:AG162)+$K162&lt;=$F162),$K162,IF(AND(AH$264&gt;$R162,SUM($U162:AG162)+$K162&gt;$F162),$F162-SUM($U162:AG162),0))))</f>
        <v>0</v>
      </c>
      <c r="AI162" s="156">
        <f ca="1">IF(AND(AI$264=$R162,$J162=100%),$O162,IF(AI$264=$R162,$O162,IF(AND(AI$264&gt;$R162,SUM($U162:AH162)+$K162&lt;=$F162),$K162,IF(AND(AI$264&gt;$R162,SUM($U162:AH162)+$K162&gt;$F162),$F162-SUM($U162:AH162),0))))</f>
        <v>0</v>
      </c>
      <c r="AJ162" s="156">
        <f ca="1">IF(AND(AJ$264=$R162,$J162=100%),$O162,IF(AJ$264=$R162,$O162,IF(AND(AJ$264&gt;$R162,SUM($U162:AI162)+$K162&lt;=$F162),$K162,IF(AND(AJ$264&gt;$R162,SUM($U162:AI162)+$K162&gt;$F162),$F162-SUM($U162:AI162),0))))</f>
        <v>0</v>
      </c>
      <c r="AK162" s="156">
        <f ca="1">IF(AND(AK$264=$R162,$J162=100%),$O162,IF(AK$264=$R162,$O162,IF(AND(AK$264&gt;$R162,SUM($U162:AJ162)+$K162&lt;=$F162),$K162,IF(AND(AK$264&gt;$R162,SUM($U162:AJ162)+$K162&gt;$F162),$F162-SUM($U162:AJ162),0))))</f>
        <v>0</v>
      </c>
      <c r="AL162" s="156">
        <f ca="1">IF(AND(AL$264=$R162,$J162=100%),$O162,IF(AL$264=$R162,$O162,IF(AND(AL$264&gt;$R162,SUM($U162:AK162)+$K162&lt;=$F162),$K162,IF(AND(AL$264&gt;$R162,SUM($U162:AK162)+$K162&gt;$F162),$F162-SUM($U162:AK162),0))))</f>
        <v>0</v>
      </c>
      <c r="AM162" s="156">
        <f ca="1">IF(AND(AM$264=$R162,$J162=100%),$O162,IF(AM$264=$R162,$O162,IF(AND(AM$264&gt;$R162,SUM($U162:AL162)+$K162&lt;=$F162),$K162,IF(AND(AM$264&gt;$R162,SUM($U162:AL162)+$K162&gt;$F162),$F162-SUM($U162:AL162),0))))</f>
        <v>0</v>
      </c>
      <c r="AN162" s="156">
        <f ca="1">IF(AND(AN$264=$R162,$J162=100%),$O162,IF(AN$264=$R162,$O162,IF(AND(AN$264&gt;$R162,SUM($U162:AM162)+$K162&lt;=$F162),$K162,IF(AND(AN$264&gt;$R162,SUM($U162:AM162)+$K162&gt;$F162),$F162-SUM($U162:AM162),0))))</f>
        <v>0</v>
      </c>
      <c r="AP162" s="163">
        <f t="shared" ca="1" si="50"/>
        <v>0</v>
      </c>
      <c r="AQ162" s="163">
        <f t="shared" ca="1" si="50"/>
        <v>0</v>
      </c>
      <c r="AR162" s="163">
        <f t="shared" ca="1" si="50"/>
        <v>0</v>
      </c>
      <c r="AS162" s="163">
        <f t="shared" ca="1" si="50"/>
        <v>0</v>
      </c>
      <c r="AT162" s="163">
        <f t="shared" ca="1" si="50"/>
        <v>0</v>
      </c>
      <c r="AU162" s="163">
        <f t="shared" ca="1" si="50"/>
        <v>0</v>
      </c>
      <c r="AV162" s="163">
        <f t="shared" ca="1" si="50"/>
        <v>0</v>
      </c>
      <c r="AW162" s="163">
        <f t="shared" ca="1" si="50"/>
        <v>0</v>
      </c>
      <c r="AX162" s="163">
        <f t="shared" ca="1" si="50"/>
        <v>0</v>
      </c>
      <c r="AY162" s="163">
        <f t="shared" ca="1" si="50"/>
        <v>0</v>
      </c>
      <c r="AZ162" s="163">
        <f t="shared" ca="1" si="49"/>
        <v>0</v>
      </c>
      <c r="BA162" s="163">
        <f t="shared" ca="1" si="49"/>
        <v>0</v>
      </c>
      <c r="BB162" s="163">
        <f t="shared" ca="1" si="49"/>
        <v>0</v>
      </c>
      <c r="BC162" s="163">
        <f t="shared" ca="1" si="49"/>
        <v>0</v>
      </c>
      <c r="BD162" s="163">
        <f t="shared" ca="1" si="49"/>
        <v>0</v>
      </c>
      <c r="BE162" s="163">
        <f t="shared" ca="1" si="49"/>
        <v>0</v>
      </c>
      <c r="BF162" s="163">
        <f t="shared" ca="1" si="49"/>
        <v>0</v>
      </c>
      <c r="BG162" s="163">
        <f t="shared" ca="1" si="49"/>
        <v>0</v>
      </c>
      <c r="BH162" s="163">
        <f t="shared" ca="1" si="49"/>
        <v>0</v>
      </c>
      <c r="BI162" s="163">
        <f t="shared" ca="1" si="49"/>
        <v>0</v>
      </c>
    </row>
    <row r="163" spans="2:61" outlineLevel="1" x14ac:dyDescent="0.3">
      <c r="F163" s="323">
        <f ca="1">SUM(F133:F162)</f>
        <v>0</v>
      </c>
      <c r="T163" s="324">
        <f ca="1">SUM(T133:T162)</f>
        <v>0</v>
      </c>
    </row>
    <row r="164" spans="2:61" outlineLevel="1" x14ac:dyDescent="0.3"/>
    <row r="165" spans="2:61" outlineLevel="1" x14ac:dyDescent="0.3">
      <c r="AP165" s="173">
        <f t="shared" ref="AP165:AY165" ca="1" si="51">AP$264</f>
        <v>2026</v>
      </c>
      <c r="AQ165" s="173">
        <f t="shared" ca="1" si="51"/>
        <v>2027</v>
      </c>
      <c r="AR165" s="173">
        <f t="shared" ca="1" si="51"/>
        <v>2028</v>
      </c>
      <c r="AS165" s="173">
        <f t="shared" ca="1" si="51"/>
        <v>2029</v>
      </c>
      <c r="AT165" s="173">
        <f t="shared" ca="1" si="51"/>
        <v>2030</v>
      </c>
      <c r="AU165" s="173">
        <f t="shared" ca="1" si="51"/>
        <v>2031</v>
      </c>
      <c r="AV165" s="173">
        <f t="shared" ca="1" si="51"/>
        <v>2032</v>
      </c>
      <c r="AW165" s="173">
        <f t="shared" ca="1" si="51"/>
        <v>2033</v>
      </c>
      <c r="AX165" s="173">
        <f t="shared" ca="1" si="51"/>
        <v>2034</v>
      </c>
      <c r="AY165" s="173">
        <f t="shared" ca="1" si="51"/>
        <v>2035</v>
      </c>
      <c r="AZ165" s="173">
        <f t="shared" ref="AZ165:BI165" ca="1" si="52">AZ$264</f>
        <v>2036</v>
      </c>
      <c r="BA165" s="173">
        <f t="shared" ca="1" si="52"/>
        <v>2037</v>
      </c>
      <c r="BB165" s="173">
        <f t="shared" ca="1" si="52"/>
        <v>2038</v>
      </c>
      <c r="BC165" s="173">
        <f t="shared" ca="1" si="52"/>
        <v>2039</v>
      </c>
      <c r="BD165" s="173">
        <f t="shared" ca="1" si="52"/>
        <v>2040</v>
      </c>
      <c r="BE165" s="173">
        <f t="shared" ca="1" si="52"/>
        <v>2041</v>
      </c>
      <c r="BF165" s="173">
        <f t="shared" ca="1" si="52"/>
        <v>2042</v>
      </c>
      <c r="BG165" s="173">
        <f t="shared" ca="1" si="52"/>
        <v>2043</v>
      </c>
      <c r="BH165" s="173">
        <f t="shared" ca="1" si="52"/>
        <v>2044</v>
      </c>
      <c r="BI165" s="173">
        <f t="shared" ca="1" si="52"/>
        <v>2045</v>
      </c>
    </row>
    <row r="166" spans="2:61" outlineLevel="1" x14ac:dyDescent="0.3">
      <c r="C166" s="163" t="s">
        <v>91</v>
      </c>
      <c r="U166" s="163">
        <f ca="1">SUMIF($E$265:$E$294,$C166,U$133:U$162)</f>
        <v>0</v>
      </c>
      <c r="V166" s="163">
        <f t="shared" ref="V166:AN172" ca="1" si="53">SUMIF($E$265:$E$294,$C166,V$133:V$162)</f>
        <v>0</v>
      </c>
      <c r="W166" s="163">
        <f t="shared" ca="1" si="53"/>
        <v>0</v>
      </c>
      <c r="X166" s="163">
        <f t="shared" ca="1" si="53"/>
        <v>0</v>
      </c>
      <c r="Y166" s="163">
        <f t="shared" ca="1" si="53"/>
        <v>0</v>
      </c>
      <c r="Z166" s="163">
        <f t="shared" ca="1" si="53"/>
        <v>0</v>
      </c>
      <c r="AA166" s="163">
        <f t="shared" ca="1" si="53"/>
        <v>0</v>
      </c>
      <c r="AB166" s="163">
        <f t="shared" ca="1" si="53"/>
        <v>0</v>
      </c>
      <c r="AC166" s="163">
        <f t="shared" ca="1" si="53"/>
        <v>0</v>
      </c>
      <c r="AD166" s="163">
        <f t="shared" ca="1" si="53"/>
        <v>0</v>
      </c>
      <c r="AE166" s="163">
        <f t="shared" ca="1" si="53"/>
        <v>0</v>
      </c>
      <c r="AF166" s="163">
        <f t="shared" ca="1" si="53"/>
        <v>0</v>
      </c>
      <c r="AG166" s="163">
        <f t="shared" ca="1" si="53"/>
        <v>0</v>
      </c>
      <c r="AH166" s="163">
        <f t="shared" ca="1" si="53"/>
        <v>0</v>
      </c>
      <c r="AI166" s="163">
        <f t="shared" ca="1" si="53"/>
        <v>0</v>
      </c>
      <c r="AJ166" s="163">
        <f t="shared" ca="1" si="53"/>
        <v>0</v>
      </c>
      <c r="AK166" s="163">
        <f t="shared" ca="1" si="53"/>
        <v>0</v>
      </c>
      <c r="AL166" s="163">
        <f t="shared" ca="1" si="53"/>
        <v>0</v>
      </c>
      <c r="AM166" s="163">
        <f t="shared" ca="1" si="53"/>
        <v>0</v>
      </c>
      <c r="AN166" s="163">
        <f t="shared" ca="1" si="53"/>
        <v>0</v>
      </c>
      <c r="AP166" s="163">
        <f t="shared" ref="AP166:AY172" ca="1" si="54">ROUND(SUMIF($U$264:$AN$264,AP$297,$U166:$AN166),0)</f>
        <v>0</v>
      </c>
      <c r="AQ166" s="163">
        <f t="shared" ca="1" si="54"/>
        <v>0</v>
      </c>
      <c r="AR166" s="163">
        <f t="shared" ca="1" si="54"/>
        <v>0</v>
      </c>
      <c r="AS166" s="163">
        <f t="shared" ca="1" si="54"/>
        <v>0</v>
      </c>
      <c r="AT166" s="163">
        <f t="shared" ca="1" si="54"/>
        <v>0</v>
      </c>
      <c r="AU166" s="163">
        <f t="shared" ca="1" si="54"/>
        <v>0</v>
      </c>
      <c r="AV166" s="163">
        <f t="shared" ca="1" si="54"/>
        <v>0</v>
      </c>
      <c r="AW166" s="163">
        <f t="shared" ca="1" si="54"/>
        <v>0</v>
      </c>
      <c r="AX166" s="163">
        <f t="shared" ca="1" si="54"/>
        <v>0</v>
      </c>
      <c r="AY166" s="163">
        <f t="shared" ca="1" si="54"/>
        <v>0</v>
      </c>
      <c r="AZ166" s="163">
        <f t="shared" ref="AZ166:BI172" ca="1" si="55">ROUND(SUMIF($U$264:$AN$264,AZ$297,$U166:$AN166),0)</f>
        <v>0</v>
      </c>
      <c r="BA166" s="163">
        <f t="shared" ca="1" si="55"/>
        <v>0</v>
      </c>
      <c r="BB166" s="163">
        <f t="shared" ca="1" si="55"/>
        <v>0</v>
      </c>
      <c r="BC166" s="163">
        <f t="shared" ca="1" si="55"/>
        <v>0</v>
      </c>
      <c r="BD166" s="163">
        <f t="shared" ca="1" si="55"/>
        <v>0</v>
      </c>
      <c r="BE166" s="163">
        <f t="shared" ca="1" si="55"/>
        <v>0</v>
      </c>
      <c r="BF166" s="163">
        <f t="shared" ca="1" si="55"/>
        <v>0</v>
      </c>
      <c r="BG166" s="163">
        <f t="shared" ca="1" si="55"/>
        <v>0</v>
      </c>
      <c r="BH166" s="163">
        <f t="shared" ca="1" si="55"/>
        <v>0</v>
      </c>
      <c r="BI166" s="163">
        <f t="shared" ca="1" si="55"/>
        <v>0</v>
      </c>
    </row>
    <row r="167" spans="2:61" outlineLevel="1" x14ac:dyDescent="0.3">
      <c r="C167" s="163" t="s">
        <v>93</v>
      </c>
      <c r="U167" s="163">
        <f t="shared" ref="U167:U172" ca="1" si="56">SUMIF($E$265:$E$294,$C167,U$133:U$162)</f>
        <v>0</v>
      </c>
      <c r="V167" s="163">
        <f t="shared" ca="1" si="53"/>
        <v>0</v>
      </c>
      <c r="W167" s="163">
        <f t="shared" ca="1" si="53"/>
        <v>0</v>
      </c>
      <c r="X167" s="163">
        <f t="shared" ca="1" si="53"/>
        <v>0</v>
      </c>
      <c r="Y167" s="163">
        <f t="shared" ca="1" si="53"/>
        <v>0</v>
      </c>
      <c r="Z167" s="163">
        <f t="shared" ca="1" si="53"/>
        <v>0</v>
      </c>
      <c r="AA167" s="163">
        <f t="shared" ca="1" si="53"/>
        <v>0</v>
      </c>
      <c r="AB167" s="163">
        <f t="shared" ca="1" si="53"/>
        <v>0</v>
      </c>
      <c r="AC167" s="163">
        <f t="shared" ca="1" si="53"/>
        <v>0</v>
      </c>
      <c r="AD167" s="163">
        <f t="shared" ca="1" si="53"/>
        <v>0</v>
      </c>
      <c r="AE167" s="163">
        <f t="shared" ca="1" si="53"/>
        <v>0</v>
      </c>
      <c r="AF167" s="163">
        <f t="shared" ca="1" si="53"/>
        <v>0</v>
      </c>
      <c r="AG167" s="163">
        <f t="shared" ca="1" si="53"/>
        <v>0</v>
      </c>
      <c r="AH167" s="163">
        <f t="shared" ca="1" si="53"/>
        <v>0</v>
      </c>
      <c r="AI167" s="163">
        <f t="shared" ca="1" si="53"/>
        <v>0</v>
      </c>
      <c r="AJ167" s="163">
        <f t="shared" ca="1" si="53"/>
        <v>0</v>
      </c>
      <c r="AK167" s="163">
        <f t="shared" ca="1" si="53"/>
        <v>0</v>
      </c>
      <c r="AL167" s="163">
        <f t="shared" ca="1" si="53"/>
        <v>0</v>
      </c>
      <c r="AM167" s="163">
        <f t="shared" ca="1" si="53"/>
        <v>0</v>
      </c>
      <c r="AN167" s="163">
        <f t="shared" ca="1" si="53"/>
        <v>0</v>
      </c>
      <c r="AP167" s="163">
        <f t="shared" ca="1" si="54"/>
        <v>0</v>
      </c>
      <c r="AQ167" s="163">
        <f t="shared" ca="1" si="54"/>
        <v>0</v>
      </c>
      <c r="AR167" s="163">
        <f t="shared" ca="1" si="54"/>
        <v>0</v>
      </c>
      <c r="AS167" s="163">
        <f t="shared" ca="1" si="54"/>
        <v>0</v>
      </c>
      <c r="AT167" s="163">
        <f t="shared" ca="1" si="54"/>
        <v>0</v>
      </c>
      <c r="AU167" s="163">
        <f t="shared" ca="1" si="54"/>
        <v>0</v>
      </c>
      <c r="AV167" s="163">
        <f t="shared" ca="1" si="54"/>
        <v>0</v>
      </c>
      <c r="AW167" s="163">
        <f t="shared" ca="1" si="54"/>
        <v>0</v>
      </c>
      <c r="AX167" s="163">
        <f t="shared" ca="1" si="54"/>
        <v>0</v>
      </c>
      <c r="AY167" s="163">
        <f t="shared" ca="1" si="54"/>
        <v>0</v>
      </c>
      <c r="AZ167" s="163">
        <f t="shared" ca="1" si="55"/>
        <v>0</v>
      </c>
      <c r="BA167" s="163">
        <f t="shared" ca="1" si="55"/>
        <v>0</v>
      </c>
      <c r="BB167" s="163">
        <f t="shared" ca="1" si="55"/>
        <v>0</v>
      </c>
      <c r="BC167" s="163">
        <f t="shared" ca="1" si="55"/>
        <v>0</v>
      </c>
      <c r="BD167" s="163">
        <f t="shared" ca="1" si="55"/>
        <v>0</v>
      </c>
      <c r="BE167" s="163">
        <f t="shared" ca="1" si="55"/>
        <v>0</v>
      </c>
      <c r="BF167" s="163">
        <f t="shared" ca="1" si="55"/>
        <v>0</v>
      </c>
      <c r="BG167" s="163">
        <f t="shared" ca="1" si="55"/>
        <v>0</v>
      </c>
      <c r="BH167" s="163">
        <f t="shared" ca="1" si="55"/>
        <v>0</v>
      </c>
      <c r="BI167" s="163">
        <f t="shared" ca="1" si="55"/>
        <v>0</v>
      </c>
    </row>
    <row r="168" spans="2:61" outlineLevel="1" x14ac:dyDescent="0.3">
      <c r="C168" s="163" t="s">
        <v>108</v>
      </c>
      <c r="U168" s="163">
        <f t="shared" ca="1" si="56"/>
        <v>0</v>
      </c>
      <c r="V168" s="163">
        <f t="shared" ca="1" si="53"/>
        <v>0</v>
      </c>
      <c r="W168" s="163">
        <f t="shared" ca="1" si="53"/>
        <v>0</v>
      </c>
      <c r="X168" s="163">
        <f t="shared" ca="1" si="53"/>
        <v>0</v>
      </c>
      <c r="Y168" s="163">
        <f t="shared" ca="1" si="53"/>
        <v>0</v>
      </c>
      <c r="Z168" s="163">
        <f t="shared" ca="1" si="53"/>
        <v>0</v>
      </c>
      <c r="AA168" s="163">
        <f t="shared" ca="1" si="53"/>
        <v>0</v>
      </c>
      <c r="AB168" s="163">
        <f t="shared" ca="1" si="53"/>
        <v>0</v>
      </c>
      <c r="AC168" s="163">
        <f t="shared" ca="1" si="53"/>
        <v>0</v>
      </c>
      <c r="AD168" s="163">
        <f t="shared" ca="1" si="53"/>
        <v>0</v>
      </c>
      <c r="AE168" s="163">
        <f t="shared" ca="1" si="53"/>
        <v>0</v>
      </c>
      <c r="AF168" s="163">
        <f t="shared" ca="1" si="53"/>
        <v>0</v>
      </c>
      <c r="AG168" s="163">
        <f t="shared" ca="1" si="53"/>
        <v>0</v>
      </c>
      <c r="AH168" s="163">
        <f t="shared" ca="1" si="53"/>
        <v>0</v>
      </c>
      <c r="AI168" s="163">
        <f t="shared" ca="1" si="53"/>
        <v>0</v>
      </c>
      <c r="AJ168" s="163">
        <f t="shared" ca="1" si="53"/>
        <v>0</v>
      </c>
      <c r="AK168" s="163">
        <f t="shared" ca="1" si="53"/>
        <v>0</v>
      </c>
      <c r="AL168" s="163">
        <f t="shared" ca="1" si="53"/>
        <v>0</v>
      </c>
      <c r="AM168" s="163">
        <f t="shared" ca="1" si="53"/>
        <v>0</v>
      </c>
      <c r="AN168" s="163">
        <f t="shared" ca="1" si="53"/>
        <v>0</v>
      </c>
      <c r="AP168" s="163">
        <f t="shared" ca="1" si="54"/>
        <v>0</v>
      </c>
      <c r="AQ168" s="163">
        <f t="shared" ca="1" si="54"/>
        <v>0</v>
      </c>
      <c r="AR168" s="163">
        <f t="shared" ca="1" si="54"/>
        <v>0</v>
      </c>
      <c r="AS168" s="163">
        <f t="shared" ca="1" si="54"/>
        <v>0</v>
      </c>
      <c r="AT168" s="163">
        <f t="shared" ca="1" si="54"/>
        <v>0</v>
      </c>
      <c r="AU168" s="163">
        <f t="shared" ca="1" si="54"/>
        <v>0</v>
      </c>
      <c r="AV168" s="163">
        <f t="shared" ca="1" si="54"/>
        <v>0</v>
      </c>
      <c r="AW168" s="163">
        <f t="shared" ca="1" si="54"/>
        <v>0</v>
      </c>
      <c r="AX168" s="163">
        <f t="shared" ca="1" si="54"/>
        <v>0</v>
      </c>
      <c r="AY168" s="163">
        <f t="shared" ca="1" si="54"/>
        <v>0</v>
      </c>
      <c r="AZ168" s="163">
        <f t="shared" ca="1" si="55"/>
        <v>0</v>
      </c>
      <c r="BA168" s="163">
        <f t="shared" ca="1" si="55"/>
        <v>0</v>
      </c>
      <c r="BB168" s="163">
        <f t="shared" ca="1" si="55"/>
        <v>0</v>
      </c>
      <c r="BC168" s="163">
        <f t="shared" ca="1" si="55"/>
        <v>0</v>
      </c>
      <c r="BD168" s="163">
        <f t="shared" ca="1" si="55"/>
        <v>0</v>
      </c>
      <c r="BE168" s="163">
        <f t="shared" ca="1" si="55"/>
        <v>0</v>
      </c>
      <c r="BF168" s="163">
        <f t="shared" ca="1" si="55"/>
        <v>0</v>
      </c>
      <c r="BG168" s="163">
        <f t="shared" ca="1" si="55"/>
        <v>0</v>
      </c>
      <c r="BH168" s="163">
        <f t="shared" ca="1" si="55"/>
        <v>0</v>
      </c>
      <c r="BI168" s="163">
        <f t="shared" ca="1" si="55"/>
        <v>0</v>
      </c>
    </row>
    <row r="169" spans="2:61" outlineLevel="1" x14ac:dyDescent="0.3">
      <c r="C169" s="163" t="s">
        <v>109</v>
      </c>
      <c r="U169" s="163">
        <f t="shared" ca="1" si="56"/>
        <v>0</v>
      </c>
      <c r="V169" s="163">
        <f t="shared" ca="1" si="53"/>
        <v>0</v>
      </c>
      <c r="W169" s="163">
        <f t="shared" ca="1" si="53"/>
        <v>0</v>
      </c>
      <c r="X169" s="163">
        <f t="shared" ca="1" si="53"/>
        <v>0</v>
      </c>
      <c r="Y169" s="163">
        <f t="shared" ca="1" si="53"/>
        <v>0</v>
      </c>
      <c r="Z169" s="163">
        <f t="shared" ca="1" si="53"/>
        <v>0</v>
      </c>
      <c r="AA169" s="163">
        <f t="shared" ca="1" si="53"/>
        <v>0</v>
      </c>
      <c r="AB169" s="163">
        <f t="shared" ca="1" si="53"/>
        <v>0</v>
      </c>
      <c r="AC169" s="163">
        <f t="shared" ca="1" si="53"/>
        <v>0</v>
      </c>
      <c r="AD169" s="163">
        <f t="shared" ca="1" si="53"/>
        <v>0</v>
      </c>
      <c r="AE169" s="163">
        <f t="shared" ca="1" si="53"/>
        <v>0</v>
      </c>
      <c r="AF169" s="163">
        <f t="shared" ca="1" si="53"/>
        <v>0</v>
      </c>
      <c r="AG169" s="163">
        <f t="shared" ca="1" si="53"/>
        <v>0</v>
      </c>
      <c r="AH169" s="163">
        <f t="shared" ca="1" si="53"/>
        <v>0</v>
      </c>
      <c r="AI169" s="163">
        <f t="shared" ca="1" si="53"/>
        <v>0</v>
      </c>
      <c r="AJ169" s="163">
        <f t="shared" ca="1" si="53"/>
        <v>0</v>
      </c>
      <c r="AK169" s="163">
        <f t="shared" ca="1" si="53"/>
        <v>0</v>
      </c>
      <c r="AL169" s="163">
        <f t="shared" ca="1" si="53"/>
        <v>0</v>
      </c>
      <c r="AM169" s="163">
        <f t="shared" ca="1" si="53"/>
        <v>0</v>
      </c>
      <c r="AN169" s="163">
        <f t="shared" ca="1" si="53"/>
        <v>0</v>
      </c>
      <c r="AP169" s="163">
        <f t="shared" ca="1" si="54"/>
        <v>0</v>
      </c>
      <c r="AQ169" s="163">
        <f t="shared" ca="1" si="54"/>
        <v>0</v>
      </c>
      <c r="AR169" s="163">
        <f t="shared" ca="1" si="54"/>
        <v>0</v>
      </c>
      <c r="AS169" s="163">
        <f t="shared" ca="1" si="54"/>
        <v>0</v>
      </c>
      <c r="AT169" s="163">
        <f t="shared" ca="1" si="54"/>
        <v>0</v>
      </c>
      <c r="AU169" s="163">
        <f t="shared" ca="1" si="54"/>
        <v>0</v>
      </c>
      <c r="AV169" s="163">
        <f t="shared" ca="1" si="54"/>
        <v>0</v>
      </c>
      <c r="AW169" s="163">
        <f t="shared" ca="1" si="54"/>
        <v>0</v>
      </c>
      <c r="AX169" s="163">
        <f t="shared" ca="1" si="54"/>
        <v>0</v>
      </c>
      <c r="AY169" s="163">
        <f t="shared" ca="1" si="54"/>
        <v>0</v>
      </c>
      <c r="AZ169" s="163">
        <f t="shared" ca="1" si="55"/>
        <v>0</v>
      </c>
      <c r="BA169" s="163">
        <f t="shared" ca="1" si="55"/>
        <v>0</v>
      </c>
      <c r="BB169" s="163">
        <f t="shared" ca="1" si="55"/>
        <v>0</v>
      </c>
      <c r="BC169" s="163">
        <f t="shared" ca="1" si="55"/>
        <v>0</v>
      </c>
      <c r="BD169" s="163">
        <f t="shared" ca="1" si="55"/>
        <v>0</v>
      </c>
      <c r="BE169" s="163">
        <f t="shared" ca="1" si="55"/>
        <v>0</v>
      </c>
      <c r="BF169" s="163">
        <f t="shared" ca="1" si="55"/>
        <v>0</v>
      </c>
      <c r="BG169" s="163">
        <f t="shared" ca="1" si="55"/>
        <v>0</v>
      </c>
      <c r="BH169" s="163">
        <f t="shared" ca="1" si="55"/>
        <v>0</v>
      </c>
      <c r="BI169" s="163">
        <f t="shared" ca="1" si="55"/>
        <v>0</v>
      </c>
    </row>
    <row r="170" spans="2:61" outlineLevel="1" x14ac:dyDescent="0.3">
      <c r="C170" s="163" t="s">
        <v>110</v>
      </c>
      <c r="U170" s="163">
        <f t="shared" ca="1" si="56"/>
        <v>0</v>
      </c>
      <c r="V170" s="163">
        <f t="shared" ca="1" si="53"/>
        <v>0</v>
      </c>
      <c r="W170" s="163">
        <f t="shared" ca="1" si="53"/>
        <v>0</v>
      </c>
      <c r="X170" s="163">
        <f t="shared" ca="1" si="53"/>
        <v>0</v>
      </c>
      <c r="Y170" s="163">
        <f t="shared" ca="1" si="53"/>
        <v>0</v>
      </c>
      <c r="Z170" s="163">
        <f t="shared" ca="1" si="53"/>
        <v>0</v>
      </c>
      <c r="AA170" s="163">
        <f t="shared" ca="1" si="53"/>
        <v>0</v>
      </c>
      <c r="AB170" s="163">
        <f t="shared" ca="1" si="53"/>
        <v>0</v>
      </c>
      <c r="AC170" s="163">
        <f t="shared" ca="1" si="53"/>
        <v>0</v>
      </c>
      <c r="AD170" s="163">
        <f t="shared" ca="1" si="53"/>
        <v>0</v>
      </c>
      <c r="AE170" s="163">
        <f t="shared" ca="1" si="53"/>
        <v>0</v>
      </c>
      <c r="AF170" s="163">
        <f t="shared" ca="1" si="53"/>
        <v>0</v>
      </c>
      <c r="AG170" s="163">
        <f t="shared" ca="1" si="53"/>
        <v>0</v>
      </c>
      <c r="AH170" s="163">
        <f t="shared" ca="1" si="53"/>
        <v>0</v>
      </c>
      <c r="AI170" s="163">
        <f t="shared" ca="1" si="53"/>
        <v>0</v>
      </c>
      <c r="AJ170" s="163">
        <f t="shared" ca="1" si="53"/>
        <v>0</v>
      </c>
      <c r="AK170" s="163">
        <f t="shared" ca="1" si="53"/>
        <v>0</v>
      </c>
      <c r="AL170" s="163">
        <f t="shared" ca="1" si="53"/>
        <v>0</v>
      </c>
      <c r="AM170" s="163">
        <f t="shared" ca="1" si="53"/>
        <v>0</v>
      </c>
      <c r="AN170" s="163">
        <f t="shared" ca="1" si="53"/>
        <v>0</v>
      </c>
      <c r="AP170" s="163">
        <f t="shared" ca="1" si="54"/>
        <v>0</v>
      </c>
      <c r="AQ170" s="163">
        <f t="shared" ca="1" si="54"/>
        <v>0</v>
      </c>
      <c r="AR170" s="163">
        <f t="shared" ca="1" si="54"/>
        <v>0</v>
      </c>
      <c r="AS170" s="163">
        <f t="shared" ca="1" si="54"/>
        <v>0</v>
      </c>
      <c r="AT170" s="163">
        <f t="shared" ca="1" si="54"/>
        <v>0</v>
      </c>
      <c r="AU170" s="163">
        <f t="shared" ca="1" si="54"/>
        <v>0</v>
      </c>
      <c r="AV170" s="163">
        <f t="shared" ca="1" si="54"/>
        <v>0</v>
      </c>
      <c r="AW170" s="163">
        <f t="shared" ca="1" si="54"/>
        <v>0</v>
      </c>
      <c r="AX170" s="163">
        <f t="shared" ca="1" si="54"/>
        <v>0</v>
      </c>
      <c r="AY170" s="163">
        <f t="shared" ca="1" si="54"/>
        <v>0</v>
      </c>
      <c r="AZ170" s="163">
        <f t="shared" ca="1" si="55"/>
        <v>0</v>
      </c>
      <c r="BA170" s="163">
        <f t="shared" ca="1" si="55"/>
        <v>0</v>
      </c>
      <c r="BB170" s="163">
        <f t="shared" ca="1" si="55"/>
        <v>0</v>
      </c>
      <c r="BC170" s="163">
        <f t="shared" ca="1" si="55"/>
        <v>0</v>
      </c>
      <c r="BD170" s="163">
        <f t="shared" ca="1" si="55"/>
        <v>0</v>
      </c>
      <c r="BE170" s="163">
        <f t="shared" ca="1" si="55"/>
        <v>0</v>
      </c>
      <c r="BF170" s="163">
        <f t="shared" ca="1" si="55"/>
        <v>0</v>
      </c>
      <c r="BG170" s="163">
        <f t="shared" ca="1" si="55"/>
        <v>0</v>
      </c>
      <c r="BH170" s="163">
        <f t="shared" ca="1" si="55"/>
        <v>0</v>
      </c>
      <c r="BI170" s="163">
        <f t="shared" ca="1" si="55"/>
        <v>0</v>
      </c>
    </row>
    <row r="171" spans="2:61" outlineLevel="1" x14ac:dyDescent="0.3">
      <c r="C171" s="163" t="s">
        <v>111</v>
      </c>
      <c r="U171" s="163">
        <f t="shared" ca="1" si="56"/>
        <v>0</v>
      </c>
      <c r="V171" s="163">
        <f t="shared" ca="1" si="53"/>
        <v>0</v>
      </c>
      <c r="W171" s="163">
        <f t="shared" ca="1" si="53"/>
        <v>0</v>
      </c>
      <c r="X171" s="163">
        <f t="shared" ca="1" si="53"/>
        <v>0</v>
      </c>
      <c r="Y171" s="163">
        <f t="shared" ca="1" si="53"/>
        <v>0</v>
      </c>
      <c r="Z171" s="163">
        <f t="shared" ca="1" si="53"/>
        <v>0</v>
      </c>
      <c r="AA171" s="163">
        <f t="shared" ca="1" si="53"/>
        <v>0</v>
      </c>
      <c r="AB171" s="163">
        <f t="shared" ca="1" si="53"/>
        <v>0</v>
      </c>
      <c r="AC171" s="163">
        <f t="shared" ca="1" si="53"/>
        <v>0</v>
      </c>
      <c r="AD171" s="163">
        <f t="shared" ca="1" si="53"/>
        <v>0</v>
      </c>
      <c r="AE171" s="163">
        <f t="shared" ca="1" si="53"/>
        <v>0</v>
      </c>
      <c r="AF171" s="163">
        <f t="shared" ca="1" si="53"/>
        <v>0</v>
      </c>
      <c r="AG171" s="163">
        <f t="shared" ca="1" si="53"/>
        <v>0</v>
      </c>
      <c r="AH171" s="163">
        <f t="shared" ca="1" si="53"/>
        <v>0</v>
      </c>
      <c r="AI171" s="163">
        <f t="shared" ca="1" si="53"/>
        <v>0</v>
      </c>
      <c r="AJ171" s="163">
        <f t="shared" ca="1" si="53"/>
        <v>0</v>
      </c>
      <c r="AK171" s="163">
        <f t="shared" ca="1" si="53"/>
        <v>0</v>
      </c>
      <c r="AL171" s="163">
        <f t="shared" ca="1" si="53"/>
        <v>0</v>
      </c>
      <c r="AM171" s="163">
        <f t="shared" ca="1" si="53"/>
        <v>0</v>
      </c>
      <c r="AN171" s="163">
        <f t="shared" ca="1" si="53"/>
        <v>0</v>
      </c>
      <c r="AP171" s="163">
        <f t="shared" ca="1" si="54"/>
        <v>0</v>
      </c>
      <c r="AQ171" s="163">
        <f t="shared" ca="1" si="54"/>
        <v>0</v>
      </c>
      <c r="AR171" s="163">
        <f t="shared" ca="1" si="54"/>
        <v>0</v>
      </c>
      <c r="AS171" s="163">
        <f t="shared" ca="1" si="54"/>
        <v>0</v>
      </c>
      <c r="AT171" s="163">
        <f t="shared" ca="1" si="54"/>
        <v>0</v>
      </c>
      <c r="AU171" s="163">
        <f t="shared" ca="1" si="54"/>
        <v>0</v>
      </c>
      <c r="AV171" s="163">
        <f t="shared" ca="1" si="54"/>
        <v>0</v>
      </c>
      <c r="AW171" s="163">
        <f t="shared" ca="1" si="54"/>
        <v>0</v>
      </c>
      <c r="AX171" s="163">
        <f t="shared" ca="1" si="54"/>
        <v>0</v>
      </c>
      <c r="AY171" s="163">
        <f t="shared" ca="1" si="54"/>
        <v>0</v>
      </c>
      <c r="AZ171" s="163">
        <f t="shared" ca="1" si="55"/>
        <v>0</v>
      </c>
      <c r="BA171" s="163">
        <f t="shared" ca="1" si="55"/>
        <v>0</v>
      </c>
      <c r="BB171" s="163">
        <f t="shared" ca="1" si="55"/>
        <v>0</v>
      </c>
      <c r="BC171" s="163">
        <f t="shared" ca="1" si="55"/>
        <v>0</v>
      </c>
      <c r="BD171" s="163">
        <f t="shared" ca="1" si="55"/>
        <v>0</v>
      </c>
      <c r="BE171" s="163">
        <f t="shared" ca="1" si="55"/>
        <v>0</v>
      </c>
      <c r="BF171" s="163">
        <f t="shared" ca="1" si="55"/>
        <v>0</v>
      </c>
      <c r="BG171" s="163">
        <f t="shared" ca="1" si="55"/>
        <v>0</v>
      </c>
      <c r="BH171" s="163">
        <f t="shared" ca="1" si="55"/>
        <v>0</v>
      </c>
      <c r="BI171" s="163">
        <f t="shared" ca="1" si="55"/>
        <v>0</v>
      </c>
    </row>
    <row r="172" spans="2:61" outlineLevel="1" x14ac:dyDescent="0.3">
      <c r="U172" s="163">
        <f t="shared" ca="1" si="56"/>
        <v>0</v>
      </c>
      <c r="V172" s="163">
        <f t="shared" ca="1" si="53"/>
        <v>0</v>
      </c>
      <c r="W172" s="163">
        <f t="shared" ca="1" si="53"/>
        <v>0</v>
      </c>
      <c r="X172" s="163">
        <f t="shared" ca="1" si="53"/>
        <v>0</v>
      </c>
      <c r="Y172" s="163">
        <f t="shared" ca="1" si="53"/>
        <v>0</v>
      </c>
      <c r="Z172" s="163">
        <f t="shared" ca="1" si="53"/>
        <v>0</v>
      </c>
      <c r="AA172" s="163">
        <f t="shared" ca="1" si="53"/>
        <v>0</v>
      </c>
      <c r="AB172" s="163">
        <f t="shared" ca="1" si="53"/>
        <v>0</v>
      </c>
      <c r="AC172" s="163">
        <f t="shared" ca="1" si="53"/>
        <v>0</v>
      </c>
      <c r="AD172" s="163">
        <f t="shared" ca="1" si="53"/>
        <v>0</v>
      </c>
      <c r="AE172" s="163">
        <f t="shared" ca="1" si="53"/>
        <v>0</v>
      </c>
      <c r="AF172" s="163">
        <f t="shared" ca="1" si="53"/>
        <v>0</v>
      </c>
      <c r="AG172" s="163">
        <f t="shared" ca="1" si="53"/>
        <v>0</v>
      </c>
      <c r="AH172" s="163">
        <f t="shared" ca="1" si="53"/>
        <v>0</v>
      </c>
      <c r="AI172" s="163">
        <f t="shared" ca="1" si="53"/>
        <v>0</v>
      </c>
      <c r="AJ172" s="163">
        <f t="shared" ca="1" si="53"/>
        <v>0</v>
      </c>
      <c r="AK172" s="163">
        <f t="shared" ca="1" si="53"/>
        <v>0</v>
      </c>
      <c r="AL172" s="163">
        <f t="shared" ca="1" si="53"/>
        <v>0</v>
      </c>
      <c r="AM172" s="163">
        <f t="shared" ca="1" si="53"/>
        <v>0</v>
      </c>
      <c r="AN172" s="163">
        <f t="shared" ca="1" si="53"/>
        <v>0</v>
      </c>
      <c r="AP172" s="163">
        <f t="shared" ca="1" si="54"/>
        <v>0</v>
      </c>
      <c r="AQ172" s="163">
        <f t="shared" ca="1" si="54"/>
        <v>0</v>
      </c>
      <c r="AR172" s="163">
        <f t="shared" ca="1" si="54"/>
        <v>0</v>
      </c>
      <c r="AS172" s="163">
        <f t="shared" ca="1" si="54"/>
        <v>0</v>
      </c>
      <c r="AT172" s="163">
        <f t="shared" ca="1" si="54"/>
        <v>0</v>
      </c>
      <c r="AU172" s="163">
        <f t="shared" ca="1" si="54"/>
        <v>0</v>
      </c>
      <c r="AV172" s="163">
        <f t="shared" ca="1" si="54"/>
        <v>0</v>
      </c>
      <c r="AW172" s="163">
        <f t="shared" ca="1" si="54"/>
        <v>0</v>
      </c>
      <c r="AX172" s="163">
        <f t="shared" ca="1" si="54"/>
        <v>0</v>
      </c>
      <c r="AY172" s="163">
        <f t="shared" ca="1" si="54"/>
        <v>0</v>
      </c>
      <c r="AZ172" s="163">
        <f t="shared" ca="1" si="55"/>
        <v>0</v>
      </c>
      <c r="BA172" s="163">
        <f t="shared" ca="1" si="55"/>
        <v>0</v>
      </c>
      <c r="BB172" s="163">
        <f t="shared" ca="1" si="55"/>
        <v>0</v>
      </c>
      <c r="BC172" s="163">
        <f t="shared" ca="1" si="55"/>
        <v>0</v>
      </c>
      <c r="BD172" s="163">
        <f t="shared" ca="1" si="55"/>
        <v>0</v>
      </c>
      <c r="BE172" s="163">
        <f t="shared" ca="1" si="55"/>
        <v>0</v>
      </c>
      <c r="BF172" s="163">
        <f t="shared" ca="1" si="55"/>
        <v>0</v>
      </c>
      <c r="BG172" s="163">
        <f t="shared" ca="1" si="55"/>
        <v>0</v>
      </c>
      <c r="BH172" s="163">
        <f t="shared" ca="1" si="55"/>
        <v>0</v>
      </c>
      <c r="BI172" s="163">
        <f t="shared" ca="1" si="55"/>
        <v>0</v>
      </c>
    </row>
    <row r="173" spans="2:61" outlineLevel="1" x14ac:dyDescent="0.3"/>
    <row r="174" spans="2:61" outlineLevel="1" x14ac:dyDescent="0.3"/>
    <row r="175" spans="2:61" outlineLevel="1" x14ac:dyDescent="0.3"/>
    <row r="176" spans="2:61" outlineLevel="1" x14ac:dyDescent="0.3"/>
    <row r="177" spans="2:61" outlineLevel="1" x14ac:dyDescent="0.3">
      <c r="B177" s="174" t="s">
        <v>324</v>
      </c>
    </row>
    <row r="178" spans="2:61" outlineLevel="1" x14ac:dyDescent="0.3"/>
    <row r="179" spans="2:61" outlineLevel="1" x14ac:dyDescent="0.3"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</row>
    <row r="180" spans="2:61" outlineLevel="1" x14ac:dyDescent="0.3"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</row>
    <row r="181" spans="2:61" outlineLevel="1" x14ac:dyDescent="0.3">
      <c r="R181" s="163" t="s">
        <v>323</v>
      </c>
      <c r="U181" s="173">
        <f t="shared" ref="U181:AD181" ca="1" si="57">G$226</f>
        <v>2026</v>
      </c>
      <c r="V181" s="173">
        <f t="shared" ca="1" si="57"/>
        <v>2027</v>
      </c>
      <c r="W181" s="173">
        <f t="shared" ca="1" si="57"/>
        <v>2028</v>
      </c>
      <c r="X181" s="173">
        <f t="shared" ca="1" si="57"/>
        <v>2029</v>
      </c>
      <c r="Y181" s="173">
        <f t="shared" ca="1" si="57"/>
        <v>2030</v>
      </c>
      <c r="Z181" s="173">
        <f t="shared" ca="1" si="57"/>
        <v>2031</v>
      </c>
      <c r="AA181" s="173">
        <f t="shared" ca="1" si="57"/>
        <v>2032</v>
      </c>
      <c r="AB181" s="173">
        <f t="shared" ca="1" si="57"/>
        <v>2033</v>
      </c>
      <c r="AC181" s="173">
        <f t="shared" ca="1" si="57"/>
        <v>2034</v>
      </c>
      <c r="AD181" s="173">
        <f t="shared" ca="1" si="57"/>
        <v>2035</v>
      </c>
      <c r="AE181" s="173">
        <f t="shared" ref="AE181" ca="1" si="58">Q$226</f>
        <v>2036</v>
      </c>
      <c r="AF181" s="173">
        <f t="shared" ref="AF181" ca="1" si="59">R$226</f>
        <v>2037</v>
      </c>
      <c r="AG181" s="173">
        <f t="shared" ref="AG181" ca="1" si="60">S$226</f>
        <v>2038</v>
      </c>
      <c r="AH181" s="173">
        <f t="shared" ref="AH181" ca="1" si="61">T$226</f>
        <v>2039</v>
      </c>
      <c r="AI181" s="173">
        <f t="shared" ref="AI181" ca="1" si="62">U$226</f>
        <v>2040</v>
      </c>
      <c r="AJ181" s="173">
        <f t="shared" ref="AJ181" ca="1" si="63">V$226</f>
        <v>2041</v>
      </c>
      <c r="AK181" s="173">
        <f t="shared" ref="AK181" ca="1" si="64">W$226</f>
        <v>2042</v>
      </c>
      <c r="AL181" s="173">
        <f t="shared" ref="AL181" ca="1" si="65">X$226</f>
        <v>2043</v>
      </c>
      <c r="AM181" s="173">
        <f t="shared" ref="AM181" ca="1" si="66">Y$226</f>
        <v>2044</v>
      </c>
      <c r="AN181" s="173">
        <f t="shared" ref="AN181" ca="1" si="67">Z$226</f>
        <v>2045</v>
      </c>
      <c r="AP181" s="173">
        <f ca="1">AP165</f>
        <v>2026</v>
      </c>
      <c r="AQ181" s="173">
        <f t="shared" ref="AQ181:AY181" ca="1" si="68">AQ165</f>
        <v>2027</v>
      </c>
      <c r="AR181" s="173">
        <f t="shared" ca="1" si="68"/>
        <v>2028</v>
      </c>
      <c r="AS181" s="173">
        <f t="shared" ca="1" si="68"/>
        <v>2029</v>
      </c>
      <c r="AT181" s="173">
        <f t="shared" ca="1" si="68"/>
        <v>2030</v>
      </c>
      <c r="AU181" s="173">
        <f t="shared" ca="1" si="68"/>
        <v>2031</v>
      </c>
      <c r="AV181" s="173">
        <f t="shared" ca="1" si="68"/>
        <v>2032</v>
      </c>
      <c r="AW181" s="173">
        <f t="shared" ca="1" si="68"/>
        <v>2033</v>
      </c>
      <c r="AX181" s="173">
        <f t="shared" ca="1" si="68"/>
        <v>2034</v>
      </c>
      <c r="AY181" s="173">
        <f t="shared" ca="1" si="68"/>
        <v>2035</v>
      </c>
      <c r="AZ181" s="173">
        <f t="shared" ref="AZ181:BI181" ca="1" si="69">AZ165</f>
        <v>2036</v>
      </c>
      <c r="BA181" s="173">
        <f t="shared" ca="1" si="69"/>
        <v>2037</v>
      </c>
      <c r="BB181" s="173">
        <f t="shared" ca="1" si="69"/>
        <v>2038</v>
      </c>
      <c r="BC181" s="173">
        <f t="shared" ca="1" si="69"/>
        <v>2039</v>
      </c>
      <c r="BD181" s="173">
        <f t="shared" ca="1" si="69"/>
        <v>2040</v>
      </c>
      <c r="BE181" s="173">
        <f t="shared" ca="1" si="69"/>
        <v>2041</v>
      </c>
      <c r="BF181" s="173">
        <f t="shared" ca="1" si="69"/>
        <v>2042</v>
      </c>
      <c r="BG181" s="173">
        <f t="shared" ca="1" si="69"/>
        <v>2043</v>
      </c>
      <c r="BH181" s="173">
        <f t="shared" ca="1" si="69"/>
        <v>2044</v>
      </c>
      <c r="BI181" s="173">
        <f t="shared" ca="1" si="69"/>
        <v>2045</v>
      </c>
    </row>
    <row r="182" spans="2:61" outlineLevel="1" x14ac:dyDescent="0.3">
      <c r="B182" s="163" t="str">
        <f ca="1">B133</f>
        <v/>
      </c>
      <c r="C182" s="163" t="str">
        <f t="shared" ref="C182" ca="1" si="70">C133</f>
        <v/>
      </c>
      <c r="D182" s="163">
        <f t="shared" ref="D182:D211" ca="1" si="71">F133</f>
        <v>0</v>
      </c>
      <c r="E182" s="165">
        <f t="shared" ref="E182:E211" si="72">H133</f>
        <v>0</v>
      </c>
      <c r="R182" s="163">
        <f t="shared" ref="R182:R211" si="73">YEAR(E182)</f>
        <v>1900</v>
      </c>
      <c r="S182" s="163" t="b">
        <f t="shared" ref="S182:S211" ca="1" si="74">T182=D182</f>
        <v>1</v>
      </c>
      <c r="T182" s="163">
        <f t="shared" ref="T182:T211" ca="1" si="75">SUM(U182:AN182)</f>
        <v>0</v>
      </c>
      <c r="U182" s="163">
        <f ca="1">IFERROR(IF(YEAR($E182)=U$181,$D182,0),0)</f>
        <v>0</v>
      </c>
      <c r="V182" s="163">
        <f t="shared" ref="V182:AN197" ca="1" si="76">IFERROR(IF(YEAR($E182)=V$181,$D182,0),0)</f>
        <v>0</v>
      </c>
      <c r="W182" s="163">
        <f t="shared" ca="1" si="76"/>
        <v>0</v>
      </c>
      <c r="X182" s="163">
        <f t="shared" ca="1" si="76"/>
        <v>0</v>
      </c>
      <c r="Y182" s="163">
        <f t="shared" ca="1" si="76"/>
        <v>0</v>
      </c>
      <c r="Z182" s="163">
        <f t="shared" ca="1" si="76"/>
        <v>0</v>
      </c>
      <c r="AA182" s="163">
        <f t="shared" ca="1" si="76"/>
        <v>0</v>
      </c>
      <c r="AB182" s="163">
        <f t="shared" ca="1" si="76"/>
        <v>0</v>
      </c>
      <c r="AC182" s="163">
        <f t="shared" ca="1" si="76"/>
        <v>0</v>
      </c>
      <c r="AD182" s="163">
        <f t="shared" ca="1" si="76"/>
        <v>0</v>
      </c>
      <c r="AE182" s="163">
        <f t="shared" ca="1" si="76"/>
        <v>0</v>
      </c>
      <c r="AF182" s="163">
        <f t="shared" ca="1" si="76"/>
        <v>0</v>
      </c>
      <c r="AG182" s="163">
        <f t="shared" ca="1" si="76"/>
        <v>0</v>
      </c>
      <c r="AH182" s="163">
        <f t="shared" ca="1" si="76"/>
        <v>0</v>
      </c>
      <c r="AI182" s="163">
        <f t="shared" ca="1" si="76"/>
        <v>0</v>
      </c>
      <c r="AJ182" s="163">
        <f t="shared" ca="1" si="76"/>
        <v>0</v>
      </c>
      <c r="AK182" s="163">
        <f t="shared" ca="1" si="76"/>
        <v>0</v>
      </c>
      <c r="AL182" s="163">
        <f t="shared" ca="1" si="76"/>
        <v>0</v>
      </c>
      <c r="AM182" s="163">
        <f t="shared" ca="1" si="76"/>
        <v>0</v>
      </c>
      <c r="AN182" s="163">
        <f t="shared" ca="1" si="76"/>
        <v>0</v>
      </c>
      <c r="AP182" s="163">
        <f t="shared" ref="AP182:AP211" ca="1" si="77">ROUND(SUMIF($U$310:$AN$310,AP$310,$U182:$AN182)-AP133,0)</f>
        <v>0</v>
      </c>
      <c r="AQ182" s="163">
        <f t="shared" ref="AQ182:AY182" ca="1" si="78">ROUND(SUMIF($U$310:$AN$310,AQ$310,$U182:$AN182)-AQ133+AP182,0)</f>
        <v>0</v>
      </c>
      <c r="AR182" s="163">
        <f t="shared" ca="1" si="78"/>
        <v>0</v>
      </c>
      <c r="AS182" s="163">
        <f t="shared" ca="1" si="78"/>
        <v>0</v>
      </c>
      <c r="AT182" s="163">
        <f t="shared" ca="1" si="78"/>
        <v>0</v>
      </c>
      <c r="AU182" s="163">
        <f t="shared" ca="1" si="78"/>
        <v>0</v>
      </c>
      <c r="AV182" s="163">
        <f t="shared" ca="1" si="78"/>
        <v>0</v>
      </c>
      <c r="AW182" s="163">
        <f t="shared" ca="1" si="78"/>
        <v>0</v>
      </c>
      <c r="AX182" s="163">
        <f t="shared" ca="1" si="78"/>
        <v>0</v>
      </c>
      <c r="AY182" s="163">
        <f t="shared" ca="1" si="78"/>
        <v>0</v>
      </c>
      <c r="AZ182" s="163">
        <f t="shared" ref="AZ182:BI182" ca="1" si="79">ROUND(SUMIF($U$310:$AN$310,AZ$310,$U182:$AN182)-AZ133+AY182,0)</f>
        <v>0</v>
      </c>
      <c r="BA182" s="163">
        <f t="shared" ca="1" si="79"/>
        <v>0</v>
      </c>
      <c r="BB182" s="163">
        <f t="shared" ca="1" si="79"/>
        <v>0</v>
      </c>
      <c r="BC182" s="163">
        <f t="shared" ca="1" si="79"/>
        <v>0</v>
      </c>
      <c r="BD182" s="163">
        <f t="shared" ca="1" si="79"/>
        <v>0</v>
      </c>
      <c r="BE182" s="163">
        <f t="shared" ca="1" si="79"/>
        <v>0</v>
      </c>
      <c r="BF182" s="163">
        <f t="shared" ca="1" si="79"/>
        <v>0</v>
      </c>
      <c r="BG182" s="163">
        <f t="shared" ca="1" si="79"/>
        <v>0</v>
      </c>
      <c r="BH182" s="163">
        <f t="shared" ca="1" si="79"/>
        <v>0</v>
      </c>
      <c r="BI182" s="163">
        <f t="shared" ca="1" si="79"/>
        <v>0</v>
      </c>
    </row>
    <row r="183" spans="2:61" outlineLevel="1" x14ac:dyDescent="0.3">
      <c r="B183" s="163" t="str">
        <f t="shared" ref="B183:C198" ca="1" si="80">B134</f>
        <v/>
      </c>
      <c r="C183" s="163" t="str">
        <f t="shared" ca="1" si="80"/>
        <v/>
      </c>
      <c r="D183" s="163">
        <f t="shared" ca="1" si="71"/>
        <v>0</v>
      </c>
      <c r="E183" s="165">
        <f t="shared" si="72"/>
        <v>0</v>
      </c>
      <c r="R183" s="163">
        <f t="shared" si="73"/>
        <v>1900</v>
      </c>
      <c r="S183" s="163" t="b">
        <f t="shared" ca="1" si="74"/>
        <v>1</v>
      </c>
      <c r="T183" s="163">
        <f t="shared" ca="1" si="75"/>
        <v>0</v>
      </c>
      <c r="U183" s="163">
        <f t="shared" ref="U183:AN211" ca="1" si="81">IFERROR(IF(YEAR($E183)=U$181,$D183,0),0)</f>
        <v>0</v>
      </c>
      <c r="V183" s="163">
        <f t="shared" ca="1" si="76"/>
        <v>0</v>
      </c>
      <c r="W183" s="163">
        <f t="shared" ca="1" si="76"/>
        <v>0</v>
      </c>
      <c r="X183" s="163">
        <f t="shared" ca="1" si="76"/>
        <v>0</v>
      </c>
      <c r="Y183" s="163">
        <f t="shared" ca="1" si="76"/>
        <v>0</v>
      </c>
      <c r="Z183" s="163">
        <f t="shared" ca="1" si="76"/>
        <v>0</v>
      </c>
      <c r="AA183" s="163">
        <f t="shared" ca="1" si="76"/>
        <v>0</v>
      </c>
      <c r="AB183" s="163">
        <f t="shared" ca="1" si="76"/>
        <v>0</v>
      </c>
      <c r="AC183" s="163">
        <f t="shared" ca="1" si="76"/>
        <v>0</v>
      </c>
      <c r="AD183" s="163">
        <f t="shared" ca="1" si="76"/>
        <v>0</v>
      </c>
      <c r="AE183" s="163">
        <f t="shared" ca="1" si="76"/>
        <v>0</v>
      </c>
      <c r="AF183" s="163">
        <f t="shared" ca="1" si="76"/>
        <v>0</v>
      </c>
      <c r="AG183" s="163">
        <f t="shared" ca="1" si="76"/>
        <v>0</v>
      </c>
      <c r="AH183" s="163">
        <f t="shared" ca="1" si="76"/>
        <v>0</v>
      </c>
      <c r="AI183" s="163">
        <f t="shared" ca="1" si="76"/>
        <v>0</v>
      </c>
      <c r="AJ183" s="163">
        <f t="shared" ca="1" si="76"/>
        <v>0</v>
      </c>
      <c r="AK183" s="163">
        <f t="shared" ca="1" si="76"/>
        <v>0</v>
      </c>
      <c r="AL183" s="163">
        <f t="shared" ca="1" si="76"/>
        <v>0</v>
      </c>
      <c r="AM183" s="163">
        <f t="shared" ca="1" si="76"/>
        <v>0</v>
      </c>
      <c r="AN183" s="163">
        <f t="shared" ca="1" si="76"/>
        <v>0</v>
      </c>
      <c r="AP183" s="163">
        <f t="shared" ca="1" si="77"/>
        <v>0</v>
      </c>
      <c r="AQ183" s="163">
        <f t="shared" ref="AQ183:AY183" ca="1" si="82">ROUND(SUMIF($U$310:$AN$310,AQ$310,$U183:$AN183)-AQ134+AP183,0)</f>
        <v>0</v>
      </c>
      <c r="AR183" s="163">
        <f t="shared" ca="1" si="82"/>
        <v>0</v>
      </c>
      <c r="AS183" s="163">
        <f t="shared" ca="1" si="82"/>
        <v>0</v>
      </c>
      <c r="AT183" s="163">
        <f t="shared" ca="1" si="82"/>
        <v>0</v>
      </c>
      <c r="AU183" s="163">
        <f t="shared" ca="1" si="82"/>
        <v>0</v>
      </c>
      <c r="AV183" s="163">
        <f t="shared" ca="1" si="82"/>
        <v>0</v>
      </c>
      <c r="AW183" s="163">
        <f t="shared" ca="1" si="82"/>
        <v>0</v>
      </c>
      <c r="AX183" s="163">
        <f t="shared" ca="1" si="82"/>
        <v>0</v>
      </c>
      <c r="AY183" s="163">
        <f t="shared" ca="1" si="82"/>
        <v>0</v>
      </c>
      <c r="AZ183" s="163">
        <f t="shared" ref="AZ183:BI183" ca="1" si="83">ROUND(SUMIF($U$310:$AN$310,AZ$310,$U183:$AN183)-AZ134+AY183,0)</f>
        <v>0</v>
      </c>
      <c r="BA183" s="163">
        <f t="shared" ca="1" si="83"/>
        <v>0</v>
      </c>
      <c r="BB183" s="163">
        <f t="shared" ca="1" si="83"/>
        <v>0</v>
      </c>
      <c r="BC183" s="163">
        <f t="shared" ca="1" si="83"/>
        <v>0</v>
      </c>
      <c r="BD183" s="163">
        <f t="shared" ca="1" si="83"/>
        <v>0</v>
      </c>
      <c r="BE183" s="163">
        <f t="shared" ca="1" si="83"/>
        <v>0</v>
      </c>
      <c r="BF183" s="163">
        <f t="shared" ca="1" si="83"/>
        <v>0</v>
      </c>
      <c r="BG183" s="163">
        <f t="shared" ca="1" si="83"/>
        <v>0</v>
      </c>
      <c r="BH183" s="163">
        <f t="shared" ca="1" si="83"/>
        <v>0</v>
      </c>
      <c r="BI183" s="163">
        <f t="shared" ca="1" si="83"/>
        <v>0</v>
      </c>
    </row>
    <row r="184" spans="2:61" outlineLevel="1" x14ac:dyDescent="0.3">
      <c r="B184" s="163" t="str">
        <f t="shared" ca="1" si="80"/>
        <v/>
      </c>
      <c r="C184" s="163" t="str">
        <f t="shared" ca="1" si="80"/>
        <v/>
      </c>
      <c r="D184" s="163">
        <f t="shared" ca="1" si="71"/>
        <v>0</v>
      </c>
      <c r="E184" s="165">
        <f t="shared" si="72"/>
        <v>0</v>
      </c>
      <c r="R184" s="163">
        <f t="shared" si="73"/>
        <v>1900</v>
      </c>
      <c r="S184" s="163" t="b">
        <f t="shared" ca="1" si="74"/>
        <v>1</v>
      </c>
      <c r="T184" s="163">
        <f t="shared" ca="1" si="75"/>
        <v>0</v>
      </c>
      <c r="U184" s="163">
        <f t="shared" ca="1" si="81"/>
        <v>0</v>
      </c>
      <c r="V184" s="163">
        <f t="shared" ca="1" si="76"/>
        <v>0</v>
      </c>
      <c r="W184" s="163">
        <f t="shared" ca="1" si="76"/>
        <v>0</v>
      </c>
      <c r="X184" s="163">
        <f t="shared" ca="1" si="76"/>
        <v>0</v>
      </c>
      <c r="Y184" s="163">
        <f t="shared" ca="1" si="76"/>
        <v>0</v>
      </c>
      <c r="Z184" s="163">
        <f t="shared" ca="1" si="76"/>
        <v>0</v>
      </c>
      <c r="AA184" s="163">
        <f t="shared" ca="1" si="76"/>
        <v>0</v>
      </c>
      <c r="AB184" s="163">
        <f t="shared" ca="1" si="76"/>
        <v>0</v>
      </c>
      <c r="AC184" s="163">
        <f t="shared" ca="1" si="76"/>
        <v>0</v>
      </c>
      <c r="AD184" s="163">
        <f t="shared" ca="1" si="76"/>
        <v>0</v>
      </c>
      <c r="AE184" s="163">
        <f t="shared" ca="1" si="76"/>
        <v>0</v>
      </c>
      <c r="AF184" s="163">
        <f t="shared" ca="1" si="76"/>
        <v>0</v>
      </c>
      <c r="AG184" s="163">
        <f t="shared" ca="1" si="76"/>
        <v>0</v>
      </c>
      <c r="AH184" s="163">
        <f t="shared" ca="1" si="76"/>
        <v>0</v>
      </c>
      <c r="AI184" s="163">
        <f t="shared" ca="1" si="76"/>
        <v>0</v>
      </c>
      <c r="AJ184" s="163">
        <f t="shared" ca="1" si="76"/>
        <v>0</v>
      </c>
      <c r="AK184" s="163">
        <f t="shared" ca="1" si="76"/>
        <v>0</v>
      </c>
      <c r="AL184" s="163">
        <f t="shared" ca="1" si="76"/>
        <v>0</v>
      </c>
      <c r="AM184" s="163">
        <f t="shared" ca="1" si="76"/>
        <v>0</v>
      </c>
      <c r="AN184" s="163">
        <f t="shared" ca="1" si="76"/>
        <v>0</v>
      </c>
      <c r="AP184" s="163">
        <f t="shared" ca="1" si="77"/>
        <v>0</v>
      </c>
      <c r="AQ184" s="163">
        <f t="shared" ref="AQ184:AY184" ca="1" si="84">ROUND(SUMIF($U$310:$AN$310,AQ$310,$U184:$AN184)-AQ135+AP184,0)</f>
        <v>0</v>
      </c>
      <c r="AR184" s="163">
        <f t="shared" ca="1" si="84"/>
        <v>0</v>
      </c>
      <c r="AS184" s="163">
        <f t="shared" ca="1" si="84"/>
        <v>0</v>
      </c>
      <c r="AT184" s="163">
        <f t="shared" ca="1" si="84"/>
        <v>0</v>
      </c>
      <c r="AU184" s="163">
        <f t="shared" ca="1" si="84"/>
        <v>0</v>
      </c>
      <c r="AV184" s="163">
        <f t="shared" ca="1" si="84"/>
        <v>0</v>
      </c>
      <c r="AW184" s="163">
        <f t="shared" ca="1" si="84"/>
        <v>0</v>
      </c>
      <c r="AX184" s="163">
        <f t="shared" ca="1" si="84"/>
        <v>0</v>
      </c>
      <c r="AY184" s="163">
        <f t="shared" ca="1" si="84"/>
        <v>0</v>
      </c>
      <c r="AZ184" s="163">
        <f t="shared" ref="AZ184:BI184" ca="1" si="85">ROUND(SUMIF($U$310:$AN$310,AZ$310,$U184:$AN184)-AZ135+AY184,0)</f>
        <v>0</v>
      </c>
      <c r="BA184" s="163">
        <f t="shared" ca="1" si="85"/>
        <v>0</v>
      </c>
      <c r="BB184" s="163">
        <f t="shared" ca="1" si="85"/>
        <v>0</v>
      </c>
      <c r="BC184" s="163">
        <f t="shared" ca="1" si="85"/>
        <v>0</v>
      </c>
      <c r="BD184" s="163">
        <f t="shared" ca="1" si="85"/>
        <v>0</v>
      </c>
      <c r="BE184" s="163">
        <f t="shared" ca="1" si="85"/>
        <v>0</v>
      </c>
      <c r="BF184" s="163">
        <f t="shared" ca="1" si="85"/>
        <v>0</v>
      </c>
      <c r="BG184" s="163">
        <f t="shared" ca="1" si="85"/>
        <v>0</v>
      </c>
      <c r="BH184" s="163">
        <f t="shared" ca="1" si="85"/>
        <v>0</v>
      </c>
      <c r="BI184" s="163">
        <f t="shared" ca="1" si="85"/>
        <v>0</v>
      </c>
    </row>
    <row r="185" spans="2:61" outlineLevel="1" x14ac:dyDescent="0.3">
      <c r="B185" s="163" t="str">
        <f t="shared" ca="1" si="80"/>
        <v/>
      </c>
      <c r="C185" s="163" t="str">
        <f t="shared" ca="1" si="80"/>
        <v/>
      </c>
      <c r="D185" s="163">
        <f t="shared" ca="1" si="71"/>
        <v>0</v>
      </c>
      <c r="E185" s="165">
        <f t="shared" si="72"/>
        <v>0</v>
      </c>
      <c r="R185" s="163">
        <f t="shared" si="73"/>
        <v>1900</v>
      </c>
      <c r="S185" s="163" t="b">
        <f t="shared" ca="1" si="74"/>
        <v>1</v>
      </c>
      <c r="T185" s="163">
        <f t="shared" ca="1" si="75"/>
        <v>0</v>
      </c>
      <c r="U185" s="163">
        <f t="shared" ca="1" si="81"/>
        <v>0</v>
      </c>
      <c r="V185" s="163">
        <f t="shared" ca="1" si="76"/>
        <v>0</v>
      </c>
      <c r="W185" s="163">
        <f t="shared" ca="1" si="76"/>
        <v>0</v>
      </c>
      <c r="X185" s="163">
        <f t="shared" ca="1" si="76"/>
        <v>0</v>
      </c>
      <c r="Y185" s="163">
        <f t="shared" ca="1" si="76"/>
        <v>0</v>
      </c>
      <c r="Z185" s="163">
        <f t="shared" ca="1" si="76"/>
        <v>0</v>
      </c>
      <c r="AA185" s="163">
        <f t="shared" ca="1" si="76"/>
        <v>0</v>
      </c>
      <c r="AB185" s="163">
        <f t="shared" ca="1" si="76"/>
        <v>0</v>
      </c>
      <c r="AC185" s="163">
        <f t="shared" ca="1" si="76"/>
        <v>0</v>
      </c>
      <c r="AD185" s="163">
        <f t="shared" ca="1" si="76"/>
        <v>0</v>
      </c>
      <c r="AE185" s="163">
        <f t="shared" ca="1" si="76"/>
        <v>0</v>
      </c>
      <c r="AF185" s="163">
        <f t="shared" ca="1" si="76"/>
        <v>0</v>
      </c>
      <c r="AG185" s="163">
        <f t="shared" ca="1" si="76"/>
        <v>0</v>
      </c>
      <c r="AH185" s="163">
        <f t="shared" ca="1" si="76"/>
        <v>0</v>
      </c>
      <c r="AI185" s="163">
        <f t="shared" ca="1" si="76"/>
        <v>0</v>
      </c>
      <c r="AJ185" s="163">
        <f t="shared" ca="1" si="76"/>
        <v>0</v>
      </c>
      <c r="AK185" s="163">
        <f t="shared" ca="1" si="76"/>
        <v>0</v>
      </c>
      <c r="AL185" s="163">
        <f t="shared" ca="1" si="76"/>
        <v>0</v>
      </c>
      <c r="AM185" s="163">
        <f t="shared" ca="1" si="76"/>
        <v>0</v>
      </c>
      <c r="AN185" s="163">
        <f t="shared" ca="1" si="76"/>
        <v>0</v>
      </c>
      <c r="AP185" s="163">
        <f t="shared" ca="1" si="77"/>
        <v>0</v>
      </c>
      <c r="AQ185" s="163">
        <f t="shared" ref="AQ185:AY185" ca="1" si="86">ROUND(SUMIF($U$310:$AN$310,AQ$310,$U185:$AN185)-AQ136+AP185,0)</f>
        <v>0</v>
      </c>
      <c r="AR185" s="163">
        <f t="shared" ca="1" si="86"/>
        <v>0</v>
      </c>
      <c r="AS185" s="163">
        <f t="shared" ca="1" si="86"/>
        <v>0</v>
      </c>
      <c r="AT185" s="163">
        <f t="shared" ca="1" si="86"/>
        <v>0</v>
      </c>
      <c r="AU185" s="163">
        <f t="shared" ca="1" si="86"/>
        <v>0</v>
      </c>
      <c r="AV185" s="163">
        <f t="shared" ca="1" si="86"/>
        <v>0</v>
      </c>
      <c r="AW185" s="163">
        <f t="shared" ca="1" si="86"/>
        <v>0</v>
      </c>
      <c r="AX185" s="163">
        <f t="shared" ca="1" si="86"/>
        <v>0</v>
      </c>
      <c r="AY185" s="163">
        <f t="shared" ca="1" si="86"/>
        <v>0</v>
      </c>
      <c r="AZ185" s="163">
        <f t="shared" ref="AZ185:BI185" ca="1" si="87">ROUND(SUMIF($U$310:$AN$310,AZ$310,$U185:$AN185)-AZ136+AY185,0)</f>
        <v>0</v>
      </c>
      <c r="BA185" s="163">
        <f t="shared" ca="1" si="87"/>
        <v>0</v>
      </c>
      <c r="BB185" s="163">
        <f t="shared" ca="1" si="87"/>
        <v>0</v>
      </c>
      <c r="BC185" s="163">
        <f t="shared" ca="1" si="87"/>
        <v>0</v>
      </c>
      <c r="BD185" s="163">
        <f t="shared" ca="1" si="87"/>
        <v>0</v>
      </c>
      <c r="BE185" s="163">
        <f t="shared" ca="1" si="87"/>
        <v>0</v>
      </c>
      <c r="BF185" s="163">
        <f t="shared" ca="1" si="87"/>
        <v>0</v>
      </c>
      <c r="BG185" s="163">
        <f t="shared" ca="1" si="87"/>
        <v>0</v>
      </c>
      <c r="BH185" s="163">
        <f t="shared" ca="1" si="87"/>
        <v>0</v>
      </c>
      <c r="BI185" s="163">
        <f t="shared" ca="1" si="87"/>
        <v>0</v>
      </c>
    </row>
    <row r="186" spans="2:61" outlineLevel="1" x14ac:dyDescent="0.3">
      <c r="B186" s="163" t="str">
        <f t="shared" ca="1" si="80"/>
        <v/>
      </c>
      <c r="C186" s="163" t="str">
        <f t="shared" ca="1" si="80"/>
        <v/>
      </c>
      <c r="D186" s="163">
        <f t="shared" ca="1" si="71"/>
        <v>0</v>
      </c>
      <c r="E186" s="165">
        <f t="shared" si="72"/>
        <v>0</v>
      </c>
      <c r="R186" s="163">
        <f t="shared" si="73"/>
        <v>1900</v>
      </c>
      <c r="S186" s="163" t="b">
        <f t="shared" ca="1" si="74"/>
        <v>1</v>
      </c>
      <c r="T186" s="163">
        <f t="shared" ca="1" si="75"/>
        <v>0</v>
      </c>
      <c r="U186" s="163">
        <f t="shared" ca="1" si="81"/>
        <v>0</v>
      </c>
      <c r="V186" s="163">
        <f t="shared" ca="1" si="76"/>
        <v>0</v>
      </c>
      <c r="W186" s="163">
        <f t="shared" ca="1" si="76"/>
        <v>0</v>
      </c>
      <c r="X186" s="163">
        <f t="shared" ca="1" si="76"/>
        <v>0</v>
      </c>
      <c r="Y186" s="163">
        <f t="shared" ca="1" si="76"/>
        <v>0</v>
      </c>
      <c r="Z186" s="163">
        <f t="shared" ca="1" si="76"/>
        <v>0</v>
      </c>
      <c r="AA186" s="163">
        <f t="shared" ca="1" si="76"/>
        <v>0</v>
      </c>
      <c r="AB186" s="163">
        <f t="shared" ca="1" si="76"/>
        <v>0</v>
      </c>
      <c r="AC186" s="163">
        <f t="shared" ca="1" si="76"/>
        <v>0</v>
      </c>
      <c r="AD186" s="163">
        <f t="shared" ca="1" si="76"/>
        <v>0</v>
      </c>
      <c r="AE186" s="163">
        <f t="shared" ca="1" si="76"/>
        <v>0</v>
      </c>
      <c r="AF186" s="163">
        <f t="shared" ca="1" si="76"/>
        <v>0</v>
      </c>
      <c r="AG186" s="163">
        <f t="shared" ca="1" si="76"/>
        <v>0</v>
      </c>
      <c r="AH186" s="163">
        <f t="shared" ca="1" si="76"/>
        <v>0</v>
      </c>
      <c r="AI186" s="163">
        <f t="shared" ca="1" si="76"/>
        <v>0</v>
      </c>
      <c r="AJ186" s="163">
        <f t="shared" ca="1" si="76"/>
        <v>0</v>
      </c>
      <c r="AK186" s="163">
        <f t="shared" ca="1" si="76"/>
        <v>0</v>
      </c>
      <c r="AL186" s="163">
        <f t="shared" ca="1" si="76"/>
        <v>0</v>
      </c>
      <c r="AM186" s="163">
        <f t="shared" ca="1" si="76"/>
        <v>0</v>
      </c>
      <c r="AN186" s="163">
        <f t="shared" ca="1" si="76"/>
        <v>0</v>
      </c>
      <c r="AP186" s="163">
        <f t="shared" ca="1" si="77"/>
        <v>0</v>
      </c>
      <c r="AQ186" s="163">
        <f t="shared" ref="AQ186:AY186" ca="1" si="88">ROUND(SUMIF($U$310:$AN$310,AQ$310,$U186:$AN186)-AQ137+AP186,0)</f>
        <v>0</v>
      </c>
      <c r="AR186" s="163">
        <f t="shared" ca="1" si="88"/>
        <v>0</v>
      </c>
      <c r="AS186" s="163">
        <f t="shared" ca="1" si="88"/>
        <v>0</v>
      </c>
      <c r="AT186" s="163">
        <f t="shared" ca="1" si="88"/>
        <v>0</v>
      </c>
      <c r="AU186" s="163">
        <f t="shared" ca="1" si="88"/>
        <v>0</v>
      </c>
      <c r="AV186" s="163">
        <f t="shared" ca="1" si="88"/>
        <v>0</v>
      </c>
      <c r="AW186" s="163">
        <f t="shared" ca="1" si="88"/>
        <v>0</v>
      </c>
      <c r="AX186" s="163">
        <f t="shared" ca="1" si="88"/>
        <v>0</v>
      </c>
      <c r="AY186" s="163">
        <f t="shared" ca="1" si="88"/>
        <v>0</v>
      </c>
      <c r="AZ186" s="163">
        <f t="shared" ref="AZ186:BI186" ca="1" si="89">ROUND(SUMIF($U$310:$AN$310,AZ$310,$U186:$AN186)-AZ137+AY186,0)</f>
        <v>0</v>
      </c>
      <c r="BA186" s="163">
        <f t="shared" ca="1" si="89"/>
        <v>0</v>
      </c>
      <c r="BB186" s="163">
        <f t="shared" ca="1" si="89"/>
        <v>0</v>
      </c>
      <c r="BC186" s="163">
        <f t="shared" ca="1" si="89"/>
        <v>0</v>
      </c>
      <c r="BD186" s="163">
        <f t="shared" ca="1" si="89"/>
        <v>0</v>
      </c>
      <c r="BE186" s="163">
        <f t="shared" ca="1" si="89"/>
        <v>0</v>
      </c>
      <c r="BF186" s="163">
        <f t="shared" ca="1" si="89"/>
        <v>0</v>
      </c>
      <c r="BG186" s="163">
        <f t="shared" ca="1" si="89"/>
        <v>0</v>
      </c>
      <c r="BH186" s="163">
        <f t="shared" ca="1" si="89"/>
        <v>0</v>
      </c>
      <c r="BI186" s="163">
        <f t="shared" ca="1" si="89"/>
        <v>0</v>
      </c>
    </row>
    <row r="187" spans="2:61" outlineLevel="1" x14ac:dyDescent="0.3">
      <c r="B187" s="163" t="str">
        <f t="shared" ca="1" si="80"/>
        <v/>
      </c>
      <c r="C187" s="163" t="str">
        <f t="shared" ca="1" si="80"/>
        <v/>
      </c>
      <c r="D187" s="163">
        <f t="shared" ca="1" si="71"/>
        <v>0</v>
      </c>
      <c r="E187" s="165">
        <f t="shared" si="72"/>
        <v>0</v>
      </c>
      <c r="R187" s="163">
        <f t="shared" si="73"/>
        <v>1900</v>
      </c>
      <c r="S187" s="163" t="b">
        <f t="shared" ca="1" si="74"/>
        <v>1</v>
      </c>
      <c r="T187" s="163">
        <f t="shared" ca="1" si="75"/>
        <v>0</v>
      </c>
      <c r="U187" s="163">
        <f t="shared" ca="1" si="81"/>
        <v>0</v>
      </c>
      <c r="V187" s="163">
        <f t="shared" ca="1" si="76"/>
        <v>0</v>
      </c>
      <c r="W187" s="163">
        <f t="shared" ca="1" si="76"/>
        <v>0</v>
      </c>
      <c r="X187" s="163">
        <f t="shared" ca="1" si="76"/>
        <v>0</v>
      </c>
      <c r="Y187" s="163">
        <f t="shared" ca="1" si="76"/>
        <v>0</v>
      </c>
      <c r="Z187" s="163">
        <f t="shared" ca="1" si="76"/>
        <v>0</v>
      </c>
      <c r="AA187" s="163">
        <f t="shared" ca="1" si="76"/>
        <v>0</v>
      </c>
      <c r="AB187" s="163">
        <f t="shared" ca="1" si="76"/>
        <v>0</v>
      </c>
      <c r="AC187" s="163">
        <f t="shared" ca="1" si="76"/>
        <v>0</v>
      </c>
      <c r="AD187" s="163">
        <f t="shared" ca="1" si="76"/>
        <v>0</v>
      </c>
      <c r="AE187" s="163">
        <f t="shared" ca="1" si="76"/>
        <v>0</v>
      </c>
      <c r="AF187" s="163">
        <f t="shared" ca="1" si="76"/>
        <v>0</v>
      </c>
      <c r="AG187" s="163">
        <f t="shared" ca="1" si="76"/>
        <v>0</v>
      </c>
      <c r="AH187" s="163">
        <f t="shared" ca="1" si="76"/>
        <v>0</v>
      </c>
      <c r="AI187" s="163">
        <f t="shared" ca="1" si="76"/>
        <v>0</v>
      </c>
      <c r="AJ187" s="163">
        <f t="shared" ca="1" si="76"/>
        <v>0</v>
      </c>
      <c r="AK187" s="163">
        <f t="shared" ca="1" si="76"/>
        <v>0</v>
      </c>
      <c r="AL187" s="163">
        <f t="shared" ca="1" si="76"/>
        <v>0</v>
      </c>
      <c r="AM187" s="163">
        <f t="shared" ca="1" si="76"/>
        <v>0</v>
      </c>
      <c r="AN187" s="163">
        <f t="shared" ca="1" si="76"/>
        <v>0</v>
      </c>
      <c r="AP187" s="163">
        <f t="shared" ca="1" si="77"/>
        <v>0</v>
      </c>
      <c r="AQ187" s="163">
        <f t="shared" ref="AQ187:AY187" ca="1" si="90">ROUND(SUMIF($U$310:$AN$310,AQ$310,$U187:$AN187)-AQ138+AP187,0)</f>
        <v>0</v>
      </c>
      <c r="AR187" s="163">
        <f t="shared" ca="1" si="90"/>
        <v>0</v>
      </c>
      <c r="AS187" s="163">
        <f t="shared" ca="1" si="90"/>
        <v>0</v>
      </c>
      <c r="AT187" s="163">
        <f t="shared" ca="1" si="90"/>
        <v>0</v>
      </c>
      <c r="AU187" s="163">
        <f t="shared" ca="1" si="90"/>
        <v>0</v>
      </c>
      <c r="AV187" s="163">
        <f t="shared" ca="1" si="90"/>
        <v>0</v>
      </c>
      <c r="AW187" s="163">
        <f t="shared" ca="1" si="90"/>
        <v>0</v>
      </c>
      <c r="AX187" s="163">
        <f t="shared" ca="1" si="90"/>
        <v>0</v>
      </c>
      <c r="AY187" s="163">
        <f t="shared" ca="1" si="90"/>
        <v>0</v>
      </c>
      <c r="AZ187" s="163">
        <f t="shared" ref="AZ187:BI187" ca="1" si="91">ROUND(SUMIF($U$310:$AN$310,AZ$310,$U187:$AN187)-AZ138+AY187,0)</f>
        <v>0</v>
      </c>
      <c r="BA187" s="163">
        <f t="shared" ca="1" si="91"/>
        <v>0</v>
      </c>
      <c r="BB187" s="163">
        <f t="shared" ca="1" si="91"/>
        <v>0</v>
      </c>
      <c r="BC187" s="163">
        <f t="shared" ca="1" si="91"/>
        <v>0</v>
      </c>
      <c r="BD187" s="163">
        <f t="shared" ca="1" si="91"/>
        <v>0</v>
      </c>
      <c r="BE187" s="163">
        <f t="shared" ca="1" si="91"/>
        <v>0</v>
      </c>
      <c r="BF187" s="163">
        <f t="shared" ca="1" si="91"/>
        <v>0</v>
      </c>
      <c r="BG187" s="163">
        <f t="shared" ca="1" si="91"/>
        <v>0</v>
      </c>
      <c r="BH187" s="163">
        <f t="shared" ca="1" si="91"/>
        <v>0</v>
      </c>
      <c r="BI187" s="163">
        <f t="shared" ca="1" si="91"/>
        <v>0</v>
      </c>
    </row>
    <row r="188" spans="2:61" outlineLevel="1" x14ac:dyDescent="0.3">
      <c r="B188" s="163" t="str">
        <f t="shared" ca="1" si="80"/>
        <v/>
      </c>
      <c r="C188" s="163" t="str">
        <f t="shared" ca="1" si="80"/>
        <v/>
      </c>
      <c r="D188" s="163">
        <f t="shared" ca="1" si="71"/>
        <v>0</v>
      </c>
      <c r="E188" s="165">
        <f t="shared" si="72"/>
        <v>0</v>
      </c>
      <c r="R188" s="163">
        <f t="shared" si="73"/>
        <v>1900</v>
      </c>
      <c r="S188" s="163" t="b">
        <f t="shared" ca="1" si="74"/>
        <v>1</v>
      </c>
      <c r="T188" s="163">
        <f t="shared" ca="1" si="75"/>
        <v>0</v>
      </c>
      <c r="U188" s="163">
        <f t="shared" ca="1" si="81"/>
        <v>0</v>
      </c>
      <c r="V188" s="163">
        <f t="shared" ca="1" si="76"/>
        <v>0</v>
      </c>
      <c r="W188" s="163">
        <f t="shared" ca="1" si="76"/>
        <v>0</v>
      </c>
      <c r="X188" s="163">
        <f t="shared" ca="1" si="76"/>
        <v>0</v>
      </c>
      <c r="Y188" s="163">
        <f t="shared" ca="1" si="76"/>
        <v>0</v>
      </c>
      <c r="Z188" s="163">
        <f t="shared" ca="1" si="76"/>
        <v>0</v>
      </c>
      <c r="AA188" s="163">
        <f t="shared" ca="1" si="76"/>
        <v>0</v>
      </c>
      <c r="AB188" s="163">
        <f t="shared" ca="1" si="76"/>
        <v>0</v>
      </c>
      <c r="AC188" s="163">
        <f t="shared" ca="1" si="76"/>
        <v>0</v>
      </c>
      <c r="AD188" s="163">
        <f t="shared" ca="1" si="76"/>
        <v>0</v>
      </c>
      <c r="AE188" s="163">
        <f t="shared" ca="1" si="76"/>
        <v>0</v>
      </c>
      <c r="AF188" s="163">
        <f t="shared" ca="1" si="76"/>
        <v>0</v>
      </c>
      <c r="AG188" s="163">
        <f t="shared" ca="1" si="76"/>
        <v>0</v>
      </c>
      <c r="AH188" s="163">
        <f t="shared" ref="AE188:AN197" ca="1" si="92">IFERROR(IF(YEAR($E188)=AH$181,$D188,0),0)</f>
        <v>0</v>
      </c>
      <c r="AI188" s="163">
        <f t="shared" ca="1" si="92"/>
        <v>0</v>
      </c>
      <c r="AJ188" s="163">
        <f t="shared" ca="1" si="92"/>
        <v>0</v>
      </c>
      <c r="AK188" s="163">
        <f t="shared" ca="1" si="92"/>
        <v>0</v>
      </c>
      <c r="AL188" s="163">
        <f t="shared" ca="1" si="92"/>
        <v>0</v>
      </c>
      <c r="AM188" s="163">
        <f t="shared" ca="1" si="92"/>
        <v>0</v>
      </c>
      <c r="AN188" s="163">
        <f t="shared" ca="1" si="92"/>
        <v>0</v>
      </c>
      <c r="AP188" s="163">
        <f t="shared" ca="1" si="77"/>
        <v>0</v>
      </c>
      <c r="AQ188" s="163">
        <f t="shared" ref="AQ188:AY188" ca="1" si="93">ROUND(SUMIF($U$310:$AN$310,AQ$310,$U188:$AN188)-AQ139+AP188,0)</f>
        <v>0</v>
      </c>
      <c r="AR188" s="163">
        <f t="shared" ca="1" si="93"/>
        <v>0</v>
      </c>
      <c r="AS188" s="163">
        <f t="shared" ca="1" si="93"/>
        <v>0</v>
      </c>
      <c r="AT188" s="163">
        <f t="shared" ca="1" si="93"/>
        <v>0</v>
      </c>
      <c r="AU188" s="163">
        <f t="shared" ca="1" si="93"/>
        <v>0</v>
      </c>
      <c r="AV188" s="163">
        <f t="shared" ca="1" si="93"/>
        <v>0</v>
      </c>
      <c r="AW188" s="163">
        <f t="shared" ca="1" si="93"/>
        <v>0</v>
      </c>
      <c r="AX188" s="163">
        <f t="shared" ca="1" si="93"/>
        <v>0</v>
      </c>
      <c r="AY188" s="163">
        <f t="shared" ca="1" si="93"/>
        <v>0</v>
      </c>
      <c r="AZ188" s="163">
        <f t="shared" ref="AZ188:BI188" ca="1" si="94">ROUND(SUMIF($U$310:$AN$310,AZ$310,$U188:$AN188)-AZ139+AY188,0)</f>
        <v>0</v>
      </c>
      <c r="BA188" s="163">
        <f t="shared" ca="1" si="94"/>
        <v>0</v>
      </c>
      <c r="BB188" s="163">
        <f t="shared" ca="1" si="94"/>
        <v>0</v>
      </c>
      <c r="BC188" s="163">
        <f t="shared" ca="1" si="94"/>
        <v>0</v>
      </c>
      <c r="BD188" s="163">
        <f t="shared" ca="1" si="94"/>
        <v>0</v>
      </c>
      <c r="BE188" s="163">
        <f t="shared" ca="1" si="94"/>
        <v>0</v>
      </c>
      <c r="BF188" s="163">
        <f t="shared" ca="1" si="94"/>
        <v>0</v>
      </c>
      <c r="BG188" s="163">
        <f t="shared" ca="1" si="94"/>
        <v>0</v>
      </c>
      <c r="BH188" s="163">
        <f t="shared" ca="1" si="94"/>
        <v>0</v>
      </c>
      <c r="BI188" s="163">
        <f t="shared" ca="1" si="94"/>
        <v>0</v>
      </c>
    </row>
    <row r="189" spans="2:61" outlineLevel="1" x14ac:dyDescent="0.3">
      <c r="B189" s="163" t="str">
        <f t="shared" ca="1" si="80"/>
        <v/>
      </c>
      <c r="C189" s="163" t="str">
        <f t="shared" ca="1" si="80"/>
        <v/>
      </c>
      <c r="D189" s="163">
        <f t="shared" ca="1" si="71"/>
        <v>0</v>
      </c>
      <c r="E189" s="165">
        <f t="shared" si="72"/>
        <v>0</v>
      </c>
      <c r="R189" s="163">
        <f t="shared" si="73"/>
        <v>1900</v>
      </c>
      <c r="S189" s="163" t="b">
        <f t="shared" ca="1" si="74"/>
        <v>1</v>
      </c>
      <c r="T189" s="163">
        <f t="shared" ca="1" si="75"/>
        <v>0</v>
      </c>
      <c r="U189" s="163">
        <f t="shared" ca="1" si="81"/>
        <v>0</v>
      </c>
      <c r="V189" s="163">
        <f t="shared" ca="1" si="76"/>
        <v>0</v>
      </c>
      <c r="W189" s="163">
        <f t="shared" ca="1" si="76"/>
        <v>0</v>
      </c>
      <c r="X189" s="163">
        <f t="shared" ca="1" si="76"/>
        <v>0</v>
      </c>
      <c r="Y189" s="163">
        <f t="shared" ca="1" si="76"/>
        <v>0</v>
      </c>
      <c r="Z189" s="163">
        <f t="shared" ca="1" si="76"/>
        <v>0</v>
      </c>
      <c r="AA189" s="163">
        <f t="shared" ca="1" si="76"/>
        <v>0</v>
      </c>
      <c r="AB189" s="163">
        <f t="shared" ca="1" si="76"/>
        <v>0</v>
      </c>
      <c r="AC189" s="163">
        <f t="shared" ca="1" si="76"/>
        <v>0</v>
      </c>
      <c r="AD189" s="163">
        <f t="shared" ca="1" si="76"/>
        <v>0</v>
      </c>
      <c r="AE189" s="163">
        <f t="shared" ca="1" si="92"/>
        <v>0</v>
      </c>
      <c r="AF189" s="163">
        <f t="shared" ca="1" si="92"/>
        <v>0</v>
      </c>
      <c r="AG189" s="163">
        <f t="shared" ca="1" si="92"/>
        <v>0</v>
      </c>
      <c r="AH189" s="163">
        <f t="shared" ca="1" si="92"/>
        <v>0</v>
      </c>
      <c r="AI189" s="163">
        <f t="shared" ca="1" si="92"/>
        <v>0</v>
      </c>
      <c r="AJ189" s="163">
        <f t="shared" ca="1" si="92"/>
        <v>0</v>
      </c>
      <c r="AK189" s="163">
        <f t="shared" ca="1" si="92"/>
        <v>0</v>
      </c>
      <c r="AL189" s="163">
        <f t="shared" ca="1" si="92"/>
        <v>0</v>
      </c>
      <c r="AM189" s="163">
        <f t="shared" ca="1" si="92"/>
        <v>0</v>
      </c>
      <c r="AN189" s="163">
        <f t="shared" ca="1" si="92"/>
        <v>0</v>
      </c>
      <c r="AP189" s="163">
        <f t="shared" ca="1" si="77"/>
        <v>0</v>
      </c>
      <c r="AQ189" s="163">
        <f t="shared" ref="AQ189:AY189" ca="1" si="95">ROUND(SUMIF($U$310:$AN$310,AQ$310,$U189:$AN189)-AQ140+AP189,0)</f>
        <v>0</v>
      </c>
      <c r="AR189" s="163">
        <f t="shared" ca="1" si="95"/>
        <v>0</v>
      </c>
      <c r="AS189" s="163">
        <f t="shared" ca="1" si="95"/>
        <v>0</v>
      </c>
      <c r="AT189" s="163">
        <f t="shared" ca="1" si="95"/>
        <v>0</v>
      </c>
      <c r="AU189" s="163">
        <f t="shared" ca="1" si="95"/>
        <v>0</v>
      </c>
      <c r="AV189" s="163">
        <f t="shared" ca="1" si="95"/>
        <v>0</v>
      </c>
      <c r="AW189" s="163">
        <f t="shared" ca="1" si="95"/>
        <v>0</v>
      </c>
      <c r="AX189" s="163">
        <f t="shared" ca="1" si="95"/>
        <v>0</v>
      </c>
      <c r="AY189" s="163">
        <f t="shared" ca="1" si="95"/>
        <v>0</v>
      </c>
      <c r="AZ189" s="163">
        <f t="shared" ref="AZ189:BI189" ca="1" si="96">ROUND(SUMIF($U$310:$AN$310,AZ$310,$U189:$AN189)-AZ140+AY189,0)</f>
        <v>0</v>
      </c>
      <c r="BA189" s="163">
        <f t="shared" ca="1" si="96"/>
        <v>0</v>
      </c>
      <c r="BB189" s="163">
        <f t="shared" ca="1" si="96"/>
        <v>0</v>
      </c>
      <c r="BC189" s="163">
        <f t="shared" ca="1" si="96"/>
        <v>0</v>
      </c>
      <c r="BD189" s="163">
        <f t="shared" ca="1" si="96"/>
        <v>0</v>
      </c>
      <c r="BE189" s="163">
        <f t="shared" ca="1" si="96"/>
        <v>0</v>
      </c>
      <c r="BF189" s="163">
        <f t="shared" ca="1" si="96"/>
        <v>0</v>
      </c>
      <c r="BG189" s="163">
        <f t="shared" ca="1" si="96"/>
        <v>0</v>
      </c>
      <c r="BH189" s="163">
        <f t="shared" ca="1" si="96"/>
        <v>0</v>
      </c>
      <c r="BI189" s="163">
        <f t="shared" ca="1" si="96"/>
        <v>0</v>
      </c>
    </row>
    <row r="190" spans="2:61" outlineLevel="1" x14ac:dyDescent="0.3">
      <c r="B190" s="163" t="str">
        <f t="shared" ca="1" si="80"/>
        <v/>
      </c>
      <c r="C190" s="163" t="str">
        <f t="shared" ca="1" si="80"/>
        <v/>
      </c>
      <c r="D190" s="163">
        <f t="shared" ca="1" si="71"/>
        <v>0</v>
      </c>
      <c r="E190" s="165">
        <f t="shared" si="72"/>
        <v>0</v>
      </c>
      <c r="R190" s="163">
        <f t="shared" si="73"/>
        <v>1900</v>
      </c>
      <c r="S190" s="163" t="b">
        <f t="shared" ca="1" si="74"/>
        <v>1</v>
      </c>
      <c r="T190" s="163">
        <f t="shared" ca="1" si="75"/>
        <v>0</v>
      </c>
      <c r="U190" s="163">
        <f t="shared" ca="1" si="81"/>
        <v>0</v>
      </c>
      <c r="V190" s="163">
        <f t="shared" ca="1" si="76"/>
        <v>0</v>
      </c>
      <c r="W190" s="163">
        <f t="shared" ca="1" si="76"/>
        <v>0</v>
      </c>
      <c r="X190" s="163">
        <f t="shared" ca="1" si="76"/>
        <v>0</v>
      </c>
      <c r="Y190" s="163">
        <f t="shared" ca="1" si="76"/>
        <v>0</v>
      </c>
      <c r="Z190" s="163">
        <f t="shared" ca="1" si="76"/>
        <v>0</v>
      </c>
      <c r="AA190" s="163">
        <f t="shared" ca="1" si="76"/>
        <v>0</v>
      </c>
      <c r="AB190" s="163">
        <f t="shared" ca="1" si="76"/>
        <v>0</v>
      </c>
      <c r="AC190" s="163">
        <f t="shared" ca="1" si="76"/>
        <v>0</v>
      </c>
      <c r="AD190" s="163">
        <f t="shared" ca="1" si="76"/>
        <v>0</v>
      </c>
      <c r="AE190" s="163">
        <f t="shared" ca="1" si="92"/>
        <v>0</v>
      </c>
      <c r="AF190" s="163">
        <f t="shared" ca="1" si="92"/>
        <v>0</v>
      </c>
      <c r="AG190" s="163">
        <f t="shared" ca="1" si="92"/>
        <v>0</v>
      </c>
      <c r="AH190" s="163">
        <f t="shared" ca="1" si="92"/>
        <v>0</v>
      </c>
      <c r="AI190" s="163">
        <f t="shared" ca="1" si="92"/>
        <v>0</v>
      </c>
      <c r="AJ190" s="163">
        <f t="shared" ca="1" si="92"/>
        <v>0</v>
      </c>
      <c r="AK190" s="163">
        <f t="shared" ca="1" si="92"/>
        <v>0</v>
      </c>
      <c r="AL190" s="163">
        <f t="shared" ca="1" si="92"/>
        <v>0</v>
      </c>
      <c r="AM190" s="163">
        <f t="shared" ca="1" si="92"/>
        <v>0</v>
      </c>
      <c r="AN190" s="163">
        <f t="shared" ca="1" si="92"/>
        <v>0</v>
      </c>
      <c r="AP190" s="163">
        <f t="shared" ca="1" si="77"/>
        <v>0</v>
      </c>
      <c r="AQ190" s="163">
        <f t="shared" ref="AQ190:AY190" ca="1" si="97">ROUND(SUMIF($U$310:$AN$310,AQ$310,$U190:$AN190)-AQ141+AP190,0)</f>
        <v>0</v>
      </c>
      <c r="AR190" s="163">
        <f t="shared" ca="1" si="97"/>
        <v>0</v>
      </c>
      <c r="AS190" s="163">
        <f t="shared" ca="1" si="97"/>
        <v>0</v>
      </c>
      <c r="AT190" s="163">
        <f t="shared" ca="1" si="97"/>
        <v>0</v>
      </c>
      <c r="AU190" s="163">
        <f t="shared" ca="1" si="97"/>
        <v>0</v>
      </c>
      <c r="AV190" s="163">
        <f t="shared" ca="1" si="97"/>
        <v>0</v>
      </c>
      <c r="AW190" s="163">
        <f t="shared" ca="1" si="97"/>
        <v>0</v>
      </c>
      <c r="AX190" s="163">
        <f t="shared" ca="1" si="97"/>
        <v>0</v>
      </c>
      <c r="AY190" s="163">
        <f t="shared" ca="1" si="97"/>
        <v>0</v>
      </c>
      <c r="AZ190" s="163">
        <f t="shared" ref="AZ190:BI190" ca="1" si="98">ROUND(SUMIF($U$310:$AN$310,AZ$310,$U190:$AN190)-AZ141+AY190,0)</f>
        <v>0</v>
      </c>
      <c r="BA190" s="163">
        <f t="shared" ca="1" si="98"/>
        <v>0</v>
      </c>
      <c r="BB190" s="163">
        <f t="shared" ca="1" si="98"/>
        <v>0</v>
      </c>
      <c r="BC190" s="163">
        <f t="shared" ca="1" si="98"/>
        <v>0</v>
      </c>
      <c r="BD190" s="163">
        <f t="shared" ca="1" si="98"/>
        <v>0</v>
      </c>
      <c r="BE190" s="163">
        <f t="shared" ca="1" si="98"/>
        <v>0</v>
      </c>
      <c r="BF190" s="163">
        <f t="shared" ca="1" si="98"/>
        <v>0</v>
      </c>
      <c r="BG190" s="163">
        <f t="shared" ca="1" si="98"/>
        <v>0</v>
      </c>
      <c r="BH190" s="163">
        <f t="shared" ca="1" si="98"/>
        <v>0</v>
      </c>
      <c r="BI190" s="163">
        <f t="shared" ca="1" si="98"/>
        <v>0</v>
      </c>
    </row>
    <row r="191" spans="2:61" outlineLevel="1" x14ac:dyDescent="0.3">
      <c r="B191" s="163" t="str">
        <f t="shared" ca="1" si="80"/>
        <v/>
      </c>
      <c r="C191" s="163" t="str">
        <f t="shared" ca="1" si="80"/>
        <v/>
      </c>
      <c r="D191" s="163">
        <f t="shared" ca="1" si="71"/>
        <v>0</v>
      </c>
      <c r="E191" s="165">
        <f t="shared" si="72"/>
        <v>0</v>
      </c>
      <c r="R191" s="163">
        <f t="shared" si="73"/>
        <v>1900</v>
      </c>
      <c r="S191" s="163" t="b">
        <f t="shared" ca="1" si="74"/>
        <v>1</v>
      </c>
      <c r="T191" s="163">
        <f t="shared" ca="1" si="75"/>
        <v>0</v>
      </c>
      <c r="U191" s="163">
        <f t="shared" ca="1" si="81"/>
        <v>0</v>
      </c>
      <c r="V191" s="163">
        <f t="shared" ca="1" si="76"/>
        <v>0</v>
      </c>
      <c r="W191" s="163">
        <f t="shared" ca="1" si="76"/>
        <v>0</v>
      </c>
      <c r="X191" s="163">
        <f t="shared" ca="1" si="76"/>
        <v>0</v>
      </c>
      <c r="Y191" s="163">
        <f t="shared" ca="1" si="76"/>
        <v>0</v>
      </c>
      <c r="Z191" s="163">
        <f t="shared" ca="1" si="76"/>
        <v>0</v>
      </c>
      <c r="AA191" s="163">
        <f t="shared" ca="1" si="76"/>
        <v>0</v>
      </c>
      <c r="AB191" s="163">
        <f t="shared" ca="1" si="76"/>
        <v>0</v>
      </c>
      <c r="AC191" s="163">
        <f t="shared" ca="1" si="76"/>
        <v>0</v>
      </c>
      <c r="AD191" s="163">
        <f t="shared" ca="1" si="76"/>
        <v>0</v>
      </c>
      <c r="AE191" s="163">
        <f t="shared" ca="1" si="92"/>
        <v>0</v>
      </c>
      <c r="AF191" s="163">
        <f t="shared" ca="1" si="92"/>
        <v>0</v>
      </c>
      <c r="AG191" s="163">
        <f t="shared" ca="1" si="92"/>
        <v>0</v>
      </c>
      <c r="AH191" s="163">
        <f t="shared" ca="1" si="92"/>
        <v>0</v>
      </c>
      <c r="AI191" s="163">
        <f t="shared" ca="1" si="92"/>
        <v>0</v>
      </c>
      <c r="AJ191" s="163">
        <f t="shared" ca="1" si="92"/>
        <v>0</v>
      </c>
      <c r="AK191" s="163">
        <f t="shared" ca="1" si="92"/>
        <v>0</v>
      </c>
      <c r="AL191" s="163">
        <f t="shared" ca="1" si="92"/>
        <v>0</v>
      </c>
      <c r="AM191" s="163">
        <f t="shared" ca="1" si="92"/>
        <v>0</v>
      </c>
      <c r="AN191" s="163">
        <f t="shared" ca="1" si="92"/>
        <v>0</v>
      </c>
      <c r="AP191" s="163">
        <f t="shared" ca="1" si="77"/>
        <v>0</v>
      </c>
      <c r="AQ191" s="163">
        <f t="shared" ref="AQ191:AY191" ca="1" si="99">ROUND(SUMIF($U$310:$AN$310,AQ$310,$U191:$AN191)-AQ142+AP191,0)</f>
        <v>0</v>
      </c>
      <c r="AR191" s="163">
        <f t="shared" ca="1" si="99"/>
        <v>0</v>
      </c>
      <c r="AS191" s="163">
        <f t="shared" ca="1" si="99"/>
        <v>0</v>
      </c>
      <c r="AT191" s="163">
        <f t="shared" ca="1" si="99"/>
        <v>0</v>
      </c>
      <c r="AU191" s="163">
        <f t="shared" ca="1" si="99"/>
        <v>0</v>
      </c>
      <c r="AV191" s="163">
        <f t="shared" ca="1" si="99"/>
        <v>0</v>
      </c>
      <c r="AW191" s="163">
        <f t="shared" ca="1" si="99"/>
        <v>0</v>
      </c>
      <c r="AX191" s="163">
        <f t="shared" ca="1" si="99"/>
        <v>0</v>
      </c>
      <c r="AY191" s="163">
        <f t="shared" ca="1" si="99"/>
        <v>0</v>
      </c>
      <c r="AZ191" s="163">
        <f t="shared" ref="AZ191:BI191" ca="1" si="100">ROUND(SUMIF($U$310:$AN$310,AZ$310,$U191:$AN191)-AZ142+AY191,0)</f>
        <v>0</v>
      </c>
      <c r="BA191" s="163">
        <f t="shared" ca="1" si="100"/>
        <v>0</v>
      </c>
      <c r="BB191" s="163">
        <f t="shared" ca="1" si="100"/>
        <v>0</v>
      </c>
      <c r="BC191" s="163">
        <f t="shared" ca="1" si="100"/>
        <v>0</v>
      </c>
      <c r="BD191" s="163">
        <f t="shared" ca="1" si="100"/>
        <v>0</v>
      </c>
      <c r="BE191" s="163">
        <f t="shared" ca="1" si="100"/>
        <v>0</v>
      </c>
      <c r="BF191" s="163">
        <f t="shared" ca="1" si="100"/>
        <v>0</v>
      </c>
      <c r="BG191" s="163">
        <f t="shared" ca="1" si="100"/>
        <v>0</v>
      </c>
      <c r="BH191" s="163">
        <f t="shared" ca="1" si="100"/>
        <v>0</v>
      </c>
      <c r="BI191" s="163">
        <f t="shared" ca="1" si="100"/>
        <v>0</v>
      </c>
    </row>
    <row r="192" spans="2:61" outlineLevel="1" x14ac:dyDescent="0.3">
      <c r="B192" s="163" t="str">
        <f t="shared" ca="1" si="80"/>
        <v/>
      </c>
      <c r="C192" s="163" t="str">
        <f t="shared" ca="1" si="80"/>
        <v/>
      </c>
      <c r="D192" s="163">
        <f t="shared" ca="1" si="71"/>
        <v>0</v>
      </c>
      <c r="E192" s="165">
        <f t="shared" si="72"/>
        <v>0</v>
      </c>
      <c r="R192" s="163">
        <f t="shared" si="73"/>
        <v>1900</v>
      </c>
      <c r="S192" s="163" t="b">
        <f t="shared" ca="1" si="74"/>
        <v>1</v>
      </c>
      <c r="T192" s="163">
        <f t="shared" ca="1" si="75"/>
        <v>0</v>
      </c>
      <c r="U192" s="163">
        <f t="shared" ca="1" si="81"/>
        <v>0</v>
      </c>
      <c r="V192" s="163">
        <f t="shared" ca="1" si="76"/>
        <v>0</v>
      </c>
      <c r="W192" s="163">
        <f t="shared" ca="1" si="76"/>
        <v>0</v>
      </c>
      <c r="X192" s="163">
        <f t="shared" ca="1" si="76"/>
        <v>0</v>
      </c>
      <c r="Y192" s="163">
        <f t="shared" ca="1" si="76"/>
        <v>0</v>
      </c>
      <c r="Z192" s="163">
        <f t="shared" ca="1" si="76"/>
        <v>0</v>
      </c>
      <c r="AA192" s="163">
        <f t="shared" ca="1" si="76"/>
        <v>0</v>
      </c>
      <c r="AB192" s="163">
        <f t="shared" ca="1" si="76"/>
        <v>0</v>
      </c>
      <c r="AC192" s="163">
        <f t="shared" ca="1" si="76"/>
        <v>0</v>
      </c>
      <c r="AD192" s="163">
        <f t="shared" ca="1" si="76"/>
        <v>0</v>
      </c>
      <c r="AE192" s="163">
        <f t="shared" ca="1" si="92"/>
        <v>0</v>
      </c>
      <c r="AF192" s="163">
        <f t="shared" ca="1" si="92"/>
        <v>0</v>
      </c>
      <c r="AG192" s="163">
        <f t="shared" ca="1" si="92"/>
        <v>0</v>
      </c>
      <c r="AH192" s="163">
        <f t="shared" ca="1" si="92"/>
        <v>0</v>
      </c>
      <c r="AI192" s="163">
        <f t="shared" ca="1" si="92"/>
        <v>0</v>
      </c>
      <c r="AJ192" s="163">
        <f t="shared" ca="1" si="92"/>
        <v>0</v>
      </c>
      <c r="AK192" s="163">
        <f t="shared" ca="1" si="92"/>
        <v>0</v>
      </c>
      <c r="AL192" s="163">
        <f t="shared" ca="1" si="92"/>
        <v>0</v>
      </c>
      <c r="AM192" s="163">
        <f t="shared" ca="1" si="92"/>
        <v>0</v>
      </c>
      <c r="AN192" s="163">
        <f t="shared" ca="1" si="92"/>
        <v>0</v>
      </c>
      <c r="AP192" s="163">
        <f t="shared" ca="1" si="77"/>
        <v>0</v>
      </c>
      <c r="AQ192" s="163">
        <f t="shared" ref="AQ192:AY192" ca="1" si="101">ROUND(SUMIF($U$310:$AN$310,AQ$310,$U192:$AN192)-AQ143+AP192,0)</f>
        <v>0</v>
      </c>
      <c r="AR192" s="163">
        <f t="shared" ca="1" si="101"/>
        <v>0</v>
      </c>
      <c r="AS192" s="163">
        <f t="shared" ca="1" si="101"/>
        <v>0</v>
      </c>
      <c r="AT192" s="163">
        <f t="shared" ca="1" si="101"/>
        <v>0</v>
      </c>
      <c r="AU192" s="163">
        <f t="shared" ca="1" si="101"/>
        <v>0</v>
      </c>
      <c r="AV192" s="163">
        <f t="shared" ca="1" si="101"/>
        <v>0</v>
      </c>
      <c r="AW192" s="163">
        <f t="shared" ca="1" si="101"/>
        <v>0</v>
      </c>
      <c r="AX192" s="163">
        <f t="shared" ca="1" si="101"/>
        <v>0</v>
      </c>
      <c r="AY192" s="163">
        <f t="shared" ca="1" si="101"/>
        <v>0</v>
      </c>
      <c r="AZ192" s="163">
        <f t="shared" ref="AZ192:BI192" ca="1" si="102">ROUND(SUMIF($U$310:$AN$310,AZ$310,$U192:$AN192)-AZ143+AY192,0)</f>
        <v>0</v>
      </c>
      <c r="BA192" s="163">
        <f t="shared" ca="1" si="102"/>
        <v>0</v>
      </c>
      <c r="BB192" s="163">
        <f t="shared" ca="1" si="102"/>
        <v>0</v>
      </c>
      <c r="BC192" s="163">
        <f t="shared" ca="1" si="102"/>
        <v>0</v>
      </c>
      <c r="BD192" s="163">
        <f t="shared" ca="1" si="102"/>
        <v>0</v>
      </c>
      <c r="BE192" s="163">
        <f t="shared" ca="1" si="102"/>
        <v>0</v>
      </c>
      <c r="BF192" s="163">
        <f t="shared" ca="1" si="102"/>
        <v>0</v>
      </c>
      <c r="BG192" s="163">
        <f t="shared" ca="1" si="102"/>
        <v>0</v>
      </c>
      <c r="BH192" s="163">
        <f t="shared" ca="1" si="102"/>
        <v>0</v>
      </c>
      <c r="BI192" s="163">
        <f t="shared" ca="1" si="102"/>
        <v>0</v>
      </c>
    </row>
    <row r="193" spans="2:61" outlineLevel="1" x14ac:dyDescent="0.3">
      <c r="B193" s="163" t="str">
        <f t="shared" ca="1" si="80"/>
        <v/>
      </c>
      <c r="C193" s="163" t="str">
        <f t="shared" ca="1" si="80"/>
        <v/>
      </c>
      <c r="D193" s="163">
        <f t="shared" ca="1" si="71"/>
        <v>0</v>
      </c>
      <c r="E193" s="165">
        <f t="shared" si="72"/>
        <v>0</v>
      </c>
      <c r="R193" s="163">
        <f t="shared" si="73"/>
        <v>1900</v>
      </c>
      <c r="S193" s="163" t="b">
        <f t="shared" ca="1" si="74"/>
        <v>1</v>
      </c>
      <c r="T193" s="163">
        <f t="shared" ca="1" si="75"/>
        <v>0</v>
      </c>
      <c r="U193" s="163">
        <f t="shared" ca="1" si="81"/>
        <v>0</v>
      </c>
      <c r="V193" s="163">
        <f t="shared" ca="1" si="76"/>
        <v>0</v>
      </c>
      <c r="W193" s="163">
        <f t="shared" ca="1" si="76"/>
        <v>0</v>
      </c>
      <c r="X193" s="163">
        <f t="shared" ca="1" si="76"/>
        <v>0</v>
      </c>
      <c r="Y193" s="163">
        <f t="shared" ca="1" si="76"/>
        <v>0</v>
      </c>
      <c r="Z193" s="163">
        <f t="shared" ca="1" si="76"/>
        <v>0</v>
      </c>
      <c r="AA193" s="163">
        <f t="shared" ca="1" si="76"/>
        <v>0</v>
      </c>
      <c r="AB193" s="163">
        <f t="shared" ca="1" si="76"/>
        <v>0</v>
      </c>
      <c r="AC193" s="163">
        <f t="shared" ca="1" si="76"/>
        <v>0</v>
      </c>
      <c r="AD193" s="163">
        <f t="shared" ca="1" si="76"/>
        <v>0</v>
      </c>
      <c r="AE193" s="163">
        <f t="shared" ca="1" si="92"/>
        <v>0</v>
      </c>
      <c r="AF193" s="163">
        <f t="shared" ca="1" si="92"/>
        <v>0</v>
      </c>
      <c r="AG193" s="163">
        <f t="shared" ca="1" si="92"/>
        <v>0</v>
      </c>
      <c r="AH193" s="163">
        <f t="shared" ca="1" si="92"/>
        <v>0</v>
      </c>
      <c r="AI193" s="163">
        <f t="shared" ca="1" si="92"/>
        <v>0</v>
      </c>
      <c r="AJ193" s="163">
        <f t="shared" ca="1" si="92"/>
        <v>0</v>
      </c>
      <c r="AK193" s="163">
        <f t="shared" ca="1" si="92"/>
        <v>0</v>
      </c>
      <c r="AL193" s="163">
        <f t="shared" ca="1" si="92"/>
        <v>0</v>
      </c>
      <c r="AM193" s="163">
        <f t="shared" ca="1" si="92"/>
        <v>0</v>
      </c>
      <c r="AN193" s="163">
        <f t="shared" ca="1" si="92"/>
        <v>0</v>
      </c>
      <c r="AP193" s="163">
        <f t="shared" ca="1" si="77"/>
        <v>0</v>
      </c>
      <c r="AQ193" s="163">
        <f t="shared" ref="AQ193:AY193" ca="1" si="103">ROUND(SUMIF($U$310:$AN$310,AQ$310,$U193:$AN193)-AQ144+AP193,0)</f>
        <v>0</v>
      </c>
      <c r="AR193" s="163">
        <f t="shared" ca="1" si="103"/>
        <v>0</v>
      </c>
      <c r="AS193" s="163">
        <f t="shared" ca="1" si="103"/>
        <v>0</v>
      </c>
      <c r="AT193" s="163">
        <f t="shared" ca="1" si="103"/>
        <v>0</v>
      </c>
      <c r="AU193" s="163">
        <f t="shared" ca="1" si="103"/>
        <v>0</v>
      </c>
      <c r="AV193" s="163">
        <f t="shared" ca="1" si="103"/>
        <v>0</v>
      </c>
      <c r="AW193" s="163">
        <f t="shared" ca="1" si="103"/>
        <v>0</v>
      </c>
      <c r="AX193" s="163">
        <f t="shared" ca="1" si="103"/>
        <v>0</v>
      </c>
      <c r="AY193" s="163">
        <f t="shared" ca="1" si="103"/>
        <v>0</v>
      </c>
      <c r="AZ193" s="163">
        <f t="shared" ref="AZ193:BI193" ca="1" si="104">ROUND(SUMIF($U$310:$AN$310,AZ$310,$U193:$AN193)-AZ144+AY193,0)</f>
        <v>0</v>
      </c>
      <c r="BA193" s="163">
        <f t="shared" ca="1" si="104"/>
        <v>0</v>
      </c>
      <c r="BB193" s="163">
        <f t="shared" ca="1" si="104"/>
        <v>0</v>
      </c>
      <c r="BC193" s="163">
        <f t="shared" ca="1" si="104"/>
        <v>0</v>
      </c>
      <c r="BD193" s="163">
        <f t="shared" ca="1" si="104"/>
        <v>0</v>
      </c>
      <c r="BE193" s="163">
        <f t="shared" ca="1" si="104"/>
        <v>0</v>
      </c>
      <c r="BF193" s="163">
        <f t="shared" ca="1" si="104"/>
        <v>0</v>
      </c>
      <c r="BG193" s="163">
        <f t="shared" ca="1" si="104"/>
        <v>0</v>
      </c>
      <c r="BH193" s="163">
        <f t="shared" ca="1" si="104"/>
        <v>0</v>
      </c>
      <c r="BI193" s="163">
        <f t="shared" ca="1" si="104"/>
        <v>0</v>
      </c>
    </row>
    <row r="194" spans="2:61" outlineLevel="1" x14ac:dyDescent="0.3">
      <c r="B194" s="163" t="str">
        <f t="shared" ca="1" si="80"/>
        <v/>
      </c>
      <c r="C194" s="163" t="str">
        <f t="shared" ca="1" si="80"/>
        <v/>
      </c>
      <c r="D194" s="163">
        <f t="shared" ca="1" si="71"/>
        <v>0</v>
      </c>
      <c r="E194" s="165">
        <f t="shared" si="72"/>
        <v>0</v>
      </c>
      <c r="R194" s="163">
        <f t="shared" si="73"/>
        <v>1900</v>
      </c>
      <c r="S194" s="163" t="b">
        <f t="shared" ca="1" si="74"/>
        <v>1</v>
      </c>
      <c r="T194" s="163">
        <f t="shared" ca="1" si="75"/>
        <v>0</v>
      </c>
      <c r="U194" s="163">
        <f t="shared" ca="1" si="81"/>
        <v>0</v>
      </c>
      <c r="V194" s="163">
        <f t="shared" ca="1" si="76"/>
        <v>0</v>
      </c>
      <c r="W194" s="163">
        <f t="shared" ca="1" si="76"/>
        <v>0</v>
      </c>
      <c r="X194" s="163">
        <f t="shared" ca="1" si="76"/>
        <v>0</v>
      </c>
      <c r="Y194" s="163">
        <f t="shared" ca="1" si="76"/>
        <v>0</v>
      </c>
      <c r="Z194" s="163">
        <f t="shared" ca="1" si="76"/>
        <v>0</v>
      </c>
      <c r="AA194" s="163">
        <f t="shared" ca="1" si="76"/>
        <v>0</v>
      </c>
      <c r="AB194" s="163">
        <f t="shared" ca="1" si="76"/>
        <v>0</v>
      </c>
      <c r="AC194" s="163">
        <f t="shared" ca="1" si="76"/>
        <v>0</v>
      </c>
      <c r="AD194" s="163">
        <f t="shared" ca="1" si="76"/>
        <v>0</v>
      </c>
      <c r="AE194" s="163">
        <f t="shared" ca="1" si="92"/>
        <v>0</v>
      </c>
      <c r="AF194" s="163">
        <f t="shared" ca="1" si="92"/>
        <v>0</v>
      </c>
      <c r="AG194" s="163">
        <f t="shared" ca="1" si="92"/>
        <v>0</v>
      </c>
      <c r="AH194" s="163">
        <f t="shared" ca="1" si="92"/>
        <v>0</v>
      </c>
      <c r="AI194" s="163">
        <f t="shared" ca="1" si="92"/>
        <v>0</v>
      </c>
      <c r="AJ194" s="163">
        <f t="shared" ca="1" si="92"/>
        <v>0</v>
      </c>
      <c r="AK194" s="163">
        <f t="shared" ca="1" si="92"/>
        <v>0</v>
      </c>
      <c r="AL194" s="163">
        <f t="shared" ca="1" si="92"/>
        <v>0</v>
      </c>
      <c r="AM194" s="163">
        <f t="shared" ca="1" si="92"/>
        <v>0</v>
      </c>
      <c r="AN194" s="163">
        <f t="shared" ca="1" si="92"/>
        <v>0</v>
      </c>
      <c r="AP194" s="163">
        <f t="shared" ca="1" si="77"/>
        <v>0</v>
      </c>
      <c r="AQ194" s="163">
        <f t="shared" ref="AQ194:AY194" ca="1" si="105">ROUND(SUMIF($U$310:$AN$310,AQ$310,$U194:$AN194)-AQ145+AP194,0)</f>
        <v>0</v>
      </c>
      <c r="AR194" s="163">
        <f t="shared" ca="1" si="105"/>
        <v>0</v>
      </c>
      <c r="AS194" s="163">
        <f t="shared" ca="1" si="105"/>
        <v>0</v>
      </c>
      <c r="AT194" s="163">
        <f t="shared" ca="1" si="105"/>
        <v>0</v>
      </c>
      <c r="AU194" s="163">
        <f t="shared" ca="1" si="105"/>
        <v>0</v>
      </c>
      <c r="AV194" s="163">
        <f t="shared" ca="1" si="105"/>
        <v>0</v>
      </c>
      <c r="AW194" s="163">
        <f t="shared" ca="1" si="105"/>
        <v>0</v>
      </c>
      <c r="AX194" s="163">
        <f t="shared" ca="1" si="105"/>
        <v>0</v>
      </c>
      <c r="AY194" s="163">
        <f t="shared" ca="1" si="105"/>
        <v>0</v>
      </c>
      <c r="AZ194" s="163">
        <f t="shared" ref="AZ194:BI194" ca="1" si="106">ROUND(SUMIF($U$310:$AN$310,AZ$310,$U194:$AN194)-AZ145+AY194,0)</f>
        <v>0</v>
      </c>
      <c r="BA194" s="163">
        <f t="shared" ca="1" si="106"/>
        <v>0</v>
      </c>
      <c r="BB194" s="163">
        <f t="shared" ca="1" si="106"/>
        <v>0</v>
      </c>
      <c r="BC194" s="163">
        <f t="shared" ca="1" si="106"/>
        <v>0</v>
      </c>
      <c r="BD194" s="163">
        <f t="shared" ca="1" si="106"/>
        <v>0</v>
      </c>
      <c r="BE194" s="163">
        <f t="shared" ca="1" si="106"/>
        <v>0</v>
      </c>
      <c r="BF194" s="163">
        <f t="shared" ca="1" si="106"/>
        <v>0</v>
      </c>
      <c r="BG194" s="163">
        <f t="shared" ca="1" si="106"/>
        <v>0</v>
      </c>
      <c r="BH194" s="163">
        <f t="shared" ca="1" si="106"/>
        <v>0</v>
      </c>
      <c r="BI194" s="163">
        <f t="shared" ca="1" si="106"/>
        <v>0</v>
      </c>
    </row>
    <row r="195" spans="2:61" outlineLevel="1" x14ac:dyDescent="0.3">
      <c r="B195" s="163" t="str">
        <f t="shared" ca="1" si="80"/>
        <v/>
      </c>
      <c r="C195" s="163" t="str">
        <f t="shared" ca="1" si="80"/>
        <v/>
      </c>
      <c r="D195" s="163">
        <f t="shared" ca="1" si="71"/>
        <v>0</v>
      </c>
      <c r="E195" s="165">
        <f t="shared" si="72"/>
        <v>0</v>
      </c>
      <c r="R195" s="163">
        <f t="shared" si="73"/>
        <v>1900</v>
      </c>
      <c r="S195" s="163" t="b">
        <f t="shared" ca="1" si="74"/>
        <v>1</v>
      </c>
      <c r="T195" s="163">
        <f t="shared" ca="1" si="75"/>
        <v>0</v>
      </c>
      <c r="U195" s="163">
        <f t="shared" ca="1" si="81"/>
        <v>0</v>
      </c>
      <c r="V195" s="163">
        <f t="shared" ca="1" si="76"/>
        <v>0</v>
      </c>
      <c r="W195" s="163">
        <f t="shared" ca="1" si="76"/>
        <v>0</v>
      </c>
      <c r="X195" s="163">
        <f t="shared" ca="1" si="76"/>
        <v>0</v>
      </c>
      <c r="Y195" s="163">
        <f t="shared" ca="1" si="76"/>
        <v>0</v>
      </c>
      <c r="Z195" s="163">
        <f t="shared" ca="1" si="76"/>
        <v>0</v>
      </c>
      <c r="AA195" s="163">
        <f t="shared" ca="1" si="76"/>
        <v>0</v>
      </c>
      <c r="AB195" s="163">
        <f t="shared" ca="1" si="76"/>
        <v>0</v>
      </c>
      <c r="AC195" s="163">
        <f t="shared" ca="1" si="76"/>
        <v>0</v>
      </c>
      <c r="AD195" s="163">
        <f t="shared" ca="1" si="76"/>
        <v>0</v>
      </c>
      <c r="AE195" s="163">
        <f t="shared" ca="1" si="92"/>
        <v>0</v>
      </c>
      <c r="AF195" s="163">
        <f t="shared" ca="1" si="92"/>
        <v>0</v>
      </c>
      <c r="AG195" s="163">
        <f t="shared" ca="1" si="92"/>
        <v>0</v>
      </c>
      <c r="AH195" s="163">
        <f t="shared" ca="1" si="92"/>
        <v>0</v>
      </c>
      <c r="AI195" s="163">
        <f t="shared" ca="1" si="92"/>
        <v>0</v>
      </c>
      <c r="AJ195" s="163">
        <f t="shared" ca="1" si="92"/>
        <v>0</v>
      </c>
      <c r="AK195" s="163">
        <f t="shared" ca="1" si="92"/>
        <v>0</v>
      </c>
      <c r="AL195" s="163">
        <f t="shared" ca="1" si="92"/>
        <v>0</v>
      </c>
      <c r="AM195" s="163">
        <f t="shared" ca="1" si="92"/>
        <v>0</v>
      </c>
      <c r="AN195" s="163">
        <f t="shared" ca="1" si="92"/>
        <v>0</v>
      </c>
      <c r="AP195" s="163">
        <f t="shared" ca="1" si="77"/>
        <v>0</v>
      </c>
      <c r="AQ195" s="163">
        <f t="shared" ref="AQ195:AY195" ca="1" si="107">ROUND(SUMIF($U$310:$AN$310,AQ$310,$U195:$AN195)-AQ146+AP195,0)</f>
        <v>0</v>
      </c>
      <c r="AR195" s="163">
        <f t="shared" ca="1" si="107"/>
        <v>0</v>
      </c>
      <c r="AS195" s="163">
        <f t="shared" ca="1" si="107"/>
        <v>0</v>
      </c>
      <c r="AT195" s="163">
        <f t="shared" ca="1" si="107"/>
        <v>0</v>
      </c>
      <c r="AU195" s="163">
        <f t="shared" ca="1" si="107"/>
        <v>0</v>
      </c>
      <c r="AV195" s="163">
        <f t="shared" ca="1" si="107"/>
        <v>0</v>
      </c>
      <c r="AW195" s="163">
        <f t="shared" ca="1" si="107"/>
        <v>0</v>
      </c>
      <c r="AX195" s="163">
        <f t="shared" ca="1" si="107"/>
        <v>0</v>
      </c>
      <c r="AY195" s="163">
        <f t="shared" ca="1" si="107"/>
        <v>0</v>
      </c>
      <c r="AZ195" s="163">
        <f t="shared" ref="AZ195:BI195" ca="1" si="108">ROUND(SUMIF($U$310:$AN$310,AZ$310,$U195:$AN195)-AZ146+AY195,0)</f>
        <v>0</v>
      </c>
      <c r="BA195" s="163">
        <f t="shared" ca="1" si="108"/>
        <v>0</v>
      </c>
      <c r="BB195" s="163">
        <f t="shared" ca="1" si="108"/>
        <v>0</v>
      </c>
      <c r="BC195" s="163">
        <f t="shared" ca="1" si="108"/>
        <v>0</v>
      </c>
      <c r="BD195" s="163">
        <f t="shared" ca="1" si="108"/>
        <v>0</v>
      </c>
      <c r="BE195" s="163">
        <f t="shared" ca="1" si="108"/>
        <v>0</v>
      </c>
      <c r="BF195" s="163">
        <f t="shared" ca="1" si="108"/>
        <v>0</v>
      </c>
      <c r="BG195" s="163">
        <f t="shared" ca="1" si="108"/>
        <v>0</v>
      </c>
      <c r="BH195" s="163">
        <f t="shared" ca="1" si="108"/>
        <v>0</v>
      </c>
      <c r="BI195" s="163">
        <f t="shared" ca="1" si="108"/>
        <v>0</v>
      </c>
    </row>
    <row r="196" spans="2:61" outlineLevel="1" x14ac:dyDescent="0.3">
      <c r="B196" s="163" t="str">
        <f t="shared" ca="1" si="80"/>
        <v/>
      </c>
      <c r="C196" s="163" t="str">
        <f t="shared" ca="1" si="80"/>
        <v/>
      </c>
      <c r="D196" s="163">
        <f t="shared" ca="1" si="71"/>
        <v>0</v>
      </c>
      <c r="E196" s="165">
        <f t="shared" si="72"/>
        <v>0</v>
      </c>
      <c r="R196" s="163">
        <f t="shared" si="73"/>
        <v>1900</v>
      </c>
      <c r="S196" s="163" t="b">
        <f t="shared" ca="1" si="74"/>
        <v>1</v>
      </c>
      <c r="T196" s="163">
        <f t="shared" ca="1" si="75"/>
        <v>0</v>
      </c>
      <c r="U196" s="163">
        <f t="shared" ca="1" si="81"/>
        <v>0</v>
      </c>
      <c r="V196" s="163">
        <f t="shared" ca="1" si="76"/>
        <v>0</v>
      </c>
      <c r="W196" s="163">
        <f t="shared" ca="1" si="76"/>
        <v>0</v>
      </c>
      <c r="X196" s="163">
        <f t="shared" ca="1" si="76"/>
        <v>0</v>
      </c>
      <c r="Y196" s="163">
        <f t="shared" ca="1" si="76"/>
        <v>0</v>
      </c>
      <c r="Z196" s="163">
        <f t="shared" ca="1" si="76"/>
        <v>0</v>
      </c>
      <c r="AA196" s="163">
        <f t="shared" ca="1" si="76"/>
        <v>0</v>
      </c>
      <c r="AB196" s="163">
        <f t="shared" ca="1" si="76"/>
        <v>0</v>
      </c>
      <c r="AC196" s="163">
        <f t="shared" ca="1" si="76"/>
        <v>0</v>
      </c>
      <c r="AD196" s="163">
        <f t="shared" ca="1" si="76"/>
        <v>0</v>
      </c>
      <c r="AE196" s="163">
        <f t="shared" ca="1" si="92"/>
        <v>0</v>
      </c>
      <c r="AF196" s="163">
        <f t="shared" ca="1" si="92"/>
        <v>0</v>
      </c>
      <c r="AG196" s="163">
        <f t="shared" ca="1" si="92"/>
        <v>0</v>
      </c>
      <c r="AH196" s="163">
        <f t="shared" ca="1" si="92"/>
        <v>0</v>
      </c>
      <c r="AI196" s="163">
        <f t="shared" ca="1" si="92"/>
        <v>0</v>
      </c>
      <c r="AJ196" s="163">
        <f t="shared" ca="1" si="92"/>
        <v>0</v>
      </c>
      <c r="AK196" s="163">
        <f t="shared" ca="1" si="92"/>
        <v>0</v>
      </c>
      <c r="AL196" s="163">
        <f t="shared" ca="1" si="92"/>
        <v>0</v>
      </c>
      <c r="AM196" s="163">
        <f t="shared" ca="1" si="92"/>
        <v>0</v>
      </c>
      <c r="AN196" s="163">
        <f t="shared" ca="1" si="92"/>
        <v>0</v>
      </c>
      <c r="AP196" s="163">
        <f t="shared" ca="1" si="77"/>
        <v>0</v>
      </c>
      <c r="AQ196" s="163">
        <f t="shared" ref="AQ196:AY196" ca="1" si="109">ROUND(SUMIF($U$310:$AN$310,AQ$310,$U196:$AN196)-AQ147+AP196,0)</f>
        <v>0</v>
      </c>
      <c r="AR196" s="163">
        <f t="shared" ca="1" si="109"/>
        <v>0</v>
      </c>
      <c r="AS196" s="163">
        <f t="shared" ca="1" si="109"/>
        <v>0</v>
      </c>
      <c r="AT196" s="163">
        <f t="shared" ca="1" si="109"/>
        <v>0</v>
      </c>
      <c r="AU196" s="163">
        <f t="shared" ca="1" si="109"/>
        <v>0</v>
      </c>
      <c r="AV196" s="163">
        <f t="shared" ca="1" si="109"/>
        <v>0</v>
      </c>
      <c r="AW196" s="163">
        <f t="shared" ca="1" si="109"/>
        <v>0</v>
      </c>
      <c r="AX196" s="163">
        <f t="shared" ca="1" si="109"/>
        <v>0</v>
      </c>
      <c r="AY196" s="163">
        <f t="shared" ca="1" si="109"/>
        <v>0</v>
      </c>
      <c r="AZ196" s="163">
        <f t="shared" ref="AZ196:BI196" ca="1" si="110">ROUND(SUMIF($U$310:$AN$310,AZ$310,$U196:$AN196)-AZ147+AY196,0)</f>
        <v>0</v>
      </c>
      <c r="BA196" s="163">
        <f t="shared" ca="1" si="110"/>
        <v>0</v>
      </c>
      <c r="BB196" s="163">
        <f t="shared" ca="1" si="110"/>
        <v>0</v>
      </c>
      <c r="BC196" s="163">
        <f t="shared" ca="1" si="110"/>
        <v>0</v>
      </c>
      <c r="BD196" s="163">
        <f t="shared" ca="1" si="110"/>
        <v>0</v>
      </c>
      <c r="BE196" s="163">
        <f t="shared" ca="1" si="110"/>
        <v>0</v>
      </c>
      <c r="BF196" s="163">
        <f t="shared" ca="1" si="110"/>
        <v>0</v>
      </c>
      <c r="BG196" s="163">
        <f t="shared" ca="1" si="110"/>
        <v>0</v>
      </c>
      <c r="BH196" s="163">
        <f t="shared" ca="1" si="110"/>
        <v>0</v>
      </c>
      <c r="BI196" s="163">
        <f t="shared" ca="1" si="110"/>
        <v>0</v>
      </c>
    </row>
    <row r="197" spans="2:61" outlineLevel="1" x14ac:dyDescent="0.3">
      <c r="B197" s="163" t="str">
        <f t="shared" ca="1" si="80"/>
        <v/>
      </c>
      <c r="C197" s="163" t="str">
        <f t="shared" ca="1" si="80"/>
        <v/>
      </c>
      <c r="D197" s="163">
        <f t="shared" ca="1" si="71"/>
        <v>0</v>
      </c>
      <c r="E197" s="165">
        <f t="shared" si="72"/>
        <v>0</v>
      </c>
      <c r="R197" s="163">
        <f t="shared" si="73"/>
        <v>1900</v>
      </c>
      <c r="S197" s="163" t="b">
        <f t="shared" ca="1" si="74"/>
        <v>1</v>
      </c>
      <c r="T197" s="163">
        <f t="shared" ca="1" si="75"/>
        <v>0</v>
      </c>
      <c r="U197" s="163">
        <f t="shared" ca="1" si="81"/>
        <v>0</v>
      </c>
      <c r="V197" s="163">
        <f t="shared" ca="1" si="76"/>
        <v>0</v>
      </c>
      <c r="W197" s="163">
        <f t="shared" ca="1" si="76"/>
        <v>0</v>
      </c>
      <c r="X197" s="163">
        <f t="shared" ca="1" si="76"/>
        <v>0</v>
      </c>
      <c r="Y197" s="163">
        <f t="shared" ca="1" si="76"/>
        <v>0</v>
      </c>
      <c r="Z197" s="163">
        <f t="shared" ca="1" si="76"/>
        <v>0</v>
      </c>
      <c r="AA197" s="163">
        <f t="shared" ca="1" si="76"/>
        <v>0</v>
      </c>
      <c r="AB197" s="163">
        <f t="shared" ca="1" si="76"/>
        <v>0</v>
      </c>
      <c r="AC197" s="163">
        <f t="shared" ca="1" si="76"/>
        <v>0</v>
      </c>
      <c r="AD197" s="163">
        <f t="shared" ca="1" si="76"/>
        <v>0</v>
      </c>
      <c r="AE197" s="163">
        <f t="shared" ca="1" si="92"/>
        <v>0</v>
      </c>
      <c r="AF197" s="163">
        <f t="shared" ca="1" si="92"/>
        <v>0</v>
      </c>
      <c r="AG197" s="163">
        <f t="shared" ca="1" si="92"/>
        <v>0</v>
      </c>
      <c r="AH197" s="163">
        <f t="shared" ca="1" si="92"/>
        <v>0</v>
      </c>
      <c r="AI197" s="163">
        <f t="shared" ca="1" si="92"/>
        <v>0</v>
      </c>
      <c r="AJ197" s="163">
        <f t="shared" ca="1" si="92"/>
        <v>0</v>
      </c>
      <c r="AK197" s="163">
        <f t="shared" ca="1" si="92"/>
        <v>0</v>
      </c>
      <c r="AL197" s="163">
        <f t="shared" ca="1" si="92"/>
        <v>0</v>
      </c>
      <c r="AM197" s="163">
        <f t="shared" ca="1" si="92"/>
        <v>0</v>
      </c>
      <c r="AN197" s="163">
        <f t="shared" ca="1" si="92"/>
        <v>0</v>
      </c>
      <c r="AP197" s="163">
        <f t="shared" ca="1" si="77"/>
        <v>0</v>
      </c>
      <c r="AQ197" s="163">
        <f t="shared" ref="AQ197:AY197" ca="1" si="111">ROUND(SUMIF($U$310:$AN$310,AQ$310,$U197:$AN197)-AQ148+AP197,0)</f>
        <v>0</v>
      </c>
      <c r="AR197" s="163">
        <f t="shared" ca="1" si="111"/>
        <v>0</v>
      </c>
      <c r="AS197" s="163">
        <f t="shared" ca="1" si="111"/>
        <v>0</v>
      </c>
      <c r="AT197" s="163">
        <f t="shared" ca="1" si="111"/>
        <v>0</v>
      </c>
      <c r="AU197" s="163">
        <f t="shared" ca="1" si="111"/>
        <v>0</v>
      </c>
      <c r="AV197" s="163">
        <f t="shared" ca="1" si="111"/>
        <v>0</v>
      </c>
      <c r="AW197" s="163">
        <f t="shared" ca="1" si="111"/>
        <v>0</v>
      </c>
      <c r="AX197" s="163">
        <f t="shared" ca="1" si="111"/>
        <v>0</v>
      </c>
      <c r="AY197" s="163">
        <f t="shared" ca="1" si="111"/>
        <v>0</v>
      </c>
      <c r="AZ197" s="163">
        <f t="shared" ref="AZ197:BI197" ca="1" si="112">ROUND(SUMIF($U$310:$AN$310,AZ$310,$U197:$AN197)-AZ148+AY197,0)</f>
        <v>0</v>
      </c>
      <c r="BA197" s="163">
        <f t="shared" ca="1" si="112"/>
        <v>0</v>
      </c>
      <c r="BB197" s="163">
        <f t="shared" ca="1" si="112"/>
        <v>0</v>
      </c>
      <c r="BC197" s="163">
        <f t="shared" ca="1" si="112"/>
        <v>0</v>
      </c>
      <c r="BD197" s="163">
        <f t="shared" ca="1" si="112"/>
        <v>0</v>
      </c>
      <c r="BE197" s="163">
        <f t="shared" ca="1" si="112"/>
        <v>0</v>
      </c>
      <c r="BF197" s="163">
        <f t="shared" ca="1" si="112"/>
        <v>0</v>
      </c>
      <c r="BG197" s="163">
        <f t="shared" ca="1" si="112"/>
        <v>0</v>
      </c>
      <c r="BH197" s="163">
        <f t="shared" ca="1" si="112"/>
        <v>0</v>
      </c>
      <c r="BI197" s="163">
        <f t="shared" ca="1" si="112"/>
        <v>0</v>
      </c>
    </row>
    <row r="198" spans="2:61" outlineLevel="1" x14ac:dyDescent="0.3">
      <c r="B198" s="163" t="str">
        <f t="shared" ca="1" si="80"/>
        <v/>
      </c>
      <c r="C198" s="163" t="str">
        <f t="shared" ca="1" si="80"/>
        <v/>
      </c>
      <c r="D198" s="163">
        <f t="shared" ca="1" si="71"/>
        <v>0</v>
      </c>
      <c r="E198" s="165">
        <f t="shared" si="72"/>
        <v>0</v>
      </c>
      <c r="R198" s="163">
        <f t="shared" si="73"/>
        <v>1900</v>
      </c>
      <c r="S198" s="163" t="b">
        <f t="shared" ca="1" si="74"/>
        <v>1</v>
      </c>
      <c r="T198" s="163">
        <f t="shared" ca="1" si="75"/>
        <v>0</v>
      </c>
      <c r="U198" s="163">
        <f t="shared" ca="1" si="81"/>
        <v>0</v>
      </c>
      <c r="V198" s="163">
        <f t="shared" ca="1" si="81"/>
        <v>0</v>
      </c>
      <c r="W198" s="163">
        <f t="shared" ca="1" si="81"/>
        <v>0</v>
      </c>
      <c r="X198" s="163">
        <f t="shared" ca="1" si="81"/>
        <v>0</v>
      </c>
      <c r="Y198" s="163">
        <f t="shared" ca="1" si="81"/>
        <v>0</v>
      </c>
      <c r="Z198" s="163">
        <f t="shared" ca="1" si="81"/>
        <v>0</v>
      </c>
      <c r="AA198" s="163">
        <f t="shared" ca="1" si="81"/>
        <v>0</v>
      </c>
      <c r="AB198" s="163">
        <f t="shared" ca="1" si="81"/>
        <v>0</v>
      </c>
      <c r="AC198" s="163">
        <f t="shared" ca="1" si="81"/>
        <v>0</v>
      </c>
      <c r="AD198" s="163">
        <f t="shared" ca="1" si="81"/>
        <v>0</v>
      </c>
      <c r="AE198" s="163">
        <f t="shared" ca="1" si="81"/>
        <v>0</v>
      </c>
      <c r="AF198" s="163">
        <f t="shared" ca="1" si="81"/>
        <v>0</v>
      </c>
      <c r="AG198" s="163">
        <f t="shared" ca="1" si="81"/>
        <v>0</v>
      </c>
      <c r="AH198" s="163">
        <f t="shared" ca="1" si="81"/>
        <v>0</v>
      </c>
      <c r="AI198" s="163">
        <f t="shared" ca="1" si="81"/>
        <v>0</v>
      </c>
      <c r="AJ198" s="163">
        <f t="shared" ca="1" si="81"/>
        <v>0</v>
      </c>
      <c r="AK198" s="163">
        <f t="shared" ca="1" si="81"/>
        <v>0</v>
      </c>
      <c r="AL198" s="163">
        <f t="shared" ca="1" si="81"/>
        <v>0</v>
      </c>
      <c r="AM198" s="163">
        <f t="shared" ca="1" si="81"/>
        <v>0</v>
      </c>
      <c r="AN198" s="163">
        <f t="shared" ca="1" si="81"/>
        <v>0</v>
      </c>
      <c r="AP198" s="163">
        <f t="shared" ca="1" si="77"/>
        <v>0</v>
      </c>
      <c r="AQ198" s="163">
        <f t="shared" ref="AQ198:AY198" ca="1" si="113">ROUND(SUMIF($U$310:$AN$310,AQ$310,$U198:$AN198)-AQ149+AP198,0)</f>
        <v>0</v>
      </c>
      <c r="AR198" s="163">
        <f t="shared" ca="1" si="113"/>
        <v>0</v>
      </c>
      <c r="AS198" s="163">
        <f t="shared" ca="1" si="113"/>
        <v>0</v>
      </c>
      <c r="AT198" s="163">
        <f t="shared" ca="1" si="113"/>
        <v>0</v>
      </c>
      <c r="AU198" s="163">
        <f t="shared" ca="1" si="113"/>
        <v>0</v>
      </c>
      <c r="AV198" s="163">
        <f t="shared" ca="1" si="113"/>
        <v>0</v>
      </c>
      <c r="AW198" s="163">
        <f t="shared" ca="1" si="113"/>
        <v>0</v>
      </c>
      <c r="AX198" s="163">
        <f t="shared" ca="1" si="113"/>
        <v>0</v>
      </c>
      <c r="AY198" s="163">
        <f t="shared" ca="1" si="113"/>
        <v>0</v>
      </c>
      <c r="AZ198" s="163">
        <f t="shared" ref="AZ198:BI198" ca="1" si="114">ROUND(SUMIF($U$310:$AN$310,AZ$310,$U198:$AN198)-AZ149+AY198,0)</f>
        <v>0</v>
      </c>
      <c r="BA198" s="163">
        <f t="shared" ca="1" si="114"/>
        <v>0</v>
      </c>
      <c r="BB198" s="163">
        <f t="shared" ca="1" si="114"/>
        <v>0</v>
      </c>
      <c r="BC198" s="163">
        <f t="shared" ca="1" si="114"/>
        <v>0</v>
      </c>
      <c r="BD198" s="163">
        <f t="shared" ca="1" si="114"/>
        <v>0</v>
      </c>
      <c r="BE198" s="163">
        <f t="shared" ca="1" si="114"/>
        <v>0</v>
      </c>
      <c r="BF198" s="163">
        <f t="shared" ca="1" si="114"/>
        <v>0</v>
      </c>
      <c r="BG198" s="163">
        <f t="shared" ca="1" si="114"/>
        <v>0</v>
      </c>
      <c r="BH198" s="163">
        <f t="shared" ca="1" si="114"/>
        <v>0</v>
      </c>
      <c r="BI198" s="163">
        <f t="shared" ca="1" si="114"/>
        <v>0</v>
      </c>
    </row>
    <row r="199" spans="2:61" outlineLevel="1" x14ac:dyDescent="0.3">
      <c r="B199" s="163" t="str">
        <f t="shared" ref="B199:C211" ca="1" si="115">B150</f>
        <v/>
      </c>
      <c r="C199" s="163" t="str">
        <f t="shared" ca="1" si="115"/>
        <v/>
      </c>
      <c r="D199" s="163">
        <f t="shared" ca="1" si="71"/>
        <v>0</v>
      </c>
      <c r="E199" s="165">
        <f t="shared" si="72"/>
        <v>0</v>
      </c>
      <c r="R199" s="163">
        <f t="shared" si="73"/>
        <v>1900</v>
      </c>
      <c r="S199" s="163" t="b">
        <f t="shared" ca="1" si="74"/>
        <v>1</v>
      </c>
      <c r="T199" s="163">
        <f t="shared" ca="1" si="75"/>
        <v>0</v>
      </c>
      <c r="U199" s="163">
        <f t="shared" ca="1" si="81"/>
        <v>0</v>
      </c>
      <c r="V199" s="163">
        <f t="shared" ca="1" si="81"/>
        <v>0</v>
      </c>
      <c r="W199" s="163">
        <f t="shared" ca="1" si="81"/>
        <v>0</v>
      </c>
      <c r="X199" s="163">
        <f t="shared" ca="1" si="81"/>
        <v>0</v>
      </c>
      <c r="Y199" s="163">
        <f t="shared" ca="1" si="81"/>
        <v>0</v>
      </c>
      <c r="Z199" s="163">
        <f t="shared" ca="1" si="81"/>
        <v>0</v>
      </c>
      <c r="AA199" s="163">
        <f t="shared" ca="1" si="81"/>
        <v>0</v>
      </c>
      <c r="AB199" s="163">
        <f t="shared" ca="1" si="81"/>
        <v>0</v>
      </c>
      <c r="AC199" s="163">
        <f t="shared" ca="1" si="81"/>
        <v>0</v>
      </c>
      <c r="AD199" s="163">
        <f t="shared" ca="1" si="81"/>
        <v>0</v>
      </c>
      <c r="AE199" s="163">
        <f t="shared" ca="1" si="81"/>
        <v>0</v>
      </c>
      <c r="AF199" s="163">
        <f t="shared" ca="1" si="81"/>
        <v>0</v>
      </c>
      <c r="AG199" s="163">
        <f t="shared" ca="1" si="81"/>
        <v>0</v>
      </c>
      <c r="AH199" s="163">
        <f t="shared" ca="1" si="81"/>
        <v>0</v>
      </c>
      <c r="AI199" s="163">
        <f t="shared" ca="1" si="81"/>
        <v>0</v>
      </c>
      <c r="AJ199" s="163">
        <f t="shared" ca="1" si="81"/>
        <v>0</v>
      </c>
      <c r="AK199" s="163">
        <f t="shared" ca="1" si="81"/>
        <v>0</v>
      </c>
      <c r="AL199" s="163">
        <f t="shared" ca="1" si="81"/>
        <v>0</v>
      </c>
      <c r="AM199" s="163">
        <f t="shared" ca="1" si="81"/>
        <v>0</v>
      </c>
      <c r="AN199" s="163">
        <f t="shared" ca="1" si="81"/>
        <v>0</v>
      </c>
      <c r="AP199" s="163">
        <f t="shared" ca="1" si="77"/>
        <v>0</v>
      </c>
      <c r="AQ199" s="163">
        <f t="shared" ref="AQ199:AY199" ca="1" si="116">ROUND(SUMIF($U$310:$AN$310,AQ$310,$U199:$AN199)-AQ150+AP199,0)</f>
        <v>0</v>
      </c>
      <c r="AR199" s="163">
        <f t="shared" ca="1" si="116"/>
        <v>0</v>
      </c>
      <c r="AS199" s="163">
        <f t="shared" ca="1" si="116"/>
        <v>0</v>
      </c>
      <c r="AT199" s="163">
        <f t="shared" ca="1" si="116"/>
        <v>0</v>
      </c>
      <c r="AU199" s="163">
        <f t="shared" ca="1" si="116"/>
        <v>0</v>
      </c>
      <c r="AV199" s="163">
        <f t="shared" ca="1" si="116"/>
        <v>0</v>
      </c>
      <c r="AW199" s="163">
        <f t="shared" ca="1" si="116"/>
        <v>0</v>
      </c>
      <c r="AX199" s="163">
        <f t="shared" ca="1" si="116"/>
        <v>0</v>
      </c>
      <c r="AY199" s="163">
        <f t="shared" ca="1" si="116"/>
        <v>0</v>
      </c>
      <c r="AZ199" s="163">
        <f t="shared" ref="AZ199:BI199" ca="1" si="117">ROUND(SUMIF($U$310:$AN$310,AZ$310,$U199:$AN199)-AZ150+AY199,0)</f>
        <v>0</v>
      </c>
      <c r="BA199" s="163">
        <f t="shared" ca="1" si="117"/>
        <v>0</v>
      </c>
      <c r="BB199" s="163">
        <f t="shared" ca="1" si="117"/>
        <v>0</v>
      </c>
      <c r="BC199" s="163">
        <f t="shared" ca="1" si="117"/>
        <v>0</v>
      </c>
      <c r="BD199" s="163">
        <f t="shared" ca="1" si="117"/>
        <v>0</v>
      </c>
      <c r="BE199" s="163">
        <f t="shared" ca="1" si="117"/>
        <v>0</v>
      </c>
      <c r="BF199" s="163">
        <f t="shared" ca="1" si="117"/>
        <v>0</v>
      </c>
      <c r="BG199" s="163">
        <f t="shared" ca="1" si="117"/>
        <v>0</v>
      </c>
      <c r="BH199" s="163">
        <f t="shared" ca="1" si="117"/>
        <v>0</v>
      </c>
      <c r="BI199" s="163">
        <f t="shared" ca="1" si="117"/>
        <v>0</v>
      </c>
    </row>
    <row r="200" spans="2:61" outlineLevel="1" x14ac:dyDescent="0.3">
      <c r="B200" s="163" t="str">
        <f t="shared" ca="1" si="115"/>
        <v/>
      </c>
      <c r="C200" s="163" t="str">
        <f t="shared" ca="1" si="115"/>
        <v/>
      </c>
      <c r="D200" s="163">
        <f t="shared" ca="1" si="71"/>
        <v>0</v>
      </c>
      <c r="E200" s="165">
        <f t="shared" si="72"/>
        <v>0</v>
      </c>
      <c r="R200" s="163">
        <f t="shared" si="73"/>
        <v>1900</v>
      </c>
      <c r="S200" s="163" t="b">
        <f t="shared" ca="1" si="74"/>
        <v>1</v>
      </c>
      <c r="T200" s="163">
        <f t="shared" ca="1" si="75"/>
        <v>0</v>
      </c>
      <c r="U200" s="163">
        <f t="shared" ca="1" si="81"/>
        <v>0</v>
      </c>
      <c r="V200" s="163">
        <f t="shared" ca="1" si="81"/>
        <v>0</v>
      </c>
      <c r="W200" s="163">
        <f t="shared" ca="1" si="81"/>
        <v>0</v>
      </c>
      <c r="X200" s="163">
        <f t="shared" ca="1" si="81"/>
        <v>0</v>
      </c>
      <c r="Y200" s="163">
        <f t="shared" ca="1" si="81"/>
        <v>0</v>
      </c>
      <c r="Z200" s="163">
        <f t="shared" ca="1" si="81"/>
        <v>0</v>
      </c>
      <c r="AA200" s="163">
        <f t="shared" ca="1" si="81"/>
        <v>0</v>
      </c>
      <c r="AB200" s="163">
        <f t="shared" ca="1" si="81"/>
        <v>0</v>
      </c>
      <c r="AC200" s="163">
        <f t="shared" ca="1" si="81"/>
        <v>0</v>
      </c>
      <c r="AD200" s="163">
        <f t="shared" ca="1" si="81"/>
        <v>0</v>
      </c>
      <c r="AE200" s="163">
        <f t="shared" ca="1" si="81"/>
        <v>0</v>
      </c>
      <c r="AF200" s="163">
        <f t="shared" ca="1" si="81"/>
        <v>0</v>
      </c>
      <c r="AG200" s="163">
        <f t="shared" ca="1" si="81"/>
        <v>0</v>
      </c>
      <c r="AH200" s="163">
        <f t="shared" ca="1" si="81"/>
        <v>0</v>
      </c>
      <c r="AI200" s="163">
        <f t="shared" ca="1" si="81"/>
        <v>0</v>
      </c>
      <c r="AJ200" s="163">
        <f t="shared" ca="1" si="81"/>
        <v>0</v>
      </c>
      <c r="AK200" s="163">
        <f t="shared" ca="1" si="81"/>
        <v>0</v>
      </c>
      <c r="AL200" s="163">
        <f t="shared" ca="1" si="81"/>
        <v>0</v>
      </c>
      <c r="AM200" s="163">
        <f t="shared" ca="1" si="81"/>
        <v>0</v>
      </c>
      <c r="AN200" s="163">
        <f t="shared" ca="1" si="81"/>
        <v>0</v>
      </c>
      <c r="AP200" s="163">
        <f t="shared" ca="1" si="77"/>
        <v>0</v>
      </c>
      <c r="AQ200" s="163">
        <f t="shared" ref="AQ200:AY200" ca="1" si="118">ROUND(SUMIF($U$310:$AN$310,AQ$310,$U200:$AN200)-AQ151+AP200,0)</f>
        <v>0</v>
      </c>
      <c r="AR200" s="163">
        <f t="shared" ca="1" si="118"/>
        <v>0</v>
      </c>
      <c r="AS200" s="163">
        <f t="shared" ca="1" si="118"/>
        <v>0</v>
      </c>
      <c r="AT200" s="163">
        <f t="shared" ca="1" si="118"/>
        <v>0</v>
      </c>
      <c r="AU200" s="163">
        <f t="shared" ca="1" si="118"/>
        <v>0</v>
      </c>
      <c r="AV200" s="163">
        <f t="shared" ca="1" si="118"/>
        <v>0</v>
      </c>
      <c r="AW200" s="163">
        <f t="shared" ca="1" si="118"/>
        <v>0</v>
      </c>
      <c r="AX200" s="163">
        <f t="shared" ca="1" si="118"/>
        <v>0</v>
      </c>
      <c r="AY200" s="163">
        <f t="shared" ca="1" si="118"/>
        <v>0</v>
      </c>
      <c r="AZ200" s="163">
        <f t="shared" ref="AZ200:BI200" ca="1" si="119">ROUND(SUMIF($U$310:$AN$310,AZ$310,$U200:$AN200)-AZ151+AY200,0)</f>
        <v>0</v>
      </c>
      <c r="BA200" s="163">
        <f t="shared" ca="1" si="119"/>
        <v>0</v>
      </c>
      <c r="BB200" s="163">
        <f t="shared" ca="1" si="119"/>
        <v>0</v>
      </c>
      <c r="BC200" s="163">
        <f t="shared" ca="1" si="119"/>
        <v>0</v>
      </c>
      <c r="BD200" s="163">
        <f t="shared" ca="1" si="119"/>
        <v>0</v>
      </c>
      <c r="BE200" s="163">
        <f t="shared" ca="1" si="119"/>
        <v>0</v>
      </c>
      <c r="BF200" s="163">
        <f t="shared" ca="1" si="119"/>
        <v>0</v>
      </c>
      <c r="BG200" s="163">
        <f t="shared" ca="1" si="119"/>
        <v>0</v>
      </c>
      <c r="BH200" s="163">
        <f t="shared" ca="1" si="119"/>
        <v>0</v>
      </c>
      <c r="BI200" s="163">
        <f t="shared" ca="1" si="119"/>
        <v>0</v>
      </c>
    </row>
    <row r="201" spans="2:61" outlineLevel="1" x14ac:dyDescent="0.3">
      <c r="B201" s="163" t="str">
        <f t="shared" ca="1" si="115"/>
        <v/>
      </c>
      <c r="C201" s="163" t="str">
        <f t="shared" ca="1" si="115"/>
        <v/>
      </c>
      <c r="D201" s="163">
        <f t="shared" ca="1" si="71"/>
        <v>0</v>
      </c>
      <c r="E201" s="165">
        <f t="shared" si="72"/>
        <v>0</v>
      </c>
      <c r="R201" s="163">
        <f t="shared" si="73"/>
        <v>1900</v>
      </c>
      <c r="S201" s="163" t="b">
        <f t="shared" ca="1" si="74"/>
        <v>1</v>
      </c>
      <c r="T201" s="163">
        <f t="shared" ca="1" si="75"/>
        <v>0</v>
      </c>
      <c r="U201" s="163">
        <f t="shared" ca="1" si="81"/>
        <v>0</v>
      </c>
      <c r="V201" s="163">
        <f t="shared" ca="1" si="81"/>
        <v>0</v>
      </c>
      <c r="W201" s="163">
        <f t="shared" ca="1" si="81"/>
        <v>0</v>
      </c>
      <c r="X201" s="163">
        <f t="shared" ca="1" si="81"/>
        <v>0</v>
      </c>
      <c r="Y201" s="163">
        <f t="shared" ca="1" si="81"/>
        <v>0</v>
      </c>
      <c r="Z201" s="163">
        <f t="shared" ca="1" si="81"/>
        <v>0</v>
      </c>
      <c r="AA201" s="163">
        <f t="shared" ca="1" si="81"/>
        <v>0</v>
      </c>
      <c r="AB201" s="163">
        <f t="shared" ca="1" si="81"/>
        <v>0</v>
      </c>
      <c r="AC201" s="163">
        <f t="shared" ca="1" si="81"/>
        <v>0</v>
      </c>
      <c r="AD201" s="163">
        <f t="shared" ca="1" si="81"/>
        <v>0</v>
      </c>
      <c r="AE201" s="163">
        <f t="shared" ca="1" si="81"/>
        <v>0</v>
      </c>
      <c r="AF201" s="163">
        <f t="shared" ca="1" si="81"/>
        <v>0</v>
      </c>
      <c r="AG201" s="163">
        <f t="shared" ca="1" si="81"/>
        <v>0</v>
      </c>
      <c r="AH201" s="163">
        <f t="shared" ca="1" si="81"/>
        <v>0</v>
      </c>
      <c r="AI201" s="163">
        <f t="shared" ca="1" si="81"/>
        <v>0</v>
      </c>
      <c r="AJ201" s="163">
        <f t="shared" ca="1" si="81"/>
        <v>0</v>
      </c>
      <c r="AK201" s="163">
        <f t="shared" ca="1" si="81"/>
        <v>0</v>
      </c>
      <c r="AL201" s="163">
        <f t="shared" ca="1" si="81"/>
        <v>0</v>
      </c>
      <c r="AM201" s="163">
        <f t="shared" ca="1" si="81"/>
        <v>0</v>
      </c>
      <c r="AN201" s="163">
        <f t="shared" ca="1" si="81"/>
        <v>0</v>
      </c>
      <c r="AP201" s="163">
        <f t="shared" ca="1" si="77"/>
        <v>0</v>
      </c>
      <c r="AQ201" s="163">
        <f t="shared" ref="AQ201:AY201" ca="1" si="120">ROUND(SUMIF($U$310:$AN$310,AQ$310,$U201:$AN201)-AQ152+AP201,0)</f>
        <v>0</v>
      </c>
      <c r="AR201" s="163">
        <f t="shared" ca="1" si="120"/>
        <v>0</v>
      </c>
      <c r="AS201" s="163">
        <f t="shared" ca="1" si="120"/>
        <v>0</v>
      </c>
      <c r="AT201" s="163">
        <f t="shared" ca="1" si="120"/>
        <v>0</v>
      </c>
      <c r="AU201" s="163">
        <f t="shared" ca="1" si="120"/>
        <v>0</v>
      </c>
      <c r="AV201" s="163">
        <f t="shared" ca="1" si="120"/>
        <v>0</v>
      </c>
      <c r="AW201" s="163">
        <f t="shared" ca="1" si="120"/>
        <v>0</v>
      </c>
      <c r="AX201" s="163">
        <f t="shared" ca="1" si="120"/>
        <v>0</v>
      </c>
      <c r="AY201" s="163">
        <f t="shared" ca="1" si="120"/>
        <v>0</v>
      </c>
      <c r="AZ201" s="163">
        <f t="shared" ref="AZ201:BI201" ca="1" si="121">ROUND(SUMIF($U$310:$AN$310,AZ$310,$U201:$AN201)-AZ152+AY201,0)</f>
        <v>0</v>
      </c>
      <c r="BA201" s="163">
        <f t="shared" ca="1" si="121"/>
        <v>0</v>
      </c>
      <c r="BB201" s="163">
        <f t="shared" ca="1" si="121"/>
        <v>0</v>
      </c>
      <c r="BC201" s="163">
        <f t="shared" ca="1" si="121"/>
        <v>0</v>
      </c>
      <c r="BD201" s="163">
        <f t="shared" ca="1" si="121"/>
        <v>0</v>
      </c>
      <c r="BE201" s="163">
        <f t="shared" ca="1" si="121"/>
        <v>0</v>
      </c>
      <c r="BF201" s="163">
        <f t="shared" ca="1" si="121"/>
        <v>0</v>
      </c>
      <c r="BG201" s="163">
        <f t="shared" ca="1" si="121"/>
        <v>0</v>
      </c>
      <c r="BH201" s="163">
        <f t="shared" ca="1" si="121"/>
        <v>0</v>
      </c>
      <c r="BI201" s="163">
        <f t="shared" ca="1" si="121"/>
        <v>0</v>
      </c>
    </row>
    <row r="202" spans="2:61" outlineLevel="1" x14ac:dyDescent="0.3">
      <c r="B202" s="163" t="str">
        <f t="shared" ca="1" si="115"/>
        <v/>
      </c>
      <c r="C202" s="163" t="str">
        <f t="shared" ca="1" si="115"/>
        <v/>
      </c>
      <c r="D202" s="163">
        <f t="shared" ca="1" si="71"/>
        <v>0</v>
      </c>
      <c r="E202" s="165">
        <f t="shared" si="72"/>
        <v>0</v>
      </c>
      <c r="R202" s="163">
        <f t="shared" si="73"/>
        <v>1900</v>
      </c>
      <c r="S202" s="163" t="b">
        <f t="shared" ca="1" si="74"/>
        <v>1</v>
      </c>
      <c r="T202" s="163">
        <f t="shared" ca="1" si="75"/>
        <v>0</v>
      </c>
      <c r="U202" s="163">
        <f t="shared" ca="1" si="81"/>
        <v>0</v>
      </c>
      <c r="V202" s="163">
        <f t="shared" ca="1" si="81"/>
        <v>0</v>
      </c>
      <c r="W202" s="163">
        <f t="shared" ca="1" si="81"/>
        <v>0</v>
      </c>
      <c r="X202" s="163">
        <f t="shared" ca="1" si="81"/>
        <v>0</v>
      </c>
      <c r="Y202" s="163">
        <f t="shared" ca="1" si="81"/>
        <v>0</v>
      </c>
      <c r="Z202" s="163">
        <f t="shared" ca="1" si="81"/>
        <v>0</v>
      </c>
      <c r="AA202" s="163">
        <f t="shared" ca="1" si="81"/>
        <v>0</v>
      </c>
      <c r="AB202" s="163">
        <f t="shared" ca="1" si="81"/>
        <v>0</v>
      </c>
      <c r="AC202" s="163">
        <f t="shared" ca="1" si="81"/>
        <v>0</v>
      </c>
      <c r="AD202" s="163">
        <f t="shared" ca="1" si="81"/>
        <v>0</v>
      </c>
      <c r="AE202" s="163">
        <f t="shared" ca="1" si="81"/>
        <v>0</v>
      </c>
      <c r="AF202" s="163">
        <f t="shared" ca="1" si="81"/>
        <v>0</v>
      </c>
      <c r="AG202" s="163">
        <f t="shared" ca="1" si="81"/>
        <v>0</v>
      </c>
      <c r="AH202" s="163">
        <f t="shared" ca="1" si="81"/>
        <v>0</v>
      </c>
      <c r="AI202" s="163">
        <f t="shared" ca="1" si="81"/>
        <v>0</v>
      </c>
      <c r="AJ202" s="163">
        <f t="shared" ca="1" si="81"/>
        <v>0</v>
      </c>
      <c r="AK202" s="163">
        <f t="shared" ca="1" si="81"/>
        <v>0</v>
      </c>
      <c r="AL202" s="163">
        <f t="shared" ca="1" si="81"/>
        <v>0</v>
      </c>
      <c r="AM202" s="163">
        <f t="shared" ca="1" si="81"/>
        <v>0</v>
      </c>
      <c r="AN202" s="163">
        <f t="shared" ca="1" si="81"/>
        <v>0</v>
      </c>
      <c r="AP202" s="163">
        <f t="shared" ca="1" si="77"/>
        <v>0</v>
      </c>
      <c r="AQ202" s="163">
        <f t="shared" ref="AQ202:AY202" ca="1" si="122">ROUND(SUMIF($U$310:$AN$310,AQ$310,$U202:$AN202)-AQ153+AP202,0)</f>
        <v>0</v>
      </c>
      <c r="AR202" s="163">
        <f t="shared" ca="1" si="122"/>
        <v>0</v>
      </c>
      <c r="AS202" s="163">
        <f t="shared" ca="1" si="122"/>
        <v>0</v>
      </c>
      <c r="AT202" s="163">
        <f t="shared" ca="1" si="122"/>
        <v>0</v>
      </c>
      <c r="AU202" s="163">
        <f t="shared" ca="1" si="122"/>
        <v>0</v>
      </c>
      <c r="AV202" s="163">
        <f t="shared" ca="1" si="122"/>
        <v>0</v>
      </c>
      <c r="AW202" s="163">
        <f t="shared" ca="1" si="122"/>
        <v>0</v>
      </c>
      <c r="AX202" s="163">
        <f t="shared" ca="1" si="122"/>
        <v>0</v>
      </c>
      <c r="AY202" s="163">
        <f t="shared" ca="1" si="122"/>
        <v>0</v>
      </c>
      <c r="AZ202" s="163">
        <f t="shared" ref="AZ202:BI202" ca="1" si="123">ROUND(SUMIF($U$310:$AN$310,AZ$310,$U202:$AN202)-AZ153+AY202,0)</f>
        <v>0</v>
      </c>
      <c r="BA202" s="163">
        <f t="shared" ca="1" si="123"/>
        <v>0</v>
      </c>
      <c r="BB202" s="163">
        <f t="shared" ca="1" si="123"/>
        <v>0</v>
      </c>
      <c r="BC202" s="163">
        <f t="shared" ca="1" si="123"/>
        <v>0</v>
      </c>
      <c r="BD202" s="163">
        <f t="shared" ca="1" si="123"/>
        <v>0</v>
      </c>
      <c r="BE202" s="163">
        <f t="shared" ca="1" si="123"/>
        <v>0</v>
      </c>
      <c r="BF202" s="163">
        <f t="shared" ca="1" si="123"/>
        <v>0</v>
      </c>
      <c r="BG202" s="163">
        <f t="shared" ca="1" si="123"/>
        <v>0</v>
      </c>
      <c r="BH202" s="163">
        <f t="shared" ca="1" si="123"/>
        <v>0</v>
      </c>
      <c r="BI202" s="163">
        <f t="shared" ca="1" si="123"/>
        <v>0</v>
      </c>
    </row>
    <row r="203" spans="2:61" outlineLevel="1" x14ac:dyDescent="0.3">
      <c r="B203" s="163" t="str">
        <f t="shared" ca="1" si="115"/>
        <v/>
      </c>
      <c r="C203" s="163" t="str">
        <f t="shared" ca="1" si="115"/>
        <v/>
      </c>
      <c r="D203" s="163">
        <f t="shared" ca="1" si="71"/>
        <v>0</v>
      </c>
      <c r="E203" s="165">
        <f t="shared" si="72"/>
        <v>0</v>
      </c>
      <c r="R203" s="163">
        <f t="shared" si="73"/>
        <v>1900</v>
      </c>
      <c r="S203" s="163" t="b">
        <f t="shared" ca="1" si="74"/>
        <v>1</v>
      </c>
      <c r="T203" s="163">
        <f t="shared" ca="1" si="75"/>
        <v>0</v>
      </c>
      <c r="U203" s="163">
        <f t="shared" ca="1" si="81"/>
        <v>0</v>
      </c>
      <c r="V203" s="163">
        <f t="shared" ca="1" si="81"/>
        <v>0</v>
      </c>
      <c r="W203" s="163">
        <f t="shared" ca="1" si="81"/>
        <v>0</v>
      </c>
      <c r="X203" s="163">
        <f t="shared" ca="1" si="81"/>
        <v>0</v>
      </c>
      <c r="Y203" s="163">
        <f t="shared" ca="1" si="81"/>
        <v>0</v>
      </c>
      <c r="Z203" s="163">
        <f t="shared" ca="1" si="81"/>
        <v>0</v>
      </c>
      <c r="AA203" s="163">
        <f t="shared" ca="1" si="81"/>
        <v>0</v>
      </c>
      <c r="AB203" s="163">
        <f t="shared" ca="1" si="81"/>
        <v>0</v>
      </c>
      <c r="AC203" s="163">
        <f t="shared" ca="1" si="81"/>
        <v>0</v>
      </c>
      <c r="AD203" s="163">
        <f t="shared" ca="1" si="81"/>
        <v>0</v>
      </c>
      <c r="AE203" s="163">
        <f t="shared" ca="1" si="81"/>
        <v>0</v>
      </c>
      <c r="AF203" s="163">
        <f t="shared" ca="1" si="81"/>
        <v>0</v>
      </c>
      <c r="AG203" s="163">
        <f t="shared" ca="1" si="81"/>
        <v>0</v>
      </c>
      <c r="AH203" s="163">
        <f t="shared" ca="1" si="81"/>
        <v>0</v>
      </c>
      <c r="AI203" s="163">
        <f t="shared" ca="1" si="81"/>
        <v>0</v>
      </c>
      <c r="AJ203" s="163">
        <f t="shared" ca="1" si="81"/>
        <v>0</v>
      </c>
      <c r="AK203" s="163">
        <f t="shared" ca="1" si="81"/>
        <v>0</v>
      </c>
      <c r="AL203" s="163">
        <f t="shared" ca="1" si="81"/>
        <v>0</v>
      </c>
      <c r="AM203" s="163">
        <f t="shared" ref="AE203:AN211" ca="1" si="124">IFERROR(IF(YEAR($E203)=AM$181,$D203,0),0)</f>
        <v>0</v>
      </c>
      <c r="AN203" s="163">
        <f t="shared" ca="1" si="124"/>
        <v>0</v>
      </c>
      <c r="AP203" s="163">
        <f t="shared" ca="1" si="77"/>
        <v>0</v>
      </c>
      <c r="AQ203" s="163">
        <f t="shared" ref="AQ203:AY203" ca="1" si="125">ROUND(SUMIF($U$310:$AN$310,AQ$310,$U203:$AN203)-AQ154+AP203,0)</f>
        <v>0</v>
      </c>
      <c r="AR203" s="163">
        <f t="shared" ca="1" si="125"/>
        <v>0</v>
      </c>
      <c r="AS203" s="163">
        <f t="shared" ca="1" si="125"/>
        <v>0</v>
      </c>
      <c r="AT203" s="163">
        <f t="shared" ca="1" si="125"/>
        <v>0</v>
      </c>
      <c r="AU203" s="163">
        <f t="shared" ca="1" si="125"/>
        <v>0</v>
      </c>
      <c r="AV203" s="163">
        <f t="shared" ca="1" si="125"/>
        <v>0</v>
      </c>
      <c r="AW203" s="163">
        <f t="shared" ca="1" si="125"/>
        <v>0</v>
      </c>
      <c r="AX203" s="163">
        <f t="shared" ca="1" si="125"/>
        <v>0</v>
      </c>
      <c r="AY203" s="163">
        <f t="shared" ca="1" si="125"/>
        <v>0</v>
      </c>
      <c r="AZ203" s="163">
        <f t="shared" ref="AZ203:BI203" ca="1" si="126">ROUND(SUMIF($U$310:$AN$310,AZ$310,$U203:$AN203)-AZ154+AY203,0)</f>
        <v>0</v>
      </c>
      <c r="BA203" s="163">
        <f t="shared" ca="1" si="126"/>
        <v>0</v>
      </c>
      <c r="BB203" s="163">
        <f t="shared" ca="1" si="126"/>
        <v>0</v>
      </c>
      <c r="BC203" s="163">
        <f t="shared" ca="1" si="126"/>
        <v>0</v>
      </c>
      <c r="BD203" s="163">
        <f t="shared" ca="1" si="126"/>
        <v>0</v>
      </c>
      <c r="BE203" s="163">
        <f t="shared" ca="1" si="126"/>
        <v>0</v>
      </c>
      <c r="BF203" s="163">
        <f t="shared" ca="1" si="126"/>
        <v>0</v>
      </c>
      <c r="BG203" s="163">
        <f t="shared" ca="1" si="126"/>
        <v>0</v>
      </c>
      <c r="BH203" s="163">
        <f t="shared" ca="1" si="126"/>
        <v>0</v>
      </c>
      <c r="BI203" s="163">
        <f t="shared" ca="1" si="126"/>
        <v>0</v>
      </c>
    </row>
    <row r="204" spans="2:61" outlineLevel="1" x14ac:dyDescent="0.3">
      <c r="B204" s="163" t="str">
        <f t="shared" ca="1" si="115"/>
        <v/>
      </c>
      <c r="C204" s="163" t="str">
        <f t="shared" ca="1" si="115"/>
        <v/>
      </c>
      <c r="D204" s="163">
        <f t="shared" ca="1" si="71"/>
        <v>0</v>
      </c>
      <c r="E204" s="165">
        <f t="shared" si="72"/>
        <v>0</v>
      </c>
      <c r="R204" s="163">
        <f t="shared" si="73"/>
        <v>1900</v>
      </c>
      <c r="S204" s="163" t="b">
        <f t="shared" ca="1" si="74"/>
        <v>1</v>
      </c>
      <c r="T204" s="163">
        <f t="shared" ca="1" si="75"/>
        <v>0</v>
      </c>
      <c r="U204" s="163">
        <f t="shared" ca="1" si="81"/>
        <v>0</v>
      </c>
      <c r="V204" s="163">
        <f t="shared" ca="1" si="81"/>
        <v>0</v>
      </c>
      <c r="W204" s="163">
        <f t="shared" ca="1" si="81"/>
        <v>0</v>
      </c>
      <c r="X204" s="163">
        <f t="shared" ca="1" si="81"/>
        <v>0</v>
      </c>
      <c r="Y204" s="163">
        <f t="shared" ca="1" si="81"/>
        <v>0</v>
      </c>
      <c r="Z204" s="163">
        <f t="shared" ca="1" si="81"/>
        <v>0</v>
      </c>
      <c r="AA204" s="163">
        <f t="shared" ca="1" si="81"/>
        <v>0</v>
      </c>
      <c r="AB204" s="163">
        <f t="shared" ca="1" si="81"/>
        <v>0</v>
      </c>
      <c r="AC204" s="163">
        <f t="shared" ca="1" si="81"/>
        <v>0</v>
      </c>
      <c r="AD204" s="163">
        <f t="shared" ca="1" si="81"/>
        <v>0</v>
      </c>
      <c r="AE204" s="163">
        <f t="shared" ca="1" si="124"/>
        <v>0</v>
      </c>
      <c r="AF204" s="163">
        <f t="shared" ca="1" si="124"/>
        <v>0</v>
      </c>
      <c r="AG204" s="163">
        <f t="shared" ca="1" si="124"/>
        <v>0</v>
      </c>
      <c r="AH204" s="163">
        <f t="shared" ca="1" si="124"/>
        <v>0</v>
      </c>
      <c r="AI204" s="163">
        <f t="shared" ca="1" si="124"/>
        <v>0</v>
      </c>
      <c r="AJ204" s="163">
        <f t="shared" ca="1" si="124"/>
        <v>0</v>
      </c>
      <c r="AK204" s="163">
        <f t="shared" ca="1" si="124"/>
        <v>0</v>
      </c>
      <c r="AL204" s="163">
        <f t="shared" ca="1" si="124"/>
        <v>0</v>
      </c>
      <c r="AM204" s="163">
        <f t="shared" ca="1" si="124"/>
        <v>0</v>
      </c>
      <c r="AN204" s="163">
        <f t="shared" ca="1" si="124"/>
        <v>0</v>
      </c>
      <c r="AP204" s="163">
        <f t="shared" ca="1" si="77"/>
        <v>0</v>
      </c>
      <c r="AQ204" s="163">
        <f t="shared" ref="AQ204:AY204" ca="1" si="127">ROUND(SUMIF($U$310:$AN$310,AQ$310,$U204:$AN204)-AQ155+AP204,0)</f>
        <v>0</v>
      </c>
      <c r="AR204" s="163">
        <f t="shared" ca="1" si="127"/>
        <v>0</v>
      </c>
      <c r="AS204" s="163">
        <f t="shared" ca="1" si="127"/>
        <v>0</v>
      </c>
      <c r="AT204" s="163">
        <f t="shared" ca="1" si="127"/>
        <v>0</v>
      </c>
      <c r="AU204" s="163">
        <f t="shared" ca="1" si="127"/>
        <v>0</v>
      </c>
      <c r="AV204" s="163">
        <f t="shared" ca="1" si="127"/>
        <v>0</v>
      </c>
      <c r="AW204" s="163">
        <f t="shared" ca="1" si="127"/>
        <v>0</v>
      </c>
      <c r="AX204" s="163">
        <f t="shared" ca="1" si="127"/>
        <v>0</v>
      </c>
      <c r="AY204" s="163">
        <f t="shared" ca="1" si="127"/>
        <v>0</v>
      </c>
      <c r="AZ204" s="163">
        <f t="shared" ref="AZ204:BI204" ca="1" si="128">ROUND(SUMIF($U$310:$AN$310,AZ$310,$U204:$AN204)-AZ155+AY204,0)</f>
        <v>0</v>
      </c>
      <c r="BA204" s="163">
        <f t="shared" ca="1" si="128"/>
        <v>0</v>
      </c>
      <c r="BB204" s="163">
        <f t="shared" ca="1" si="128"/>
        <v>0</v>
      </c>
      <c r="BC204" s="163">
        <f t="shared" ca="1" si="128"/>
        <v>0</v>
      </c>
      <c r="BD204" s="163">
        <f t="shared" ca="1" si="128"/>
        <v>0</v>
      </c>
      <c r="BE204" s="163">
        <f t="shared" ca="1" si="128"/>
        <v>0</v>
      </c>
      <c r="BF204" s="163">
        <f t="shared" ca="1" si="128"/>
        <v>0</v>
      </c>
      <c r="BG204" s="163">
        <f t="shared" ca="1" si="128"/>
        <v>0</v>
      </c>
      <c r="BH204" s="163">
        <f t="shared" ca="1" si="128"/>
        <v>0</v>
      </c>
      <c r="BI204" s="163">
        <f t="shared" ca="1" si="128"/>
        <v>0</v>
      </c>
    </row>
    <row r="205" spans="2:61" outlineLevel="1" x14ac:dyDescent="0.3">
      <c r="B205" s="163" t="str">
        <f t="shared" ca="1" si="115"/>
        <v/>
      </c>
      <c r="C205" s="163" t="str">
        <f t="shared" ca="1" si="115"/>
        <v/>
      </c>
      <c r="D205" s="163">
        <f t="shared" ca="1" si="71"/>
        <v>0</v>
      </c>
      <c r="E205" s="165">
        <f t="shared" si="72"/>
        <v>0</v>
      </c>
      <c r="R205" s="163">
        <f t="shared" si="73"/>
        <v>1900</v>
      </c>
      <c r="S205" s="163" t="b">
        <f t="shared" ca="1" si="74"/>
        <v>1</v>
      </c>
      <c r="T205" s="163">
        <f t="shared" ca="1" si="75"/>
        <v>0</v>
      </c>
      <c r="U205" s="163">
        <f t="shared" ca="1" si="81"/>
        <v>0</v>
      </c>
      <c r="V205" s="163">
        <f t="shared" ca="1" si="81"/>
        <v>0</v>
      </c>
      <c r="W205" s="163">
        <f t="shared" ca="1" si="81"/>
        <v>0</v>
      </c>
      <c r="X205" s="163">
        <f t="shared" ca="1" si="81"/>
        <v>0</v>
      </c>
      <c r="Y205" s="163">
        <f t="shared" ca="1" si="81"/>
        <v>0</v>
      </c>
      <c r="Z205" s="163">
        <f t="shared" ca="1" si="81"/>
        <v>0</v>
      </c>
      <c r="AA205" s="163">
        <f t="shared" ca="1" si="81"/>
        <v>0</v>
      </c>
      <c r="AB205" s="163">
        <f t="shared" ca="1" si="81"/>
        <v>0</v>
      </c>
      <c r="AC205" s="163">
        <f t="shared" ca="1" si="81"/>
        <v>0</v>
      </c>
      <c r="AD205" s="163">
        <f t="shared" ca="1" si="81"/>
        <v>0</v>
      </c>
      <c r="AE205" s="163">
        <f t="shared" ca="1" si="124"/>
        <v>0</v>
      </c>
      <c r="AF205" s="163">
        <f t="shared" ca="1" si="124"/>
        <v>0</v>
      </c>
      <c r="AG205" s="163">
        <f t="shared" ca="1" si="124"/>
        <v>0</v>
      </c>
      <c r="AH205" s="163">
        <f t="shared" ca="1" si="124"/>
        <v>0</v>
      </c>
      <c r="AI205" s="163">
        <f t="shared" ca="1" si="124"/>
        <v>0</v>
      </c>
      <c r="AJ205" s="163">
        <f t="shared" ca="1" si="124"/>
        <v>0</v>
      </c>
      <c r="AK205" s="163">
        <f t="shared" ca="1" si="124"/>
        <v>0</v>
      </c>
      <c r="AL205" s="163">
        <f t="shared" ca="1" si="124"/>
        <v>0</v>
      </c>
      <c r="AM205" s="163">
        <f t="shared" ca="1" si="124"/>
        <v>0</v>
      </c>
      <c r="AN205" s="163">
        <f t="shared" ca="1" si="124"/>
        <v>0</v>
      </c>
      <c r="AP205" s="163">
        <f t="shared" ca="1" si="77"/>
        <v>0</v>
      </c>
      <c r="AQ205" s="163">
        <f t="shared" ref="AQ205:AY205" ca="1" si="129">ROUND(SUMIF($U$310:$AN$310,AQ$310,$U205:$AN205)-AQ156+AP205,0)</f>
        <v>0</v>
      </c>
      <c r="AR205" s="163">
        <f t="shared" ca="1" si="129"/>
        <v>0</v>
      </c>
      <c r="AS205" s="163">
        <f t="shared" ca="1" si="129"/>
        <v>0</v>
      </c>
      <c r="AT205" s="163">
        <f t="shared" ca="1" si="129"/>
        <v>0</v>
      </c>
      <c r="AU205" s="163">
        <f t="shared" ca="1" si="129"/>
        <v>0</v>
      </c>
      <c r="AV205" s="163">
        <f t="shared" ca="1" si="129"/>
        <v>0</v>
      </c>
      <c r="AW205" s="163">
        <f t="shared" ca="1" si="129"/>
        <v>0</v>
      </c>
      <c r="AX205" s="163">
        <f t="shared" ca="1" si="129"/>
        <v>0</v>
      </c>
      <c r="AY205" s="163">
        <f t="shared" ca="1" si="129"/>
        <v>0</v>
      </c>
      <c r="AZ205" s="163">
        <f t="shared" ref="AZ205:BI205" ca="1" si="130">ROUND(SUMIF($U$310:$AN$310,AZ$310,$U205:$AN205)-AZ156+AY205,0)</f>
        <v>0</v>
      </c>
      <c r="BA205" s="163">
        <f t="shared" ca="1" si="130"/>
        <v>0</v>
      </c>
      <c r="BB205" s="163">
        <f t="shared" ca="1" si="130"/>
        <v>0</v>
      </c>
      <c r="BC205" s="163">
        <f t="shared" ca="1" si="130"/>
        <v>0</v>
      </c>
      <c r="BD205" s="163">
        <f t="shared" ca="1" si="130"/>
        <v>0</v>
      </c>
      <c r="BE205" s="163">
        <f t="shared" ca="1" si="130"/>
        <v>0</v>
      </c>
      <c r="BF205" s="163">
        <f t="shared" ca="1" si="130"/>
        <v>0</v>
      </c>
      <c r="BG205" s="163">
        <f t="shared" ca="1" si="130"/>
        <v>0</v>
      </c>
      <c r="BH205" s="163">
        <f t="shared" ca="1" si="130"/>
        <v>0</v>
      </c>
      <c r="BI205" s="163">
        <f t="shared" ca="1" si="130"/>
        <v>0</v>
      </c>
    </row>
    <row r="206" spans="2:61" outlineLevel="1" x14ac:dyDescent="0.3">
      <c r="B206" s="163" t="str">
        <f t="shared" ca="1" si="115"/>
        <v/>
      </c>
      <c r="C206" s="163" t="str">
        <f t="shared" ca="1" si="115"/>
        <v/>
      </c>
      <c r="D206" s="163">
        <f t="shared" ca="1" si="71"/>
        <v>0</v>
      </c>
      <c r="E206" s="165">
        <f t="shared" si="72"/>
        <v>0</v>
      </c>
      <c r="R206" s="163">
        <f t="shared" si="73"/>
        <v>1900</v>
      </c>
      <c r="S206" s="163" t="b">
        <f t="shared" ca="1" si="74"/>
        <v>1</v>
      </c>
      <c r="T206" s="163">
        <f t="shared" ca="1" si="75"/>
        <v>0</v>
      </c>
      <c r="U206" s="163">
        <f t="shared" ca="1" si="81"/>
        <v>0</v>
      </c>
      <c r="V206" s="163">
        <f t="shared" ca="1" si="81"/>
        <v>0</v>
      </c>
      <c r="W206" s="163">
        <f t="shared" ca="1" si="81"/>
        <v>0</v>
      </c>
      <c r="X206" s="163">
        <f t="shared" ca="1" si="81"/>
        <v>0</v>
      </c>
      <c r="Y206" s="163">
        <f t="shared" ca="1" si="81"/>
        <v>0</v>
      </c>
      <c r="Z206" s="163">
        <f t="shared" ca="1" si="81"/>
        <v>0</v>
      </c>
      <c r="AA206" s="163">
        <f t="shared" ca="1" si="81"/>
        <v>0</v>
      </c>
      <c r="AB206" s="163">
        <f t="shared" ca="1" si="81"/>
        <v>0</v>
      </c>
      <c r="AC206" s="163">
        <f t="shared" ca="1" si="81"/>
        <v>0</v>
      </c>
      <c r="AD206" s="163">
        <f t="shared" ca="1" si="81"/>
        <v>0</v>
      </c>
      <c r="AE206" s="163">
        <f t="shared" ca="1" si="124"/>
        <v>0</v>
      </c>
      <c r="AF206" s="163">
        <f t="shared" ca="1" si="124"/>
        <v>0</v>
      </c>
      <c r="AG206" s="163">
        <f t="shared" ca="1" si="124"/>
        <v>0</v>
      </c>
      <c r="AH206" s="163">
        <f t="shared" ca="1" si="124"/>
        <v>0</v>
      </c>
      <c r="AI206" s="163">
        <f t="shared" ca="1" si="124"/>
        <v>0</v>
      </c>
      <c r="AJ206" s="163">
        <f t="shared" ca="1" si="124"/>
        <v>0</v>
      </c>
      <c r="AK206" s="163">
        <f t="shared" ca="1" si="124"/>
        <v>0</v>
      </c>
      <c r="AL206" s="163">
        <f t="shared" ca="1" si="124"/>
        <v>0</v>
      </c>
      <c r="AM206" s="163">
        <f t="shared" ca="1" si="124"/>
        <v>0</v>
      </c>
      <c r="AN206" s="163">
        <f t="shared" ca="1" si="124"/>
        <v>0</v>
      </c>
      <c r="AP206" s="163">
        <f t="shared" ca="1" si="77"/>
        <v>0</v>
      </c>
      <c r="AQ206" s="163">
        <f t="shared" ref="AQ206:AY206" ca="1" si="131">ROUND(SUMIF($U$310:$AN$310,AQ$310,$U206:$AN206)-AQ157+AP206,0)</f>
        <v>0</v>
      </c>
      <c r="AR206" s="163">
        <f t="shared" ca="1" si="131"/>
        <v>0</v>
      </c>
      <c r="AS206" s="163">
        <f t="shared" ca="1" si="131"/>
        <v>0</v>
      </c>
      <c r="AT206" s="163">
        <f t="shared" ca="1" si="131"/>
        <v>0</v>
      </c>
      <c r="AU206" s="163">
        <f t="shared" ca="1" si="131"/>
        <v>0</v>
      </c>
      <c r="AV206" s="163">
        <f t="shared" ca="1" si="131"/>
        <v>0</v>
      </c>
      <c r="AW206" s="163">
        <f t="shared" ca="1" si="131"/>
        <v>0</v>
      </c>
      <c r="AX206" s="163">
        <f t="shared" ca="1" si="131"/>
        <v>0</v>
      </c>
      <c r="AY206" s="163">
        <f t="shared" ca="1" si="131"/>
        <v>0</v>
      </c>
      <c r="AZ206" s="163">
        <f t="shared" ref="AZ206:BI206" ca="1" si="132">ROUND(SUMIF($U$310:$AN$310,AZ$310,$U206:$AN206)-AZ157+AY206,0)</f>
        <v>0</v>
      </c>
      <c r="BA206" s="163">
        <f t="shared" ca="1" si="132"/>
        <v>0</v>
      </c>
      <c r="BB206" s="163">
        <f t="shared" ca="1" si="132"/>
        <v>0</v>
      </c>
      <c r="BC206" s="163">
        <f t="shared" ca="1" si="132"/>
        <v>0</v>
      </c>
      <c r="BD206" s="163">
        <f t="shared" ca="1" si="132"/>
        <v>0</v>
      </c>
      <c r="BE206" s="163">
        <f t="shared" ca="1" si="132"/>
        <v>0</v>
      </c>
      <c r="BF206" s="163">
        <f t="shared" ca="1" si="132"/>
        <v>0</v>
      </c>
      <c r="BG206" s="163">
        <f t="shared" ca="1" si="132"/>
        <v>0</v>
      </c>
      <c r="BH206" s="163">
        <f t="shared" ca="1" si="132"/>
        <v>0</v>
      </c>
      <c r="BI206" s="163">
        <f t="shared" ca="1" si="132"/>
        <v>0</v>
      </c>
    </row>
    <row r="207" spans="2:61" outlineLevel="1" x14ac:dyDescent="0.3">
      <c r="B207" s="163" t="str">
        <f t="shared" ca="1" si="115"/>
        <v/>
      </c>
      <c r="C207" s="163" t="str">
        <f t="shared" ca="1" si="115"/>
        <v/>
      </c>
      <c r="D207" s="163">
        <f t="shared" ca="1" si="71"/>
        <v>0</v>
      </c>
      <c r="E207" s="165">
        <f t="shared" si="72"/>
        <v>0</v>
      </c>
      <c r="R207" s="163">
        <f t="shared" si="73"/>
        <v>1900</v>
      </c>
      <c r="S207" s="163" t="b">
        <f t="shared" ca="1" si="74"/>
        <v>1</v>
      </c>
      <c r="T207" s="163">
        <f t="shared" ca="1" si="75"/>
        <v>0</v>
      </c>
      <c r="U207" s="163">
        <f t="shared" ca="1" si="81"/>
        <v>0</v>
      </c>
      <c r="V207" s="163">
        <f t="shared" ca="1" si="81"/>
        <v>0</v>
      </c>
      <c r="W207" s="163">
        <f t="shared" ca="1" si="81"/>
        <v>0</v>
      </c>
      <c r="X207" s="163">
        <f t="shared" ca="1" si="81"/>
        <v>0</v>
      </c>
      <c r="Y207" s="163">
        <f t="shared" ca="1" si="81"/>
        <v>0</v>
      </c>
      <c r="Z207" s="163">
        <f t="shared" ca="1" si="81"/>
        <v>0</v>
      </c>
      <c r="AA207" s="163">
        <f t="shared" ca="1" si="81"/>
        <v>0</v>
      </c>
      <c r="AB207" s="163">
        <f t="shared" ca="1" si="81"/>
        <v>0</v>
      </c>
      <c r="AC207" s="163">
        <f t="shared" ca="1" si="81"/>
        <v>0</v>
      </c>
      <c r="AD207" s="163">
        <f t="shared" ca="1" si="81"/>
        <v>0</v>
      </c>
      <c r="AE207" s="163">
        <f t="shared" ca="1" si="124"/>
        <v>0</v>
      </c>
      <c r="AF207" s="163">
        <f t="shared" ca="1" si="124"/>
        <v>0</v>
      </c>
      <c r="AG207" s="163">
        <f t="shared" ca="1" si="124"/>
        <v>0</v>
      </c>
      <c r="AH207" s="163">
        <f t="shared" ca="1" si="124"/>
        <v>0</v>
      </c>
      <c r="AI207" s="163">
        <f t="shared" ca="1" si="124"/>
        <v>0</v>
      </c>
      <c r="AJ207" s="163">
        <f t="shared" ca="1" si="124"/>
        <v>0</v>
      </c>
      <c r="AK207" s="163">
        <f t="shared" ca="1" si="124"/>
        <v>0</v>
      </c>
      <c r="AL207" s="163">
        <f t="shared" ca="1" si="124"/>
        <v>0</v>
      </c>
      <c r="AM207" s="163">
        <f t="shared" ca="1" si="124"/>
        <v>0</v>
      </c>
      <c r="AN207" s="163">
        <f t="shared" ca="1" si="124"/>
        <v>0</v>
      </c>
      <c r="AP207" s="163">
        <f t="shared" ca="1" si="77"/>
        <v>0</v>
      </c>
      <c r="AQ207" s="163">
        <f t="shared" ref="AQ207:AY207" ca="1" si="133">ROUND(SUMIF($U$310:$AN$310,AQ$310,$U207:$AN207)-AQ158+AP207,0)</f>
        <v>0</v>
      </c>
      <c r="AR207" s="163">
        <f t="shared" ca="1" si="133"/>
        <v>0</v>
      </c>
      <c r="AS207" s="163">
        <f t="shared" ca="1" si="133"/>
        <v>0</v>
      </c>
      <c r="AT207" s="163">
        <f t="shared" ca="1" si="133"/>
        <v>0</v>
      </c>
      <c r="AU207" s="163">
        <f t="shared" ca="1" si="133"/>
        <v>0</v>
      </c>
      <c r="AV207" s="163">
        <f t="shared" ca="1" si="133"/>
        <v>0</v>
      </c>
      <c r="AW207" s="163">
        <f t="shared" ca="1" si="133"/>
        <v>0</v>
      </c>
      <c r="AX207" s="163">
        <f t="shared" ca="1" si="133"/>
        <v>0</v>
      </c>
      <c r="AY207" s="163">
        <f t="shared" ca="1" si="133"/>
        <v>0</v>
      </c>
      <c r="AZ207" s="163">
        <f t="shared" ref="AZ207:BI207" ca="1" si="134">ROUND(SUMIF($U$310:$AN$310,AZ$310,$U207:$AN207)-AZ158+AY207,0)</f>
        <v>0</v>
      </c>
      <c r="BA207" s="163">
        <f t="shared" ca="1" si="134"/>
        <v>0</v>
      </c>
      <c r="BB207" s="163">
        <f t="shared" ca="1" si="134"/>
        <v>0</v>
      </c>
      <c r="BC207" s="163">
        <f t="shared" ca="1" si="134"/>
        <v>0</v>
      </c>
      <c r="BD207" s="163">
        <f t="shared" ca="1" si="134"/>
        <v>0</v>
      </c>
      <c r="BE207" s="163">
        <f t="shared" ca="1" si="134"/>
        <v>0</v>
      </c>
      <c r="BF207" s="163">
        <f t="shared" ca="1" si="134"/>
        <v>0</v>
      </c>
      <c r="BG207" s="163">
        <f t="shared" ca="1" si="134"/>
        <v>0</v>
      </c>
      <c r="BH207" s="163">
        <f t="shared" ca="1" si="134"/>
        <v>0</v>
      </c>
      <c r="BI207" s="163">
        <f t="shared" ca="1" si="134"/>
        <v>0</v>
      </c>
    </row>
    <row r="208" spans="2:61" outlineLevel="1" x14ac:dyDescent="0.3">
      <c r="B208" s="163" t="str">
        <f t="shared" ca="1" si="115"/>
        <v/>
      </c>
      <c r="C208" s="163" t="str">
        <f t="shared" ca="1" si="115"/>
        <v/>
      </c>
      <c r="D208" s="163">
        <f t="shared" ca="1" si="71"/>
        <v>0</v>
      </c>
      <c r="E208" s="165">
        <f t="shared" si="72"/>
        <v>0</v>
      </c>
      <c r="R208" s="163">
        <f t="shared" si="73"/>
        <v>1900</v>
      </c>
      <c r="S208" s="163" t="b">
        <f t="shared" ca="1" si="74"/>
        <v>1</v>
      </c>
      <c r="T208" s="163">
        <f t="shared" ca="1" si="75"/>
        <v>0</v>
      </c>
      <c r="U208" s="163">
        <f t="shared" ca="1" si="81"/>
        <v>0</v>
      </c>
      <c r="V208" s="163">
        <f t="shared" ca="1" si="81"/>
        <v>0</v>
      </c>
      <c r="W208" s="163">
        <f t="shared" ca="1" si="81"/>
        <v>0</v>
      </c>
      <c r="X208" s="163">
        <f t="shared" ca="1" si="81"/>
        <v>0</v>
      </c>
      <c r="Y208" s="163">
        <f t="shared" ca="1" si="81"/>
        <v>0</v>
      </c>
      <c r="Z208" s="163">
        <f t="shared" ca="1" si="81"/>
        <v>0</v>
      </c>
      <c r="AA208" s="163">
        <f t="shared" ca="1" si="81"/>
        <v>0</v>
      </c>
      <c r="AB208" s="163">
        <f t="shared" ca="1" si="81"/>
        <v>0</v>
      </c>
      <c r="AC208" s="163">
        <f t="shared" ca="1" si="81"/>
        <v>0</v>
      </c>
      <c r="AD208" s="163">
        <f t="shared" ca="1" si="81"/>
        <v>0</v>
      </c>
      <c r="AE208" s="163">
        <f t="shared" ca="1" si="124"/>
        <v>0</v>
      </c>
      <c r="AF208" s="163">
        <f t="shared" ca="1" si="124"/>
        <v>0</v>
      </c>
      <c r="AG208" s="163">
        <f t="shared" ca="1" si="124"/>
        <v>0</v>
      </c>
      <c r="AH208" s="163">
        <f t="shared" ca="1" si="124"/>
        <v>0</v>
      </c>
      <c r="AI208" s="163">
        <f t="shared" ca="1" si="124"/>
        <v>0</v>
      </c>
      <c r="AJ208" s="163">
        <f t="shared" ca="1" si="124"/>
        <v>0</v>
      </c>
      <c r="AK208" s="163">
        <f t="shared" ca="1" si="124"/>
        <v>0</v>
      </c>
      <c r="AL208" s="163">
        <f t="shared" ca="1" si="124"/>
        <v>0</v>
      </c>
      <c r="AM208" s="163">
        <f t="shared" ca="1" si="124"/>
        <v>0</v>
      </c>
      <c r="AN208" s="163">
        <f t="shared" ca="1" si="124"/>
        <v>0</v>
      </c>
      <c r="AP208" s="163">
        <f t="shared" ca="1" si="77"/>
        <v>0</v>
      </c>
      <c r="AQ208" s="163">
        <f t="shared" ref="AQ208:AY208" ca="1" si="135">ROUND(SUMIF($U$310:$AN$310,AQ$310,$U208:$AN208)-AQ159+AP208,0)</f>
        <v>0</v>
      </c>
      <c r="AR208" s="163">
        <f t="shared" ca="1" si="135"/>
        <v>0</v>
      </c>
      <c r="AS208" s="163">
        <f t="shared" ca="1" si="135"/>
        <v>0</v>
      </c>
      <c r="AT208" s="163">
        <f t="shared" ca="1" si="135"/>
        <v>0</v>
      </c>
      <c r="AU208" s="163">
        <f t="shared" ca="1" si="135"/>
        <v>0</v>
      </c>
      <c r="AV208" s="163">
        <f t="shared" ca="1" si="135"/>
        <v>0</v>
      </c>
      <c r="AW208" s="163">
        <f t="shared" ca="1" si="135"/>
        <v>0</v>
      </c>
      <c r="AX208" s="163">
        <f t="shared" ca="1" si="135"/>
        <v>0</v>
      </c>
      <c r="AY208" s="163">
        <f t="shared" ca="1" si="135"/>
        <v>0</v>
      </c>
      <c r="AZ208" s="163">
        <f t="shared" ref="AZ208:BI208" ca="1" si="136">ROUND(SUMIF($U$310:$AN$310,AZ$310,$U208:$AN208)-AZ159+AY208,0)</f>
        <v>0</v>
      </c>
      <c r="BA208" s="163">
        <f t="shared" ca="1" si="136"/>
        <v>0</v>
      </c>
      <c r="BB208" s="163">
        <f t="shared" ca="1" si="136"/>
        <v>0</v>
      </c>
      <c r="BC208" s="163">
        <f t="shared" ca="1" si="136"/>
        <v>0</v>
      </c>
      <c r="BD208" s="163">
        <f t="shared" ca="1" si="136"/>
        <v>0</v>
      </c>
      <c r="BE208" s="163">
        <f t="shared" ca="1" si="136"/>
        <v>0</v>
      </c>
      <c r="BF208" s="163">
        <f t="shared" ca="1" si="136"/>
        <v>0</v>
      </c>
      <c r="BG208" s="163">
        <f t="shared" ca="1" si="136"/>
        <v>0</v>
      </c>
      <c r="BH208" s="163">
        <f t="shared" ca="1" si="136"/>
        <v>0</v>
      </c>
      <c r="BI208" s="163">
        <f t="shared" ca="1" si="136"/>
        <v>0</v>
      </c>
    </row>
    <row r="209" spans="2:61" outlineLevel="1" x14ac:dyDescent="0.3">
      <c r="B209" s="163" t="str">
        <f t="shared" ca="1" si="115"/>
        <v/>
      </c>
      <c r="C209" s="163" t="str">
        <f t="shared" ca="1" si="115"/>
        <v/>
      </c>
      <c r="D209" s="163">
        <f t="shared" ca="1" si="71"/>
        <v>0</v>
      </c>
      <c r="E209" s="165">
        <f t="shared" si="72"/>
        <v>0</v>
      </c>
      <c r="R209" s="163">
        <f t="shared" si="73"/>
        <v>1900</v>
      </c>
      <c r="S209" s="163" t="b">
        <f t="shared" ca="1" si="74"/>
        <v>1</v>
      </c>
      <c r="T209" s="163">
        <f t="shared" ca="1" si="75"/>
        <v>0</v>
      </c>
      <c r="U209" s="163">
        <f t="shared" ca="1" si="81"/>
        <v>0</v>
      </c>
      <c r="V209" s="163">
        <f t="shared" ca="1" si="81"/>
        <v>0</v>
      </c>
      <c r="W209" s="163">
        <f t="shared" ca="1" si="81"/>
        <v>0</v>
      </c>
      <c r="X209" s="163">
        <f t="shared" ca="1" si="81"/>
        <v>0</v>
      </c>
      <c r="Y209" s="163">
        <f t="shared" ca="1" si="81"/>
        <v>0</v>
      </c>
      <c r="Z209" s="163">
        <f t="shared" ca="1" si="81"/>
        <v>0</v>
      </c>
      <c r="AA209" s="163">
        <f t="shared" ca="1" si="81"/>
        <v>0</v>
      </c>
      <c r="AB209" s="163">
        <f t="shared" ca="1" si="81"/>
        <v>0</v>
      </c>
      <c r="AC209" s="163">
        <f t="shared" ca="1" si="81"/>
        <v>0</v>
      </c>
      <c r="AD209" s="163">
        <f t="shared" ca="1" si="81"/>
        <v>0</v>
      </c>
      <c r="AE209" s="163">
        <f t="shared" ca="1" si="124"/>
        <v>0</v>
      </c>
      <c r="AF209" s="163">
        <f t="shared" ca="1" si="124"/>
        <v>0</v>
      </c>
      <c r="AG209" s="163">
        <f t="shared" ca="1" si="124"/>
        <v>0</v>
      </c>
      <c r="AH209" s="163">
        <f t="shared" ca="1" si="124"/>
        <v>0</v>
      </c>
      <c r="AI209" s="163">
        <f t="shared" ca="1" si="124"/>
        <v>0</v>
      </c>
      <c r="AJ209" s="163">
        <f t="shared" ca="1" si="124"/>
        <v>0</v>
      </c>
      <c r="AK209" s="163">
        <f t="shared" ca="1" si="124"/>
        <v>0</v>
      </c>
      <c r="AL209" s="163">
        <f t="shared" ca="1" si="124"/>
        <v>0</v>
      </c>
      <c r="AM209" s="163">
        <f t="shared" ca="1" si="124"/>
        <v>0</v>
      </c>
      <c r="AN209" s="163">
        <f t="shared" ca="1" si="124"/>
        <v>0</v>
      </c>
      <c r="AP209" s="163">
        <f t="shared" ca="1" si="77"/>
        <v>0</v>
      </c>
      <c r="AQ209" s="163">
        <f t="shared" ref="AQ209:AY209" ca="1" si="137">ROUND(SUMIF($U$310:$AN$310,AQ$310,$U209:$AN209)-AQ160+AP209,0)</f>
        <v>0</v>
      </c>
      <c r="AR209" s="163">
        <f t="shared" ca="1" si="137"/>
        <v>0</v>
      </c>
      <c r="AS209" s="163">
        <f t="shared" ca="1" si="137"/>
        <v>0</v>
      </c>
      <c r="AT209" s="163">
        <f t="shared" ca="1" si="137"/>
        <v>0</v>
      </c>
      <c r="AU209" s="163">
        <f t="shared" ca="1" si="137"/>
        <v>0</v>
      </c>
      <c r="AV209" s="163">
        <f t="shared" ca="1" si="137"/>
        <v>0</v>
      </c>
      <c r="AW209" s="163">
        <f t="shared" ca="1" si="137"/>
        <v>0</v>
      </c>
      <c r="AX209" s="163">
        <f t="shared" ca="1" si="137"/>
        <v>0</v>
      </c>
      <c r="AY209" s="163">
        <f t="shared" ca="1" si="137"/>
        <v>0</v>
      </c>
      <c r="AZ209" s="163">
        <f t="shared" ref="AZ209:BI209" ca="1" si="138">ROUND(SUMIF($U$310:$AN$310,AZ$310,$U209:$AN209)-AZ160+AY209,0)</f>
        <v>0</v>
      </c>
      <c r="BA209" s="163">
        <f t="shared" ca="1" si="138"/>
        <v>0</v>
      </c>
      <c r="BB209" s="163">
        <f t="shared" ca="1" si="138"/>
        <v>0</v>
      </c>
      <c r="BC209" s="163">
        <f t="shared" ca="1" si="138"/>
        <v>0</v>
      </c>
      <c r="BD209" s="163">
        <f t="shared" ca="1" si="138"/>
        <v>0</v>
      </c>
      <c r="BE209" s="163">
        <f t="shared" ca="1" si="138"/>
        <v>0</v>
      </c>
      <c r="BF209" s="163">
        <f t="shared" ca="1" si="138"/>
        <v>0</v>
      </c>
      <c r="BG209" s="163">
        <f t="shared" ca="1" si="138"/>
        <v>0</v>
      </c>
      <c r="BH209" s="163">
        <f t="shared" ca="1" si="138"/>
        <v>0</v>
      </c>
      <c r="BI209" s="163">
        <f t="shared" ca="1" si="138"/>
        <v>0</v>
      </c>
    </row>
    <row r="210" spans="2:61" outlineLevel="1" x14ac:dyDescent="0.3">
      <c r="B210" s="163" t="str">
        <f t="shared" ca="1" si="115"/>
        <v/>
      </c>
      <c r="C210" s="163" t="str">
        <f t="shared" ca="1" si="115"/>
        <v/>
      </c>
      <c r="D210" s="163">
        <f t="shared" ca="1" si="71"/>
        <v>0</v>
      </c>
      <c r="E210" s="165">
        <f t="shared" si="72"/>
        <v>0</v>
      </c>
      <c r="R210" s="163">
        <f t="shared" si="73"/>
        <v>1900</v>
      </c>
      <c r="S210" s="163" t="b">
        <f t="shared" ca="1" si="74"/>
        <v>1</v>
      </c>
      <c r="T210" s="163">
        <f t="shared" ca="1" si="75"/>
        <v>0</v>
      </c>
      <c r="U210" s="163">
        <f t="shared" ca="1" si="81"/>
        <v>0</v>
      </c>
      <c r="V210" s="163">
        <f t="shared" ca="1" si="81"/>
        <v>0</v>
      </c>
      <c r="W210" s="163">
        <f t="shared" ca="1" si="81"/>
        <v>0</v>
      </c>
      <c r="X210" s="163">
        <f t="shared" ca="1" si="81"/>
        <v>0</v>
      </c>
      <c r="Y210" s="163">
        <f t="shared" ca="1" si="81"/>
        <v>0</v>
      </c>
      <c r="Z210" s="163">
        <f t="shared" ca="1" si="81"/>
        <v>0</v>
      </c>
      <c r="AA210" s="163">
        <f t="shared" ca="1" si="81"/>
        <v>0</v>
      </c>
      <c r="AB210" s="163">
        <f t="shared" ca="1" si="81"/>
        <v>0</v>
      </c>
      <c r="AC210" s="163">
        <f t="shared" ca="1" si="81"/>
        <v>0</v>
      </c>
      <c r="AD210" s="163">
        <f t="shared" ca="1" si="81"/>
        <v>0</v>
      </c>
      <c r="AE210" s="163">
        <f t="shared" ca="1" si="124"/>
        <v>0</v>
      </c>
      <c r="AF210" s="163">
        <f t="shared" ca="1" si="124"/>
        <v>0</v>
      </c>
      <c r="AG210" s="163">
        <f t="shared" ca="1" si="124"/>
        <v>0</v>
      </c>
      <c r="AH210" s="163">
        <f t="shared" ca="1" si="124"/>
        <v>0</v>
      </c>
      <c r="AI210" s="163">
        <f t="shared" ca="1" si="124"/>
        <v>0</v>
      </c>
      <c r="AJ210" s="163">
        <f t="shared" ca="1" si="124"/>
        <v>0</v>
      </c>
      <c r="AK210" s="163">
        <f t="shared" ca="1" si="124"/>
        <v>0</v>
      </c>
      <c r="AL210" s="163">
        <f t="shared" ca="1" si="124"/>
        <v>0</v>
      </c>
      <c r="AM210" s="163">
        <f t="shared" ca="1" si="124"/>
        <v>0</v>
      </c>
      <c r="AN210" s="163">
        <f t="shared" ca="1" si="124"/>
        <v>0</v>
      </c>
      <c r="AP210" s="163">
        <f t="shared" ca="1" si="77"/>
        <v>0</v>
      </c>
      <c r="AQ210" s="163">
        <f t="shared" ref="AQ210:AY210" ca="1" si="139">ROUND(SUMIF($U$310:$AN$310,AQ$310,$U210:$AN210)-AQ161+AP210,0)</f>
        <v>0</v>
      </c>
      <c r="AR210" s="163">
        <f t="shared" ca="1" si="139"/>
        <v>0</v>
      </c>
      <c r="AS210" s="163">
        <f t="shared" ca="1" si="139"/>
        <v>0</v>
      </c>
      <c r="AT210" s="163">
        <f t="shared" ca="1" si="139"/>
        <v>0</v>
      </c>
      <c r="AU210" s="163">
        <f t="shared" ca="1" si="139"/>
        <v>0</v>
      </c>
      <c r="AV210" s="163">
        <f t="shared" ca="1" si="139"/>
        <v>0</v>
      </c>
      <c r="AW210" s="163">
        <f t="shared" ca="1" si="139"/>
        <v>0</v>
      </c>
      <c r="AX210" s="163">
        <f t="shared" ca="1" si="139"/>
        <v>0</v>
      </c>
      <c r="AY210" s="163">
        <f t="shared" ca="1" si="139"/>
        <v>0</v>
      </c>
      <c r="AZ210" s="163">
        <f t="shared" ref="AZ210:BI210" ca="1" si="140">ROUND(SUMIF($U$310:$AN$310,AZ$310,$U210:$AN210)-AZ161+AY210,0)</f>
        <v>0</v>
      </c>
      <c r="BA210" s="163">
        <f t="shared" ca="1" si="140"/>
        <v>0</v>
      </c>
      <c r="BB210" s="163">
        <f t="shared" ca="1" si="140"/>
        <v>0</v>
      </c>
      <c r="BC210" s="163">
        <f t="shared" ca="1" si="140"/>
        <v>0</v>
      </c>
      <c r="BD210" s="163">
        <f t="shared" ca="1" si="140"/>
        <v>0</v>
      </c>
      <c r="BE210" s="163">
        <f t="shared" ca="1" si="140"/>
        <v>0</v>
      </c>
      <c r="BF210" s="163">
        <f t="shared" ca="1" si="140"/>
        <v>0</v>
      </c>
      <c r="BG210" s="163">
        <f t="shared" ca="1" si="140"/>
        <v>0</v>
      </c>
      <c r="BH210" s="163">
        <f t="shared" ca="1" si="140"/>
        <v>0</v>
      </c>
      <c r="BI210" s="163">
        <f t="shared" ca="1" si="140"/>
        <v>0</v>
      </c>
    </row>
    <row r="211" spans="2:61" outlineLevel="1" x14ac:dyDescent="0.3">
      <c r="B211" s="163" t="str">
        <f t="shared" ca="1" si="115"/>
        <v/>
      </c>
      <c r="C211" s="163" t="str">
        <f t="shared" ca="1" si="115"/>
        <v/>
      </c>
      <c r="D211" s="163">
        <f t="shared" ca="1" si="71"/>
        <v>0</v>
      </c>
      <c r="E211" s="165">
        <f t="shared" si="72"/>
        <v>0</v>
      </c>
      <c r="R211" s="163">
        <f t="shared" si="73"/>
        <v>1900</v>
      </c>
      <c r="S211" s="163" t="b">
        <f t="shared" ca="1" si="74"/>
        <v>1</v>
      </c>
      <c r="T211" s="163">
        <f t="shared" ca="1" si="75"/>
        <v>0</v>
      </c>
      <c r="U211" s="163">
        <f t="shared" ca="1" si="81"/>
        <v>0</v>
      </c>
      <c r="V211" s="163">
        <f t="shared" ca="1" si="81"/>
        <v>0</v>
      </c>
      <c r="W211" s="163">
        <f t="shared" ca="1" si="81"/>
        <v>0</v>
      </c>
      <c r="X211" s="163">
        <f t="shared" ca="1" si="81"/>
        <v>0</v>
      </c>
      <c r="Y211" s="163">
        <f t="shared" ca="1" si="81"/>
        <v>0</v>
      </c>
      <c r="Z211" s="163">
        <f t="shared" ca="1" si="81"/>
        <v>0</v>
      </c>
      <c r="AA211" s="163">
        <f t="shared" ca="1" si="81"/>
        <v>0</v>
      </c>
      <c r="AB211" s="163">
        <f t="shared" ca="1" si="81"/>
        <v>0</v>
      </c>
      <c r="AC211" s="163">
        <f t="shared" ca="1" si="81"/>
        <v>0</v>
      </c>
      <c r="AD211" s="163">
        <f t="shared" ca="1" si="81"/>
        <v>0</v>
      </c>
      <c r="AE211" s="163">
        <f t="shared" ca="1" si="124"/>
        <v>0</v>
      </c>
      <c r="AF211" s="163">
        <f t="shared" ca="1" si="124"/>
        <v>0</v>
      </c>
      <c r="AG211" s="163">
        <f t="shared" ca="1" si="124"/>
        <v>0</v>
      </c>
      <c r="AH211" s="163">
        <f t="shared" ca="1" si="124"/>
        <v>0</v>
      </c>
      <c r="AI211" s="163">
        <f t="shared" ca="1" si="124"/>
        <v>0</v>
      </c>
      <c r="AJ211" s="163">
        <f t="shared" ca="1" si="124"/>
        <v>0</v>
      </c>
      <c r="AK211" s="163">
        <f t="shared" ca="1" si="124"/>
        <v>0</v>
      </c>
      <c r="AL211" s="163">
        <f t="shared" ca="1" si="124"/>
        <v>0</v>
      </c>
      <c r="AM211" s="163">
        <f t="shared" ca="1" si="124"/>
        <v>0</v>
      </c>
      <c r="AN211" s="163">
        <f t="shared" ca="1" si="124"/>
        <v>0</v>
      </c>
      <c r="AP211" s="163">
        <f t="shared" ca="1" si="77"/>
        <v>0</v>
      </c>
      <c r="AQ211" s="163">
        <f t="shared" ref="AQ211:AY211" ca="1" si="141">ROUND(SUMIF($U$310:$AN$310,AQ$310,$U211:$AN211)-AQ162+AP211,0)</f>
        <v>0</v>
      </c>
      <c r="AR211" s="163">
        <f t="shared" ca="1" si="141"/>
        <v>0</v>
      </c>
      <c r="AS211" s="163">
        <f t="shared" ca="1" si="141"/>
        <v>0</v>
      </c>
      <c r="AT211" s="163">
        <f t="shared" ca="1" si="141"/>
        <v>0</v>
      </c>
      <c r="AU211" s="163">
        <f t="shared" ca="1" si="141"/>
        <v>0</v>
      </c>
      <c r="AV211" s="163">
        <f t="shared" ca="1" si="141"/>
        <v>0</v>
      </c>
      <c r="AW211" s="163">
        <f t="shared" ca="1" si="141"/>
        <v>0</v>
      </c>
      <c r="AX211" s="163">
        <f t="shared" ca="1" si="141"/>
        <v>0</v>
      </c>
      <c r="AY211" s="163">
        <f t="shared" ca="1" si="141"/>
        <v>0</v>
      </c>
      <c r="AZ211" s="163">
        <f t="shared" ref="AZ211:BI211" ca="1" si="142">ROUND(SUMIF($U$310:$AN$310,AZ$310,$U211:$AN211)-AZ162+AY211,0)</f>
        <v>0</v>
      </c>
      <c r="BA211" s="163">
        <f t="shared" ca="1" si="142"/>
        <v>0</v>
      </c>
      <c r="BB211" s="163">
        <f t="shared" ca="1" si="142"/>
        <v>0</v>
      </c>
      <c r="BC211" s="163">
        <f t="shared" ca="1" si="142"/>
        <v>0</v>
      </c>
      <c r="BD211" s="163">
        <f t="shared" ca="1" si="142"/>
        <v>0</v>
      </c>
      <c r="BE211" s="163">
        <f t="shared" ca="1" si="142"/>
        <v>0</v>
      </c>
      <c r="BF211" s="163">
        <f t="shared" ca="1" si="142"/>
        <v>0</v>
      </c>
      <c r="BG211" s="163">
        <f t="shared" ca="1" si="142"/>
        <v>0</v>
      </c>
      <c r="BH211" s="163">
        <f t="shared" ca="1" si="142"/>
        <v>0</v>
      </c>
      <c r="BI211" s="163">
        <f t="shared" ca="1" si="142"/>
        <v>0</v>
      </c>
    </row>
    <row r="212" spans="2:61" outlineLevel="1" x14ac:dyDescent="0.3"/>
    <row r="213" spans="2:61" outlineLevel="1" x14ac:dyDescent="0.3"/>
    <row r="214" spans="2:61" outlineLevel="1" x14ac:dyDescent="0.3"/>
    <row r="215" spans="2:61" outlineLevel="1" x14ac:dyDescent="0.3">
      <c r="C215" s="163" t="s">
        <v>91</v>
      </c>
      <c r="U215" s="163">
        <f ca="1">SUMIF($C$182:$C$211,$C215,U$182:U$211)</f>
        <v>0</v>
      </c>
      <c r="V215" s="163">
        <f t="shared" ref="V215:AN215" ca="1" si="143">SUMIF($C$182:$C$211,$C215,V$182:V$211)</f>
        <v>0</v>
      </c>
      <c r="W215" s="163">
        <f t="shared" ca="1" si="143"/>
        <v>0</v>
      </c>
      <c r="X215" s="163">
        <f t="shared" ca="1" si="143"/>
        <v>0</v>
      </c>
      <c r="Y215" s="163">
        <f t="shared" ca="1" si="143"/>
        <v>0</v>
      </c>
      <c r="Z215" s="163">
        <f t="shared" ca="1" si="143"/>
        <v>0</v>
      </c>
      <c r="AA215" s="163">
        <f t="shared" ca="1" si="143"/>
        <v>0</v>
      </c>
      <c r="AB215" s="163">
        <f t="shared" ca="1" si="143"/>
        <v>0</v>
      </c>
      <c r="AC215" s="163">
        <f t="shared" ca="1" si="143"/>
        <v>0</v>
      </c>
      <c r="AD215" s="163">
        <f t="shared" ca="1" si="143"/>
        <v>0</v>
      </c>
      <c r="AE215" s="163">
        <f t="shared" ca="1" si="143"/>
        <v>0</v>
      </c>
      <c r="AF215" s="163">
        <f t="shared" ca="1" si="143"/>
        <v>0</v>
      </c>
      <c r="AG215" s="163">
        <f t="shared" ca="1" si="143"/>
        <v>0</v>
      </c>
      <c r="AH215" s="163">
        <f t="shared" ca="1" si="143"/>
        <v>0</v>
      </c>
      <c r="AI215" s="163">
        <f t="shared" ca="1" si="143"/>
        <v>0</v>
      </c>
      <c r="AJ215" s="163">
        <f t="shared" ca="1" si="143"/>
        <v>0</v>
      </c>
      <c r="AK215" s="163">
        <f t="shared" ca="1" si="143"/>
        <v>0</v>
      </c>
      <c r="AL215" s="163">
        <f t="shared" ca="1" si="143"/>
        <v>0</v>
      </c>
      <c r="AM215" s="163">
        <f t="shared" ca="1" si="143"/>
        <v>0</v>
      </c>
      <c r="AN215" s="163">
        <f t="shared" ca="1" si="143"/>
        <v>0</v>
      </c>
      <c r="AP215" s="163">
        <f ca="1">SUMIF($C$182:$C$211,$C215,AP$182:AP$211)</f>
        <v>0</v>
      </c>
      <c r="AQ215" s="163">
        <f t="shared" ref="AP215:BI220" ca="1" si="144">SUMIF($C$182:$C$211,$C215,AQ$182:AQ$211)</f>
        <v>0</v>
      </c>
      <c r="AR215" s="163">
        <f t="shared" ca="1" si="144"/>
        <v>0</v>
      </c>
      <c r="AS215" s="163">
        <f t="shared" ca="1" si="144"/>
        <v>0</v>
      </c>
      <c r="AT215" s="163">
        <f t="shared" ca="1" si="144"/>
        <v>0</v>
      </c>
      <c r="AU215" s="163">
        <f t="shared" ca="1" si="144"/>
        <v>0</v>
      </c>
      <c r="AV215" s="163">
        <f t="shared" ca="1" si="144"/>
        <v>0</v>
      </c>
      <c r="AW215" s="163">
        <f t="shared" ca="1" si="144"/>
        <v>0</v>
      </c>
      <c r="AX215" s="163">
        <f t="shared" ca="1" si="144"/>
        <v>0</v>
      </c>
      <c r="AY215" s="163">
        <f t="shared" ca="1" si="144"/>
        <v>0</v>
      </c>
      <c r="AZ215" s="163">
        <f t="shared" ca="1" si="144"/>
        <v>0</v>
      </c>
      <c r="BA215" s="163">
        <f t="shared" ca="1" si="144"/>
        <v>0</v>
      </c>
      <c r="BB215" s="163">
        <f t="shared" ca="1" si="144"/>
        <v>0</v>
      </c>
      <c r="BC215" s="163">
        <f t="shared" ca="1" si="144"/>
        <v>0</v>
      </c>
      <c r="BD215" s="163">
        <f t="shared" ca="1" si="144"/>
        <v>0</v>
      </c>
      <c r="BE215" s="163">
        <f t="shared" ca="1" si="144"/>
        <v>0</v>
      </c>
      <c r="BF215" s="163">
        <f t="shared" ca="1" si="144"/>
        <v>0</v>
      </c>
      <c r="BG215" s="163">
        <f t="shared" ca="1" si="144"/>
        <v>0</v>
      </c>
      <c r="BH215" s="163">
        <f t="shared" ca="1" si="144"/>
        <v>0</v>
      </c>
      <c r="BI215" s="163">
        <f t="shared" ca="1" si="144"/>
        <v>0</v>
      </c>
    </row>
    <row r="216" spans="2:61" outlineLevel="1" x14ac:dyDescent="0.3">
      <c r="C216" s="163" t="s">
        <v>93</v>
      </c>
      <c r="U216" s="163">
        <f t="shared" ref="U216:AQ220" ca="1" si="145">SUMIF($C$182:$C$211,$C216,U$182:U$211)</f>
        <v>0</v>
      </c>
      <c r="V216" s="163">
        <f t="shared" ca="1" si="145"/>
        <v>0</v>
      </c>
      <c r="W216" s="163">
        <f t="shared" ca="1" si="145"/>
        <v>0</v>
      </c>
      <c r="X216" s="163">
        <f t="shared" ca="1" si="145"/>
        <v>0</v>
      </c>
      <c r="Y216" s="163">
        <f t="shared" ca="1" si="145"/>
        <v>0</v>
      </c>
      <c r="Z216" s="163">
        <f t="shared" ca="1" si="145"/>
        <v>0</v>
      </c>
      <c r="AA216" s="163">
        <f t="shared" ca="1" si="145"/>
        <v>0</v>
      </c>
      <c r="AB216" s="163">
        <f t="shared" ca="1" si="145"/>
        <v>0</v>
      </c>
      <c r="AC216" s="163">
        <f t="shared" ca="1" si="145"/>
        <v>0</v>
      </c>
      <c r="AD216" s="163">
        <f t="shared" ca="1" si="145"/>
        <v>0</v>
      </c>
      <c r="AE216" s="163">
        <f t="shared" ca="1" si="145"/>
        <v>0</v>
      </c>
      <c r="AF216" s="163">
        <f t="shared" ca="1" si="145"/>
        <v>0</v>
      </c>
      <c r="AG216" s="163">
        <f t="shared" ca="1" si="145"/>
        <v>0</v>
      </c>
      <c r="AH216" s="163">
        <f t="shared" ca="1" si="145"/>
        <v>0</v>
      </c>
      <c r="AI216" s="163">
        <f t="shared" ca="1" si="145"/>
        <v>0</v>
      </c>
      <c r="AJ216" s="163">
        <f t="shared" ca="1" si="145"/>
        <v>0</v>
      </c>
      <c r="AK216" s="163">
        <f t="shared" ca="1" si="145"/>
        <v>0</v>
      </c>
      <c r="AL216" s="163">
        <f t="shared" ca="1" si="145"/>
        <v>0</v>
      </c>
      <c r="AM216" s="163">
        <f t="shared" ca="1" si="145"/>
        <v>0</v>
      </c>
      <c r="AN216" s="163">
        <f t="shared" ca="1" si="145"/>
        <v>0</v>
      </c>
      <c r="AP216" s="163">
        <f t="shared" ca="1" si="145"/>
        <v>0</v>
      </c>
      <c r="AQ216" s="163">
        <f t="shared" ca="1" si="145"/>
        <v>0</v>
      </c>
      <c r="AR216" s="163">
        <f t="shared" ca="1" si="144"/>
        <v>0</v>
      </c>
      <c r="AS216" s="163">
        <f t="shared" ca="1" si="144"/>
        <v>0</v>
      </c>
      <c r="AT216" s="163">
        <f t="shared" ca="1" si="144"/>
        <v>0</v>
      </c>
      <c r="AU216" s="163">
        <f t="shared" ca="1" si="144"/>
        <v>0</v>
      </c>
      <c r="AV216" s="163">
        <f t="shared" ca="1" si="144"/>
        <v>0</v>
      </c>
      <c r="AW216" s="163">
        <f t="shared" ca="1" si="144"/>
        <v>0</v>
      </c>
      <c r="AX216" s="163">
        <f t="shared" ca="1" si="144"/>
        <v>0</v>
      </c>
      <c r="AY216" s="163">
        <f t="shared" ca="1" si="144"/>
        <v>0</v>
      </c>
      <c r="AZ216" s="163">
        <f t="shared" ca="1" si="144"/>
        <v>0</v>
      </c>
      <c r="BA216" s="163">
        <f t="shared" ca="1" si="144"/>
        <v>0</v>
      </c>
      <c r="BB216" s="163">
        <f t="shared" ca="1" si="144"/>
        <v>0</v>
      </c>
      <c r="BC216" s="163">
        <f t="shared" ca="1" si="144"/>
        <v>0</v>
      </c>
      <c r="BD216" s="163">
        <f t="shared" ca="1" si="144"/>
        <v>0</v>
      </c>
      <c r="BE216" s="163">
        <f t="shared" ca="1" si="144"/>
        <v>0</v>
      </c>
      <c r="BF216" s="163">
        <f t="shared" ca="1" si="144"/>
        <v>0</v>
      </c>
      <c r="BG216" s="163">
        <f t="shared" ca="1" si="144"/>
        <v>0</v>
      </c>
      <c r="BH216" s="163">
        <f t="shared" ca="1" si="144"/>
        <v>0</v>
      </c>
      <c r="BI216" s="163">
        <f t="shared" ca="1" si="144"/>
        <v>0</v>
      </c>
    </row>
    <row r="217" spans="2:61" outlineLevel="1" x14ac:dyDescent="0.3">
      <c r="C217" s="163" t="s">
        <v>108</v>
      </c>
      <c r="U217" s="163">
        <f t="shared" ca="1" si="145"/>
        <v>0</v>
      </c>
      <c r="V217" s="163">
        <f t="shared" ca="1" si="145"/>
        <v>0</v>
      </c>
      <c r="W217" s="163">
        <f t="shared" ca="1" si="145"/>
        <v>0</v>
      </c>
      <c r="X217" s="163">
        <f t="shared" ca="1" si="145"/>
        <v>0</v>
      </c>
      <c r="Y217" s="163">
        <f t="shared" ca="1" si="145"/>
        <v>0</v>
      </c>
      <c r="Z217" s="163">
        <f t="shared" ca="1" si="145"/>
        <v>0</v>
      </c>
      <c r="AA217" s="163">
        <f t="shared" ca="1" si="145"/>
        <v>0</v>
      </c>
      <c r="AB217" s="163">
        <f t="shared" ca="1" si="145"/>
        <v>0</v>
      </c>
      <c r="AC217" s="163">
        <f t="shared" ca="1" si="145"/>
        <v>0</v>
      </c>
      <c r="AD217" s="163">
        <f t="shared" ca="1" si="145"/>
        <v>0</v>
      </c>
      <c r="AE217" s="163">
        <f t="shared" ca="1" si="145"/>
        <v>0</v>
      </c>
      <c r="AF217" s="163">
        <f t="shared" ca="1" si="145"/>
        <v>0</v>
      </c>
      <c r="AG217" s="163">
        <f t="shared" ca="1" si="145"/>
        <v>0</v>
      </c>
      <c r="AH217" s="163">
        <f t="shared" ca="1" si="145"/>
        <v>0</v>
      </c>
      <c r="AI217" s="163">
        <f t="shared" ca="1" si="145"/>
        <v>0</v>
      </c>
      <c r="AJ217" s="163">
        <f t="shared" ca="1" si="145"/>
        <v>0</v>
      </c>
      <c r="AK217" s="163">
        <f t="shared" ca="1" si="145"/>
        <v>0</v>
      </c>
      <c r="AL217" s="163">
        <f t="shared" ca="1" si="145"/>
        <v>0</v>
      </c>
      <c r="AM217" s="163">
        <f t="shared" ca="1" si="145"/>
        <v>0</v>
      </c>
      <c r="AN217" s="163">
        <f t="shared" ca="1" si="145"/>
        <v>0</v>
      </c>
      <c r="AP217" s="163">
        <f t="shared" ca="1" si="144"/>
        <v>0</v>
      </c>
      <c r="AQ217" s="163">
        <f t="shared" ca="1" si="144"/>
        <v>0</v>
      </c>
      <c r="AR217" s="163">
        <f t="shared" ca="1" si="144"/>
        <v>0</v>
      </c>
      <c r="AS217" s="163">
        <f t="shared" ca="1" si="144"/>
        <v>0</v>
      </c>
      <c r="AT217" s="163">
        <f t="shared" ca="1" si="144"/>
        <v>0</v>
      </c>
      <c r="AU217" s="163">
        <f t="shared" ca="1" si="144"/>
        <v>0</v>
      </c>
      <c r="AV217" s="163">
        <f t="shared" ca="1" si="144"/>
        <v>0</v>
      </c>
      <c r="AW217" s="163">
        <f t="shared" ca="1" si="144"/>
        <v>0</v>
      </c>
      <c r="AX217" s="163">
        <f t="shared" ca="1" si="144"/>
        <v>0</v>
      </c>
      <c r="AY217" s="163">
        <f t="shared" ca="1" si="144"/>
        <v>0</v>
      </c>
      <c r="AZ217" s="163">
        <f t="shared" ca="1" si="144"/>
        <v>0</v>
      </c>
      <c r="BA217" s="163">
        <f t="shared" ca="1" si="144"/>
        <v>0</v>
      </c>
      <c r="BB217" s="163">
        <f t="shared" ca="1" si="144"/>
        <v>0</v>
      </c>
      <c r="BC217" s="163">
        <f t="shared" ca="1" si="144"/>
        <v>0</v>
      </c>
      <c r="BD217" s="163">
        <f t="shared" ca="1" si="144"/>
        <v>0</v>
      </c>
      <c r="BE217" s="163">
        <f t="shared" ca="1" si="144"/>
        <v>0</v>
      </c>
      <c r="BF217" s="163">
        <f t="shared" ca="1" si="144"/>
        <v>0</v>
      </c>
      <c r="BG217" s="163">
        <f t="shared" ca="1" si="144"/>
        <v>0</v>
      </c>
      <c r="BH217" s="163">
        <f t="shared" ca="1" si="144"/>
        <v>0</v>
      </c>
      <c r="BI217" s="163">
        <f t="shared" ca="1" si="144"/>
        <v>0</v>
      </c>
    </row>
    <row r="218" spans="2:61" outlineLevel="1" x14ac:dyDescent="0.3">
      <c r="C218" s="163" t="s">
        <v>109</v>
      </c>
      <c r="U218" s="163">
        <f t="shared" ca="1" si="145"/>
        <v>0</v>
      </c>
      <c r="V218" s="163">
        <f t="shared" ca="1" si="145"/>
        <v>0</v>
      </c>
      <c r="W218" s="163">
        <f t="shared" ca="1" si="145"/>
        <v>0</v>
      </c>
      <c r="X218" s="163">
        <f t="shared" ca="1" si="145"/>
        <v>0</v>
      </c>
      <c r="Y218" s="163">
        <f t="shared" ca="1" si="145"/>
        <v>0</v>
      </c>
      <c r="Z218" s="163">
        <f t="shared" ca="1" si="145"/>
        <v>0</v>
      </c>
      <c r="AA218" s="163">
        <f t="shared" ca="1" si="145"/>
        <v>0</v>
      </c>
      <c r="AB218" s="163">
        <f t="shared" ca="1" si="145"/>
        <v>0</v>
      </c>
      <c r="AC218" s="163">
        <f t="shared" ca="1" si="145"/>
        <v>0</v>
      </c>
      <c r="AD218" s="163">
        <f t="shared" ca="1" si="145"/>
        <v>0</v>
      </c>
      <c r="AE218" s="163">
        <f t="shared" ca="1" si="145"/>
        <v>0</v>
      </c>
      <c r="AF218" s="163">
        <f t="shared" ca="1" si="145"/>
        <v>0</v>
      </c>
      <c r="AG218" s="163">
        <f t="shared" ca="1" si="145"/>
        <v>0</v>
      </c>
      <c r="AH218" s="163">
        <f t="shared" ca="1" si="145"/>
        <v>0</v>
      </c>
      <c r="AI218" s="163">
        <f t="shared" ca="1" si="145"/>
        <v>0</v>
      </c>
      <c r="AJ218" s="163">
        <f t="shared" ca="1" si="145"/>
        <v>0</v>
      </c>
      <c r="AK218" s="163">
        <f t="shared" ca="1" si="145"/>
        <v>0</v>
      </c>
      <c r="AL218" s="163">
        <f t="shared" ca="1" si="145"/>
        <v>0</v>
      </c>
      <c r="AM218" s="163">
        <f t="shared" ca="1" si="145"/>
        <v>0</v>
      </c>
      <c r="AN218" s="163">
        <f t="shared" ca="1" si="145"/>
        <v>0</v>
      </c>
      <c r="AP218" s="163">
        <f t="shared" ca="1" si="144"/>
        <v>0</v>
      </c>
      <c r="AQ218" s="163">
        <f t="shared" ca="1" si="144"/>
        <v>0</v>
      </c>
      <c r="AR218" s="163">
        <f t="shared" ca="1" si="144"/>
        <v>0</v>
      </c>
      <c r="AS218" s="163">
        <f t="shared" ca="1" si="144"/>
        <v>0</v>
      </c>
      <c r="AT218" s="163">
        <f t="shared" ca="1" si="144"/>
        <v>0</v>
      </c>
      <c r="AU218" s="163">
        <f t="shared" ca="1" si="144"/>
        <v>0</v>
      </c>
      <c r="AV218" s="163">
        <f t="shared" ca="1" si="144"/>
        <v>0</v>
      </c>
      <c r="AW218" s="163">
        <f t="shared" ca="1" si="144"/>
        <v>0</v>
      </c>
      <c r="AX218" s="163">
        <f t="shared" ca="1" si="144"/>
        <v>0</v>
      </c>
      <c r="AY218" s="163">
        <f t="shared" ca="1" si="144"/>
        <v>0</v>
      </c>
      <c r="AZ218" s="163">
        <f t="shared" ca="1" si="144"/>
        <v>0</v>
      </c>
      <c r="BA218" s="163">
        <f t="shared" ca="1" si="144"/>
        <v>0</v>
      </c>
      <c r="BB218" s="163">
        <f t="shared" ca="1" si="144"/>
        <v>0</v>
      </c>
      <c r="BC218" s="163">
        <f t="shared" ca="1" si="144"/>
        <v>0</v>
      </c>
      <c r="BD218" s="163">
        <f t="shared" ca="1" si="144"/>
        <v>0</v>
      </c>
      <c r="BE218" s="163">
        <f t="shared" ca="1" si="144"/>
        <v>0</v>
      </c>
      <c r="BF218" s="163">
        <f t="shared" ca="1" si="144"/>
        <v>0</v>
      </c>
      <c r="BG218" s="163">
        <f t="shared" ca="1" si="144"/>
        <v>0</v>
      </c>
      <c r="BH218" s="163">
        <f t="shared" ca="1" si="144"/>
        <v>0</v>
      </c>
      <c r="BI218" s="163">
        <f t="shared" ca="1" si="144"/>
        <v>0</v>
      </c>
    </row>
    <row r="219" spans="2:61" outlineLevel="1" x14ac:dyDescent="0.3">
      <c r="C219" s="163" t="s">
        <v>110</v>
      </c>
      <c r="U219" s="163">
        <f t="shared" ca="1" si="145"/>
        <v>0</v>
      </c>
      <c r="V219" s="163">
        <f t="shared" ca="1" si="145"/>
        <v>0</v>
      </c>
      <c r="W219" s="163">
        <f t="shared" ca="1" si="145"/>
        <v>0</v>
      </c>
      <c r="X219" s="163">
        <f t="shared" ca="1" si="145"/>
        <v>0</v>
      </c>
      <c r="Y219" s="163">
        <f t="shared" ca="1" si="145"/>
        <v>0</v>
      </c>
      <c r="Z219" s="163">
        <f t="shared" ca="1" si="145"/>
        <v>0</v>
      </c>
      <c r="AA219" s="163">
        <f t="shared" ca="1" si="145"/>
        <v>0</v>
      </c>
      <c r="AB219" s="163">
        <f t="shared" ca="1" si="145"/>
        <v>0</v>
      </c>
      <c r="AC219" s="163">
        <f t="shared" ca="1" si="145"/>
        <v>0</v>
      </c>
      <c r="AD219" s="163">
        <f t="shared" ca="1" si="145"/>
        <v>0</v>
      </c>
      <c r="AE219" s="163">
        <f t="shared" ca="1" si="145"/>
        <v>0</v>
      </c>
      <c r="AF219" s="163">
        <f t="shared" ca="1" si="145"/>
        <v>0</v>
      </c>
      <c r="AG219" s="163">
        <f t="shared" ca="1" si="145"/>
        <v>0</v>
      </c>
      <c r="AH219" s="163">
        <f t="shared" ca="1" si="145"/>
        <v>0</v>
      </c>
      <c r="AI219" s="163">
        <f t="shared" ca="1" si="145"/>
        <v>0</v>
      </c>
      <c r="AJ219" s="163">
        <f t="shared" ca="1" si="145"/>
        <v>0</v>
      </c>
      <c r="AK219" s="163">
        <f t="shared" ca="1" si="145"/>
        <v>0</v>
      </c>
      <c r="AL219" s="163">
        <f t="shared" ca="1" si="145"/>
        <v>0</v>
      </c>
      <c r="AM219" s="163">
        <f t="shared" ca="1" si="145"/>
        <v>0</v>
      </c>
      <c r="AN219" s="163">
        <f t="shared" ca="1" si="145"/>
        <v>0</v>
      </c>
      <c r="AP219" s="163">
        <f t="shared" ca="1" si="144"/>
        <v>0</v>
      </c>
      <c r="AQ219" s="163">
        <f t="shared" ca="1" si="144"/>
        <v>0</v>
      </c>
      <c r="AR219" s="163">
        <f t="shared" ca="1" si="144"/>
        <v>0</v>
      </c>
      <c r="AS219" s="163">
        <f t="shared" ca="1" si="144"/>
        <v>0</v>
      </c>
      <c r="AT219" s="163">
        <f t="shared" ca="1" si="144"/>
        <v>0</v>
      </c>
      <c r="AU219" s="163">
        <f t="shared" ca="1" si="144"/>
        <v>0</v>
      </c>
      <c r="AV219" s="163">
        <f t="shared" ca="1" si="144"/>
        <v>0</v>
      </c>
      <c r="AW219" s="163">
        <f t="shared" ca="1" si="144"/>
        <v>0</v>
      </c>
      <c r="AX219" s="163">
        <f t="shared" ca="1" si="144"/>
        <v>0</v>
      </c>
      <c r="AY219" s="163">
        <f t="shared" ca="1" si="144"/>
        <v>0</v>
      </c>
      <c r="AZ219" s="163">
        <f t="shared" ca="1" si="144"/>
        <v>0</v>
      </c>
      <c r="BA219" s="163">
        <f t="shared" ca="1" si="144"/>
        <v>0</v>
      </c>
      <c r="BB219" s="163">
        <f t="shared" ca="1" si="144"/>
        <v>0</v>
      </c>
      <c r="BC219" s="163">
        <f t="shared" ca="1" si="144"/>
        <v>0</v>
      </c>
      <c r="BD219" s="163">
        <f t="shared" ca="1" si="144"/>
        <v>0</v>
      </c>
      <c r="BE219" s="163">
        <f t="shared" ca="1" si="144"/>
        <v>0</v>
      </c>
      <c r="BF219" s="163">
        <f t="shared" ca="1" si="144"/>
        <v>0</v>
      </c>
      <c r="BG219" s="163">
        <f t="shared" ca="1" si="144"/>
        <v>0</v>
      </c>
      <c r="BH219" s="163">
        <f t="shared" ca="1" si="144"/>
        <v>0</v>
      </c>
      <c r="BI219" s="163">
        <f t="shared" ca="1" si="144"/>
        <v>0</v>
      </c>
    </row>
    <row r="220" spans="2:61" outlineLevel="1" x14ac:dyDescent="0.3">
      <c r="C220" s="163" t="s">
        <v>111</v>
      </c>
      <c r="U220" s="163">
        <f t="shared" ca="1" si="145"/>
        <v>0</v>
      </c>
      <c r="V220" s="163">
        <f t="shared" ca="1" si="145"/>
        <v>0</v>
      </c>
      <c r="W220" s="163">
        <f t="shared" ca="1" si="145"/>
        <v>0</v>
      </c>
      <c r="X220" s="163">
        <f t="shared" ca="1" si="145"/>
        <v>0</v>
      </c>
      <c r="Y220" s="163">
        <f t="shared" ca="1" si="145"/>
        <v>0</v>
      </c>
      <c r="Z220" s="163">
        <f t="shared" ca="1" si="145"/>
        <v>0</v>
      </c>
      <c r="AA220" s="163">
        <f t="shared" ca="1" si="145"/>
        <v>0</v>
      </c>
      <c r="AB220" s="163">
        <f t="shared" ca="1" si="145"/>
        <v>0</v>
      </c>
      <c r="AC220" s="163">
        <f t="shared" ca="1" si="145"/>
        <v>0</v>
      </c>
      <c r="AD220" s="163">
        <f t="shared" ca="1" si="145"/>
        <v>0</v>
      </c>
      <c r="AE220" s="163">
        <f t="shared" ca="1" si="145"/>
        <v>0</v>
      </c>
      <c r="AF220" s="163">
        <f t="shared" ca="1" si="145"/>
        <v>0</v>
      </c>
      <c r="AG220" s="163">
        <f t="shared" ca="1" si="145"/>
        <v>0</v>
      </c>
      <c r="AH220" s="163">
        <f t="shared" ca="1" si="145"/>
        <v>0</v>
      </c>
      <c r="AI220" s="163">
        <f t="shared" ca="1" si="145"/>
        <v>0</v>
      </c>
      <c r="AJ220" s="163">
        <f t="shared" ca="1" si="145"/>
        <v>0</v>
      </c>
      <c r="AK220" s="163">
        <f t="shared" ca="1" si="145"/>
        <v>0</v>
      </c>
      <c r="AL220" s="163">
        <f t="shared" ca="1" si="145"/>
        <v>0</v>
      </c>
      <c r="AM220" s="163">
        <f t="shared" ca="1" si="145"/>
        <v>0</v>
      </c>
      <c r="AN220" s="163">
        <f t="shared" ca="1" si="145"/>
        <v>0</v>
      </c>
      <c r="AP220" s="163">
        <f t="shared" ca="1" si="144"/>
        <v>0</v>
      </c>
      <c r="AQ220" s="163">
        <f t="shared" ca="1" si="144"/>
        <v>0</v>
      </c>
      <c r="AR220" s="163">
        <f t="shared" ca="1" si="144"/>
        <v>0</v>
      </c>
      <c r="AS220" s="163">
        <f t="shared" ca="1" si="144"/>
        <v>0</v>
      </c>
      <c r="AT220" s="163">
        <f t="shared" ca="1" si="144"/>
        <v>0</v>
      </c>
      <c r="AU220" s="163">
        <f t="shared" ca="1" si="144"/>
        <v>0</v>
      </c>
      <c r="AV220" s="163">
        <f t="shared" ca="1" si="144"/>
        <v>0</v>
      </c>
      <c r="AW220" s="163">
        <f t="shared" ca="1" si="144"/>
        <v>0</v>
      </c>
      <c r="AX220" s="163">
        <f t="shared" ca="1" si="144"/>
        <v>0</v>
      </c>
      <c r="AY220" s="163">
        <f t="shared" ca="1" si="144"/>
        <v>0</v>
      </c>
      <c r="AZ220" s="163">
        <f t="shared" ca="1" si="144"/>
        <v>0</v>
      </c>
      <c r="BA220" s="163">
        <f t="shared" ca="1" si="144"/>
        <v>0</v>
      </c>
      <c r="BB220" s="163">
        <f t="shared" ca="1" si="144"/>
        <v>0</v>
      </c>
      <c r="BC220" s="163">
        <f t="shared" ca="1" si="144"/>
        <v>0</v>
      </c>
      <c r="BD220" s="163">
        <f t="shared" ca="1" si="144"/>
        <v>0</v>
      </c>
      <c r="BE220" s="163">
        <f t="shared" ca="1" si="144"/>
        <v>0</v>
      </c>
      <c r="BF220" s="163">
        <f t="shared" ca="1" si="144"/>
        <v>0</v>
      </c>
      <c r="BG220" s="163">
        <f t="shared" ca="1" si="144"/>
        <v>0</v>
      </c>
      <c r="BH220" s="163">
        <f t="shared" ca="1" si="144"/>
        <v>0</v>
      </c>
      <c r="BI220" s="163">
        <f t="shared" ca="1" si="144"/>
        <v>0</v>
      </c>
    </row>
    <row r="221" spans="2:61" outlineLevel="1" x14ac:dyDescent="0.3"/>
    <row r="222" spans="2:61" outlineLevel="1" x14ac:dyDescent="0.3"/>
    <row r="223" spans="2:61" outlineLevel="1" x14ac:dyDescent="0.3"/>
    <row r="224" spans="2:61" outlineLevel="1" x14ac:dyDescent="0.3"/>
    <row r="225" spans="2:26" outlineLevel="1" x14ac:dyDescent="0.3"/>
    <row r="226" spans="2:26" outlineLevel="1" x14ac:dyDescent="0.3">
      <c r="B226" s="173" t="s">
        <v>325</v>
      </c>
      <c r="C226" s="173"/>
      <c r="D226" s="173"/>
      <c r="E226" s="173"/>
      <c r="F226" s="173"/>
      <c r="G226" s="173">
        <f ca="1">Projekt!K$2</f>
        <v>2026</v>
      </c>
      <c r="H226" s="173">
        <f ca="1">Projekt!L$2</f>
        <v>2027</v>
      </c>
      <c r="I226" s="173">
        <f ca="1">Projekt!M$2</f>
        <v>2028</v>
      </c>
      <c r="J226" s="173">
        <f ca="1">Projekt!N$2</f>
        <v>2029</v>
      </c>
      <c r="K226" s="173">
        <f ca="1">Projekt!O$2</f>
        <v>2030</v>
      </c>
      <c r="L226" s="173">
        <f ca="1">Projekt!P$2</f>
        <v>2031</v>
      </c>
      <c r="M226" s="173">
        <f ca="1">Projekt!Q$2</f>
        <v>2032</v>
      </c>
      <c r="N226" s="173">
        <f ca="1">Projekt!R$2</f>
        <v>2033</v>
      </c>
      <c r="O226" s="173">
        <f ca="1">Projekt!S$2</f>
        <v>2034</v>
      </c>
      <c r="P226" s="173">
        <f ca="1">Projekt!T$2</f>
        <v>2035</v>
      </c>
      <c r="Q226" s="173">
        <f ca="1">Projekt!U$2</f>
        <v>2036</v>
      </c>
      <c r="R226" s="173">
        <f ca="1">Projekt!V$2</f>
        <v>2037</v>
      </c>
      <c r="S226" s="173">
        <f ca="1">Projekt!W$2</f>
        <v>2038</v>
      </c>
      <c r="T226" s="173">
        <f ca="1">Projekt!X$2</f>
        <v>2039</v>
      </c>
      <c r="U226" s="173">
        <f ca="1">Projekt!Y$2</f>
        <v>2040</v>
      </c>
      <c r="V226" s="173">
        <f ca="1">Projekt!Z$2</f>
        <v>2041</v>
      </c>
      <c r="W226" s="173">
        <f ca="1">Projekt!AA$2</f>
        <v>2042</v>
      </c>
      <c r="X226" s="173">
        <f ca="1">Projekt!AB$2</f>
        <v>2043</v>
      </c>
      <c r="Y226" s="173">
        <f ca="1">Projekt!AC$2</f>
        <v>2044</v>
      </c>
      <c r="Z226" s="173">
        <f ca="1">Projekt!AD$2</f>
        <v>2045</v>
      </c>
    </row>
    <row r="227" spans="2:26" outlineLevel="1" x14ac:dyDescent="0.3">
      <c r="B227" s="163" t="s">
        <v>91</v>
      </c>
      <c r="G227" s="156">
        <f t="shared" ref="G227:P232" ca="1" si="146">U215</f>
        <v>0</v>
      </c>
      <c r="H227" s="156">
        <f t="shared" ca="1" si="146"/>
        <v>0</v>
      </c>
      <c r="I227" s="156">
        <f t="shared" ca="1" si="146"/>
        <v>0</v>
      </c>
      <c r="J227" s="156">
        <f t="shared" ca="1" si="146"/>
        <v>0</v>
      </c>
      <c r="K227" s="156">
        <f t="shared" ca="1" si="146"/>
        <v>0</v>
      </c>
      <c r="L227" s="156">
        <f t="shared" ca="1" si="146"/>
        <v>0</v>
      </c>
      <c r="M227" s="156">
        <f t="shared" ca="1" si="146"/>
        <v>0</v>
      </c>
      <c r="N227" s="156">
        <f t="shared" ca="1" si="146"/>
        <v>0</v>
      </c>
      <c r="O227" s="156">
        <f t="shared" ca="1" si="146"/>
        <v>0</v>
      </c>
      <c r="P227" s="156">
        <f t="shared" ca="1" si="146"/>
        <v>0</v>
      </c>
      <c r="Q227" s="156">
        <f t="shared" ref="Q227:Q232" ca="1" si="147">AE215</f>
        <v>0</v>
      </c>
      <c r="R227" s="156">
        <f t="shared" ref="R227:R232" ca="1" si="148">AF215</f>
        <v>0</v>
      </c>
      <c r="S227" s="156">
        <f t="shared" ref="S227:S232" ca="1" si="149">AG215</f>
        <v>0</v>
      </c>
      <c r="T227" s="156">
        <f t="shared" ref="T227:T232" ca="1" si="150">AH215</f>
        <v>0</v>
      </c>
      <c r="U227" s="156">
        <f t="shared" ref="U227:U232" ca="1" si="151">AI215</f>
        <v>0</v>
      </c>
      <c r="V227" s="156">
        <f t="shared" ref="V227:V232" ca="1" si="152">AJ215</f>
        <v>0</v>
      </c>
      <c r="W227" s="156">
        <f t="shared" ref="W227:W232" ca="1" si="153">AK215</f>
        <v>0</v>
      </c>
      <c r="X227" s="156">
        <f t="shared" ref="X227:X232" ca="1" si="154">AL215</f>
        <v>0</v>
      </c>
      <c r="Y227" s="156">
        <f t="shared" ref="Y227:Y232" ca="1" si="155">AM215</f>
        <v>0</v>
      </c>
      <c r="Z227" s="156">
        <f t="shared" ref="Z227:Z232" ca="1" si="156">AN215</f>
        <v>0</v>
      </c>
    </row>
    <row r="228" spans="2:26" outlineLevel="1" x14ac:dyDescent="0.3">
      <c r="B228" s="163" t="s">
        <v>93</v>
      </c>
      <c r="G228" s="156">
        <f t="shared" ca="1" si="146"/>
        <v>0</v>
      </c>
      <c r="H228" s="156">
        <f t="shared" ca="1" si="146"/>
        <v>0</v>
      </c>
      <c r="I228" s="156">
        <f t="shared" ca="1" si="146"/>
        <v>0</v>
      </c>
      <c r="J228" s="156">
        <f t="shared" ca="1" si="146"/>
        <v>0</v>
      </c>
      <c r="K228" s="156">
        <f t="shared" ca="1" si="146"/>
        <v>0</v>
      </c>
      <c r="L228" s="156">
        <f t="shared" ca="1" si="146"/>
        <v>0</v>
      </c>
      <c r="M228" s="156">
        <f t="shared" ca="1" si="146"/>
        <v>0</v>
      </c>
      <c r="N228" s="156">
        <f t="shared" ca="1" si="146"/>
        <v>0</v>
      </c>
      <c r="O228" s="156">
        <f t="shared" ca="1" si="146"/>
        <v>0</v>
      </c>
      <c r="P228" s="156">
        <f t="shared" ca="1" si="146"/>
        <v>0</v>
      </c>
      <c r="Q228" s="156">
        <f t="shared" ca="1" si="147"/>
        <v>0</v>
      </c>
      <c r="R228" s="156">
        <f t="shared" ca="1" si="148"/>
        <v>0</v>
      </c>
      <c r="S228" s="156">
        <f t="shared" ca="1" si="149"/>
        <v>0</v>
      </c>
      <c r="T228" s="156">
        <f t="shared" ca="1" si="150"/>
        <v>0</v>
      </c>
      <c r="U228" s="156">
        <f t="shared" ca="1" si="151"/>
        <v>0</v>
      </c>
      <c r="V228" s="156">
        <f t="shared" ca="1" si="152"/>
        <v>0</v>
      </c>
      <c r="W228" s="156">
        <f t="shared" ca="1" si="153"/>
        <v>0</v>
      </c>
      <c r="X228" s="156">
        <f t="shared" ca="1" si="154"/>
        <v>0</v>
      </c>
      <c r="Y228" s="156">
        <f t="shared" ca="1" si="155"/>
        <v>0</v>
      </c>
      <c r="Z228" s="156">
        <f t="shared" ca="1" si="156"/>
        <v>0</v>
      </c>
    </row>
    <row r="229" spans="2:26" outlineLevel="1" x14ac:dyDescent="0.3">
      <c r="B229" s="163" t="s">
        <v>108</v>
      </c>
      <c r="G229" s="156">
        <f t="shared" ca="1" si="146"/>
        <v>0</v>
      </c>
      <c r="H229" s="156">
        <f t="shared" ca="1" si="146"/>
        <v>0</v>
      </c>
      <c r="I229" s="156">
        <f t="shared" ca="1" si="146"/>
        <v>0</v>
      </c>
      <c r="J229" s="156">
        <f t="shared" ca="1" si="146"/>
        <v>0</v>
      </c>
      <c r="K229" s="156">
        <f t="shared" ca="1" si="146"/>
        <v>0</v>
      </c>
      <c r="L229" s="156">
        <f t="shared" ca="1" si="146"/>
        <v>0</v>
      </c>
      <c r="M229" s="156">
        <f t="shared" ca="1" si="146"/>
        <v>0</v>
      </c>
      <c r="N229" s="156">
        <f t="shared" ca="1" si="146"/>
        <v>0</v>
      </c>
      <c r="O229" s="156">
        <f t="shared" ca="1" si="146"/>
        <v>0</v>
      </c>
      <c r="P229" s="156">
        <f t="shared" ca="1" si="146"/>
        <v>0</v>
      </c>
      <c r="Q229" s="156">
        <f t="shared" ca="1" si="147"/>
        <v>0</v>
      </c>
      <c r="R229" s="156">
        <f t="shared" ca="1" si="148"/>
        <v>0</v>
      </c>
      <c r="S229" s="156">
        <f t="shared" ca="1" si="149"/>
        <v>0</v>
      </c>
      <c r="T229" s="156">
        <f t="shared" ca="1" si="150"/>
        <v>0</v>
      </c>
      <c r="U229" s="156">
        <f t="shared" ca="1" si="151"/>
        <v>0</v>
      </c>
      <c r="V229" s="156">
        <f t="shared" ca="1" si="152"/>
        <v>0</v>
      </c>
      <c r="W229" s="156">
        <f t="shared" ca="1" si="153"/>
        <v>0</v>
      </c>
      <c r="X229" s="156">
        <f t="shared" ca="1" si="154"/>
        <v>0</v>
      </c>
      <c r="Y229" s="156">
        <f t="shared" ca="1" si="155"/>
        <v>0</v>
      </c>
      <c r="Z229" s="156">
        <f t="shared" ca="1" si="156"/>
        <v>0</v>
      </c>
    </row>
    <row r="230" spans="2:26" outlineLevel="1" x14ac:dyDescent="0.3">
      <c r="B230" s="163" t="s">
        <v>109</v>
      </c>
      <c r="G230" s="156">
        <f t="shared" ca="1" si="146"/>
        <v>0</v>
      </c>
      <c r="H230" s="156">
        <f t="shared" ca="1" si="146"/>
        <v>0</v>
      </c>
      <c r="I230" s="156">
        <f t="shared" ca="1" si="146"/>
        <v>0</v>
      </c>
      <c r="J230" s="156">
        <f t="shared" ca="1" si="146"/>
        <v>0</v>
      </c>
      <c r="K230" s="156">
        <f t="shared" ca="1" si="146"/>
        <v>0</v>
      </c>
      <c r="L230" s="156">
        <f t="shared" ca="1" si="146"/>
        <v>0</v>
      </c>
      <c r="M230" s="156">
        <f t="shared" ca="1" si="146"/>
        <v>0</v>
      </c>
      <c r="N230" s="156">
        <f t="shared" ca="1" si="146"/>
        <v>0</v>
      </c>
      <c r="O230" s="156">
        <f t="shared" ca="1" si="146"/>
        <v>0</v>
      </c>
      <c r="P230" s="156">
        <f t="shared" ca="1" si="146"/>
        <v>0</v>
      </c>
      <c r="Q230" s="156">
        <f t="shared" ca="1" si="147"/>
        <v>0</v>
      </c>
      <c r="R230" s="156">
        <f t="shared" ca="1" si="148"/>
        <v>0</v>
      </c>
      <c r="S230" s="156">
        <f t="shared" ca="1" si="149"/>
        <v>0</v>
      </c>
      <c r="T230" s="156">
        <f t="shared" ca="1" si="150"/>
        <v>0</v>
      </c>
      <c r="U230" s="156">
        <f t="shared" ca="1" si="151"/>
        <v>0</v>
      </c>
      <c r="V230" s="156">
        <f t="shared" ca="1" si="152"/>
        <v>0</v>
      </c>
      <c r="W230" s="156">
        <f t="shared" ca="1" si="153"/>
        <v>0</v>
      </c>
      <c r="X230" s="156">
        <f t="shared" ca="1" si="154"/>
        <v>0</v>
      </c>
      <c r="Y230" s="156">
        <f t="shared" ca="1" si="155"/>
        <v>0</v>
      </c>
      <c r="Z230" s="156">
        <f t="shared" ca="1" si="156"/>
        <v>0</v>
      </c>
    </row>
    <row r="231" spans="2:26" outlineLevel="1" x14ac:dyDescent="0.3">
      <c r="B231" s="163" t="s">
        <v>110</v>
      </c>
      <c r="G231" s="156">
        <f t="shared" ca="1" si="146"/>
        <v>0</v>
      </c>
      <c r="H231" s="156">
        <f t="shared" ca="1" si="146"/>
        <v>0</v>
      </c>
      <c r="I231" s="156">
        <f t="shared" ca="1" si="146"/>
        <v>0</v>
      </c>
      <c r="J231" s="156">
        <f t="shared" ca="1" si="146"/>
        <v>0</v>
      </c>
      <c r="K231" s="156">
        <f t="shared" ca="1" si="146"/>
        <v>0</v>
      </c>
      <c r="L231" s="156">
        <f t="shared" ca="1" si="146"/>
        <v>0</v>
      </c>
      <c r="M231" s="156">
        <f t="shared" ca="1" si="146"/>
        <v>0</v>
      </c>
      <c r="N231" s="156">
        <f t="shared" ca="1" si="146"/>
        <v>0</v>
      </c>
      <c r="O231" s="156">
        <f t="shared" ca="1" si="146"/>
        <v>0</v>
      </c>
      <c r="P231" s="156">
        <f t="shared" ca="1" si="146"/>
        <v>0</v>
      </c>
      <c r="Q231" s="156">
        <f t="shared" ca="1" si="147"/>
        <v>0</v>
      </c>
      <c r="R231" s="156">
        <f t="shared" ca="1" si="148"/>
        <v>0</v>
      </c>
      <c r="S231" s="156">
        <f t="shared" ca="1" si="149"/>
        <v>0</v>
      </c>
      <c r="T231" s="156">
        <f t="shared" ca="1" si="150"/>
        <v>0</v>
      </c>
      <c r="U231" s="156">
        <f t="shared" ca="1" si="151"/>
        <v>0</v>
      </c>
      <c r="V231" s="156">
        <f t="shared" ca="1" si="152"/>
        <v>0</v>
      </c>
      <c r="W231" s="156">
        <f t="shared" ca="1" si="153"/>
        <v>0</v>
      </c>
      <c r="X231" s="156">
        <f t="shared" ca="1" si="154"/>
        <v>0</v>
      </c>
      <c r="Y231" s="156">
        <f t="shared" ca="1" si="155"/>
        <v>0</v>
      </c>
      <c r="Z231" s="156">
        <f t="shared" ca="1" si="156"/>
        <v>0</v>
      </c>
    </row>
    <row r="232" spans="2:26" outlineLevel="1" x14ac:dyDescent="0.3">
      <c r="B232" s="163" t="s">
        <v>111</v>
      </c>
      <c r="G232" s="156">
        <f t="shared" ca="1" si="146"/>
        <v>0</v>
      </c>
      <c r="H232" s="156">
        <f t="shared" ca="1" si="146"/>
        <v>0</v>
      </c>
      <c r="I232" s="156">
        <f t="shared" ca="1" si="146"/>
        <v>0</v>
      </c>
      <c r="J232" s="156">
        <f t="shared" ca="1" si="146"/>
        <v>0</v>
      </c>
      <c r="K232" s="156">
        <f t="shared" ca="1" si="146"/>
        <v>0</v>
      </c>
      <c r="L232" s="156">
        <f t="shared" ca="1" si="146"/>
        <v>0</v>
      </c>
      <c r="M232" s="156">
        <f t="shared" ca="1" si="146"/>
        <v>0</v>
      </c>
      <c r="N232" s="156">
        <f t="shared" ca="1" si="146"/>
        <v>0</v>
      </c>
      <c r="O232" s="156">
        <f t="shared" ca="1" si="146"/>
        <v>0</v>
      </c>
      <c r="P232" s="156">
        <f t="shared" ca="1" si="146"/>
        <v>0</v>
      </c>
      <c r="Q232" s="156">
        <f t="shared" ca="1" si="147"/>
        <v>0</v>
      </c>
      <c r="R232" s="156">
        <f t="shared" ca="1" si="148"/>
        <v>0</v>
      </c>
      <c r="S232" s="156">
        <f t="shared" ca="1" si="149"/>
        <v>0</v>
      </c>
      <c r="T232" s="156">
        <f t="shared" ca="1" si="150"/>
        <v>0</v>
      </c>
      <c r="U232" s="156">
        <f t="shared" ca="1" si="151"/>
        <v>0</v>
      </c>
      <c r="V232" s="156">
        <f t="shared" ca="1" si="152"/>
        <v>0</v>
      </c>
      <c r="W232" s="156">
        <f t="shared" ca="1" si="153"/>
        <v>0</v>
      </c>
      <c r="X232" s="156">
        <f t="shared" ca="1" si="154"/>
        <v>0</v>
      </c>
      <c r="Y232" s="156">
        <f t="shared" ca="1" si="155"/>
        <v>0</v>
      </c>
      <c r="Z232" s="156">
        <f t="shared" ca="1" si="156"/>
        <v>0</v>
      </c>
    </row>
    <row r="233" spans="2:26" outlineLevel="1" x14ac:dyDescent="0.3">
      <c r="B233" s="168" t="s">
        <v>121</v>
      </c>
      <c r="C233" s="168"/>
      <c r="D233" s="168"/>
      <c r="E233" s="168"/>
      <c r="F233" s="168"/>
      <c r="G233" s="175">
        <f ca="1">SUM(G227:G232)</f>
        <v>0</v>
      </c>
      <c r="H233" s="175">
        <f t="shared" ref="H233:P233" ca="1" si="157">SUM(H227:H232)</f>
        <v>0</v>
      </c>
      <c r="I233" s="175">
        <f t="shared" ca="1" si="157"/>
        <v>0</v>
      </c>
      <c r="J233" s="175">
        <f t="shared" ca="1" si="157"/>
        <v>0</v>
      </c>
      <c r="K233" s="175">
        <f t="shared" ca="1" si="157"/>
        <v>0</v>
      </c>
      <c r="L233" s="175">
        <f t="shared" ca="1" si="157"/>
        <v>0</v>
      </c>
      <c r="M233" s="175">
        <f t="shared" ca="1" si="157"/>
        <v>0</v>
      </c>
      <c r="N233" s="175">
        <f t="shared" ca="1" si="157"/>
        <v>0</v>
      </c>
      <c r="O233" s="175">
        <f t="shared" ca="1" si="157"/>
        <v>0</v>
      </c>
      <c r="P233" s="175">
        <f t="shared" ca="1" si="157"/>
        <v>0</v>
      </c>
      <c r="Q233" s="175">
        <f t="shared" ref="Q233:Z233" ca="1" si="158">SUM(Q227:Q232)</f>
        <v>0</v>
      </c>
      <c r="R233" s="175">
        <f t="shared" ca="1" si="158"/>
        <v>0</v>
      </c>
      <c r="S233" s="175">
        <f t="shared" ca="1" si="158"/>
        <v>0</v>
      </c>
      <c r="T233" s="175">
        <f t="shared" ca="1" si="158"/>
        <v>0</v>
      </c>
      <c r="U233" s="175">
        <f t="shared" ca="1" si="158"/>
        <v>0</v>
      </c>
      <c r="V233" s="175">
        <f t="shared" ca="1" si="158"/>
        <v>0</v>
      </c>
      <c r="W233" s="175">
        <f t="shared" ca="1" si="158"/>
        <v>0</v>
      </c>
      <c r="X233" s="175">
        <f t="shared" ca="1" si="158"/>
        <v>0</v>
      </c>
      <c r="Y233" s="175">
        <f t="shared" ca="1" si="158"/>
        <v>0</v>
      </c>
      <c r="Z233" s="175">
        <f t="shared" ca="1" si="158"/>
        <v>0</v>
      </c>
    </row>
    <row r="234" spans="2:26" outlineLevel="1" x14ac:dyDescent="0.3"/>
    <row r="235" spans="2:26" outlineLevel="1" x14ac:dyDescent="0.3"/>
    <row r="236" spans="2:26" outlineLevel="1" x14ac:dyDescent="0.3">
      <c r="B236" s="173" t="s">
        <v>326</v>
      </c>
      <c r="C236" s="173"/>
      <c r="D236" s="173"/>
      <c r="E236" s="173"/>
      <c r="F236" s="173"/>
      <c r="G236" s="173">
        <f ca="1">Projekt!K$2</f>
        <v>2026</v>
      </c>
      <c r="H236" s="173">
        <f ca="1">Projekt!L$2</f>
        <v>2027</v>
      </c>
      <c r="I236" s="173">
        <f ca="1">Projekt!M$2</f>
        <v>2028</v>
      </c>
      <c r="J236" s="173">
        <f ca="1">Projekt!N$2</f>
        <v>2029</v>
      </c>
      <c r="K236" s="173">
        <f ca="1">Projekt!O$2</f>
        <v>2030</v>
      </c>
      <c r="L236" s="173">
        <f ca="1">Projekt!P$2</f>
        <v>2031</v>
      </c>
      <c r="M236" s="173">
        <f ca="1">Projekt!Q$2</f>
        <v>2032</v>
      </c>
      <c r="N236" s="173">
        <f ca="1">Projekt!R$2</f>
        <v>2033</v>
      </c>
      <c r="O236" s="173">
        <f ca="1">Projekt!S$2</f>
        <v>2034</v>
      </c>
      <c r="P236" s="173">
        <f ca="1">Projekt!T$2</f>
        <v>2035</v>
      </c>
      <c r="Q236" s="173">
        <f ca="1">Projekt!U$2</f>
        <v>2036</v>
      </c>
      <c r="R236" s="173">
        <f ca="1">Projekt!V$2</f>
        <v>2037</v>
      </c>
      <c r="S236" s="173">
        <f ca="1">Projekt!W$2</f>
        <v>2038</v>
      </c>
      <c r="T236" s="173">
        <f ca="1">Projekt!X$2</f>
        <v>2039</v>
      </c>
      <c r="U236" s="173">
        <f ca="1">Projekt!Y$2</f>
        <v>2040</v>
      </c>
      <c r="V236" s="173">
        <f ca="1">Projekt!Z$2</f>
        <v>2041</v>
      </c>
      <c r="W236" s="173">
        <f ca="1">Projekt!AA$2</f>
        <v>2042</v>
      </c>
      <c r="X236" s="173">
        <f ca="1">Projekt!AB$2</f>
        <v>2043</v>
      </c>
      <c r="Y236" s="173">
        <f ca="1">Projekt!AC$2</f>
        <v>2044</v>
      </c>
      <c r="Z236" s="173">
        <f ca="1">Projekt!AD$2</f>
        <v>2045</v>
      </c>
    </row>
    <row r="237" spans="2:26" outlineLevel="1" x14ac:dyDescent="0.3">
      <c r="B237" s="163" t="s">
        <v>91</v>
      </c>
      <c r="G237" s="156">
        <f t="shared" ref="G237:P242" ca="1" si="159">U166</f>
        <v>0</v>
      </c>
      <c r="H237" s="156">
        <f t="shared" ca="1" si="159"/>
        <v>0</v>
      </c>
      <c r="I237" s="156">
        <f t="shared" ca="1" si="159"/>
        <v>0</v>
      </c>
      <c r="J237" s="156">
        <f t="shared" ca="1" si="159"/>
        <v>0</v>
      </c>
      <c r="K237" s="156">
        <f t="shared" ca="1" si="159"/>
        <v>0</v>
      </c>
      <c r="L237" s="156">
        <f t="shared" ca="1" si="159"/>
        <v>0</v>
      </c>
      <c r="M237" s="156">
        <f t="shared" ca="1" si="159"/>
        <v>0</v>
      </c>
      <c r="N237" s="156">
        <f t="shared" ca="1" si="159"/>
        <v>0</v>
      </c>
      <c r="O237" s="156">
        <f t="shared" ca="1" si="159"/>
        <v>0</v>
      </c>
      <c r="P237" s="156">
        <f t="shared" ca="1" si="159"/>
        <v>0</v>
      </c>
      <c r="Q237" s="156">
        <f t="shared" ref="Q237:Q242" ca="1" si="160">AE166</f>
        <v>0</v>
      </c>
      <c r="R237" s="156">
        <f t="shared" ref="R237:R242" ca="1" si="161">AF166</f>
        <v>0</v>
      </c>
      <c r="S237" s="156">
        <f t="shared" ref="S237:S242" ca="1" si="162">AG166</f>
        <v>0</v>
      </c>
      <c r="T237" s="156">
        <f t="shared" ref="T237:T242" ca="1" si="163">AH166</f>
        <v>0</v>
      </c>
      <c r="U237" s="156">
        <f t="shared" ref="U237:U242" ca="1" si="164">AI166</f>
        <v>0</v>
      </c>
      <c r="V237" s="156">
        <f t="shared" ref="V237:V242" ca="1" si="165">AJ166</f>
        <v>0</v>
      </c>
      <c r="W237" s="156">
        <f t="shared" ref="W237:W242" ca="1" si="166">AK166</f>
        <v>0</v>
      </c>
      <c r="X237" s="156">
        <f t="shared" ref="X237:X242" ca="1" si="167">AL166</f>
        <v>0</v>
      </c>
      <c r="Y237" s="156">
        <f t="shared" ref="Y237:Y242" ca="1" si="168">AM166</f>
        <v>0</v>
      </c>
      <c r="Z237" s="156">
        <f t="shared" ref="Z237:Z242" ca="1" si="169">AN166</f>
        <v>0</v>
      </c>
    </row>
    <row r="238" spans="2:26" outlineLevel="1" x14ac:dyDescent="0.3">
      <c r="B238" s="163" t="s">
        <v>93</v>
      </c>
      <c r="G238" s="156">
        <f t="shared" ca="1" si="159"/>
        <v>0</v>
      </c>
      <c r="H238" s="156">
        <f t="shared" ca="1" si="159"/>
        <v>0</v>
      </c>
      <c r="I238" s="156">
        <f t="shared" ca="1" si="159"/>
        <v>0</v>
      </c>
      <c r="J238" s="156">
        <f t="shared" ca="1" si="159"/>
        <v>0</v>
      </c>
      <c r="K238" s="156">
        <f t="shared" ca="1" si="159"/>
        <v>0</v>
      </c>
      <c r="L238" s="156">
        <f t="shared" ca="1" si="159"/>
        <v>0</v>
      </c>
      <c r="M238" s="156">
        <f t="shared" ca="1" si="159"/>
        <v>0</v>
      </c>
      <c r="N238" s="156">
        <f t="shared" ca="1" si="159"/>
        <v>0</v>
      </c>
      <c r="O238" s="156">
        <f t="shared" ca="1" si="159"/>
        <v>0</v>
      </c>
      <c r="P238" s="156">
        <f t="shared" ca="1" si="159"/>
        <v>0</v>
      </c>
      <c r="Q238" s="156">
        <f t="shared" ca="1" si="160"/>
        <v>0</v>
      </c>
      <c r="R238" s="156">
        <f t="shared" ca="1" si="161"/>
        <v>0</v>
      </c>
      <c r="S238" s="156">
        <f t="shared" ca="1" si="162"/>
        <v>0</v>
      </c>
      <c r="T238" s="156">
        <f t="shared" ca="1" si="163"/>
        <v>0</v>
      </c>
      <c r="U238" s="156">
        <f t="shared" ca="1" si="164"/>
        <v>0</v>
      </c>
      <c r="V238" s="156">
        <f t="shared" ca="1" si="165"/>
        <v>0</v>
      </c>
      <c r="W238" s="156">
        <f t="shared" ca="1" si="166"/>
        <v>0</v>
      </c>
      <c r="X238" s="156">
        <f t="shared" ca="1" si="167"/>
        <v>0</v>
      </c>
      <c r="Y238" s="156">
        <f t="shared" ca="1" si="168"/>
        <v>0</v>
      </c>
      <c r="Z238" s="156">
        <f t="shared" ca="1" si="169"/>
        <v>0</v>
      </c>
    </row>
    <row r="239" spans="2:26" outlineLevel="1" x14ac:dyDescent="0.3">
      <c r="B239" s="163" t="s">
        <v>108</v>
      </c>
      <c r="G239" s="156">
        <f t="shared" ca="1" si="159"/>
        <v>0</v>
      </c>
      <c r="H239" s="156">
        <f t="shared" ca="1" si="159"/>
        <v>0</v>
      </c>
      <c r="I239" s="156">
        <f t="shared" ca="1" si="159"/>
        <v>0</v>
      </c>
      <c r="J239" s="156">
        <f t="shared" ca="1" si="159"/>
        <v>0</v>
      </c>
      <c r="K239" s="156">
        <f t="shared" ca="1" si="159"/>
        <v>0</v>
      </c>
      <c r="L239" s="156">
        <f t="shared" ca="1" si="159"/>
        <v>0</v>
      </c>
      <c r="M239" s="156">
        <f t="shared" ca="1" si="159"/>
        <v>0</v>
      </c>
      <c r="N239" s="156">
        <f t="shared" ca="1" si="159"/>
        <v>0</v>
      </c>
      <c r="O239" s="156">
        <f t="shared" ca="1" si="159"/>
        <v>0</v>
      </c>
      <c r="P239" s="156">
        <f t="shared" ca="1" si="159"/>
        <v>0</v>
      </c>
      <c r="Q239" s="156">
        <f t="shared" ca="1" si="160"/>
        <v>0</v>
      </c>
      <c r="R239" s="156">
        <f t="shared" ca="1" si="161"/>
        <v>0</v>
      </c>
      <c r="S239" s="156">
        <f t="shared" ca="1" si="162"/>
        <v>0</v>
      </c>
      <c r="T239" s="156">
        <f t="shared" ca="1" si="163"/>
        <v>0</v>
      </c>
      <c r="U239" s="156">
        <f t="shared" ca="1" si="164"/>
        <v>0</v>
      </c>
      <c r="V239" s="156">
        <f t="shared" ca="1" si="165"/>
        <v>0</v>
      </c>
      <c r="W239" s="156">
        <f t="shared" ca="1" si="166"/>
        <v>0</v>
      </c>
      <c r="X239" s="156">
        <f t="shared" ca="1" si="167"/>
        <v>0</v>
      </c>
      <c r="Y239" s="156">
        <f t="shared" ca="1" si="168"/>
        <v>0</v>
      </c>
      <c r="Z239" s="156">
        <f t="shared" ca="1" si="169"/>
        <v>0</v>
      </c>
    </row>
    <row r="240" spans="2:26" outlineLevel="1" x14ac:dyDescent="0.3">
      <c r="B240" s="163" t="s">
        <v>109</v>
      </c>
      <c r="G240" s="156">
        <f t="shared" ca="1" si="159"/>
        <v>0</v>
      </c>
      <c r="H240" s="156">
        <f t="shared" ca="1" si="159"/>
        <v>0</v>
      </c>
      <c r="I240" s="156">
        <f t="shared" ca="1" si="159"/>
        <v>0</v>
      </c>
      <c r="J240" s="156">
        <f t="shared" ca="1" si="159"/>
        <v>0</v>
      </c>
      <c r="K240" s="156">
        <f t="shared" ca="1" si="159"/>
        <v>0</v>
      </c>
      <c r="L240" s="156">
        <f t="shared" ca="1" si="159"/>
        <v>0</v>
      </c>
      <c r="M240" s="156">
        <f t="shared" ca="1" si="159"/>
        <v>0</v>
      </c>
      <c r="N240" s="156">
        <f t="shared" ca="1" si="159"/>
        <v>0</v>
      </c>
      <c r="O240" s="156">
        <f t="shared" ca="1" si="159"/>
        <v>0</v>
      </c>
      <c r="P240" s="156">
        <f t="shared" ca="1" si="159"/>
        <v>0</v>
      </c>
      <c r="Q240" s="156">
        <f t="shared" ca="1" si="160"/>
        <v>0</v>
      </c>
      <c r="R240" s="156">
        <f t="shared" ca="1" si="161"/>
        <v>0</v>
      </c>
      <c r="S240" s="156">
        <f t="shared" ca="1" si="162"/>
        <v>0</v>
      </c>
      <c r="T240" s="156">
        <f t="shared" ca="1" si="163"/>
        <v>0</v>
      </c>
      <c r="U240" s="156">
        <f t="shared" ca="1" si="164"/>
        <v>0</v>
      </c>
      <c r="V240" s="156">
        <f t="shared" ca="1" si="165"/>
        <v>0</v>
      </c>
      <c r="W240" s="156">
        <f t="shared" ca="1" si="166"/>
        <v>0</v>
      </c>
      <c r="X240" s="156">
        <f t="shared" ca="1" si="167"/>
        <v>0</v>
      </c>
      <c r="Y240" s="156">
        <f t="shared" ca="1" si="168"/>
        <v>0</v>
      </c>
      <c r="Z240" s="156">
        <f t="shared" ca="1" si="169"/>
        <v>0</v>
      </c>
    </row>
    <row r="241" spans="2:26" outlineLevel="1" x14ac:dyDescent="0.3">
      <c r="B241" s="163" t="s">
        <v>110</v>
      </c>
      <c r="G241" s="156">
        <f t="shared" ca="1" si="159"/>
        <v>0</v>
      </c>
      <c r="H241" s="156">
        <f t="shared" ca="1" si="159"/>
        <v>0</v>
      </c>
      <c r="I241" s="156">
        <f t="shared" ca="1" si="159"/>
        <v>0</v>
      </c>
      <c r="J241" s="156">
        <f t="shared" ca="1" si="159"/>
        <v>0</v>
      </c>
      <c r="K241" s="156">
        <f t="shared" ca="1" si="159"/>
        <v>0</v>
      </c>
      <c r="L241" s="156">
        <f t="shared" ca="1" si="159"/>
        <v>0</v>
      </c>
      <c r="M241" s="156">
        <f t="shared" ca="1" si="159"/>
        <v>0</v>
      </c>
      <c r="N241" s="156">
        <f t="shared" ca="1" si="159"/>
        <v>0</v>
      </c>
      <c r="O241" s="156">
        <f t="shared" ca="1" si="159"/>
        <v>0</v>
      </c>
      <c r="P241" s="156">
        <f t="shared" ca="1" si="159"/>
        <v>0</v>
      </c>
      <c r="Q241" s="156">
        <f t="shared" ca="1" si="160"/>
        <v>0</v>
      </c>
      <c r="R241" s="156">
        <f t="shared" ca="1" si="161"/>
        <v>0</v>
      </c>
      <c r="S241" s="156">
        <f t="shared" ca="1" si="162"/>
        <v>0</v>
      </c>
      <c r="T241" s="156">
        <f t="shared" ca="1" si="163"/>
        <v>0</v>
      </c>
      <c r="U241" s="156">
        <f t="shared" ca="1" si="164"/>
        <v>0</v>
      </c>
      <c r="V241" s="156">
        <f t="shared" ca="1" si="165"/>
        <v>0</v>
      </c>
      <c r="W241" s="156">
        <f t="shared" ca="1" si="166"/>
        <v>0</v>
      </c>
      <c r="X241" s="156">
        <f t="shared" ca="1" si="167"/>
        <v>0</v>
      </c>
      <c r="Y241" s="156">
        <f t="shared" ca="1" si="168"/>
        <v>0</v>
      </c>
      <c r="Z241" s="156">
        <f t="shared" ca="1" si="169"/>
        <v>0</v>
      </c>
    </row>
    <row r="242" spans="2:26" outlineLevel="1" x14ac:dyDescent="0.3">
      <c r="B242" s="163" t="s">
        <v>111</v>
      </c>
      <c r="G242" s="156">
        <f t="shared" ca="1" si="159"/>
        <v>0</v>
      </c>
      <c r="H242" s="156">
        <f t="shared" ca="1" si="159"/>
        <v>0</v>
      </c>
      <c r="I242" s="156">
        <f t="shared" ca="1" si="159"/>
        <v>0</v>
      </c>
      <c r="J242" s="156">
        <f t="shared" ca="1" si="159"/>
        <v>0</v>
      </c>
      <c r="K242" s="156">
        <f t="shared" ca="1" si="159"/>
        <v>0</v>
      </c>
      <c r="L242" s="156">
        <f t="shared" ca="1" si="159"/>
        <v>0</v>
      </c>
      <c r="M242" s="156">
        <f t="shared" ca="1" si="159"/>
        <v>0</v>
      </c>
      <c r="N242" s="156">
        <f t="shared" ca="1" si="159"/>
        <v>0</v>
      </c>
      <c r="O242" s="156">
        <f t="shared" ca="1" si="159"/>
        <v>0</v>
      </c>
      <c r="P242" s="156">
        <f t="shared" ca="1" si="159"/>
        <v>0</v>
      </c>
      <c r="Q242" s="156">
        <f t="shared" ca="1" si="160"/>
        <v>0</v>
      </c>
      <c r="R242" s="156">
        <f t="shared" ca="1" si="161"/>
        <v>0</v>
      </c>
      <c r="S242" s="156">
        <f t="shared" ca="1" si="162"/>
        <v>0</v>
      </c>
      <c r="T242" s="156">
        <f t="shared" ca="1" si="163"/>
        <v>0</v>
      </c>
      <c r="U242" s="156">
        <f t="shared" ca="1" si="164"/>
        <v>0</v>
      </c>
      <c r="V242" s="156">
        <f t="shared" ca="1" si="165"/>
        <v>0</v>
      </c>
      <c r="W242" s="156">
        <f t="shared" ca="1" si="166"/>
        <v>0</v>
      </c>
      <c r="X242" s="156">
        <f t="shared" ca="1" si="167"/>
        <v>0</v>
      </c>
      <c r="Y242" s="156">
        <f t="shared" ca="1" si="168"/>
        <v>0</v>
      </c>
      <c r="Z242" s="156">
        <f t="shared" ca="1" si="169"/>
        <v>0</v>
      </c>
    </row>
    <row r="243" spans="2:26" outlineLevel="1" x14ac:dyDescent="0.3">
      <c r="B243" s="168" t="s">
        <v>121</v>
      </c>
      <c r="C243" s="168"/>
      <c r="D243" s="168"/>
      <c r="E243" s="168"/>
      <c r="F243" s="168"/>
      <c r="G243" s="175">
        <f ca="1">SUM(G237:G242)</f>
        <v>0</v>
      </c>
      <c r="H243" s="175">
        <f t="shared" ref="H243:P243" ca="1" si="170">SUM(H237:H242)</f>
        <v>0</v>
      </c>
      <c r="I243" s="175">
        <f t="shared" ca="1" si="170"/>
        <v>0</v>
      </c>
      <c r="J243" s="175">
        <f t="shared" ca="1" si="170"/>
        <v>0</v>
      </c>
      <c r="K243" s="175">
        <f t="shared" ca="1" si="170"/>
        <v>0</v>
      </c>
      <c r="L243" s="175">
        <f t="shared" ca="1" si="170"/>
        <v>0</v>
      </c>
      <c r="M243" s="175">
        <f t="shared" ca="1" si="170"/>
        <v>0</v>
      </c>
      <c r="N243" s="175">
        <f t="shared" ca="1" si="170"/>
        <v>0</v>
      </c>
      <c r="O243" s="175">
        <f t="shared" ca="1" si="170"/>
        <v>0</v>
      </c>
      <c r="P243" s="175">
        <f t="shared" ca="1" si="170"/>
        <v>0</v>
      </c>
      <c r="Q243" s="175">
        <f t="shared" ref="Q243:Z243" ca="1" si="171">SUM(Q237:Q242)</f>
        <v>0</v>
      </c>
      <c r="R243" s="175">
        <f t="shared" ca="1" si="171"/>
        <v>0</v>
      </c>
      <c r="S243" s="175">
        <f t="shared" ca="1" si="171"/>
        <v>0</v>
      </c>
      <c r="T243" s="175">
        <f t="shared" ca="1" si="171"/>
        <v>0</v>
      </c>
      <c r="U243" s="175">
        <f t="shared" ca="1" si="171"/>
        <v>0</v>
      </c>
      <c r="V243" s="175">
        <f t="shared" ca="1" si="171"/>
        <v>0</v>
      </c>
      <c r="W243" s="175">
        <f t="shared" ca="1" si="171"/>
        <v>0</v>
      </c>
      <c r="X243" s="175">
        <f t="shared" ca="1" si="171"/>
        <v>0</v>
      </c>
      <c r="Y243" s="175">
        <f t="shared" ca="1" si="171"/>
        <v>0</v>
      </c>
      <c r="Z243" s="175">
        <f t="shared" ca="1" si="171"/>
        <v>0</v>
      </c>
    </row>
    <row r="244" spans="2:26" outlineLevel="1" x14ac:dyDescent="0.3"/>
    <row r="245" spans="2:26" outlineLevel="1" x14ac:dyDescent="0.3"/>
    <row r="246" spans="2:26" outlineLevel="1" x14ac:dyDescent="0.3">
      <c r="B246" s="173" t="s">
        <v>308</v>
      </c>
      <c r="C246" s="173"/>
      <c r="D246" s="173"/>
      <c r="E246" s="173"/>
      <c r="F246" s="173"/>
      <c r="G246" s="173">
        <f ca="1">Projekt!K$2</f>
        <v>2026</v>
      </c>
      <c r="H246" s="173">
        <f ca="1">Projekt!L$2</f>
        <v>2027</v>
      </c>
      <c r="I246" s="173">
        <f ca="1">Projekt!M$2</f>
        <v>2028</v>
      </c>
      <c r="J246" s="173">
        <f ca="1">Projekt!N$2</f>
        <v>2029</v>
      </c>
      <c r="K246" s="173">
        <f ca="1">Projekt!O$2</f>
        <v>2030</v>
      </c>
      <c r="L246" s="173">
        <f ca="1">Projekt!P$2</f>
        <v>2031</v>
      </c>
      <c r="M246" s="173">
        <f ca="1">Projekt!Q$2</f>
        <v>2032</v>
      </c>
      <c r="N246" s="173">
        <f ca="1">Projekt!R$2</f>
        <v>2033</v>
      </c>
      <c r="O246" s="173">
        <f ca="1">Projekt!S$2</f>
        <v>2034</v>
      </c>
      <c r="P246" s="173">
        <f ca="1">Projekt!T$2</f>
        <v>2035</v>
      </c>
      <c r="Q246" s="173">
        <f ca="1">Projekt!U$2</f>
        <v>2036</v>
      </c>
      <c r="R246" s="173">
        <f ca="1">Projekt!V$2</f>
        <v>2037</v>
      </c>
      <c r="S246" s="173">
        <f ca="1">Projekt!W$2</f>
        <v>2038</v>
      </c>
      <c r="T246" s="173">
        <f ca="1">Projekt!X$2</f>
        <v>2039</v>
      </c>
      <c r="U246" s="173">
        <f ca="1">Projekt!Y$2</f>
        <v>2040</v>
      </c>
      <c r="V246" s="173">
        <f ca="1">Projekt!Z$2</f>
        <v>2041</v>
      </c>
      <c r="W246" s="173">
        <f ca="1">Projekt!AA$2</f>
        <v>2042</v>
      </c>
      <c r="X246" s="173">
        <f ca="1">Projekt!AB$2</f>
        <v>2043</v>
      </c>
      <c r="Y246" s="173">
        <f ca="1">Projekt!AC$2</f>
        <v>2044</v>
      </c>
      <c r="Z246" s="173">
        <f ca="1">Projekt!AD$2</f>
        <v>2045</v>
      </c>
    </row>
    <row r="247" spans="2:26" outlineLevel="1" x14ac:dyDescent="0.3">
      <c r="B247" s="163" t="s">
        <v>91</v>
      </c>
      <c r="G247" s="156">
        <f t="shared" ref="G247:G252" ca="1" si="172">G227-G237</f>
        <v>0</v>
      </c>
      <c r="H247" s="156">
        <f t="shared" ref="H247:P252" ca="1" si="173">G247+H227-H237</f>
        <v>0</v>
      </c>
      <c r="I247" s="156">
        <f t="shared" ca="1" si="173"/>
        <v>0</v>
      </c>
      <c r="J247" s="156">
        <f t="shared" ca="1" si="173"/>
        <v>0</v>
      </c>
      <c r="K247" s="156">
        <f t="shared" ca="1" si="173"/>
        <v>0</v>
      </c>
      <c r="L247" s="156">
        <f t="shared" ca="1" si="173"/>
        <v>0</v>
      </c>
      <c r="M247" s="156">
        <f t="shared" ca="1" si="173"/>
        <v>0</v>
      </c>
      <c r="N247" s="156">
        <f t="shared" ca="1" si="173"/>
        <v>0</v>
      </c>
      <c r="O247" s="156">
        <f t="shared" ca="1" si="173"/>
        <v>0</v>
      </c>
      <c r="P247" s="156">
        <f t="shared" ca="1" si="173"/>
        <v>0</v>
      </c>
      <c r="Q247" s="156">
        <f t="shared" ref="Q247:Q252" ca="1" si="174">P247+Q227-Q237</f>
        <v>0</v>
      </c>
      <c r="R247" s="156">
        <f t="shared" ref="R247:R252" ca="1" si="175">Q247+R227-R237</f>
        <v>0</v>
      </c>
      <c r="S247" s="156">
        <f t="shared" ref="S247:S252" ca="1" si="176">R247+S227-S237</f>
        <v>0</v>
      </c>
      <c r="T247" s="156">
        <f t="shared" ref="T247:T252" ca="1" si="177">S247+T227-T237</f>
        <v>0</v>
      </c>
      <c r="U247" s="156">
        <f t="shared" ref="U247:U252" ca="1" si="178">T247+U227-U237</f>
        <v>0</v>
      </c>
      <c r="V247" s="156">
        <f t="shared" ref="V247:V252" ca="1" si="179">U247+V227-V237</f>
        <v>0</v>
      </c>
      <c r="W247" s="156">
        <f t="shared" ref="W247:W252" ca="1" si="180">V247+W227-W237</f>
        <v>0</v>
      </c>
      <c r="X247" s="156">
        <f t="shared" ref="X247:X252" ca="1" si="181">W247+X227-X237</f>
        <v>0</v>
      </c>
      <c r="Y247" s="156">
        <f t="shared" ref="Y247:Y252" ca="1" si="182">X247+Y227-Y237</f>
        <v>0</v>
      </c>
      <c r="Z247" s="156">
        <f t="shared" ref="Z247:Z252" ca="1" si="183">Y247+Z227-Z237</f>
        <v>0</v>
      </c>
    </row>
    <row r="248" spans="2:26" outlineLevel="1" x14ac:dyDescent="0.3">
      <c r="B248" s="163" t="s">
        <v>93</v>
      </c>
      <c r="G248" s="156">
        <f t="shared" ca="1" si="172"/>
        <v>0</v>
      </c>
      <c r="H248" s="156">
        <f t="shared" ca="1" si="173"/>
        <v>0</v>
      </c>
      <c r="I248" s="156">
        <f t="shared" ca="1" si="173"/>
        <v>0</v>
      </c>
      <c r="J248" s="156">
        <f t="shared" ca="1" si="173"/>
        <v>0</v>
      </c>
      <c r="K248" s="156">
        <f t="shared" ca="1" si="173"/>
        <v>0</v>
      </c>
      <c r="L248" s="156">
        <f t="shared" ca="1" si="173"/>
        <v>0</v>
      </c>
      <c r="M248" s="156">
        <f t="shared" ca="1" si="173"/>
        <v>0</v>
      </c>
      <c r="N248" s="156">
        <f t="shared" ca="1" si="173"/>
        <v>0</v>
      </c>
      <c r="O248" s="156">
        <f t="shared" ca="1" si="173"/>
        <v>0</v>
      </c>
      <c r="P248" s="156">
        <f t="shared" ca="1" si="173"/>
        <v>0</v>
      </c>
      <c r="Q248" s="156">
        <f t="shared" ca="1" si="174"/>
        <v>0</v>
      </c>
      <c r="R248" s="156">
        <f t="shared" ca="1" si="175"/>
        <v>0</v>
      </c>
      <c r="S248" s="156">
        <f t="shared" ca="1" si="176"/>
        <v>0</v>
      </c>
      <c r="T248" s="156">
        <f t="shared" ca="1" si="177"/>
        <v>0</v>
      </c>
      <c r="U248" s="156">
        <f t="shared" ca="1" si="178"/>
        <v>0</v>
      </c>
      <c r="V248" s="156">
        <f t="shared" ca="1" si="179"/>
        <v>0</v>
      </c>
      <c r="W248" s="156">
        <f t="shared" ca="1" si="180"/>
        <v>0</v>
      </c>
      <c r="X248" s="156">
        <f t="shared" ca="1" si="181"/>
        <v>0</v>
      </c>
      <c r="Y248" s="156">
        <f t="shared" ca="1" si="182"/>
        <v>0</v>
      </c>
      <c r="Z248" s="156">
        <f t="shared" ca="1" si="183"/>
        <v>0</v>
      </c>
    </row>
    <row r="249" spans="2:26" outlineLevel="1" x14ac:dyDescent="0.3">
      <c r="B249" s="163" t="s">
        <v>108</v>
      </c>
      <c r="G249" s="156">
        <f t="shared" ca="1" si="172"/>
        <v>0</v>
      </c>
      <c r="H249" s="156">
        <f t="shared" ca="1" si="173"/>
        <v>0</v>
      </c>
      <c r="I249" s="156">
        <f t="shared" ca="1" si="173"/>
        <v>0</v>
      </c>
      <c r="J249" s="156">
        <f t="shared" ca="1" si="173"/>
        <v>0</v>
      </c>
      <c r="K249" s="156">
        <f t="shared" ca="1" si="173"/>
        <v>0</v>
      </c>
      <c r="L249" s="156">
        <f t="shared" ca="1" si="173"/>
        <v>0</v>
      </c>
      <c r="M249" s="156">
        <f t="shared" ca="1" si="173"/>
        <v>0</v>
      </c>
      <c r="N249" s="156">
        <f t="shared" ca="1" si="173"/>
        <v>0</v>
      </c>
      <c r="O249" s="156">
        <f t="shared" ca="1" si="173"/>
        <v>0</v>
      </c>
      <c r="P249" s="156">
        <f t="shared" ca="1" si="173"/>
        <v>0</v>
      </c>
      <c r="Q249" s="156">
        <f t="shared" ca="1" si="174"/>
        <v>0</v>
      </c>
      <c r="R249" s="156">
        <f t="shared" ca="1" si="175"/>
        <v>0</v>
      </c>
      <c r="S249" s="156">
        <f t="shared" ca="1" si="176"/>
        <v>0</v>
      </c>
      <c r="T249" s="156">
        <f t="shared" ca="1" si="177"/>
        <v>0</v>
      </c>
      <c r="U249" s="156">
        <f t="shared" ca="1" si="178"/>
        <v>0</v>
      </c>
      <c r="V249" s="156">
        <f t="shared" ca="1" si="179"/>
        <v>0</v>
      </c>
      <c r="W249" s="156">
        <f t="shared" ca="1" si="180"/>
        <v>0</v>
      </c>
      <c r="X249" s="156">
        <f t="shared" ca="1" si="181"/>
        <v>0</v>
      </c>
      <c r="Y249" s="156">
        <f t="shared" ca="1" si="182"/>
        <v>0</v>
      </c>
      <c r="Z249" s="156">
        <f t="shared" ca="1" si="183"/>
        <v>0</v>
      </c>
    </row>
    <row r="250" spans="2:26" outlineLevel="1" x14ac:dyDescent="0.3">
      <c r="B250" s="163" t="s">
        <v>109</v>
      </c>
      <c r="G250" s="156">
        <f t="shared" ca="1" si="172"/>
        <v>0</v>
      </c>
      <c r="H250" s="156">
        <f t="shared" ca="1" si="173"/>
        <v>0</v>
      </c>
      <c r="I250" s="156">
        <f t="shared" ca="1" si="173"/>
        <v>0</v>
      </c>
      <c r="J250" s="156">
        <f t="shared" ca="1" si="173"/>
        <v>0</v>
      </c>
      <c r="K250" s="156">
        <f t="shared" ca="1" si="173"/>
        <v>0</v>
      </c>
      <c r="L250" s="156">
        <f t="shared" ca="1" si="173"/>
        <v>0</v>
      </c>
      <c r="M250" s="156">
        <f t="shared" ca="1" si="173"/>
        <v>0</v>
      </c>
      <c r="N250" s="156">
        <f t="shared" ca="1" si="173"/>
        <v>0</v>
      </c>
      <c r="O250" s="156">
        <f t="shared" ca="1" si="173"/>
        <v>0</v>
      </c>
      <c r="P250" s="156">
        <f t="shared" ca="1" si="173"/>
        <v>0</v>
      </c>
      <c r="Q250" s="156">
        <f t="shared" ca="1" si="174"/>
        <v>0</v>
      </c>
      <c r="R250" s="156">
        <f t="shared" ca="1" si="175"/>
        <v>0</v>
      </c>
      <c r="S250" s="156">
        <f t="shared" ca="1" si="176"/>
        <v>0</v>
      </c>
      <c r="T250" s="156">
        <f t="shared" ca="1" si="177"/>
        <v>0</v>
      </c>
      <c r="U250" s="156">
        <f t="shared" ca="1" si="178"/>
        <v>0</v>
      </c>
      <c r="V250" s="156">
        <f t="shared" ca="1" si="179"/>
        <v>0</v>
      </c>
      <c r="W250" s="156">
        <f t="shared" ca="1" si="180"/>
        <v>0</v>
      </c>
      <c r="X250" s="156">
        <f t="shared" ca="1" si="181"/>
        <v>0</v>
      </c>
      <c r="Y250" s="156">
        <f t="shared" ca="1" si="182"/>
        <v>0</v>
      </c>
      <c r="Z250" s="156">
        <f t="shared" ca="1" si="183"/>
        <v>0</v>
      </c>
    </row>
    <row r="251" spans="2:26" outlineLevel="1" x14ac:dyDescent="0.3">
      <c r="B251" s="163" t="s">
        <v>110</v>
      </c>
      <c r="G251" s="156">
        <f t="shared" ca="1" si="172"/>
        <v>0</v>
      </c>
      <c r="H251" s="156">
        <f t="shared" ca="1" si="173"/>
        <v>0</v>
      </c>
      <c r="I251" s="156">
        <f t="shared" ca="1" si="173"/>
        <v>0</v>
      </c>
      <c r="J251" s="156">
        <f t="shared" ca="1" si="173"/>
        <v>0</v>
      </c>
      <c r="K251" s="156">
        <f t="shared" ca="1" si="173"/>
        <v>0</v>
      </c>
      <c r="L251" s="156">
        <f t="shared" ca="1" si="173"/>
        <v>0</v>
      </c>
      <c r="M251" s="156">
        <f t="shared" ca="1" si="173"/>
        <v>0</v>
      </c>
      <c r="N251" s="156">
        <f t="shared" ca="1" si="173"/>
        <v>0</v>
      </c>
      <c r="O251" s="156">
        <f t="shared" ca="1" si="173"/>
        <v>0</v>
      </c>
      <c r="P251" s="156">
        <f t="shared" ca="1" si="173"/>
        <v>0</v>
      </c>
      <c r="Q251" s="156">
        <f t="shared" ca="1" si="174"/>
        <v>0</v>
      </c>
      <c r="R251" s="156">
        <f t="shared" ca="1" si="175"/>
        <v>0</v>
      </c>
      <c r="S251" s="156">
        <f t="shared" ca="1" si="176"/>
        <v>0</v>
      </c>
      <c r="T251" s="156">
        <f t="shared" ca="1" si="177"/>
        <v>0</v>
      </c>
      <c r="U251" s="156">
        <f t="shared" ca="1" si="178"/>
        <v>0</v>
      </c>
      <c r="V251" s="156">
        <f t="shared" ca="1" si="179"/>
        <v>0</v>
      </c>
      <c r="W251" s="156">
        <f t="shared" ca="1" si="180"/>
        <v>0</v>
      </c>
      <c r="X251" s="156">
        <f t="shared" ca="1" si="181"/>
        <v>0</v>
      </c>
      <c r="Y251" s="156">
        <f t="shared" ca="1" si="182"/>
        <v>0</v>
      </c>
      <c r="Z251" s="156">
        <f t="shared" ca="1" si="183"/>
        <v>0</v>
      </c>
    </row>
    <row r="252" spans="2:26" outlineLevel="1" x14ac:dyDescent="0.3">
      <c r="B252" s="163" t="s">
        <v>111</v>
      </c>
      <c r="G252" s="156">
        <f t="shared" ca="1" si="172"/>
        <v>0</v>
      </c>
      <c r="H252" s="156">
        <f t="shared" ca="1" si="173"/>
        <v>0</v>
      </c>
      <c r="I252" s="156">
        <f t="shared" ca="1" si="173"/>
        <v>0</v>
      </c>
      <c r="J252" s="156">
        <f t="shared" ca="1" si="173"/>
        <v>0</v>
      </c>
      <c r="K252" s="156">
        <f t="shared" ca="1" si="173"/>
        <v>0</v>
      </c>
      <c r="L252" s="156">
        <f t="shared" ca="1" si="173"/>
        <v>0</v>
      </c>
      <c r="M252" s="156">
        <f t="shared" ca="1" si="173"/>
        <v>0</v>
      </c>
      <c r="N252" s="156">
        <f t="shared" ca="1" si="173"/>
        <v>0</v>
      </c>
      <c r="O252" s="156">
        <f t="shared" ca="1" si="173"/>
        <v>0</v>
      </c>
      <c r="P252" s="156">
        <f t="shared" ca="1" si="173"/>
        <v>0</v>
      </c>
      <c r="Q252" s="156">
        <f t="shared" ca="1" si="174"/>
        <v>0</v>
      </c>
      <c r="R252" s="156">
        <f t="shared" ca="1" si="175"/>
        <v>0</v>
      </c>
      <c r="S252" s="156">
        <f t="shared" ca="1" si="176"/>
        <v>0</v>
      </c>
      <c r="T252" s="156">
        <f t="shared" ca="1" si="177"/>
        <v>0</v>
      </c>
      <c r="U252" s="156">
        <f t="shared" ca="1" si="178"/>
        <v>0</v>
      </c>
      <c r="V252" s="156">
        <f t="shared" ca="1" si="179"/>
        <v>0</v>
      </c>
      <c r="W252" s="156">
        <f t="shared" ca="1" si="180"/>
        <v>0</v>
      </c>
      <c r="X252" s="156">
        <f t="shared" ca="1" si="181"/>
        <v>0</v>
      </c>
      <c r="Y252" s="156">
        <f t="shared" ca="1" si="182"/>
        <v>0</v>
      </c>
      <c r="Z252" s="156">
        <f t="shared" ca="1" si="183"/>
        <v>0</v>
      </c>
    </row>
    <row r="253" spans="2:26" outlineLevel="1" x14ac:dyDescent="0.3">
      <c r="B253" s="168" t="s">
        <v>121</v>
      </c>
      <c r="C253" s="168"/>
      <c r="D253" s="168"/>
      <c r="E253" s="168"/>
      <c r="F253" s="168"/>
      <c r="G253" s="175">
        <f ca="1">SUM(G247:G252)</f>
        <v>0</v>
      </c>
      <c r="H253" s="175">
        <f t="shared" ref="H253:P253" ca="1" si="184">SUM(H247:H252)</f>
        <v>0</v>
      </c>
      <c r="I253" s="175">
        <f t="shared" ca="1" si="184"/>
        <v>0</v>
      </c>
      <c r="J253" s="175">
        <f t="shared" ca="1" si="184"/>
        <v>0</v>
      </c>
      <c r="K253" s="175">
        <f t="shared" ca="1" si="184"/>
        <v>0</v>
      </c>
      <c r="L253" s="175">
        <f t="shared" ca="1" si="184"/>
        <v>0</v>
      </c>
      <c r="M253" s="175">
        <f t="shared" ca="1" si="184"/>
        <v>0</v>
      </c>
      <c r="N253" s="175">
        <f t="shared" ca="1" si="184"/>
        <v>0</v>
      </c>
      <c r="O253" s="175">
        <f t="shared" ca="1" si="184"/>
        <v>0</v>
      </c>
      <c r="P253" s="175">
        <f t="shared" ca="1" si="184"/>
        <v>0</v>
      </c>
      <c r="Q253" s="175">
        <f t="shared" ref="Q253:Z253" ca="1" si="185">SUM(Q247:Q252)</f>
        <v>0</v>
      </c>
      <c r="R253" s="175">
        <f t="shared" ca="1" si="185"/>
        <v>0</v>
      </c>
      <c r="S253" s="175">
        <f t="shared" ca="1" si="185"/>
        <v>0</v>
      </c>
      <c r="T253" s="175">
        <f t="shared" ca="1" si="185"/>
        <v>0</v>
      </c>
      <c r="U253" s="175">
        <f t="shared" ca="1" si="185"/>
        <v>0</v>
      </c>
      <c r="V253" s="175">
        <f t="shared" ca="1" si="185"/>
        <v>0</v>
      </c>
      <c r="W253" s="175">
        <f t="shared" ca="1" si="185"/>
        <v>0</v>
      </c>
      <c r="X253" s="175">
        <f t="shared" ca="1" si="185"/>
        <v>0</v>
      </c>
      <c r="Y253" s="175">
        <f t="shared" ca="1" si="185"/>
        <v>0</v>
      </c>
      <c r="Z253" s="175">
        <f t="shared" ca="1" si="185"/>
        <v>0</v>
      </c>
    </row>
    <row r="254" spans="2:26" outlineLevel="1" x14ac:dyDescent="0.3"/>
    <row r="258" spans="1:61" x14ac:dyDescent="0.3">
      <c r="B258" s="366" t="s">
        <v>327</v>
      </c>
      <c r="C258" s="366"/>
      <c r="D258" s="366"/>
    </row>
    <row r="260" spans="1:61" hidden="1" outlineLevel="1" x14ac:dyDescent="0.3">
      <c r="B260" s="365" t="s">
        <v>328</v>
      </c>
      <c r="C260" s="365"/>
      <c r="D260" s="365"/>
    </row>
    <row r="261" spans="1:61" hidden="1" outlineLevel="1" x14ac:dyDescent="0.3"/>
    <row r="262" spans="1:61" hidden="1" outlineLevel="1" x14ac:dyDescent="0.3"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</row>
    <row r="263" spans="1:61" hidden="1" outlineLevel="1" x14ac:dyDescent="0.3">
      <c r="A263" s="163" t="s">
        <v>329</v>
      </c>
      <c r="B263" s="163" t="s">
        <v>330</v>
      </c>
      <c r="C263" s="171">
        <v>0</v>
      </c>
      <c r="D263" s="171">
        <v>1</v>
      </c>
      <c r="E263" s="171">
        <v>4</v>
      </c>
      <c r="F263" s="171">
        <v>7</v>
      </c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</row>
    <row r="264" spans="1:61" ht="52" hidden="1" outlineLevel="1" x14ac:dyDescent="0.3">
      <c r="F264" s="168" t="s">
        <v>188</v>
      </c>
      <c r="H264" s="320" t="s">
        <v>305</v>
      </c>
      <c r="I264" s="320" t="s">
        <v>315</v>
      </c>
      <c r="J264" s="320" t="s">
        <v>306</v>
      </c>
      <c r="K264" s="320" t="s">
        <v>316</v>
      </c>
      <c r="L264" s="320" t="s">
        <v>317</v>
      </c>
      <c r="M264" s="320" t="s">
        <v>318</v>
      </c>
      <c r="N264" s="320" t="s">
        <v>319</v>
      </c>
      <c r="O264" s="320" t="s">
        <v>320</v>
      </c>
      <c r="P264" s="321" t="s">
        <v>321</v>
      </c>
      <c r="Q264" s="321" t="s">
        <v>322</v>
      </c>
      <c r="R264" s="163" t="s">
        <v>323</v>
      </c>
      <c r="U264" s="173">
        <f t="shared" ref="U264:AD264" ca="1" si="186">G$226</f>
        <v>2026</v>
      </c>
      <c r="V264" s="173">
        <f t="shared" ca="1" si="186"/>
        <v>2027</v>
      </c>
      <c r="W264" s="173">
        <f t="shared" ca="1" si="186"/>
        <v>2028</v>
      </c>
      <c r="X264" s="173">
        <f t="shared" ca="1" si="186"/>
        <v>2029</v>
      </c>
      <c r="Y264" s="173">
        <f t="shared" ca="1" si="186"/>
        <v>2030</v>
      </c>
      <c r="Z264" s="173">
        <f t="shared" ca="1" si="186"/>
        <v>2031</v>
      </c>
      <c r="AA264" s="173">
        <f t="shared" ca="1" si="186"/>
        <v>2032</v>
      </c>
      <c r="AB264" s="173">
        <f t="shared" ca="1" si="186"/>
        <v>2033</v>
      </c>
      <c r="AC264" s="173">
        <f t="shared" ca="1" si="186"/>
        <v>2034</v>
      </c>
      <c r="AD264" s="173">
        <f t="shared" ca="1" si="186"/>
        <v>2035</v>
      </c>
      <c r="AE264" s="173">
        <f t="shared" ref="AE264" ca="1" si="187">Q$226</f>
        <v>2036</v>
      </c>
      <c r="AF264" s="173">
        <f t="shared" ref="AF264" ca="1" si="188">R$226</f>
        <v>2037</v>
      </c>
      <c r="AG264" s="173">
        <f t="shared" ref="AG264" ca="1" si="189">S$226</f>
        <v>2038</v>
      </c>
      <c r="AH264" s="173">
        <f t="shared" ref="AH264" ca="1" si="190">T$226</f>
        <v>2039</v>
      </c>
      <c r="AI264" s="173">
        <f t="shared" ref="AI264" ca="1" si="191">U$226</f>
        <v>2040</v>
      </c>
      <c r="AJ264" s="173">
        <f t="shared" ref="AJ264" ca="1" si="192">V$226</f>
        <v>2041</v>
      </c>
      <c r="AK264" s="173">
        <f t="shared" ref="AK264" ca="1" si="193">W$226</f>
        <v>2042</v>
      </c>
      <c r="AL264" s="173">
        <f t="shared" ref="AL264" ca="1" si="194">X$226</f>
        <v>2043</v>
      </c>
      <c r="AM264" s="173">
        <f t="shared" ref="AM264" ca="1" si="195">Y$226</f>
        <v>2044</v>
      </c>
      <c r="AN264" s="173">
        <f t="shared" ref="AN264" ca="1" si="196">Z$226</f>
        <v>2045</v>
      </c>
      <c r="AP264" s="173">
        <f t="shared" ref="AP264:AY264" ca="1" si="197">U264</f>
        <v>2026</v>
      </c>
      <c r="AQ264" s="173">
        <f t="shared" ca="1" si="197"/>
        <v>2027</v>
      </c>
      <c r="AR264" s="173">
        <f t="shared" ca="1" si="197"/>
        <v>2028</v>
      </c>
      <c r="AS264" s="173">
        <f t="shared" ca="1" si="197"/>
        <v>2029</v>
      </c>
      <c r="AT264" s="173">
        <f t="shared" ca="1" si="197"/>
        <v>2030</v>
      </c>
      <c r="AU264" s="173">
        <f t="shared" ca="1" si="197"/>
        <v>2031</v>
      </c>
      <c r="AV264" s="173">
        <f t="shared" ca="1" si="197"/>
        <v>2032</v>
      </c>
      <c r="AW264" s="173">
        <f t="shared" ca="1" si="197"/>
        <v>2033</v>
      </c>
      <c r="AX264" s="173">
        <f t="shared" ca="1" si="197"/>
        <v>2034</v>
      </c>
      <c r="AY264" s="173">
        <f t="shared" ca="1" si="197"/>
        <v>2035</v>
      </c>
      <c r="AZ264" s="173">
        <f t="shared" ref="AZ264:BI264" ca="1" si="198">AE264</f>
        <v>2036</v>
      </c>
      <c r="BA264" s="173">
        <f t="shared" ca="1" si="198"/>
        <v>2037</v>
      </c>
      <c r="BB264" s="173">
        <f t="shared" ca="1" si="198"/>
        <v>2038</v>
      </c>
      <c r="BC264" s="173">
        <f t="shared" ca="1" si="198"/>
        <v>2039</v>
      </c>
      <c r="BD264" s="173">
        <f t="shared" ca="1" si="198"/>
        <v>2040</v>
      </c>
      <c r="BE264" s="173">
        <f t="shared" ca="1" si="198"/>
        <v>2041</v>
      </c>
      <c r="BF264" s="173">
        <f t="shared" ca="1" si="198"/>
        <v>2042</v>
      </c>
      <c r="BG264" s="173">
        <f t="shared" ca="1" si="198"/>
        <v>2043</v>
      </c>
      <c r="BH264" s="173">
        <f t="shared" ca="1" si="198"/>
        <v>2044</v>
      </c>
      <c r="BI264" s="173">
        <f t="shared" ca="1" si="198"/>
        <v>2045</v>
      </c>
    </row>
    <row r="265" spans="1:61" hidden="1" outlineLevel="1" x14ac:dyDescent="0.3">
      <c r="A265" s="171">
        <v>0</v>
      </c>
      <c r="B265" s="171">
        <v>1</v>
      </c>
      <c r="C265" s="163" t="str">
        <f ca="1">IF(ISTEXT(OFFSET(Projekt!$B$118,$A265,B$92)),OFFSET(Projekt!$B$118,$A265,B$92),"")</f>
        <v/>
      </c>
      <c r="D265" s="163" t="str">
        <f ca="1">IF(ISTEXT(OFFSET(Projekt!$B$118,$A265,C$92)),OFFSET(Projekt!$B$118,$A265,C$92),"")</f>
        <v/>
      </c>
      <c r="E265" s="163" t="str">
        <f ca="1">IF(ISTEXT(OFFSET(Projekt!$B$118,$A265,D$92)),OFFSET(Projekt!$B$118,$A265,D$92),"")</f>
        <v/>
      </c>
      <c r="F265" s="163">
        <f ca="1">IF(ISNUMBER(OFFSET(Projekt!$B$118,$B265,F$263)),OFFSET(Projekt!$B$118,$B265,F$263),"")</f>
        <v>0</v>
      </c>
      <c r="H265" s="165">
        <f t="shared" ref="H265:J280" si="199">H133</f>
        <v>0</v>
      </c>
      <c r="I265" s="165">
        <f t="shared" si="199"/>
        <v>59</v>
      </c>
      <c r="J265" s="166">
        <f t="shared" si="199"/>
        <v>0</v>
      </c>
      <c r="K265" s="163">
        <f ca="1">ROUND(J265*F265,0)</f>
        <v>0</v>
      </c>
      <c r="L265" s="163">
        <f>IFERROR(IF(J265=100%,1,ROUNDUP((1/J265)*12,0)),0)</f>
        <v>0</v>
      </c>
      <c r="M265" s="163">
        <f t="shared" ref="M265:M294" si="200">ROUNDUP(L265/12,0)</f>
        <v>0</v>
      </c>
      <c r="N265" s="163">
        <f>IF($J265=100%,1,12-MONTH($I265)+1)</f>
        <v>11</v>
      </c>
      <c r="O265" s="163">
        <f ca="1">IF($J265=100%,$K265,ROUNDUP((K265/12)*N265,0))</f>
        <v>0</v>
      </c>
      <c r="P265" s="317">
        <f t="shared" ref="P265:P294" ca="1" si="201">IFERROR(IF(ROUND(F265/L265,0)=0,ROUND(F265/L265,2),ROUND(F265/L265,0)),0)</f>
        <v>0</v>
      </c>
      <c r="Q265" s="317">
        <f t="shared" ref="Q265:Q294" ca="1" si="202">IFERROR(ROUND(F265-(P265*(L265-1)),0),0)</f>
        <v>0</v>
      </c>
      <c r="R265" s="163">
        <f t="shared" ref="R265:R294" si="203">YEAR(H265)</f>
        <v>1900</v>
      </c>
      <c r="S265" s="163" t="b">
        <f t="shared" ref="S265:S294" ca="1" si="204">T265=F265</f>
        <v>1</v>
      </c>
      <c r="T265" s="163">
        <f t="shared" ref="T265:T294" ca="1" si="205">SUM(U265:AN265)</f>
        <v>0</v>
      </c>
      <c r="U265" s="322">
        <f t="shared" ref="U265:U294" ca="1" si="206">IF($R265=U$264,$O265,0)</f>
        <v>0</v>
      </c>
      <c r="V265" s="156">
        <f ca="1">IF(AND(V$264=$R265,$J265=100%),$O265,IF(V$264=$R265,$O265,IF(AND(V$264&gt;$R265,SUM($U265:U265)+$K265&lt;=$F265),$K265,IF(AND(V$264&gt;$R265,SUM($U265:U265)+$K265&gt;$F265),$F265-SUM($U265:U265),0))))</f>
        <v>0</v>
      </c>
      <c r="W265" s="156">
        <f ca="1">IF(AND(W$264=$R265,$J265=100%),$O265,IF(W$264=$R265,$O265,IF(AND(W$264&gt;$R265,SUM($U265:V265)+$K265&lt;=$F265),$K265,IF(AND(W$264&gt;$R265,SUM($U265:V265)+$K265&gt;$F265),$F265-SUM($U265:V265),0))))</f>
        <v>0</v>
      </c>
      <c r="X265" s="156">
        <f ca="1">IF(AND(X$264=$R265,$J265=100%),$O265,IF(X$264=$R265,$O265,IF(AND(X$264&gt;$R265,SUM($U265:W265)+$K265&lt;=$F265),$K265,IF(AND(X$264&gt;$R265,SUM($U265:W265)+$K265&gt;$F265),$F265-SUM($U265:W265),0))))</f>
        <v>0</v>
      </c>
      <c r="Y265" s="156">
        <f ca="1">IF(AND(Y$264=$R265,$J265=100%),$O265,IF(Y$264=$R265,$O265,IF(AND(Y$264&gt;$R265,SUM($U265:X265)+$K265&lt;=$F265),$K265,IF(AND(Y$264&gt;$R265,SUM($U265:X265)+$K265&gt;$F265),$F265-SUM($U265:X265),0))))</f>
        <v>0</v>
      </c>
      <c r="Z265" s="156">
        <f ca="1">IF(AND(Z$264=$R265,$J265=100%),$O265,IF(Z$264=$R265,$O265,IF(AND(Z$264&gt;$R265,SUM($U265:Y265)+$K265&lt;=$F265),$K265,IF(AND(Z$264&gt;$R265,SUM($U265:Y265)+$K265&gt;$F265),$F265-SUM($U265:Y265),0))))</f>
        <v>0</v>
      </c>
      <c r="AA265" s="156">
        <f ca="1">IF(AND(AA$264=$R265,$J265=100%),$O265,IF(AA$264=$R265,$O265,IF(AND(AA$264&gt;$R265,SUM($U265:Z265)+$K265&lt;=$F265),$K265,IF(AND(AA$264&gt;$R265,SUM($U265:Z265)+$K265&gt;$F265),$F265-SUM($U265:Z265),0))))</f>
        <v>0</v>
      </c>
      <c r="AB265" s="156">
        <f ca="1">IF(AND(AB$264=$R265,$J265=100%),$O265,IF(AB$264=$R265,$O265,IF(AND(AB$264&gt;$R265,SUM($U265:AA265)+$K265&lt;=$F265),$K265,IF(AND(AB$264&gt;$R265,SUM($U265:AA265)+$K265&gt;$F265),$F265-SUM($U265:AA265),0))))</f>
        <v>0</v>
      </c>
      <c r="AC265" s="156">
        <f ca="1">IF(AND(AC$264=$R265,$J265=100%),$O265,IF(AC$264=$R265,$O265,IF(AND(AC$264&gt;$R265,SUM($U265:AB265)+$K265&lt;=$F265),$K265,IF(AND(AC$264&gt;$R265,SUM($U265:AB265)+$K265&gt;$F265),$F265-SUM($U265:AB265),0))))</f>
        <v>0</v>
      </c>
      <c r="AD265" s="156">
        <f ca="1">IF(AND(AD$264=$R265,$J265=100%),$O265,IF(AD$264=$R265,$O265,IF(AND(AD$264&gt;$R265,SUM($U265:AC265)+$K265&lt;=$F265),$K265,IF(AND(AD$264&gt;$R265,SUM($U265:AC265)+$K265&gt;$F265),$F265-SUM($U265:AC265),0))))</f>
        <v>0</v>
      </c>
      <c r="AE265" s="156">
        <f ca="1">IF(AND(AE$264=$R265,$J265=100%),$O265,IF(AE$264=$R265,$O265,IF(AND(AE$264&gt;$R265,SUM($U265:AD265)+$K265&lt;=$F265),$K265,IF(AND(AE$264&gt;$R265,SUM($U265:AD265)+$K265&gt;$F265),$F265-SUM($U265:AD265),0))))</f>
        <v>0</v>
      </c>
      <c r="AF265" s="156">
        <f ca="1">IF(AND(AF$264=$R265,$J265=100%),$O265,IF(AF$264=$R265,$O265,IF(AND(AF$264&gt;$R265,SUM($U265:AE265)+$K265&lt;=$F265),$K265,IF(AND(AF$264&gt;$R265,SUM($U265:AE265)+$K265&gt;$F265),$F265-SUM($U265:AE265),0))))</f>
        <v>0</v>
      </c>
      <c r="AG265" s="156">
        <f ca="1">IF(AND(AG$264=$R265,$J265=100%),$O265,IF(AG$264=$R265,$O265,IF(AND(AG$264&gt;$R265,SUM($U265:AF265)+$K265&lt;=$F265),$K265,IF(AND(AG$264&gt;$R265,SUM($U265:AF265)+$K265&gt;$F265),$F265-SUM($U265:AF265),0))))</f>
        <v>0</v>
      </c>
      <c r="AH265" s="156">
        <f ca="1">IF(AND(AH$264=$R265,$J265=100%),$O265,IF(AH$264=$R265,$O265,IF(AND(AH$264&gt;$R265,SUM($U265:AG265)+$K265&lt;=$F265),$K265,IF(AND(AH$264&gt;$R265,SUM($U265:AG265)+$K265&gt;$F265),$F265-SUM($U265:AG265),0))))</f>
        <v>0</v>
      </c>
      <c r="AI265" s="156">
        <f ca="1">IF(AND(AI$264=$R265,$J265=100%),$O265,IF(AI$264=$R265,$O265,IF(AND(AI$264&gt;$R265,SUM($U265:AH265)+$K265&lt;=$F265),$K265,IF(AND(AI$264&gt;$R265,SUM($U265:AH265)+$K265&gt;$F265),$F265-SUM($U265:AH265),0))))</f>
        <v>0</v>
      </c>
      <c r="AJ265" s="156">
        <f ca="1">IF(AND(AJ$264=$R265,$J265=100%),$O265,IF(AJ$264=$R265,$O265,IF(AND(AJ$264&gt;$R265,SUM($U265:AI265)+$K265&lt;=$F265),$K265,IF(AND(AJ$264&gt;$R265,SUM($U265:AI265)+$K265&gt;$F265),$F265-SUM($U265:AI265),0))))</f>
        <v>0</v>
      </c>
      <c r="AK265" s="156">
        <f ca="1">IF(AND(AK$264=$R265,$J265=100%),$O265,IF(AK$264=$R265,$O265,IF(AND(AK$264&gt;$R265,SUM($U265:AJ265)+$K265&lt;=$F265),$K265,IF(AND(AK$264&gt;$R265,SUM($U265:AJ265)+$K265&gt;$F265),$F265-SUM($U265:AJ265),0))))</f>
        <v>0</v>
      </c>
      <c r="AL265" s="156">
        <f ca="1">IF(AND(AL$264=$R265,$J265=100%),$O265,IF(AL$264=$R265,$O265,IF(AND(AL$264&gt;$R265,SUM($U265:AK265)+$K265&lt;=$F265),$K265,IF(AND(AL$264&gt;$R265,SUM($U265:AK265)+$K265&gt;$F265),$F265-SUM($U265:AK265),0))))</f>
        <v>0</v>
      </c>
      <c r="AM265" s="156">
        <f ca="1">IF(AND(AM$264=$R265,$J265=100%),$O265,IF(AM$264=$R265,$O265,IF(AND(AM$264&gt;$R265,SUM($U265:AL265)+$K265&lt;=$F265),$K265,IF(AND(AM$264&gt;$R265,SUM($U265:AL265)+$K265&gt;$F265),$F265-SUM($U265:AL265),0))))</f>
        <v>0</v>
      </c>
      <c r="AN265" s="156">
        <f ca="1">IF(AND(AN$264=$R265,$J265=100%),$O265,IF(AN$264=$R265,$O265,IF(AND(AN$264&gt;$R265,SUM($U265:AM265)+$K265&lt;=$F265),$K265,IF(AND(AN$264&gt;$R265,SUM($U265:AM265)+$K265&gt;$F265),$F265-SUM($U265:AM265),0))))</f>
        <v>0</v>
      </c>
      <c r="AP265" s="163">
        <f t="shared" ref="AP265:AY274" ca="1" si="207">ROUND(SUMIF($U$264:$AN$264,AP$264,$U265:$AN265),1)</f>
        <v>0</v>
      </c>
      <c r="AQ265" s="163">
        <f t="shared" ca="1" si="207"/>
        <v>0</v>
      </c>
      <c r="AR265" s="163">
        <f t="shared" ca="1" si="207"/>
        <v>0</v>
      </c>
      <c r="AS265" s="163">
        <f t="shared" ca="1" si="207"/>
        <v>0</v>
      </c>
      <c r="AT265" s="163">
        <f t="shared" ca="1" si="207"/>
        <v>0</v>
      </c>
      <c r="AU265" s="163">
        <f t="shared" ca="1" si="207"/>
        <v>0</v>
      </c>
      <c r="AV265" s="163">
        <f t="shared" ca="1" si="207"/>
        <v>0</v>
      </c>
      <c r="AW265" s="163">
        <f t="shared" ca="1" si="207"/>
        <v>0</v>
      </c>
      <c r="AX265" s="163">
        <f t="shared" ca="1" si="207"/>
        <v>0</v>
      </c>
      <c r="AY265" s="163">
        <f t="shared" ca="1" si="207"/>
        <v>0</v>
      </c>
      <c r="AZ265" s="163">
        <f t="shared" ref="AZ265:BI280" ca="1" si="208">ROUND(SUMIF($U$264:$AN$264,AZ$264,$U265:$AN265),1)</f>
        <v>0</v>
      </c>
      <c r="BA265" s="163">
        <f t="shared" ca="1" si="208"/>
        <v>0</v>
      </c>
      <c r="BB265" s="163">
        <f t="shared" ca="1" si="208"/>
        <v>0</v>
      </c>
      <c r="BC265" s="163">
        <f t="shared" ca="1" si="208"/>
        <v>0</v>
      </c>
      <c r="BD265" s="163">
        <f t="shared" ca="1" si="208"/>
        <v>0</v>
      </c>
      <c r="BE265" s="163">
        <f t="shared" ca="1" si="208"/>
        <v>0</v>
      </c>
      <c r="BF265" s="163">
        <f t="shared" ca="1" si="208"/>
        <v>0</v>
      </c>
      <c r="BG265" s="163">
        <f t="shared" ca="1" si="208"/>
        <v>0</v>
      </c>
      <c r="BH265" s="163">
        <f t="shared" ca="1" si="208"/>
        <v>0</v>
      </c>
      <c r="BI265" s="163">
        <f t="shared" ca="1" si="208"/>
        <v>0</v>
      </c>
    </row>
    <row r="266" spans="1:61" hidden="1" outlineLevel="1" x14ac:dyDescent="0.3">
      <c r="A266" s="163">
        <f>A265+2</f>
        <v>2</v>
      </c>
      <c r="B266" s="163">
        <f>B265+2</f>
        <v>3</v>
      </c>
      <c r="C266" s="163" t="str">
        <f ca="1">IF(ISTEXT(OFFSET(Projekt!$B$118,$A266,B$92)),OFFSET(Projekt!$B$118,$A266,B$92),"")</f>
        <v/>
      </c>
      <c r="D266" s="163" t="str">
        <f ca="1">IF(ISTEXT(OFFSET(Projekt!$B$118,$A266,C$92)),OFFSET(Projekt!$B$118,$A266,C$92),"")</f>
        <v/>
      </c>
      <c r="E266" s="163" t="str">
        <f ca="1">IF(ISTEXT(OFFSET(Projekt!$B$118,$A266,D$92)),OFFSET(Projekt!$B$118,$A266,D$92),"")</f>
        <v/>
      </c>
      <c r="F266" s="163">
        <f ca="1">IF(ISNUMBER(OFFSET(Projekt!$B$118,$B266,F$263)),OFFSET(Projekt!$B$118,$B266,F$263),"")</f>
        <v>0</v>
      </c>
      <c r="H266" s="165">
        <f t="shared" si="199"/>
        <v>0</v>
      </c>
      <c r="I266" s="165">
        <f t="shared" si="199"/>
        <v>59</v>
      </c>
      <c r="J266" s="166">
        <f t="shared" si="199"/>
        <v>0</v>
      </c>
      <c r="K266" s="163">
        <f ca="1">ROUND(J266*F266,0)</f>
        <v>0</v>
      </c>
      <c r="L266" s="163">
        <f>IFERROR(IF(J266=100%,1,ROUNDUP((1/J266)*12,0)),0)</f>
        <v>0</v>
      </c>
      <c r="M266" s="163">
        <f t="shared" si="200"/>
        <v>0</v>
      </c>
      <c r="N266" s="163">
        <f t="shared" ref="N266:N294" si="209">IF($J266=100%,1,12-MONTH($I266)+1)</f>
        <v>11</v>
      </c>
      <c r="O266" s="163">
        <f t="shared" ref="O266:O294" ca="1" si="210">IF($J266=100%,$K266,ROUNDUP((K266/12)*N266,0))</f>
        <v>0</v>
      </c>
      <c r="P266" s="317">
        <f t="shared" ca="1" si="201"/>
        <v>0</v>
      </c>
      <c r="Q266" s="317">
        <f t="shared" ca="1" si="202"/>
        <v>0</v>
      </c>
      <c r="R266" s="163">
        <f t="shared" si="203"/>
        <v>1900</v>
      </c>
      <c r="S266" s="163" t="b">
        <f t="shared" ca="1" si="204"/>
        <v>1</v>
      </c>
      <c r="T266" s="163">
        <f t="shared" ca="1" si="205"/>
        <v>0</v>
      </c>
      <c r="U266" s="322">
        <f t="shared" ca="1" si="206"/>
        <v>0</v>
      </c>
      <c r="V266" s="156">
        <f ca="1">IF(AND(V$264=$R266,$J266=100%),$O266,IF(V$264=$R266,$O266,IF(AND(V$264&gt;$R266,SUM($U266:U266)+$K266&lt;=$F266),$K266,IF(AND(V$264&gt;$R266,SUM($U266:U266)+$K266&gt;$F266),$F266-SUM($U266:U266),0))))</f>
        <v>0</v>
      </c>
      <c r="W266" s="156">
        <f ca="1">IF(AND(W$264=$R266,$J266=100%),$O266,IF(W$264=$R266,$O266,IF(AND(W$264&gt;$R266,SUM($U266:V266)+$K266&lt;=$F266),$K266,IF(AND(W$264&gt;$R266,SUM($U266:V266)+$K266&gt;$F266),$F266-SUM($U266:V266),0))))</f>
        <v>0</v>
      </c>
      <c r="X266" s="156">
        <f ca="1">IF(AND(X$264=$R266,$J266=100%),$O266,IF(X$264=$R266,$O266,IF(AND(X$264&gt;$R266,SUM($U266:W266)+$K266&lt;=$F266),$K266,IF(AND(X$264&gt;$R266,SUM($U266:W266)+$K266&gt;$F266),$F266-SUM($U266:W266),0))))</f>
        <v>0</v>
      </c>
      <c r="Y266" s="156">
        <f ca="1">IF(AND(Y$264=$R266,$J266=100%),$O266,IF(Y$264=$R266,$O266,IF(AND(Y$264&gt;$R266,SUM($U266:X266)+$K266&lt;=$F266),$K266,IF(AND(Y$264&gt;$R266,SUM($U266:X266)+$K266&gt;$F266),$F266-SUM($U266:X266),0))))</f>
        <v>0</v>
      </c>
      <c r="Z266" s="156">
        <f ca="1">IF(AND(Z$264=$R266,$J266=100%),$O266,IF(Z$264=$R266,$O266,IF(AND(Z$264&gt;$R266,SUM($U266:Y266)+$K266&lt;=$F266),$K266,IF(AND(Z$264&gt;$R266,SUM($U266:Y266)+$K266&gt;$F266),$F266-SUM($U266:Y266),0))))</f>
        <v>0</v>
      </c>
      <c r="AA266" s="156">
        <f ca="1">IF(AND(AA$264=$R266,$J266=100%),$O266,IF(AA$264=$R266,$O266,IF(AND(AA$264&gt;$R266,SUM($U266:Z266)+$K266&lt;=$F266),$K266,IF(AND(AA$264&gt;$R266,SUM($U266:Z266)+$K266&gt;$F266),$F266-SUM($U266:Z266),0))))</f>
        <v>0</v>
      </c>
      <c r="AB266" s="156">
        <f ca="1">IF(AND(AB$264=$R266,$J266=100%),$O266,IF(AB$264=$R266,$O266,IF(AND(AB$264&gt;$R266,SUM($U266:AA266)+$K266&lt;=$F266),$K266,IF(AND(AB$264&gt;$R266,SUM($U266:AA266)+$K266&gt;$F266),$F266-SUM($U266:AA266),0))))</f>
        <v>0</v>
      </c>
      <c r="AC266" s="156">
        <f ca="1">IF(AND(AC$264=$R266,$J266=100%),$O266,IF(AC$264=$R266,$O266,IF(AND(AC$264&gt;$R266,SUM($U266:AB266)+$K266&lt;=$F266),$K266,IF(AND(AC$264&gt;$R266,SUM($U266:AB266)+$K266&gt;$F266),$F266-SUM($U266:AB266),0))))</f>
        <v>0</v>
      </c>
      <c r="AD266" s="156">
        <f ca="1">IF(AND(AD$264=$R266,$J266=100%),$O266,IF(AD$264=$R266,$O266,IF(AND(AD$264&gt;$R266,SUM($U266:AC266)+$K266&lt;=$F266),$K266,IF(AND(AD$264&gt;$R266,SUM($U266:AC266)+$K266&gt;$F266),$F266-SUM($U266:AC266),0))))</f>
        <v>0</v>
      </c>
      <c r="AE266" s="156">
        <f ca="1">IF(AND(AE$264=$R266,$J266=100%),$O266,IF(AE$264=$R266,$O266,IF(AND(AE$264&gt;$R266,SUM($U266:AD266)+$K266&lt;=$F266),$K266,IF(AND(AE$264&gt;$R266,SUM($U266:AD266)+$K266&gt;$F266),$F266-SUM($U266:AD266),0))))</f>
        <v>0</v>
      </c>
      <c r="AF266" s="156">
        <f ca="1">IF(AND(AF$264=$R266,$J266=100%),$O266,IF(AF$264=$R266,$O266,IF(AND(AF$264&gt;$R266,SUM($U266:AE266)+$K266&lt;=$F266),$K266,IF(AND(AF$264&gt;$R266,SUM($U266:AE266)+$K266&gt;$F266),$F266-SUM($U266:AE266),0))))</f>
        <v>0</v>
      </c>
      <c r="AG266" s="156">
        <f ca="1">IF(AND(AG$264=$R266,$J266=100%),$O266,IF(AG$264=$R266,$O266,IF(AND(AG$264&gt;$R266,SUM($U266:AF266)+$K266&lt;=$F266),$K266,IF(AND(AG$264&gt;$R266,SUM($U266:AF266)+$K266&gt;$F266),$F266-SUM($U266:AF266),0))))</f>
        <v>0</v>
      </c>
      <c r="AH266" s="156">
        <f ca="1">IF(AND(AH$264=$R266,$J266=100%),$O266,IF(AH$264=$R266,$O266,IF(AND(AH$264&gt;$R266,SUM($U266:AG266)+$K266&lt;=$F266),$K266,IF(AND(AH$264&gt;$R266,SUM($U266:AG266)+$K266&gt;$F266),$F266-SUM($U266:AG266),0))))</f>
        <v>0</v>
      </c>
      <c r="AI266" s="156">
        <f ca="1">IF(AND(AI$264=$R266,$J266=100%),$O266,IF(AI$264=$R266,$O266,IF(AND(AI$264&gt;$R266,SUM($U266:AH266)+$K266&lt;=$F266),$K266,IF(AND(AI$264&gt;$R266,SUM($U266:AH266)+$K266&gt;$F266),$F266-SUM($U266:AH266),0))))</f>
        <v>0</v>
      </c>
      <c r="AJ266" s="156">
        <f ca="1">IF(AND(AJ$264=$R266,$J266=100%),$O266,IF(AJ$264=$R266,$O266,IF(AND(AJ$264&gt;$R266,SUM($U266:AI266)+$K266&lt;=$F266),$K266,IF(AND(AJ$264&gt;$R266,SUM($U266:AI266)+$K266&gt;$F266),$F266-SUM($U266:AI266),0))))</f>
        <v>0</v>
      </c>
      <c r="AK266" s="156">
        <f ca="1">IF(AND(AK$264=$R266,$J266=100%),$O266,IF(AK$264=$R266,$O266,IF(AND(AK$264&gt;$R266,SUM($U266:AJ266)+$K266&lt;=$F266),$K266,IF(AND(AK$264&gt;$R266,SUM($U266:AJ266)+$K266&gt;$F266),$F266-SUM($U266:AJ266),0))))</f>
        <v>0</v>
      </c>
      <c r="AL266" s="156">
        <f ca="1">IF(AND(AL$264=$R266,$J266=100%),$O266,IF(AL$264=$R266,$O266,IF(AND(AL$264&gt;$R266,SUM($U266:AK266)+$K266&lt;=$F266),$K266,IF(AND(AL$264&gt;$R266,SUM($U266:AK266)+$K266&gt;$F266),$F266-SUM($U266:AK266),0))))</f>
        <v>0</v>
      </c>
      <c r="AM266" s="156">
        <f ca="1">IF(AND(AM$264=$R266,$J266=100%),$O266,IF(AM$264=$R266,$O266,IF(AND(AM$264&gt;$R266,SUM($U266:AL266)+$K266&lt;=$F266),$K266,IF(AND(AM$264&gt;$R266,SUM($U266:AL266)+$K266&gt;$F266),$F266-SUM($U266:AL266),0))))</f>
        <v>0</v>
      </c>
      <c r="AN266" s="156">
        <f ca="1">IF(AND(AN$264=$R266,$J266=100%),$O266,IF(AN$264=$R266,$O266,IF(AND(AN$264&gt;$R266,SUM($U266:AM266)+$K266&lt;=$F266),$K266,IF(AND(AN$264&gt;$R266,SUM($U266:AM266)+$K266&gt;$F266),$F266-SUM($U266:AM266),0))))</f>
        <v>0</v>
      </c>
      <c r="AP266" s="163">
        <f t="shared" ca="1" si="207"/>
        <v>0</v>
      </c>
      <c r="AQ266" s="163">
        <f t="shared" ca="1" si="207"/>
        <v>0</v>
      </c>
      <c r="AR266" s="163">
        <f t="shared" ca="1" si="207"/>
        <v>0</v>
      </c>
      <c r="AS266" s="163">
        <f t="shared" ca="1" si="207"/>
        <v>0</v>
      </c>
      <c r="AT266" s="163">
        <f t="shared" ca="1" si="207"/>
        <v>0</v>
      </c>
      <c r="AU266" s="163">
        <f t="shared" ca="1" si="207"/>
        <v>0</v>
      </c>
      <c r="AV266" s="163">
        <f t="shared" ca="1" si="207"/>
        <v>0</v>
      </c>
      <c r="AW266" s="163">
        <f t="shared" ca="1" si="207"/>
        <v>0</v>
      </c>
      <c r="AX266" s="163">
        <f t="shared" ca="1" si="207"/>
        <v>0</v>
      </c>
      <c r="AY266" s="163">
        <f t="shared" ca="1" si="207"/>
        <v>0</v>
      </c>
      <c r="AZ266" s="163">
        <f t="shared" ca="1" si="208"/>
        <v>0</v>
      </c>
      <c r="BA266" s="163">
        <f t="shared" ca="1" si="208"/>
        <v>0</v>
      </c>
      <c r="BB266" s="163">
        <f t="shared" ca="1" si="208"/>
        <v>0</v>
      </c>
      <c r="BC266" s="163">
        <f t="shared" ca="1" si="208"/>
        <v>0</v>
      </c>
      <c r="BD266" s="163">
        <f t="shared" ca="1" si="208"/>
        <v>0</v>
      </c>
      <c r="BE266" s="163">
        <f t="shared" ca="1" si="208"/>
        <v>0</v>
      </c>
      <c r="BF266" s="163">
        <f t="shared" ca="1" si="208"/>
        <v>0</v>
      </c>
      <c r="BG266" s="163">
        <f t="shared" ca="1" si="208"/>
        <v>0</v>
      </c>
      <c r="BH266" s="163">
        <f t="shared" ca="1" si="208"/>
        <v>0</v>
      </c>
      <c r="BI266" s="163">
        <f t="shared" ca="1" si="208"/>
        <v>0</v>
      </c>
    </row>
    <row r="267" spans="1:61" hidden="1" outlineLevel="1" x14ac:dyDescent="0.3">
      <c r="A267" s="163">
        <f t="shared" ref="A267:B282" si="211">A266+2</f>
        <v>4</v>
      </c>
      <c r="B267" s="163">
        <f t="shared" si="211"/>
        <v>5</v>
      </c>
      <c r="C267" s="163" t="str">
        <f ca="1">IF(ISTEXT(OFFSET(Projekt!$B$118,$A267,B$92)),OFFSET(Projekt!$B$118,$A267,B$92),"")</f>
        <v/>
      </c>
      <c r="D267" s="163" t="str">
        <f ca="1">IF(ISTEXT(OFFSET(Projekt!$B$118,$A267,C$92)),OFFSET(Projekt!$B$118,$A267,C$92),"")</f>
        <v/>
      </c>
      <c r="E267" s="163" t="str">
        <f ca="1">IF(ISTEXT(OFFSET(Projekt!$B$118,$A267,D$92)),OFFSET(Projekt!$B$118,$A267,D$92),"")</f>
        <v/>
      </c>
      <c r="F267" s="163">
        <f ca="1">IF(ISNUMBER(OFFSET(Projekt!$B$118,$B267,F$263)),OFFSET(Projekt!$B$118,$B267,F$263),"")</f>
        <v>0</v>
      </c>
      <c r="H267" s="165">
        <f t="shared" si="199"/>
        <v>0</v>
      </c>
      <c r="I267" s="165">
        <f t="shared" si="199"/>
        <v>59</v>
      </c>
      <c r="J267" s="166">
        <f t="shared" si="199"/>
        <v>0</v>
      </c>
      <c r="K267" s="163">
        <f t="shared" ref="K267:K294" ca="1" si="212">ROUND(J267*F267,0)</f>
        <v>0</v>
      </c>
      <c r="L267" s="163">
        <f t="shared" ref="L267:L294" si="213">IFERROR(IF(J267=100%,1,ROUNDUP((1/J267)*12,0)),0)</f>
        <v>0</v>
      </c>
      <c r="M267" s="163">
        <f t="shared" si="200"/>
        <v>0</v>
      </c>
      <c r="N267" s="163">
        <f t="shared" si="209"/>
        <v>11</v>
      </c>
      <c r="O267" s="163">
        <f t="shared" ca="1" si="210"/>
        <v>0</v>
      </c>
      <c r="P267" s="317">
        <f t="shared" ca="1" si="201"/>
        <v>0</v>
      </c>
      <c r="Q267" s="317">
        <f t="shared" ca="1" si="202"/>
        <v>0</v>
      </c>
      <c r="R267" s="163">
        <f t="shared" si="203"/>
        <v>1900</v>
      </c>
      <c r="S267" s="163" t="b">
        <f t="shared" ca="1" si="204"/>
        <v>1</v>
      </c>
      <c r="T267" s="163">
        <f t="shared" ca="1" si="205"/>
        <v>0</v>
      </c>
      <c r="U267" s="322">
        <f t="shared" ca="1" si="206"/>
        <v>0</v>
      </c>
      <c r="V267" s="156">
        <f ca="1">IF(AND(V$264=$R267,$J267=100%),$O267,IF(V$264=$R267,$O267,IF(AND(V$264&gt;$R267,SUM($U267:U267)+$K267&lt;=$F267),$K267,IF(AND(V$264&gt;$R267,SUM($U267:U267)+$K267&gt;$F267),$F267-SUM($U267:U267),0))))</f>
        <v>0</v>
      </c>
      <c r="W267" s="156">
        <f ca="1">IF(AND(W$264=$R267,$J267=100%),$O267,IF(W$264=$R267,$O267,IF(AND(W$264&gt;$R267,SUM($U267:V267)+$K267&lt;=$F267),$K267,IF(AND(W$264&gt;$R267,SUM($U267:V267)+$K267&gt;$F267),$F267-SUM($U267:V267),0))))</f>
        <v>0</v>
      </c>
      <c r="X267" s="156">
        <f ca="1">IF(AND(X$264=$R267,$J267=100%),$O267,IF(X$264=$R267,$O267,IF(AND(X$264&gt;$R267,SUM($U267:W267)+$K267&lt;=$F267),$K267,IF(AND(X$264&gt;$R267,SUM($U267:W267)+$K267&gt;$F267),$F267-SUM($U267:W267),0))))</f>
        <v>0</v>
      </c>
      <c r="Y267" s="156">
        <f ca="1">IF(AND(Y$264=$R267,$J267=100%),$O267,IF(Y$264=$R267,$O267,IF(AND(Y$264&gt;$R267,SUM($U267:X267)+$K267&lt;=$F267),$K267,IF(AND(Y$264&gt;$R267,SUM($U267:X267)+$K267&gt;$F267),$F267-SUM($U267:X267),0))))</f>
        <v>0</v>
      </c>
      <c r="Z267" s="156">
        <f ca="1">IF(AND(Z$264=$R267,$J267=100%),$O267,IF(Z$264=$R267,$O267,IF(AND(Z$264&gt;$R267,SUM($U267:Y267)+$K267&lt;=$F267),$K267,IF(AND(Z$264&gt;$R267,SUM($U267:Y267)+$K267&gt;$F267),$F267-SUM($U267:Y267),0))))</f>
        <v>0</v>
      </c>
      <c r="AA267" s="156">
        <f ca="1">IF(AND(AA$264=$R267,$J267=100%),$O267,IF(AA$264=$R267,$O267,IF(AND(AA$264&gt;$R267,SUM($U267:Z267)+$K267&lt;=$F267),$K267,IF(AND(AA$264&gt;$R267,SUM($U267:Z267)+$K267&gt;$F267),$F267-SUM($U267:Z267),0))))</f>
        <v>0</v>
      </c>
      <c r="AB267" s="156">
        <f ca="1">IF(AND(AB$264=$R267,$J267=100%),$O267,IF(AB$264=$R267,$O267,IF(AND(AB$264&gt;$R267,SUM($U267:AA267)+$K267&lt;=$F267),$K267,IF(AND(AB$264&gt;$R267,SUM($U267:AA267)+$K267&gt;$F267),$F267-SUM($U267:AA267),0))))</f>
        <v>0</v>
      </c>
      <c r="AC267" s="156">
        <f ca="1">IF(AND(AC$264=$R267,$J267=100%),$O267,IF(AC$264=$R267,$O267,IF(AND(AC$264&gt;$R267,SUM($U267:AB267)+$K267&lt;=$F267),$K267,IF(AND(AC$264&gt;$R267,SUM($U267:AB267)+$K267&gt;$F267),$F267-SUM($U267:AB267),0))))</f>
        <v>0</v>
      </c>
      <c r="AD267" s="156">
        <f ca="1">IF(AND(AD$264=$R267,$J267=100%),$O267,IF(AD$264=$R267,$O267,IF(AND(AD$264&gt;$R267,SUM($U267:AC267)+$K267&lt;=$F267),$K267,IF(AND(AD$264&gt;$R267,SUM($U267:AC267)+$K267&gt;$F267),$F267-SUM($U267:AC267),0))))</f>
        <v>0</v>
      </c>
      <c r="AE267" s="156">
        <f ca="1">IF(AND(AE$264=$R267,$J267=100%),$O267,IF(AE$264=$R267,$O267,IF(AND(AE$264&gt;$R267,SUM($U267:AD267)+$K267&lt;=$F267),$K267,IF(AND(AE$264&gt;$R267,SUM($U267:AD267)+$K267&gt;$F267),$F267-SUM($U267:AD267),0))))</f>
        <v>0</v>
      </c>
      <c r="AF267" s="156">
        <f ca="1">IF(AND(AF$264=$R267,$J267=100%),$O267,IF(AF$264=$R267,$O267,IF(AND(AF$264&gt;$R267,SUM($U267:AE267)+$K267&lt;=$F267),$K267,IF(AND(AF$264&gt;$R267,SUM($U267:AE267)+$K267&gt;$F267),$F267-SUM($U267:AE267),0))))</f>
        <v>0</v>
      </c>
      <c r="AG267" s="156">
        <f ca="1">IF(AND(AG$264=$R267,$J267=100%),$O267,IF(AG$264=$R267,$O267,IF(AND(AG$264&gt;$R267,SUM($U267:AF267)+$K267&lt;=$F267),$K267,IF(AND(AG$264&gt;$R267,SUM($U267:AF267)+$K267&gt;$F267),$F267-SUM($U267:AF267),0))))</f>
        <v>0</v>
      </c>
      <c r="AH267" s="156">
        <f ca="1">IF(AND(AH$264=$R267,$J267=100%),$O267,IF(AH$264=$R267,$O267,IF(AND(AH$264&gt;$R267,SUM($U267:AG267)+$K267&lt;=$F267),$K267,IF(AND(AH$264&gt;$R267,SUM($U267:AG267)+$K267&gt;$F267),$F267-SUM($U267:AG267),0))))</f>
        <v>0</v>
      </c>
      <c r="AI267" s="156">
        <f ca="1">IF(AND(AI$264=$R267,$J267=100%),$O267,IF(AI$264=$R267,$O267,IF(AND(AI$264&gt;$R267,SUM($U267:AH267)+$K267&lt;=$F267),$K267,IF(AND(AI$264&gt;$R267,SUM($U267:AH267)+$K267&gt;$F267),$F267-SUM($U267:AH267),0))))</f>
        <v>0</v>
      </c>
      <c r="AJ267" s="156">
        <f ca="1">IF(AND(AJ$264=$R267,$J267=100%),$O267,IF(AJ$264=$R267,$O267,IF(AND(AJ$264&gt;$R267,SUM($U267:AI267)+$K267&lt;=$F267),$K267,IF(AND(AJ$264&gt;$R267,SUM($U267:AI267)+$K267&gt;$F267),$F267-SUM($U267:AI267),0))))</f>
        <v>0</v>
      </c>
      <c r="AK267" s="156">
        <f ca="1">IF(AND(AK$264=$R267,$J267=100%),$O267,IF(AK$264=$R267,$O267,IF(AND(AK$264&gt;$R267,SUM($U267:AJ267)+$K267&lt;=$F267),$K267,IF(AND(AK$264&gt;$R267,SUM($U267:AJ267)+$K267&gt;$F267),$F267-SUM($U267:AJ267),0))))</f>
        <v>0</v>
      </c>
      <c r="AL267" s="156">
        <f ca="1">IF(AND(AL$264=$R267,$J267=100%),$O267,IF(AL$264=$R267,$O267,IF(AND(AL$264&gt;$R267,SUM($U267:AK267)+$K267&lt;=$F267),$K267,IF(AND(AL$264&gt;$R267,SUM($U267:AK267)+$K267&gt;$F267),$F267-SUM($U267:AK267),0))))</f>
        <v>0</v>
      </c>
      <c r="AM267" s="156">
        <f ca="1">IF(AND(AM$264=$R267,$J267=100%),$O267,IF(AM$264=$R267,$O267,IF(AND(AM$264&gt;$R267,SUM($U267:AL267)+$K267&lt;=$F267),$K267,IF(AND(AM$264&gt;$R267,SUM($U267:AL267)+$K267&gt;$F267),$F267-SUM($U267:AL267),0))))</f>
        <v>0</v>
      </c>
      <c r="AN267" s="156">
        <f ca="1">IF(AND(AN$264=$R267,$J267=100%),$O267,IF(AN$264=$R267,$O267,IF(AND(AN$264&gt;$R267,SUM($U267:AM267)+$K267&lt;=$F267),$K267,IF(AND(AN$264&gt;$R267,SUM($U267:AM267)+$K267&gt;$F267),$F267-SUM($U267:AM267),0))))</f>
        <v>0</v>
      </c>
      <c r="AP267" s="163">
        <f t="shared" ca="1" si="207"/>
        <v>0</v>
      </c>
      <c r="AQ267" s="163">
        <f t="shared" ca="1" si="207"/>
        <v>0</v>
      </c>
      <c r="AR267" s="163">
        <f t="shared" ca="1" si="207"/>
        <v>0</v>
      </c>
      <c r="AS267" s="163">
        <f t="shared" ca="1" si="207"/>
        <v>0</v>
      </c>
      <c r="AT267" s="163">
        <f t="shared" ca="1" si="207"/>
        <v>0</v>
      </c>
      <c r="AU267" s="163">
        <f t="shared" ca="1" si="207"/>
        <v>0</v>
      </c>
      <c r="AV267" s="163">
        <f t="shared" ca="1" si="207"/>
        <v>0</v>
      </c>
      <c r="AW267" s="163">
        <f t="shared" ca="1" si="207"/>
        <v>0</v>
      </c>
      <c r="AX267" s="163">
        <f t="shared" ca="1" si="207"/>
        <v>0</v>
      </c>
      <c r="AY267" s="163">
        <f t="shared" ca="1" si="207"/>
        <v>0</v>
      </c>
      <c r="AZ267" s="163">
        <f t="shared" ca="1" si="208"/>
        <v>0</v>
      </c>
      <c r="BA267" s="163">
        <f t="shared" ca="1" si="208"/>
        <v>0</v>
      </c>
      <c r="BB267" s="163">
        <f t="shared" ca="1" si="208"/>
        <v>0</v>
      </c>
      <c r="BC267" s="163">
        <f t="shared" ca="1" si="208"/>
        <v>0</v>
      </c>
      <c r="BD267" s="163">
        <f t="shared" ca="1" si="208"/>
        <v>0</v>
      </c>
      <c r="BE267" s="163">
        <f t="shared" ca="1" si="208"/>
        <v>0</v>
      </c>
      <c r="BF267" s="163">
        <f t="shared" ca="1" si="208"/>
        <v>0</v>
      </c>
      <c r="BG267" s="163">
        <f t="shared" ca="1" si="208"/>
        <v>0</v>
      </c>
      <c r="BH267" s="163">
        <f t="shared" ca="1" si="208"/>
        <v>0</v>
      </c>
      <c r="BI267" s="163">
        <f t="shared" ca="1" si="208"/>
        <v>0</v>
      </c>
    </row>
    <row r="268" spans="1:61" hidden="1" outlineLevel="1" x14ac:dyDescent="0.3">
      <c r="A268" s="163">
        <f t="shared" si="211"/>
        <v>6</v>
      </c>
      <c r="B268" s="163">
        <f t="shared" si="211"/>
        <v>7</v>
      </c>
      <c r="C268" s="163" t="str">
        <f ca="1">IF(ISTEXT(OFFSET(Projekt!$B$118,$A268,B$92)),OFFSET(Projekt!$B$118,$A268,B$92),"")</f>
        <v/>
      </c>
      <c r="D268" s="163" t="str">
        <f ca="1">IF(ISTEXT(OFFSET(Projekt!$B$118,$A268,C$92)),OFFSET(Projekt!$B$118,$A268,C$92),"")</f>
        <v/>
      </c>
      <c r="E268" s="163" t="str">
        <f ca="1">IF(ISTEXT(OFFSET(Projekt!$B$118,$A268,D$92)),OFFSET(Projekt!$B$118,$A268,D$92),"")</f>
        <v/>
      </c>
      <c r="F268" s="163">
        <f ca="1">IF(ISNUMBER(OFFSET(Projekt!$B$118,$B268,F$263)),OFFSET(Projekt!$B$118,$B268,F$263),"")</f>
        <v>0</v>
      </c>
      <c r="H268" s="165">
        <f t="shared" si="199"/>
        <v>0</v>
      </c>
      <c r="I268" s="165">
        <f t="shared" si="199"/>
        <v>59</v>
      </c>
      <c r="J268" s="166">
        <f t="shared" si="199"/>
        <v>0</v>
      </c>
      <c r="K268" s="163">
        <f t="shared" ca="1" si="212"/>
        <v>0</v>
      </c>
      <c r="L268" s="163">
        <f t="shared" si="213"/>
        <v>0</v>
      </c>
      <c r="M268" s="163">
        <f t="shared" si="200"/>
        <v>0</v>
      </c>
      <c r="N268" s="163">
        <f t="shared" si="209"/>
        <v>11</v>
      </c>
      <c r="O268" s="163">
        <f t="shared" ca="1" si="210"/>
        <v>0</v>
      </c>
      <c r="P268" s="317">
        <f t="shared" ca="1" si="201"/>
        <v>0</v>
      </c>
      <c r="Q268" s="317">
        <f t="shared" ca="1" si="202"/>
        <v>0</v>
      </c>
      <c r="R268" s="163">
        <f t="shared" si="203"/>
        <v>1900</v>
      </c>
      <c r="S268" s="163" t="b">
        <f t="shared" ca="1" si="204"/>
        <v>1</v>
      </c>
      <c r="T268" s="163">
        <f t="shared" ca="1" si="205"/>
        <v>0</v>
      </c>
      <c r="U268" s="322">
        <f t="shared" ca="1" si="206"/>
        <v>0</v>
      </c>
      <c r="V268" s="156">
        <f ca="1">IF(AND(V$264=$R268,$J268=100%),$O268,IF(V$264=$R268,$O268,IF(AND(V$264&gt;$R268,SUM($U268:U268)+$K268&lt;=$F268),$K268,IF(AND(V$264&gt;$R268,SUM($U268:U268)+$K268&gt;$F268),$F268-SUM($U268:U268),0))))</f>
        <v>0</v>
      </c>
      <c r="W268" s="156">
        <f ca="1">IF(AND(W$264=$R268,$J268=100%),$O268,IF(W$264=$R268,$O268,IF(AND(W$264&gt;$R268,SUM($U268:V268)+$K268&lt;=$F268),$K268,IF(AND(W$264&gt;$R268,SUM($U268:V268)+$K268&gt;$F268),$F268-SUM($U268:V268),0))))</f>
        <v>0</v>
      </c>
      <c r="X268" s="156">
        <f ca="1">IF(AND(X$264=$R268,$J268=100%),$O268,IF(X$264=$R268,$O268,IF(AND(X$264&gt;$R268,SUM($U268:W268)+$K268&lt;=$F268),$K268,IF(AND(X$264&gt;$R268,SUM($U268:W268)+$K268&gt;$F268),$F268-SUM($U268:W268),0))))</f>
        <v>0</v>
      </c>
      <c r="Y268" s="156">
        <f ca="1">IF(AND(Y$264=$R268,$J268=100%),$O268,IF(Y$264=$R268,$O268,IF(AND(Y$264&gt;$R268,SUM($U268:X268)+$K268&lt;=$F268),$K268,IF(AND(Y$264&gt;$R268,SUM($U268:X268)+$K268&gt;$F268),$F268-SUM($U268:X268),0))))</f>
        <v>0</v>
      </c>
      <c r="Z268" s="156">
        <f ca="1">IF(AND(Z$264=$R268,$J268=100%),$O268,IF(Z$264=$R268,$O268,IF(AND(Z$264&gt;$R268,SUM($U268:Y268)+$K268&lt;=$F268),$K268,IF(AND(Z$264&gt;$R268,SUM($U268:Y268)+$K268&gt;$F268),$F268-SUM($U268:Y268),0))))</f>
        <v>0</v>
      </c>
      <c r="AA268" s="156">
        <f ca="1">IF(AND(AA$264=$R268,$J268=100%),$O268,IF(AA$264=$R268,$O268,IF(AND(AA$264&gt;$R268,SUM($U268:Z268)+$K268&lt;=$F268),$K268,IF(AND(AA$264&gt;$R268,SUM($U268:Z268)+$K268&gt;$F268),$F268-SUM($U268:Z268),0))))</f>
        <v>0</v>
      </c>
      <c r="AB268" s="156">
        <f ca="1">IF(AND(AB$264=$R268,$J268=100%),$O268,IF(AB$264=$R268,$O268,IF(AND(AB$264&gt;$R268,SUM($U268:AA268)+$K268&lt;=$F268),$K268,IF(AND(AB$264&gt;$R268,SUM($U268:AA268)+$K268&gt;$F268),$F268-SUM($U268:AA268),0))))</f>
        <v>0</v>
      </c>
      <c r="AC268" s="156">
        <f ca="1">IF(AND(AC$264=$R268,$J268=100%),$O268,IF(AC$264=$R268,$O268,IF(AND(AC$264&gt;$R268,SUM($U268:AB268)+$K268&lt;=$F268),$K268,IF(AND(AC$264&gt;$R268,SUM($U268:AB268)+$K268&gt;$F268),$F268-SUM($U268:AB268),0))))</f>
        <v>0</v>
      </c>
      <c r="AD268" s="156">
        <f ca="1">IF(AND(AD$264=$R268,$J268=100%),$O268,IF(AD$264=$R268,$O268,IF(AND(AD$264&gt;$R268,SUM($U268:AC268)+$K268&lt;=$F268),$K268,IF(AND(AD$264&gt;$R268,SUM($U268:AC268)+$K268&gt;$F268),$F268-SUM($U268:AC268),0))))</f>
        <v>0</v>
      </c>
      <c r="AE268" s="156">
        <f ca="1">IF(AND(AE$264=$R268,$J268=100%),$O268,IF(AE$264=$R268,$O268,IF(AND(AE$264&gt;$R268,SUM($U268:AD268)+$K268&lt;=$F268),$K268,IF(AND(AE$264&gt;$R268,SUM($U268:AD268)+$K268&gt;$F268),$F268-SUM($U268:AD268),0))))</f>
        <v>0</v>
      </c>
      <c r="AF268" s="156">
        <f ca="1">IF(AND(AF$264=$R268,$J268=100%),$O268,IF(AF$264=$R268,$O268,IF(AND(AF$264&gt;$R268,SUM($U268:AE268)+$K268&lt;=$F268),$K268,IF(AND(AF$264&gt;$R268,SUM($U268:AE268)+$K268&gt;$F268),$F268-SUM($U268:AE268),0))))</f>
        <v>0</v>
      </c>
      <c r="AG268" s="156">
        <f ca="1">IF(AND(AG$264=$R268,$J268=100%),$O268,IF(AG$264=$R268,$O268,IF(AND(AG$264&gt;$R268,SUM($U268:AF268)+$K268&lt;=$F268),$K268,IF(AND(AG$264&gt;$R268,SUM($U268:AF268)+$K268&gt;$F268),$F268-SUM($U268:AF268),0))))</f>
        <v>0</v>
      </c>
      <c r="AH268" s="156">
        <f ca="1">IF(AND(AH$264=$R268,$J268=100%),$O268,IF(AH$264=$R268,$O268,IF(AND(AH$264&gt;$R268,SUM($U268:AG268)+$K268&lt;=$F268),$K268,IF(AND(AH$264&gt;$R268,SUM($U268:AG268)+$K268&gt;$F268),$F268-SUM($U268:AG268),0))))</f>
        <v>0</v>
      </c>
      <c r="AI268" s="156">
        <f ca="1">IF(AND(AI$264=$R268,$J268=100%),$O268,IF(AI$264=$R268,$O268,IF(AND(AI$264&gt;$R268,SUM($U268:AH268)+$K268&lt;=$F268),$K268,IF(AND(AI$264&gt;$R268,SUM($U268:AH268)+$K268&gt;$F268),$F268-SUM($U268:AH268),0))))</f>
        <v>0</v>
      </c>
      <c r="AJ268" s="156">
        <f ca="1">IF(AND(AJ$264=$R268,$J268=100%),$O268,IF(AJ$264=$R268,$O268,IF(AND(AJ$264&gt;$R268,SUM($U268:AI268)+$K268&lt;=$F268),$K268,IF(AND(AJ$264&gt;$R268,SUM($U268:AI268)+$K268&gt;$F268),$F268-SUM($U268:AI268),0))))</f>
        <v>0</v>
      </c>
      <c r="AK268" s="156">
        <f ca="1">IF(AND(AK$264=$R268,$J268=100%),$O268,IF(AK$264=$R268,$O268,IF(AND(AK$264&gt;$R268,SUM($U268:AJ268)+$K268&lt;=$F268),$K268,IF(AND(AK$264&gt;$R268,SUM($U268:AJ268)+$K268&gt;$F268),$F268-SUM($U268:AJ268),0))))</f>
        <v>0</v>
      </c>
      <c r="AL268" s="156">
        <f ca="1">IF(AND(AL$264=$R268,$J268=100%),$O268,IF(AL$264=$R268,$O268,IF(AND(AL$264&gt;$R268,SUM($U268:AK268)+$K268&lt;=$F268),$K268,IF(AND(AL$264&gt;$R268,SUM($U268:AK268)+$K268&gt;$F268),$F268-SUM($U268:AK268),0))))</f>
        <v>0</v>
      </c>
      <c r="AM268" s="156">
        <f ca="1">IF(AND(AM$264=$R268,$J268=100%),$O268,IF(AM$264=$R268,$O268,IF(AND(AM$264&gt;$R268,SUM($U268:AL268)+$K268&lt;=$F268),$K268,IF(AND(AM$264&gt;$R268,SUM($U268:AL268)+$K268&gt;$F268),$F268-SUM($U268:AL268),0))))</f>
        <v>0</v>
      </c>
      <c r="AN268" s="156">
        <f ca="1">IF(AND(AN$264=$R268,$J268=100%),$O268,IF(AN$264=$R268,$O268,IF(AND(AN$264&gt;$R268,SUM($U268:AM268)+$K268&lt;=$F268),$K268,IF(AND(AN$264&gt;$R268,SUM($U268:AM268)+$K268&gt;$F268),$F268-SUM($U268:AM268),0))))</f>
        <v>0</v>
      </c>
      <c r="AP268" s="163">
        <f t="shared" ca="1" si="207"/>
        <v>0</v>
      </c>
      <c r="AQ268" s="163">
        <f t="shared" ca="1" si="207"/>
        <v>0</v>
      </c>
      <c r="AR268" s="163">
        <f t="shared" ca="1" si="207"/>
        <v>0</v>
      </c>
      <c r="AS268" s="163">
        <f t="shared" ca="1" si="207"/>
        <v>0</v>
      </c>
      <c r="AT268" s="163">
        <f t="shared" ca="1" si="207"/>
        <v>0</v>
      </c>
      <c r="AU268" s="163">
        <f t="shared" ca="1" si="207"/>
        <v>0</v>
      </c>
      <c r="AV268" s="163">
        <f t="shared" ca="1" si="207"/>
        <v>0</v>
      </c>
      <c r="AW268" s="163">
        <f t="shared" ca="1" si="207"/>
        <v>0</v>
      </c>
      <c r="AX268" s="163">
        <f t="shared" ca="1" si="207"/>
        <v>0</v>
      </c>
      <c r="AY268" s="163">
        <f t="shared" ca="1" si="207"/>
        <v>0</v>
      </c>
      <c r="AZ268" s="163">
        <f t="shared" ca="1" si="208"/>
        <v>0</v>
      </c>
      <c r="BA268" s="163">
        <f t="shared" ca="1" si="208"/>
        <v>0</v>
      </c>
      <c r="BB268" s="163">
        <f t="shared" ca="1" si="208"/>
        <v>0</v>
      </c>
      <c r="BC268" s="163">
        <f t="shared" ca="1" si="208"/>
        <v>0</v>
      </c>
      <c r="BD268" s="163">
        <f t="shared" ca="1" si="208"/>
        <v>0</v>
      </c>
      <c r="BE268" s="163">
        <f t="shared" ca="1" si="208"/>
        <v>0</v>
      </c>
      <c r="BF268" s="163">
        <f t="shared" ca="1" si="208"/>
        <v>0</v>
      </c>
      <c r="BG268" s="163">
        <f t="shared" ca="1" si="208"/>
        <v>0</v>
      </c>
      <c r="BH268" s="163">
        <f t="shared" ca="1" si="208"/>
        <v>0</v>
      </c>
      <c r="BI268" s="163">
        <f t="shared" ca="1" si="208"/>
        <v>0</v>
      </c>
    </row>
    <row r="269" spans="1:61" hidden="1" outlineLevel="1" x14ac:dyDescent="0.3">
      <c r="A269" s="163">
        <f t="shared" si="211"/>
        <v>8</v>
      </c>
      <c r="B269" s="163">
        <f t="shared" si="211"/>
        <v>9</v>
      </c>
      <c r="C269" s="163" t="str">
        <f ca="1">IF(ISTEXT(OFFSET(Projekt!$B$118,$A269,B$92)),OFFSET(Projekt!$B$118,$A269,B$92),"")</f>
        <v/>
      </c>
      <c r="D269" s="163" t="str">
        <f ca="1">IF(ISTEXT(OFFSET(Projekt!$B$118,$A269,C$92)),OFFSET(Projekt!$B$118,$A269,C$92),"")</f>
        <v/>
      </c>
      <c r="E269" s="163" t="str">
        <f ca="1">IF(ISTEXT(OFFSET(Projekt!$B$118,$A269,D$92)),OFFSET(Projekt!$B$118,$A269,D$92),"")</f>
        <v/>
      </c>
      <c r="F269" s="163">
        <f ca="1">IF(ISNUMBER(OFFSET(Projekt!$B$118,$B269,F$263)),OFFSET(Projekt!$B$118,$B269,F$263),"")</f>
        <v>0</v>
      </c>
      <c r="H269" s="165">
        <f t="shared" si="199"/>
        <v>0</v>
      </c>
      <c r="I269" s="165">
        <f t="shared" si="199"/>
        <v>59</v>
      </c>
      <c r="J269" s="166">
        <f t="shared" si="199"/>
        <v>0</v>
      </c>
      <c r="K269" s="163">
        <f t="shared" ca="1" si="212"/>
        <v>0</v>
      </c>
      <c r="L269" s="163">
        <f t="shared" si="213"/>
        <v>0</v>
      </c>
      <c r="M269" s="163">
        <f t="shared" si="200"/>
        <v>0</v>
      </c>
      <c r="N269" s="163">
        <f t="shared" si="209"/>
        <v>11</v>
      </c>
      <c r="O269" s="163">
        <f t="shared" ca="1" si="210"/>
        <v>0</v>
      </c>
      <c r="P269" s="317">
        <f t="shared" ca="1" si="201"/>
        <v>0</v>
      </c>
      <c r="Q269" s="317">
        <f t="shared" ca="1" si="202"/>
        <v>0</v>
      </c>
      <c r="R269" s="163">
        <f t="shared" si="203"/>
        <v>1900</v>
      </c>
      <c r="S269" s="163" t="b">
        <f t="shared" ca="1" si="204"/>
        <v>1</v>
      </c>
      <c r="T269" s="163">
        <f t="shared" ca="1" si="205"/>
        <v>0</v>
      </c>
      <c r="U269" s="322">
        <f t="shared" ca="1" si="206"/>
        <v>0</v>
      </c>
      <c r="V269" s="156">
        <f ca="1">IF(AND(V$264=$R269,$J269=100%),$O269,IF(V$264=$R269,$O269,IF(AND(V$264&gt;$R269,SUM($U269:U269)+$K269&lt;=$F269),$K269,IF(AND(V$264&gt;$R269,SUM($U269:U269)+$K269&gt;$F269),$F269-SUM($U269:U269),0))))</f>
        <v>0</v>
      </c>
      <c r="W269" s="156">
        <f ca="1">IF(AND(W$264=$R269,$J269=100%),$O269,IF(W$264=$R269,$O269,IF(AND(W$264&gt;$R269,SUM($U269:V269)+$K269&lt;=$F269),$K269,IF(AND(W$264&gt;$R269,SUM($U269:V269)+$K269&gt;$F269),$F269-SUM($U269:V269),0))))</f>
        <v>0</v>
      </c>
      <c r="X269" s="156">
        <f ca="1">IF(AND(X$264=$R269,$J269=100%),$O269,IF(X$264=$R269,$O269,IF(AND(X$264&gt;$R269,SUM($U269:W269)+$K269&lt;=$F269),$K269,IF(AND(X$264&gt;$R269,SUM($U269:W269)+$K269&gt;$F269),$F269-SUM($U269:W269),0))))</f>
        <v>0</v>
      </c>
      <c r="Y269" s="156">
        <f ca="1">IF(AND(Y$264=$R269,$J269=100%),$O269,IF(Y$264=$R269,$O269,IF(AND(Y$264&gt;$R269,SUM($U269:X269)+$K269&lt;=$F269),$K269,IF(AND(Y$264&gt;$R269,SUM($U269:X269)+$K269&gt;$F269),$F269-SUM($U269:X269),0))))</f>
        <v>0</v>
      </c>
      <c r="Z269" s="156">
        <f ca="1">IF(AND(Z$264=$R269,$J269=100%),$O269,IF(Z$264=$R269,$O269,IF(AND(Z$264&gt;$R269,SUM($U269:Y269)+$K269&lt;=$F269),$K269,IF(AND(Z$264&gt;$R269,SUM($U269:Y269)+$K269&gt;$F269),$F269-SUM($U269:Y269),0))))</f>
        <v>0</v>
      </c>
      <c r="AA269" s="156">
        <f ca="1">IF(AND(AA$264=$R269,$J269=100%),$O269,IF(AA$264=$R269,$O269,IF(AND(AA$264&gt;$R269,SUM($U269:Z269)+$K269&lt;=$F269),$K269,IF(AND(AA$264&gt;$R269,SUM($U269:Z269)+$K269&gt;$F269),$F269-SUM($U269:Z269),0))))</f>
        <v>0</v>
      </c>
      <c r="AB269" s="156">
        <f ca="1">IF(AND(AB$264=$R269,$J269=100%),$O269,IF(AB$264=$R269,$O269,IF(AND(AB$264&gt;$R269,SUM($U269:AA269)+$K269&lt;=$F269),$K269,IF(AND(AB$264&gt;$R269,SUM($U269:AA269)+$K269&gt;$F269),$F269-SUM($U269:AA269),0))))</f>
        <v>0</v>
      </c>
      <c r="AC269" s="156">
        <f ca="1">IF(AND(AC$264=$R269,$J269=100%),$O269,IF(AC$264=$R269,$O269,IF(AND(AC$264&gt;$R269,SUM($U269:AB269)+$K269&lt;=$F269),$K269,IF(AND(AC$264&gt;$R269,SUM($U269:AB269)+$K269&gt;$F269),$F269-SUM($U269:AB269),0))))</f>
        <v>0</v>
      </c>
      <c r="AD269" s="156">
        <f ca="1">IF(AND(AD$264=$R269,$J269=100%),$O269,IF(AD$264=$R269,$O269,IF(AND(AD$264&gt;$R269,SUM($U269:AC269)+$K269&lt;=$F269),$K269,IF(AND(AD$264&gt;$R269,SUM($U269:AC269)+$K269&gt;$F269),$F269-SUM($U269:AC269),0))))</f>
        <v>0</v>
      </c>
      <c r="AE269" s="156">
        <f ca="1">IF(AND(AE$264=$R269,$J269=100%),$O269,IF(AE$264=$R269,$O269,IF(AND(AE$264&gt;$R269,SUM($U269:AD269)+$K269&lt;=$F269),$K269,IF(AND(AE$264&gt;$R269,SUM($U269:AD269)+$K269&gt;$F269),$F269-SUM($U269:AD269),0))))</f>
        <v>0</v>
      </c>
      <c r="AF269" s="156">
        <f ca="1">IF(AND(AF$264=$R269,$J269=100%),$O269,IF(AF$264=$R269,$O269,IF(AND(AF$264&gt;$R269,SUM($U269:AE269)+$K269&lt;=$F269),$K269,IF(AND(AF$264&gt;$R269,SUM($U269:AE269)+$K269&gt;$F269),$F269-SUM($U269:AE269),0))))</f>
        <v>0</v>
      </c>
      <c r="AG269" s="156">
        <f ca="1">IF(AND(AG$264=$R269,$J269=100%),$O269,IF(AG$264=$R269,$O269,IF(AND(AG$264&gt;$R269,SUM($U269:AF269)+$K269&lt;=$F269),$K269,IF(AND(AG$264&gt;$R269,SUM($U269:AF269)+$K269&gt;$F269),$F269-SUM($U269:AF269),0))))</f>
        <v>0</v>
      </c>
      <c r="AH269" s="156">
        <f ca="1">IF(AND(AH$264=$R269,$J269=100%),$O269,IF(AH$264=$R269,$O269,IF(AND(AH$264&gt;$R269,SUM($U269:AG269)+$K269&lt;=$F269),$K269,IF(AND(AH$264&gt;$R269,SUM($U269:AG269)+$K269&gt;$F269),$F269-SUM($U269:AG269),0))))</f>
        <v>0</v>
      </c>
      <c r="AI269" s="156">
        <f ca="1">IF(AND(AI$264=$R269,$J269=100%),$O269,IF(AI$264=$R269,$O269,IF(AND(AI$264&gt;$R269,SUM($U269:AH269)+$K269&lt;=$F269),$K269,IF(AND(AI$264&gt;$R269,SUM($U269:AH269)+$K269&gt;$F269),$F269-SUM($U269:AH269),0))))</f>
        <v>0</v>
      </c>
      <c r="AJ269" s="156">
        <f ca="1">IF(AND(AJ$264=$R269,$J269=100%),$O269,IF(AJ$264=$R269,$O269,IF(AND(AJ$264&gt;$R269,SUM($U269:AI269)+$K269&lt;=$F269),$K269,IF(AND(AJ$264&gt;$R269,SUM($U269:AI269)+$K269&gt;$F269),$F269-SUM($U269:AI269),0))))</f>
        <v>0</v>
      </c>
      <c r="AK269" s="156">
        <f ca="1">IF(AND(AK$264=$R269,$J269=100%),$O269,IF(AK$264=$R269,$O269,IF(AND(AK$264&gt;$R269,SUM($U269:AJ269)+$K269&lt;=$F269),$K269,IF(AND(AK$264&gt;$R269,SUM($U269:AJ269)+$K269&gt;$F269),$F269-SUM($U269:AJ269),0))))</f>
        <v>0</v>
      </c>
      <c r="AL269" s="156">
        <f ca="1">IF(AND(AL$264=$R269,$J269=100%),$O269,IF(AL$264=$R269,$O269,IF(AND(AL$264&gt;$R269,SUM($U269:AK269)+$K269&lt;=$F269),$K269,IF(AND(AL$264&gt;$R269,SUM($U269:AK269)+$K269&gt;$F269),$F269-SUM($U269:AK269),0))))</f>
        <v>0</v>
      </c>
      <c r="AM269" s="156">
        <f ca="1">IF(AND(AM$264=$R269,$J269=100%),$O269,IF(AM$264=$R269,$O269,IF(AND(AM$264&gt;$R269,SUM($U269:AL269)+$K269&lt;=$F269),$K269,IF(AND(AM$264&gt;$R269,SUM($U269:AL269)+$K269&gt;$F269),$F269-SUM($U269:AL269),0))))</f>
        <v>0</v>
      </c>
      <c r="AN269" s="156">
        <f ca="1">IF(AND(AN$264=$R269,$J269=100%),$O269,IF(AN$264=$R269,$O269,IF(AND(AN$264&gt;$R269,SUM($U269:AM269)+$K269&lt;=$F269),$K269,IF(AND(AN$264&gt;$R269,SUM($U269:AM269)+$K269&gt;$F269),$F269-SUM($U269:AM269),0))))</f>
        <v>0</v>
      </c>
      <c r="AP269" s="163">
        <f t="shared" ca="1" si="207"/>
        <v>0</v>
      </c>
      <c r="AQ269" s="163">
        <f t="shared" ca="1" si="207"/>
        <v>0</v>
      </c>
      <c r="AR269" s="163">
        <f t="shared" ca="1" si="207"/>
        <v>0</v>
      </c>
      <c r="AS269" s="163">
        <f t="shared" ca="1" si="207"/>
        <v>0</v>
      </c>
      <c r="AT269" s="163">
        <f t="shared" ca="1" si="207"/>
        <v>0</v>
      </c>
      <c r="AU269" s="163">
        <f t="shared" ca="1" si="207"/>
        <v>0</v>
      </c>
      <c r="AV269" s="163">
        <f t="shared" ca="1" si="207"/>
        <v>0</v>
      </c>
      <c r="AW269" s="163">
        <f t="shared" ca="1" si="207"/>
        <v>0</v>
      </c>
      <c r="AX269" s="163">
        <f t="shared" ca="1" si="207"/>
        <v>0</v>
      </c>
      <c r="AY269" s="163">
        <f t="shared" ca="1" si="207"/>
        <v>0</v>
      </c>
      <c r="AZ269" s="163">
        <f t="shared" ca="1" si="208"/>
        <v>0</v>
      </c>
      <c r="BA269" s="163">
        <f t="shared" ca="1" si="208"/>
        <v>0</v>
      </c>
      <c r="BB269" s="163">
        <f t="shared" ca="1" si="208"/>
        <v>0</v>
      </c>
      <c r="BC269" s="163">
        <f t="shared" ca="1" si="208"/>
        <v>0</v>
      </c>
      <c r="BD269" s="163">
        <f t="shared" ca="1" si="208"/>
        <v>0</v>
      </c>
      <c r="BE269" s="163">
        <f t="shared" ca="1" si="208"/>
        <v>0</v>
      </c>
      <c r="BF269" s="163">
        <f t="shared" ca="1" si="208"/>
        <v>0</v>
      </c>
      <c r="BG269" s="163">
        <f t="shared" ca="1" si="208"/>
        <v>0</v>
      </c>
      <c r="BH269" s="163">
        <f t="shared" ca="1" si="208"/>
        <v>0</v>
      </c>
      <c r="BI269" s="163">
        <f t="shared" ca="1" si="208"/>
        <v>0</v>
      </c>
    </row>
    <row r="270" spans="1:61" hidden="1" outlineLevel="1" x14ac:dyDescent="0.3">
      <c r="A270" s="163">
        <f t="shared" si="211"/>
        <v>10</v>
      </c>
      <c r="B270" s="163">
        <f t="shared" si="211"/>
        <v>11</v>
      </c>
      <c r="C270" s="163" t="str">
        <f ca="1">IF(ISTEXT(OFFSET(Projekt!$B$118,$A270,B$92)),OFFSET(Projekt!$B$118,$A270,B$92),"")</f>
        <v/>
      </c>
      <c r="D270" s="163" t="str">
        <f ca="1">IF(ISTEXT(OFFSET(Projekt!$B$118,$A270,C$92)),OFFSET(Projekt!$B$118,$A270,C$92),"")</f>
        <v/>
      </c>
      <c r="E270" s="163" t="str">
        <f ca="1">IF(ISTEXT(OFFSET(Projekt!$B$118,$A270,D$92)),OFFSET(Projekt!$B$118,$A270,D$92),"")</f>
        <v/>
      </c>
      <c r="F270" s="163">
        <f ca="1">IF(ISNUMBER(OFFSET(Projekt!$B$118,$B270,F$263)),OFFSET(Projekt!$B$118,$B270,F$263),"")</f>
        <v>0</v>
      </c>
      <c r="H270" s="165">
        <f t="shared" si="199"/>
        <v>0</v>
      </c>
      <c r="I270" s="165">
        <f t="shared" si="199"/>
        <v>59</v>
      </c>
      <c r="J270" s="166">
        <f t="shared" si="199"/>
        <v>0</v>
      </c>
      <c r="K270" s="163">
        <f t="shared" ca="1" si="212"/>
        <v>0</v>
      </c>
      <c r="L270" s="163">
        <f t="shared" si="213"/>
        <v>0</v>
      </c>
      <c r="M270" s="163">
        <f t="shared" si="200"/>
        <v>0</v>
      </c>
      <c r="N270" s="163">
        <f t="shared" si="209"/>
        <v>11</v>
      </c>
      <c r="O270" s="163">
        <f t="shared" ca="1" si="210"/>
        <v>0</v>
      </c>
      <c r="P270" s="317">
        <f t="shared" ca="1" si="201"/>
        <v>0</v>
      </c>
      <c r="Q270" s="317">
        <f t="shared" ca="1" si="202"/>
        <v>0</v>
      </c>
      <c r="R270" s="163">
        <f t="shared" si="203"/>
        <v>1900</v>
      </c>
      <c r="S270" s="163" t="b">
        <f t="shared" ca="1" si="204"/>
        <v>1</v>
      </c>
      <c r="T270" s="163">
        <f t="shared" ca="1" si="205"/>
        <v>0</v>
      </c>
      <c r="U270" s="322">
        <f t="shared" ca="1" si="206"/>
        <v>0</v>
      </c>
      <c r="V270" s="156">
        <f ca="1">IF(AND(V$264=$R270,$J270=100%),$O270,IF(V$264=$R270,$O270,IF(AND(V$264&gt;$R270,SUM($U270:U270)+$K270&lt;=$F270),$K270,IF(AND(V$264&gt;$R270,SUM($U270:U270)+$K270&gt;$F270),$F270-SUM($U270:U270),0))))</f>
        <v>0</v>
      </c>
      <c r="W270" s="156">
        <f ca="1">IF(AND(W$264=$R270,$J270=100%),$O270,IF(W$264=$R270,$O270,IF(AND(W$264&gt;$R270,SUM($U270:V270)+$K270&lt;=$F270),$K270,IF(AND(W$264&gt;$R270,SUM($U270:V270)+$K270&gt;$F270),$F270-SUM($U270:V270),0))))</f>
        <v>0</v>
      </c>
      <c r="X270" s="156">
        <f ca="1">IF(AND(X$264=$R270,$J270=100%),$O270,IF(X$264=$R270,$O270,IF(AND(X$264&gt;$R270,SUM($U270:W270)+$K270&lt;=$F270),$K270,IF(AND(X$264&gt;$R270,SUM($U270:W270)+$K270&gt;$F270),$F270-SUM($U270:W270),0))))</f>
        <v>0</v>
      </c>
      <c r="Y270" s="156">
        <f ca="1">IF(AND(Y$264=$R270,$J270=100%),$O270,IF(Y$264=$R270,$O270,IF(AND(Y$264&gt;$R270,SUM($U270:X270)+$K270&lt;=$F270),$K270,IF(AND(Y$264&gt;$R270,SUM($U270:X270)+$K270&gt;$F270),$F270-SUM($U270:X270),0))))</f>
        <v>0</v>
      </c>
      <c r="Z270" s="156">
        <f ca="1">IF(AND(Z$264=$R270,$J270=100%),$O270,IF(Z$264=$R270,$O270,IF(AND(Z$264&gt;$R270,SUM($U270:Y270)+$K270&lt;=$F270),$K270,IF(AND(Z$264&gt;$R270,SUM($U270:Y270)+$K270&gt;$F270),$F270-SUM($U270:Y270),0))))</f>
        <v>0</v>
      </c>
      <c r="AA270" s="156">
        <f ca="1">IF(AND(AA$264=$R270,$J270=100%),$O270,IF(AA$264=$R270,$O270,IF(AND(AA$264&gt;$R270,SUM($U270:Z270)+$K270&lt;=$F270),$K270,IF(AND(AA$264&gt;$R270,SUM($U270:Z270)+$K270&gt;$F270),$F270-SUM($U270:Z270),0))))</f>
        <v>0</v>
      </c>
      <c r="AB270" s="156">
        <f ca="1">IF(AND(AB$264=$R270,$J270=100%),$O270,IF(AB$264=$R270,$O270,IF(AND(AB$264&gt;$R270,SUM($U270:AA270)+$K270&lt;=$F270),$K270,IF(AND(AB$264&gt;$R270,SUM($U270:AA270)+$K270&gt;$F270),$F270-SUM($U270:AA270),0))))</f>
        <v>0</v>
      </c>
      <c r="AC270" s="156">
        <f ca="1">IF(AND(AC$264=$R270,$J270=100%),$O270,IF(AC$264=$R270,$O270,IF(AND(AC$264&gt;$R270,SUM($U270:AB270)+$K270&lt;=$F270),$K270,IF(AND(AC$264&gt;$R270,SUM($U270:AB270)+$K270&gt;$F270),$F270-SUM($U270:AB270),0))))</f>
        <v>0</v>
      </c>
      <c r="AD270" s="156">
        <f ca="1">IF(AND(AD$264=$R270,$J270=100%),$O270,IF(AD$264=$R270,$O270,IF(AND(AD$264&gt;$R270,SUM($U270:AC270)+$K270&lt;=$F270),$K270,IF(AND(AD$264&gt;$R270,SUM($U270:AC270)+$K270&gt;$F270),$F270-SUM($U270:AC270),0))))</f>
        <v>0</v>
      </c>
      <c r="AE270" s="156">
        <f ca="1">IF(AND(AE$264=$R270,$J270=100%),$O270,IF(AE$264=$R270,$O270,IF(AND(AE$264&gt;$R270,SUM($U270:AD270)+$K270&lt;=$F270),$K270,IF(AND(AE$264&gt;$R270,SUM($U270:AD270)+$K270&gt;$F270),$F270-SUM($U270:AD270),0))))</f>
        <v>0</v>
      </c>
      <c r="AF270" s="156">
        <f ca="1">IF(AND(AF$264=$R270,$J270=100%),$O270,IF(AF$264=$R270,$O270,IF(AND(AF$264&gt;$R270,SUM($U270:AE270)+$K270&lt;=$F270),$K270,IF(AND(AF$264&gt;$R270,SUM($U270:AE270)+$K270&gt;$F270),$F270-SUM($U270:AE270),0))))</f>
        <v>0</v>
      </c>
      <c r="AG270" s="156">
        <f ca="1">IF(AND(AG$264=$R270,$J270=100%),$O270,IF(AG$264=$R270,$O270,IF(AND(AG$264&gt;$R270,SUM($U270:AF270)+$K270&lt;=$F270),$K270,IF(AND(AG$264&gt;$R270,SUM($U270:AF270)+$K270&gt;$F270),$F270-SUM($U270:AF270),0))))</f>
        <v>0</v>
      </c>
      <c r="AH270" s="156">
        <f ca="1">IF(AND(AH$264=$R270,$J270=100%),$O270,IF(AH$264=$R270,$O270,IF(AND(AH$264&gt;$R270,SUM($U270:AG270)+$K270&lt;=$F270),$K270,IF(AND(AH$264&gt;$R270,SUM($U270:AG270)+$K270&gt;$F270),$F270-SUM($U270:AG270),0))))</f>
        <v>0</v>
      </c>
      <c r="AI270" s="156">
        <f ca="1">IF(AND(AI$264=$R270,$J270=100%),$O270,IF(AI$264=$R270,$O270,IF(AND(AI$264&gt;$R270,SUM($U270:AH270)+$K270&lt;=$F270),$K270,IF(AND(AI$264&gt;$R270,SUM($U270:AH270)+$K270&gt;$F270),$F270-SUM($U270:AH270),0))))</f>
        <v>0</v>
      </c>
      <c r="AJ270" s="156">
        <f ca="1">IF(AND(AJ$264=$R270,$J270=100%),$O270,IF(AJ$264=$R270,$O270,IF(AND(AJ$264&gt;$R270,SUM($U270:AI270)+$K270&lt;=$F270),$K270,IF(AND(AJ$264&gt;$R270,SUM($U270:AI270)+$K270&gt;$F270),$F270-SUM($U270:AI270),0))))</f>
        <v>0</v>
      </c>
      <c r="AK270" s="156">
        <f ca="1">IF(AND(AK$264=$R270,$J270=100%),$O270,IF(AK$264=$R270,$O270,IF(AND(AK$264&gt;$R270,SUM($U270:AJ270)+$K270&lt;=$F270),$K270,IF(AND(AK$264&gt;$R270,SUM($U270:AJ270)+$K270&gt;$F270),$F270-SUM($U270:AJ270),0))))</f>
        <v>0</v>
      </c>
      <c r="AL270" s="156">
        <f ca="1">IF(AND(AL$264=$R270,$J270=100%),$O270,IF(AL$264=$R270,$O270,IF(AND(AL$264&gt;$R270,SUM($U270:AK270)+$K270&lt;=$F270),$K270,IF(AND(AL$264&gt;$R270,SUM($U270:AK270)+$K270&gt;$F270),$F270-SUM($U270:AK270),0))))</f>
        <v>0</v>
      </c>
      <c r="AM270" s="156">
        <f ca="1">IF(AND(AM$264=$R270,$J270=100%),$O270,IF(AM$264=$R270,$O270,IF(AND(AM$264&gt;$R270,SUM($U270:AL270)+$K270&lt;=$F270),$K270,IF(AND(AM$264&gt;$R270,SUM($U270:AL270)+$K270&gt;$F270),$F270-SUM($U270:AL270),0))))</f>
        <v>0</v>
      </c>
      <c r="AN270" s="156">
        <f ca="1">IF(AND(AN$264=$R270,$J270=100%),$O270,IF(AN$264=$R270,$O270,IF(AND(AN$264&gt;$R270,SUM($U270:AM270)+$K270&lt;=$F270),$K270,IF(AND(AN$264&gt;$R270,SUM($U270:AM270)+$K270&gt;$F270),$F270-SUM($U270:AM270),0))))</f>
        <v>0</v>
      </c>
      <c r="AP270" s="163">
        <f t="shared" ca="1" si="207"/>
        <v>0</v>
      </c>
      <c r="AQ270" s="163">
        <f t="shared" ca="1" si="207"/>
        <v>0</v>
      </c>
      <c r="AR270" s="163">
        <f t="shared" ca="1" si="207"/>
        <v>0</v>
      </c>
      <c r="AS270" s="163">
        <f t="shared" ca="1" si="207"/>
        <v>0</v>
      </c>
      <c r="AT270" s="163">
        <f t="shared" ca="1" si="207"/>
        <v>0</v>
      </c>
      <c r="AU270" s="163">
        <f t="shared" ca="1" si="207"/>
        <v>0</v>
      </c>
      <c r="AV270" s="163">
        <f t="shared" ca="1" si="207"/>
        <v>0</v>
      </c>
      <c r="AW270" s="163">
        <f t="shared" ca="1" si="207"/>
        <v>0</v>
      </c>
      <c r="AX270" s="163">
        <f t="shared" ca="1" si="207"/>
        <v>0</v>
      </c>
      <c r="AY270" s="163">
        <f t="shared" ca="1" si="207"/>
        <v>0</v>
      </c>
      <c r="AZ270" s="163">
        <f t="shared" ca="1" si="208"/>
        <v>0</v>
      </c>
      <c r="BA270" s="163">
        <f t="shared" ca="1" si="208"/>
        <v>0</v>
      </c>
      <c r="BB270" s="163">
        <f t="shared" ca="1" si="208"/>
        <v>0</v>
      </c>
      <c r="BC270" s="163">
        <f t="shared" ca="1" si="208"/>
        <v>0</v>
      </c>
      <c r="BD270" s="163">
        <f t="shared" ca="1" si="208"/>
        <v>0</v>
      </c>
      <c r="BE270" s="163">
        <f t="shared" ca="1" si="208"/>
        <v>0</v>
      </c>
      <c r="BF270" s="163">
        <f t="shared" ca="1" si="208"/>
        <v>0</v>
      </c>
      <c r="BG270" s="163">
        <f t="shared" ca="1" si="208"/>
        <v>0</v>
      </c>
      <c r="BH270" s="163">
        <f t="shared" ca="1" si="208"/>
        <v>0</v>
      </c>
      <c r="BI270" s="163">
        <f t="shared" ca="1" si="208"/>
        <v>0</v>
      </c>
    </row>
    <row r="271" spans="1:61" hidden="1" outlineLevel="1" x14ac:dyDescent="0.3">
      <c r="A271" s="163">
        <f t="shared" si="211"/>
        <v>12</v>
      </c>
      <c r="B271" s="163">
        <f t="shared" si="211"/>
        <v>13</v>
      </c>
      <c r="C271" s="163" t="str">
        <f ca="1">IF(ISTEXT(OFFSET(Projekt!$B$118,$A271,B$92)),OFFSET(Projekt!$B$118,$A271,B$92),"")</f>
        <v/>
      </c>
      <c r="D271" s="163" t="str">
        <f ca="1">IF(ISTEXT(OFFSET(Projekt!$B$118,$A271,C$92)),OFFSET(Projekt!$B$118,$A271,C$92),"")</f>
        <v/>
      </c>
      <c r="E271" s="163" t="str">
        <f ca="1">IF(ISTEXT(OFFSET(Projekt!$B$118,$A271,D$92)),OFFSET(Projekt!$B$118,$A271,D$92),"")</f>
        <v/>
      </c>
      <c r="F271" s="163">
        <f ca="1">IF(ISNUMBER(OFFSET(Projekt!$B$118,$B271,F$263)),OFFSET(Projekt!$B$118,$B271,F$263),"")</f>
        <v>0</v>
      </c>
      <c r="H271" s="165">
        <f t="shared" si="199"/>
        <v>0</v>
      </c>
      <c r="I271" s="165">
        <f t="shared" si="199"/>
        <v>59</v>
      </c>
      <c r="J271" s="166">
        <f t="shared" si="199"/>
        <v>0</v>
      </c>
      <c r="K271" s="163">
        <f t="shared" ca="1" si="212"/>
        <v>0</v>
      </c>
      <c r="L271" s="163">
        <f t="shared" si="213"/>
        <v>0</v>
      </c>
      <c r="M271" s="163">
        <f t="shared" si="200"/>
        <v>0</v>
      </c>
      <c r="N271" s="163">
        <f t="shared" si="209"/>
        <v>11</v>
      </c>
      <c r="O271" s="163">
        <f t="shared" ca="1" si="210"/>
        <v>0</v>
      </c>
      <c r="P271" s="317">
        <f t="shared" ca="1" si="201"/>
        <v>0</v>
      </c>
      <c r="Q271" s="317">
        <f t="shared" ca="1" si="202"/>
        <v>0</v>
      </c>
      <c r="R271" s="163">
        <f t="shared" si="203"/>
        <v>1900</v>
      </c>
      <c r="S271" s="163" t="b">
        <f t="shared" ca="1" si="204"/>
        <v>1</v>
      </c>
      <c r="T271" s="163">
        <f t="shared" ca="1" si="205"/>
        <v>0</v>
      </c>
      <c r="U271" s="322">
        <f t="shared" ca="1" si="206"/>
        <v>0</v>
      </c>
      <c r="V271" s="156">
        <f ca="1">IF(AND(V$264=$R271,$J271=100%),$O271,IF(V$264=$R271,$O271,IF(AND(V$264&gt;$R271,SUM($U271:U271)+$K271&lt;=$F271),$K271,IF(AND(V$264&gt;$R271,SUM($U271:U271)+$K271&gt;$F271),$F271-SUM($U271:U271),0))))</f>
        <v>0</v>
      </c>
      <c r="W271" s="156">
        <f ca="1">IF(AND(W$264=$R271,$J271=100%),$O271,IF(W$264=$R271,$O271,IF(AND(W$264&gt;$R271,SUM($U271:V271)+$K271&lt;=$F271),$K271,IF(AND(W$264&gt;$R271,SUM($U271:V271)+$K271&gt;$F271),$F271-SUM($U271:V271),0))))</f>
        <v>0</v>
      </c>
      <c r="X271" s="156">
        <f ca="1">IF(AND(X$264=$R271,$J271=100%),$O271,IF(X$264=$R271,$O271,IF(AND(X$264&gt;$R271,SUM($U271:W271)+$K271&lt;=$F271),$K271,IF(AND(X$264&gt;$R271,SUM($U271:W271)+$K271&gt;$F271),$F271-SUM($U271:W271),0))))</f>
        <v>0</v>
      </c>
      <c r="Y271" s="156">
        <f ca="1">IF(AND(Y$264=$R271,$J271=100%),$O271,IF(Y$264=$R271,$O271,IF(AND(Y$264&gt;$R271,SUM($U271:X271)+$K271&lt;=$F271),$K271,IF(AND(Y$264&gt;$R271,SUM($U271:X271)+$K271&gt;$F271),$F271-SUM($U271:X271),0))))</f>
        <v>0</v>
      </c>
      <c r="Z271" s="156">
        <f ca="1">IF(AND(Z$264=$R271,$J271=100%),$O271,IF(Z$264=$R271,$O271,IF(AND(Z$264&gt;$R271,SUM($U271:Y271)+$K271&lt;=$F271),$K271,IF(AND(Z$264&gt;$R271,SUM($U271:Y271)+$K271&gt;$F271),$F271-SUM($U271:Y271),0))))</f>
        <v>0</v>
      </c>
      <c r="AA271" s="156">
        <f ca="1">IF(AND(AA$264=$R271,$J271=100%),$O271,IF(AA$264=$R271,$O271,IF(AND(AA$264&gt;$R271,SUM($U271:Z271)+$K271&lt;=$F271),$K271,IF(AND(AA$264&gt;$R271,SUM($U271:Z271)+$K271&gt;$F271),$F271-SUM($U271:Z271),0))))</f>
        <v>0</v>
      </c>
      <c r="AB271" s="156">
        <f ca="1">IF(AND(AB$264=$R271,$J271=100%),$O271,IF(AB$264=$R271,$O271,IF(AND(AB$264&gt;$R271,SUM($U271:AA271)+$K271&lt;=$F271),$K271,IF(AND(AB$264&gt;$R271,SUM($U271:AA271)+$K271&gt;$F271),$F271-SUM($U271:AA271),0))))</f>
        <v>0</v>
      </c>
      <c r="AC271" s="156">
        <f ca="1">IF(AND(AC$264=$R271,$J271=100%),$O271,IF(AC$264=$R271,$O271,IF(AND(AC$264&gt;$R271,SUM($U271:AB271)+$K271&lt;=$F271),$K271,IF(AND(AC$264&gt;$R271,SUM($U271:AB271)+$K271&gt;$F271),$F271-SUM($U271:AB271),0))))</f>
        <v>0</v>
      </c>
      <c r="AD271" s="156">
        <f ca="1">IF(AND(AD$264=$R271,$J271=100%),$O271,IF(AD$264=$R271,$O271,IF(AND(AD$264&gt;$R271,SUM($U271:AC271)+$K271&lt;=$F271),$K271,IF(AND(AD$264&gt;$R271,SUM($U271:AC271)+$K271&gt;$F271),$F271-SUM($U271:AC271),0))))</f>
        <v>0</v>
      </c>
      <c r="AE271" s="156">
        <f ca="1">IF(AND(AE$264=$R271,$J271=100%),$O271,IF(AE$264=$R271,$O271,IF(AND(AE$264&gt;$R271,SUM($U271:AD271)+$K271&lt;=$F271),$K271,IF(AND(AE$264&gt;$R271,SUM($U271:AD271)+$K271&gt;$F271),$F271-SUM($U271:AD271),0))))</f>
        <v>0</v>
      </c>
      <c r="AF271" s="156">
        <f ca="1">IF(AND(AF$264=$R271,$J271=100%),$O271,IF(AF$264=$R271,$O271,IF(AND(AF$264&gt;$R271,SUM($U271:AE271)+$K271&lt;=$F271),$K271,IF(AND(AF$264&gt;$R271,SUM($U271:AE271)+$K271&gt;$F271),$F271-SUM($U271:AE271),0))))</f>
        <v>0</v>
      </c>
      <c r="AG271" s="156">
        <f ca="1">IF(AND(AG$264=$R271,$J271=100%),$O271,IF(AG$264=$R271,$O271,IF(AND(AG$264&gt;$R271,SUM($U271:AF271)+$K271&lt;=$F271),$K271,IF(AND(AG$264&gt;$R271,SUM($U271:AF271)+$K271&gt;$F271),$F271-SUM($U271:AF271),0))))</f>
        <v>0</v>
      </c>
      <c r="AH271" s="156">
        <f ca="1">IF(AND(AH$264=$R271,$J271=100%),$O271,IF(AH$264=$R271,$O271,IF(AND(AH$264&gt;$R271,SUM($U271:AG271)+$K271&lt;=$F271),$K271,IF(AND(AH$264&gt;$R271,SUM($U271:AG271)+$K271&gt;$F271),$F271-SUM($U271:AG271),0))))</f>
        <v>0</v>
      </c>
      <c r="AI271" s="156">
        <f ca="1">IF(AND(AI$264=$R271,$J271=100%),$O271,IF(AI$264=$R271,$O271,IF(AND(AI$264&gt;$R271,SUM($U271:AH271)+$K271&lt;=$F271),$K271,IF(AND(AI$264&gt;$R271,SUM($U271:AH271)+$K271&gt;$F271),$F271-SUM($U271:AH271),0))))</f>
        <v>0</v>
      </c>
      <c r="AJ271" s="156">
        <f ca="1">IF(AND(AJ$264=$R271,$J271=100%),$O271,IF(AJ$264=$R271,$O271,IF(AND(AJ$264&gt;$R271,SUM($U271:AI271)+$K271&lt;=$F271),$K271,IF(AND(AJ$264&gt;$R271,SUM($U271:AI271)+$K271&gt;$F271),$F271-SUM($U271:AI271),0))))</f>
        <v>0</v>
      </c>
      <c r="AK271" s="156">
        <f ca="1">IF(AND(AK$264=$R271,$J271=100%),$O271,IF(AK$264=$R271,$O271,IF(AND(AK$264&gt;$R271,SUM($U271:AJ271)+$K271&lt;=$F271),$K271,IF(AND(AK$264&gt;$R271,SUM($U271:AJ271)+$K271&gt;$F271),$F271-SUM($U271:AJ271),0))))</f>
        <v>0</v>
      </c>
      <c r="AL271" s="156">
        <f ca="1">IF(AND(AL$264=$R271,$J271=100%),$O271,IF(AL$264=$R271,$O271,IF(AND(AL$264&gt;$R271,SUM($U271:AK271)+$K271&lt;=$F271),$K271,IF(AND(AL$264&gt;$R271,SUM($U271:AK271)+$K271&gt;$F271),$F271-SUM($U271:AK271),0))))</f>
        <v>0</v>
      </c>
      <c r="AM271" s="156">
        <f ca="1">IF(AND(AM$264=$R271,$J271=100%),$O271,IF(AM$264=$R271,$O271,IF(AND(AM$264&gt;$R271,SUM($U271:AL271)+$K271&lt;=$F271),$K271,IF(AND(AM$264&gt;$R271,SUM($U271:AL271)+$K271&gt;$F271),$F271-SUM($U271:AL271),0))))</f>
        <v>0</v>
      </c>
      <c r="AN271" s="156">
        <f ca="1">IF(AND(AN$264=$R271,$J271=100%),$O271,IF(AN$264=$R271,$O271,IF(AND(AN$264&gt;$R271,SUM($U271:AM271)+$K271&lt;=$F271),$K271,IF(AND(AN$264&gt;$R271,SUM($U271:AM271)+$K271&gt;$F271),$F271-SUM($U271:AM271),0))))</f>
        <v>0</v>
      </c>
      <c r="AP271" s="163">
        <f t="shared" ca="1" si="207"/>
        <v>0</v>
      </c>
      <c r="AQ271" s="163">
        <f t="shared" ca="1" si="207"/>
        <v>0</v>
      </c>
      <c r="AR271" s="163">
        <f t="shared" ca="1" si="207"/>
        <v>0</v>
      </c>
      <c r="AS271" s="163">
        <f t="shared" ca="1" si="207"/>
        <v>0</v>
      </c>
      <c r="AT271" s="163">
        <f t="shared" ca="1" si="207"/>
        <v>0</v>
      </c>
      <c r="AU271" s="163">
        <f t="shared" ca="1" si="207"/>
        <v>0</v>
      </c>
      <c r="AV271" s="163">
        <f t="shared" ca="1" si="207"/>
        <v>0</v>
      </c>
      <c r="AW271" s="163">
        <f t="shared" ca="1" si="207"/>
        <v>0</v>
      </c>
      <c r="AX271" s="163">
        <f t="shared" ca="1" si="207"/>
        <v>0</v>
      </c>
      <c r="AY271" s="163">
        <f t="shared" ca="1" si="207"/>
        <v>0</v>
      </c>
      <c r="AZ271" s="163">
        <f t="shared" ca="1" si="208"/>
        <v>0</v>
      </c>
      <c r="BA271" s="163">
        <f t="shared" ca="1" si="208"/>
        <v>0</v>
      </c>
      <c r="BB271" s="163">
        <f t="shared" ca="1" si="208"/>
        <v>0</v>
      </c>
      <c r="BC271" s="163">
        <f t="shared" ca="1" si="208"/>
        <v>0</v>
      </c>
      <c r="BD271" s="163">
        <f t="shared" ca="1" si="208"/>
        <v>0</v>
      </c>
      <c r="BE271" s="163">
        <f t="shared" ca="1" si="208"/>
        <v>0</v>
      </c>
      <c r="BF271" s="163">
        <f t="shared" ca="1" si="208"/>
        <v>0</v>
      </c>
      <c r="BG271" s="163">
        <f t="shared" ca="1" si="208"/>
        <v>0</v>
      </c>
      <c r="BH271" s="163">
        <f t="shared" ca="1" si="208"/>
        <v>0</v>
      </c>
      <c r="BI271" s="163">
        <f t="shared" ca="1" si="208"/>
        <v>0</v>
      </c>
    </row>
    <row r="272" spans="1:61" hidden="1" outlineLevel="1" x14ac:dyDescent="0.3">
      <c r="A272" s="163">
        <f t="shared" si="211"/>
        <v>14</v>
      </c>
      <c r="B272" s="163">
        <f t="shared" si="211"/>
        <v>15</v>
      </c>
      <c r="C272" s="163" t="str">
        <f ca="1">IF(ISTEXT(OFFSET(Projekt!$B$118,$A272,B$92)),OFFSET(Projekt!$B$118,$A272,B$92),"")</f>
        <v/>
      </c>
      <c r="D272" s="163" t="str">
        <f ca="1">IF(ISTEXT(OFFSET(Projekt!$B$118,$A272,C$92)),OFFSET(Projekt!$B$118,$A272,C$92),"")</f>
        <v/>
      </c>
      <c r="E272" s="163" t="str">
        <f ca="1">IF(ISTEXT(OFFSET(Projekt!$B$118,$A272,D$92)),OFFSET(Projekt!$B$118,$A272,D$92),"")</f>
        <v/>
      </c>
      <c r="F272" s="163">
        <f ca="1">IF(ISNUMBER(OFFSET(Projekt!$B$118,$B272,F$263)),OFFSET(Projekt!$B$118,$B272,F$263),"")</f>
        <v>0</v>
      </c>
      <c r="H272" s="165">
        <f t="shared" si="199"/>
        <v>0</v>
      </c>
      <c r="I272" s="165">
        <f t="shared" si="199"/>
        <v>59</v>
      </c>
      <c r="J272" s="166">
        <f t="shared" si="199"/>
        <v>0</v>
      </c>
      <c r="K272" s="163">
        <f t="shared" ca="1" si="212"/>
        <v>0</v>
      </c>
      <c r="L272" s="163">
        <f t="shared" si="213"/>
        <v>0</v>
      </c>
      <c r="M272" s="163">
        <f t="shared" si="200"/>
        <v>0</v>
      </c>
      <c r="N272" s="163">
        <f t="shared" si="209"/>
        <v>11</v>
      </c>
      <c r="O272" s="163">
        <f t="shared" ca="1" si="210"/>
        <v>0</v>
      </c>
      <c r="P272" s="317">
        <f t="shared" ca="1" si="201"/>
        <v>0</v>
      </c>
      <c r="Q272" s="317">
        <f t="shared" ca="1" si="202"/>
        <v>0</v>
      </c>
      <c r="R272" s="163">
        <f t="shared" si="203"/>
        <v>1900</v>
      </c>
      <c r="S272" s="163" t="b">
        <f t="shared" ca="1" si="204"/>
        <v>1</v>
      </c>
      <c r="T272" s="163">
        <f t="shared" ca="1" si="205"/>
        <v>0</v>
      </c>
      <c r="U272" s="322">
        <f t="shared" ca="1" si="206"/>
        <v>0</v>
      </c>
      <c r="V272" s="156">
        <f ca="1">IF(AND(V$264=$R272,$J272=100%),$O272,IF(V$264=$R272,$O272,IF(AND(V$264&gt;$R272,SUM($U272:U272)+$K272&lt;=$F272),$K272,IF(AND(V$264&gt;$R272,SUM($U272:U272)+$K272&gt;$F272),$F272-SUM($U272:U272),0))))</f>
        <v>0</v>
      </c>
      <c r="W272" s="156">
        <f ca="1">IF(AND(W$264=$R272,$J272=100%),$O272,IF(W$264=$R272,$O272,IF(AND(W$264&gt;$R272,SUM($U272:V272)+$K272&lt;=$F272),$K272,IF(AND(W$264&gt;$R272,SUM($U272:V272)+$K272&gt;$F272),$F272-SUM($U272:V272),0))))</f>
        <v>0</v>
      </c>
      <c r="X272" s="156">
        <f ca="1">IF(AND(X$264=$R272,$J272=100%),$O272,IF(X$264=$R272,$O272,IF(AND(X$264&gt;$R272,SUM($U272:W272)+$K272&lt;=$F272),$K272,IF(AND(X$264&gt;$R272,SUM($U272:W272)+$K272&gt;$F272),$F272-SUM($U272:W272),0))))</f>
        <v>0</v>
      </c>
      <c r="Y272" s="156">
        <f ca="1">IF(AND(Y$264=$R272,$J272=100%),$O272,IF(Y$264=$R272,$O272,IF(AND(Y$264&gt;$R272,SUM($U272:X272)+$K272&lt;=$F272),$K272,IF(AND(Y$264&gt;$R272,SUM($U272:X272)+$K272&gt;$F272),$F272-SUM($U272:X272),0))))</f>
        <v>0</v>
      </c>
      <c r="Z272" s="156">
        <f ca="1">IF(AND(Z$264=$R272,$J272=100%),$O272,IF(Z$264=$R272,$O272,IF(AND(Z$264&gt;$R272,SUM($U272:Y272)+$K272&lt;=$F272),$K272,IF(AND(Z$264&gt;$R272,SUM($U272:Y272)+$K272&gt;$F272),$F272-SUM($U272:Y272),0))))</f>
        <v>0</v>
      </c>
      <c r="AA272" s="156">
        <f ca="1">IF(AND(AA$264=$R272,$J272=100%),$O272,IF(AA$264=$R272,$O272,IF(AND(AA$264&gt;$R272,SUM($U272:Z272)+$K272&lt;=$F272),$K272,IF(AND(AA$264&gt;$R272,SUM($U272:Z272)+$K272&gt;$F272),$F272-SUM($U272:Z272),0))))</f>
        <v>0</v>
      </c>
      <c r="AB272" s="156">
        <f ca="1">IF(AND(AB$264=$R272,$J272=100%),$O272,IF(AB$264=$R272,$O272,IF(AND(AB$264&gt;$R272,SUM($U272:AA272)+$K272&lt;=$F272),$K272,IF(AND(AB$264&gt;$R272,SUM($U272:AA272)+$K272&gt;$F272),$F272-SUM($U272:AA272),0))))</f>
        <v>0</v>
      </c>
      <c r="AC272" s="156">
        <f ca="1">IF(AND(AC$264=$R272,$J272=100%),$O272,IF(AC$264=$R272,$O272,IF(AND(AC$264&gt;$R272,SUM($U272:AB272)+$K272&lt;=$F272),$K272,IF(AND(AC$264&gt;$R272,SUM($U272:AB272)+$K272&gt;$F272),$F272-SUM($U272:AB272),0))))</f>
        <v>0</v>
      </c>
      <c r="AD272" s="156">
        <f ca="1">IF(AND(AD$264=$R272,$J272=100%),$O272,IF(AD$264=$R272,$O272,IF(AND(AD$264&gt;$R272,SUM($U272:AC272)+$K272&lt;=$F272),$K272,IF(AND(AD$264&gt;$R272,SUM($U272:AC272)+$K272&gt;$F272),$F272-SUM($U272:AC272),0))))</f>
        <v>0</v>
      </c>
      <c r="AE272" s="156">
        <f ca="1">IF(AND(AE$264=$R272,$J272=100%),$O272,IF(AE$264=$R272,$O272,IF(AND(AE$264&gt;$R272,SUM($U272:AD272)+$K272&lt;=$F272),$K272,IF(AND(AE$264&gt;$R272,SUM($U272:AD272)+$K272&gt;$F272),$F272-SUM($U272:AD272),0))))</f>
        <v>0</v>
      </c>
      <c r="AF272" s="156">
        <f ca="1">IF(AND(AF$264=$R272,$J272=100%),$O272,IF(AF$264=$R272,$O272,IF(AND(AF$264&gt;$R272,SUM($U272:AE272)+$K272&lt;=$F272),$K272,IF(AND(AF$264&gt;$R272,SUM($U272:AE272)+$K272&gt;$F272),$F272-SUM($U272:AE272),0))))</f>
        <v>0</v>
      </c>
      <c r="AG272" s="156">
        <f ca="1">IF(AND(AG$264=$R272,$J272=100%),$O272,IF(AG$264=$R272,$O272,IF(AND(AG$264&gt;$R272,SUM($U272:AF272)+$K272&lt;=$F272),$K272,IF(AND(AG$264&gt;$R272,SUM($U272:AF272)+$K272&gt;$F272),$F272-SUM($U272:AF272),0))))</f>
        <v>0</v>
      </c>
      <c r="AH272" s="156">
        <f ca="1">IF(AND(AH$264=$R272,$J272=100%),$O272,IF(AH$264=$R272,$O272,IF(AND(AH$264&gt;$R272,SUM($U272:AG272)+$K272&lt;=$F272),$K272,IF(AND(AH$264&gt;$R272,SUM($U272:AG272)+$K272&gt;$F272),$F272-SUM($U272:AG272),0))))</f>
        <v>0</v>
      </c>
      <c r="AI272" s="156">
        <f ca="1">IF(AND(AI$264=$R272,$J272=100%),$O272,IF(AI$264=$R272,$O272,IF(AND(AI$264&gt;$R272,SUM($U272:AH272)+$K272&lt;=$F272),$K272,IF(AND(AI$264&gt;$R272,SUM($U272:AH272)+$K272&gt;$F272),$F272-SUM($U272:AH272),0))))</f>
        <v>0</v>
      </c>
      <c r="AJ272" s="156">
        <f ca="1">IF(AND(AJ$264=$R272,$J272=100%),$O272,IF(AJ$264=$R272,$O272,IF(AND(AJ$264&gt;$R272,SUM($U272:AI272)+$K272&lt;=$F272),$K272,IF(AND(AJ$264&gt;$R272,SUM($U272:AI272)+$K272&gt;$F272),$F272-SUM($U272:AI272),0))))</f>
        <v>0</v>
      </c>
      <c r="AK272" s="156">
        <f ca="1">IF(AND(AK$264=$R272,$J272=100%),$O272,IF(AK$264=$R272,$O272,IF(AND(AK$264&gt;$R272,SUM($U272:AJ272)+$K272&lt;=$F272),$K272,IF(AND(AK$264&gt;$R272,SUM($U272:AJ272)+$K272&gt;$F272),$F272-SUM($U272:AJ272),0))))</f>
        <v>0</v>
      </c>
      <c r="AL272" s="156">
        <f ca="1">IF(AND(AL$264=$R272,$J272=100%),$O272,IF(AL$264=$R272,$O272,IF(AND(AL$264&gt;$R272,SUM($U272:AK272)+$K272&lt;=$F272),$K272,IF(AND(AL$264&gt;$R272,SUM($U272:AK272)+$K272&gt;$F272),$F272-SUM($U272:AK272),0))))</f>
        <v>0</v>
      </c>
      <c r="AM272" s="156">
        <f ca="1">IF(AND(AM$264=$R272,$J272=100%),$O272,IF(AM$264=$R272,$O272,IF(AND(AM$264&gt;$R272,SUM($U272:AL272)+$K272&lt;=$F272),$K272,IF(AND(AM$264&gt;$R272,SUM($U272:AL272)+$K272&gt;$F272),$F272-SUM($U272:AL272),0))))</f>
        <v>0</v>
      </c>
      <c r="AN272" s="156">
        <f ca="1">IF(AND(AN$264=$R272,$J272=100%),$O272,IF(AN$264=$R272,$O272,IF(AND(AN$264&gt;$R272,SUM($U272:AM272)+$K272&lt;=$F272),$K272,IF(AND(AN$264&gt;$R272,SUM($U272:AM272)+$K272&gt;$F272),$F272-SUM($U272:AM272),0))))</f>
        <v>0</v>
      </c>
      <c r="AP272" s="163">
        <f t="shared" ca="1" si="207"/>
        <v>0</v>
      </c>
      <c r="AQ272" s="163">
        <f t="shared" ca="1" si="207"/>
        <v>0</v>
      </c>
      <c r="AR272" s="163">
        <f t="shared" ca="1" si="207"/>
        <v>0</v>
      </c>
      <c r="AS272" s="163">
        <f t="shared" ca="1" si="207"/>
        <v>0</v>
      </c>
      <c r="AT272" s="163">
        <f t="shared" ca="1" si="207"/>
        <v>0</v>
      </c>
      <c r="AU272" s="163">
        <f t="shared" ca="1" si="207"/>
        <v>0</v>
      </c>
      <c r="AV272" s="163">
        <f t="shared" ca="1" si="207"/>
        <v>0</v>
      </c>
      <c r="AW272" s="163">
        <f t="shared" ca="1" si="207"/>
        <v>0</v>
      </c>
      <c r="AX272" s="163">
        <f t="shared" ca="1" si="207"/>
        <v>0</v>
      </c>
      <c r="AY272" s="163">
        <f t="shared" ca="1" si="207"/>
        <v>0</v>
      </c>
      <c r="AZ272" s="163">
        <f t="shared" ca="1" si="208"/>
        <v>0</v>
      </c>
      <c r="BA272" s="163">
        <f t="shared" ca="1" si="208"/>
        <v>0</v>
      </c>
      <c r="BB272" s="163">
        <f t="shared" ca="1" si="208"/>
        <v>0</v>
      </c>
      <c r="BC272" s="163">
        <f t="shared" ca="1" si="208"/>
        <v>0</v>
      </c>
      <c r="BD272" s="163">
        <f t="shared" ca="1" si="208"/>
        <v>0</v>
      </c>
      <c r="BE272" s="163">
        <f t="shared" ca="1" si="208"/>
        <v>0</v>
      </c>
      <c r="BF272" s="163">
        <f t="shared" ca="1" si="208"/>
        <v>0</v>
      </c>
      <c r="BG272" s="163">
        <f t="shared" ca="1" si="208"/>
        <v>0</v>
      </c>
      <c r="BH272" s="163">
        <f t="shared" ca="1" si="208"/>
        <v>0</v>
      </c>
      <c r="BI272" s="163">
        <f t="shared" ca="1" si="208"/>
        <v>0</v>
      </c>
    </row>
    <row r="273" spans="1:61" hidden="1" outlineLevel="1" x14ac:dyDescent="0.3">
      <c r="A273" s="163">
        <f t="shared" si="211"/>
        <v>16</v>
      </c>
      <c r="B273" s="163">
        <f t="shared" si="211"/>
        <v>17</v>
      </c>
      <c r="C273" s="163" t="str">
        <f ca="1">IF(ISTEXT(OFFSET(Projekt!$B$118,$A273,B$92)),OFFSET(Projekt!$B$118,$A273,B$92),"")</f>
        <v/>
      </c>
      <c r="D273" s="163" t="str">
        <f ca="1">IF(ISTEXT(OFFSET(Projekt!$B$118,$A273,C$92)),OFFSET(Projekt!$B$118,$A273,C$92),"")</f>
        <v/>
      </c>
      <c r="E273" s="163" t="str">
        <f ca="1">IF(ISTEXT(OFFSET(Projekt!$B$118,$A273,D$92)),OFFSET(Projekt!$B$118,$A273,D$92),"")</f>
        <v/>
      </c>
      <c r="F273" s="163">
        <f ca="1">IF(ISNUMBER(OFFSET(Projekt!$B$118,$B273,F$263)),OFFSET(Projekt!$B$118,$B273,F$263),"")</f>
        <v>0</v>
      </c>
      <c r="H273" s="165">
        <f t="shared" si="199"/>
        <v>0</v>
      </c>
      <c r="I273" s="165">
        <f t="shared" si="199"/>
        <v>59</v>
      </c>
      <c r="J273" s="166">
        <f t="shared" si="199"/>
        <v>0</v>
      </c>
      <c r="K273" s="163">
        <f t="shared" ca="1" si="212"/>
        <v>0</v>
      </c>
      <c r="L273" s="163">
        <f t="shared" si="213"/>
        <v>0</v>
      </c>
      <c r="M273" s="163">
        <f t="shared" si="200"/>
        <v>0</v>
      </c>
      <c r="N273" s="163">
        <f t="shared" si="209"/>
        <v>11</v>
      </c>
      <c r="O273" s="163">
        <f t="shared" ca="1" si="210"/>
        <v>0</v>
      </c>
      <c r="P273" s="317">
        <f t="shared" ca="1" si="201"/>
        <v>0</v>
      </c>
      <c r="Q273" s="317">
        <f t="shared" ca="1" si="202"/>
        <v>0</v>
      </c>
      <c r="R273" s="163">
        <f t="shared" si="203"/>
        <v>1900</v>
      </c>
      <c r="S273" s="163" t="b">
        <f t="shared" ca="1" si="204"/>
        <v>1</v>
      </c>
      <c r="T273" s="163">
        <f t="shared" ca="1" si="205"/>
        <v>0</v>
      </c>
      <c r="U273" s="322">
        <f t="shared" ca="1" si="206"/>
        <v>0</v>
      </c>
      <c r="V273" s="156">
        <f ca="1">IF(AND(V$264=$R273,$J273=100%),$O273,IF(V$264=$R273,$O273,IF(AND(V$264&gt;$R273,SUM($U273:U273)+$K273&lt;=$F273),$K273,IF(AND(V$264&gt;$R273,SUM($U273:U273)+$K273&gt;$F273),$F273-SUM($U273:U273),0))))</f>
        <v>0</v>
      </c>
      <c r="W273" s="156">
        <f ca="1">IF(AND(W$264=$R273,$J273=100%),$O273,IF(W$264=$R273,$O273,IF(AND(W$264&gt;$R273,SUM($U273:V273)+$K273&lt;=$F273),$K273,IF(AND(W$264&gt;$R273,SUM($U273:V273)+$K273&gt;$F273),$F273-SUM($U273:V273),0))))</f>
        <v>0</v>
      </c>
      <c r="X273" s="156">
        <f ca="1">IF(AND(X$264=$R273,$J273=100%),$O273,IF(X$264=$R273,$O273,IF(AND(X$264&gt;$R273,SUM($U273:W273)+$K273&lt;=$F273),$K273,IF(AND(X$264&gt;$R273,SUM($U273:W273)+$K273&gt;$F273),$F273-SUM($U273:W273),0))))</f>
        <v>0</v>
      </c>
      <c r="Y273" s="156">
        <f ca="1">IF(AND(Y$264=$R273,$J273=100%),$O273,IF(Y$264=$R273,$O273,IF(AND(Y$264&gt;$R273,SUM($U273:X273)+$K273&lt;=$F273),$K273,IF(AND(Y$264&gt;$R273,SUM($U273:X273)+$K273&gt;$F273),$F273-SUM($U273:X273),0))))</f>
        <v>0</v>
      </c>
      <c r="Z273" s="156">
        <f ca="1">IF(AND(Z$264=$R273,$J273=100%),$O273,IF(Z$264=$R273,$O273,IF(AND(Z$264&gt;$R273,SUM($U273:Y273)+$K273&lt;=$F273),$K273,IF(AND(Z$264&gt;$R273,SUM($U273:Y273)+$K273&gt;$F273),$F273-SUM($U273:Y273),0))))</f>
        <v>0</v>
      </c>
      <c r="AA273" s="156">
        <f ca="1">IF(AND(AA$264=$R273,$J273=100%),$O273,IF(AA$264=$R273,$O273,IF(AND(AA$264&gt;$R273,SUM($U273:Z273)+$K273&lt;=$F273),$K273,IF(AND(AA$264&gt;$R273,SUM($U273:Z273)+$K273&gt;$F273),$F273-SUM($U273:Z273),0))))</f>
        <v>0</v>
      </c>
      <c r="AB273" s="156">
        <f ca="1">IF(AND(AB$264=$R273,$J273=100%),$O273,IF(AB$264=$R273,$O273,IF(AND(AB$264&gt;$R273,SUM($U273:AA273)+$K273&lt;=$F273),$K273,IF(AND(AB$264&gt;$R273,SUM($U273:AA273)+$K273&gt;$F273),$F273-SUM($U273:AA273),0))))</f>
        <v>0</v>
      </c>
      <c r="AC273" s="156">
        <f ca="1">IF(AND(AC$264=$R273,$J273=100%),$O273,IF(AC$264=$R273,$O273,IF(AND(AC$264&gt;$R273,SUM($U273:AB273)+$K273&lt;=$F273),$K273,IF(AND(AC$264&gt;$R273,SUM($U273:AB273)+$K273&gt;$F273),$F273-SUM($U273:AB273),0))))</f>
        <v>0</v>
      </c>
      <c r="AD273" s="156">
        <f ca="1">IF(AND(AD$264=$R273,$J273=100%),$O273,IF(AD$264=$R273,$O273,IF(AND(AD$264&gt;$R273,SUM($U273:AC273)+$K273&lt;=$F273),$K273,IF(AND(AD$264&gt;$R273,SUM($U273:AC273)+$K273&gt;$F273),$F273-SUM($U273:AC273),0))))</f>
        <v>0</v>
      </c>
      <c r="AE273" s="156">
        <f ca="1">IF(AND(AE$264=$R273,$J273=100%),$O273,IF(AE$264=$R273,$O273,IF(AND(AE$264&gt;$R273,SUM($U273:AD273)+$K273&lt;=$F273),$K273,IF(AND(AE$264&gt;$R273,SUM($U273:AD273)+$K273&gt;$F273),$F273-SUM($U273:AD273),0))))</f>
        <v>0</v>
      </c>
      <c r="AF273" s="156">
        <f ca="1">IF(AND(AF$264=$R273,$J273=100%),$O273,IF(AF$264=$R273,$O273,IF(AND(AF$264&gt;$R273,SUM($U273:AE273)+$K273&lt;=$F273),$K273,IF(AND(AF$264&gt;$R273,SUM($U273:AE273)+$K273&gt;$F273),$F273-SUM($U273:AE273),0))))</f>
        <v>0</v>
      </c>
      <c r="AG273" s="156">
        <f ca="1">IF(AND(AG$264=$R273,$J273=100%),$O273,IF(AG$264=$R273,$O273,IF(AND(AG$264&gt;$R273,SUM($U273:AF273)+$K273&lt;=$F273),$K273,IF(AND(AG$264&gt;$R273,SUM($U273:AF273)+$K273&gt;$F273),$F273-SUM($U273:AF273),0))))</f>
        <v>0</v>
      </c>
      <c r="AH273" s="156">
        <f ca="1">IF(AND(AH$264=$R273,$J273=100%),$O273,IF(AH$264=$R273,$O273,IF(AND(AH$264&gt;$R273,SUM($U273:AG273)+$K273&lt;=$F273),$K273,IF(AND(AH$264&gt;$R273,SUM($U273:AG273)+$K273&gt;$F273),$F273-SUM($U273:AG273),0))))</f>
        <v>0</v>
      </c>
      <c r="AI273" s="156">
        <f ca="1">IF(AND(AI$264=$R273,$J273=100%),$O273,IF(AI$264=$R273,$O273,IF(AND(AI$264&gt;$R273,SUM($U273:AH273)+$K273&lt;=$F273),$K273,IF(AND(AI$264&gt;$R273,SUM($U273:AH273)+$K273&gt;$F273),$F273-SUM($U273:AH273),0))))</f>
        <v>0</v>
      </c>
      <c r="AJ273" s="156">
        <f ca="1">IF(AND(AJ$264=$R273,$J273=100%),$O273,IF(AJ$264=$R273,$O273,IF(AND(AJ$264&gt;$R273,SUM($U273:AI273)+$K273&lt;=$F273),$K273,IF(AND(AJ$264&gt;$R273,SUM($U273:AI273)+$K273&gt;$F273),$F273-SUM($U273:AI273),0))))</f>
        <v>0</v>
      </c>
      <c r="AK273" s="156">
        <f ca="1">IF(AND(AK$264=$R273,$J273=100%),$O273,IF(AK$264=$R273,$O273,IF(AND(AK$264&gt;$R273,SUM($U273:AJ273)+$K273&lt;=$F273),$K273,IF(AND(AK$264&gt;$R273,SUM($U273:AJ273)+$K273&gt;$F273),$F273-SUM($U273:AJ273),0))))</f>
        <v>0</v>
      </c>
      <c r="AL273" s="156">
        <f ca="1">IF(AND(AL$264=$R273,$J273=100%),$O273,IF(AL$264=$R273,$O273,IF(AND(AL$264&gt;$R273,SUM($U273:AK273)+$K273&lt;=$F273),$K273,IF(AND(AL$264&gt;$R273,SUM($U273:AK273)+$K273&gt;$F273),$F273-SUM($U273:AK273),0))))</f>
        <v>0</v>
      </c>
      <c r="AM273" s="156">
        <f ca="1">IF(AND(AM$264=$R273,$J273=100%),$O273,IF(AM$264=$R273,$O273,IF(AND(AM$264&gt;$R273,SUM($U273:AL273)+$K273&lt;=$F273),$K273,IF(AND(AM$264&gt;$R273,SUM($U273:AL273)+$K273&gt;$F273),$F273-SUM($U273:AL273),0))))</f>
        <v>0</v>
      </c>
      <c r="AN273" s="156">
        <f ca="1">IF(AND(AN$264=$R273,$J273=100%),$O273,IF(AN$264=$R273,$O273,IF(AND(AN$264&gt;$R273,SUM($U273:AM273)+$K273&lt;=$F273),$K273,IF(AND(AN$264&gt;$R273,SUM($U273:AM273)+$K273&gt;$F273),$F273-SUM($U273:AM273),0))))</f>
        <v>0</v>
      </c>
      <c r="AP273" s="163">
        <f t="shared" ca="1" si="207"/>
        <v>0</v>
      </c>
      <c r="AQ273" s="163">
        <f t="shared" ca="1" si="207"/>
        <v>0</v>
      </c>
      <c r="AR273" s="163">
        <f t="shared" ca="1" si="207"/>
        <v>0</v>
      </c>
      <c r="AS273" s="163">
        <f t="shared" ca="1" si="207"/>
        <v>0</v>
      </c>
      <c r="AT273" s="163">
        <f t="shared" ca="1" si="207"/>
        <v>0</v>
      </c>
      <c r="AU273" s="163">
        <f t="shared" ca="1" si="207"/>
        <v>0</v>
      </c>
      <c r="AV273" s="163">
        <f t="shared" ca="1" si="207"/>
        <v>0</v>
      </c>
      <c r="AW273" s="163">
        <f t="shared" ca="1" si="207"/>
        <v>0</v>
      </c>
      <c r="AX273" s="163">
        <f t="shared" ca="1" si="207"/>
        <v>0</v>
      </c>
      <c r="AY273" s="163">
        <f t="shared" ca="1" si="207"/>
        <v>0</v>
      </c>
      <c r="AZ273" s="163">
        <f t="shared" ca="1" si="208"/>
        <v>0</v>
      </c>
      <c r="BA273" s="163">
        <f t="shared" ca="1" si="208"/>
        <v>0</v>
      </c>
      <c r="BB273" s="163">
        <f t="shared" ca="1" si="208"/>
        <v>0</v>
      </c>
      <c r="BC273" s="163">
        <f t="shared" ca="1" si="208"/>
        <v>0</v>
      </c>
      <c r="BD273" s="163">
        <f t="shared" ca="1" si="208"/>
        <v>0</v>
      </c>
      <c r="BE273" s="163">
        <f t="shared" ca="1" si="208"/>
        <v>0</v>
      </c>
      <c r="BF273" s="163">
        <f t="shared" ca="1" si="208"/>
        <v>0</v>
      </c>
      <c r="BG273" s="163">
        <f t="shared" ca="1" si="208"/>
        <v>0</v>
      </c>
      <c r="BH273" s="163">
        <f t="shared" ca="1" si="208"/>
        <v>0</v>
      </c>
      <c r="BI273" s="163">
        <f t="shared" ca="1" si="208"/>
        <v>0</v>
      </c>
    </row>
    <row r="274" spans="1:61" hidden="1" outlineLevel="1" x14ac:dyDescent="0.3">
      <c r="A274" s="163">
        <f t="shared" si="211"/>
        <v>18</v>
      </c>
      <c r="B274" s="163">
        <f t="shared" si="211"/>
        <v>19</v>
      </c>
      <c r="C274" s="163" t="str">
        <f ca="1">IF(ISTEXT(OFFSET(Projekt!$B$118,$A274,B$92)),OFFSET(Projekt!$B$118,$A274,B$92),"")</f>
        <v/>
      </c>
      <c r="D274" s="163" t="str">
        <f ca="1">IF(ISTEXT(OFFSET(Projekt!$B$118,$A274,C$92)),OFFSET(Projekt!$B$118,$A274,C$92),"")</f>
        <v/>
      </c>
      <c r="E274" s="163" t="str">
        <f ca="1">IF(ISTEXT(OFFSET(Projekt!$B$118,$A274,D$92)),OFFSET(Projekt!$B$118,$A274,D$92),"")</f>
        <v/>
      </c>
      <c r="F274" s="163">
        <f ca="1">IF(ISNUMBER(OFFSET(Projekt!$B$118,$B274,F$263)),OFFSET(Projekt!$B$118,$B274,F$263),"")</f>
        <v>0</v>
      </c>
      <c r="H274" s="165">
        <f t="shared" si="199"/>
        <v>0</v>
      </c>
      <c r="I274" s="165">
        <f t="shared" si="199"/>
        <v>59</v>
      </c>
      <c r="J274" s="166">
        <f t="shared" si="199"/>
        <v>0</v>
      </c>
      <c r="K274" s="163">
        <f t="shared" ca="1" si="212"/>
        <v>0</v>
      </c>
      <c r="L274" s="163">
        <f t="shared" si="213"/>
        <v>0</v>
      </c>
      <c r="M274" s="163">
        <f t="shared" si="200"/>
        <v>0</v>
      </c>
      <c r="N274" s="163">
        <f t="shared" si="209"/>
        <v>11</v>
      </c>
      <c r="O274" s="163">
        <f t="shared" ca="1" si="210"/>
        <v>0</v>
      </c>
      <c r="P274" s="317">
        <f t="shared" ca="1" si="201"/>
        <v>0</v>
      </c>
      <c r="Q274" s="317">
        <f t="shared" ca="1" si="202"/>
        <v>0</v>
      </c>
      <c r="R274" s="163">
        <f t="shared" si="203"/>
        <v>1900</v>
      </c>
      <c r="S274" s="163" t="b">
        <f t="shared" ca="1" si="204"/>
        <v>1</v>
      </c>
      <c r="T274" s="163">
        <f t="shared" ca="1" si="205"/>
        <v>0</v>
      </c>
      <c r="U274" s="322">
        <f t="shared" ca="1" si="206"/>
        <v>0</v>
      </c>
      <c r="V274" s="156">
        <f ca="1">IF(AND(V$264=$R274,$J274=100%),$O274,IF(V$264=$R274,$O274,IF(AND(V$264&gt;$R274,SUM($U274:U274)+$K274&lt;=$F274),$K274,IF(AND(V$264&gt;$R274,SUM($U274:U274)+$K274&gt;$F274),$F274-SUM($U274:U274),0))))</f>
        <v>0</v>
      </c>
      <c r="W274" s="156">
        <f ca="1">IF(AND(W$264=$R274,$J274=100%),$O274,IF(W$264=$R274,$O274,IF(AND(W$264&gt;$R274,SUM($U274:V274)+$K274&lt;=$F274),$K274,IF(AND(W$264&gt;$R274,SUM($U274:V274)+$K274&gt;$F274),$F274-SUM($U274:V274),0))))</f>
        <v>0</v>
      </c>
      <c r="X274" s="156">
        <f ca="1">IF(AND(X$264=$R274,$J274=100%),$O274,IF(X$264=$R274,$O274,IF(AND(X$264&gt;$R274,SUM($U274:W274)+$K274&lt;=$F274),$K274,IF(AND(X$264&gt;$R274,SUM($U274:W274)+$K274&gt;$F274),$F274-SUM($U274:W274),0))))</f>
        <v>0</v>
      </c>
      <c r="Y274" s="156">
        <f ca="1">IF(AND(Y$264=$R274,$J274=100%),$O274,IF(Y$264=$R274,$O274,IF(AND(Y$264&gt;$R274,SUM($U274:X274)+$K274&lt;=$F274),$K274,IF(AND(Y$264&gt;$R274,SUM($U274:X274)+$K274&gt;$F274),$F274-SUM($U274:X274),0))))</f>
        <v>0</v>
      </c>
      <c r="Z274" s="156">
        <f ca="1">IF(AND(Z$264=$R274,$J274=100%),$O274,IF(Z$264=$R274,$O274,IF(AND(Z$264&gt;$R274,SUM($U274:Y274)+$K274&lt;=$F274),$K274,IF(AND(Z$264&gt;$R274,SUM($U274:Y274)+$K274&gt;$F274),$F274-SUM($U274:Y274),0))))</f>
        <v>0</v>
      </c>
      <c r="AA274" s="156">
        <f ca="1">IF(AND(AA$264=$R274,$J274=100%),$O274,IF(AA$264=$R274,$O274,IF(AND(AA$264&gt;$R274,SUM($U274:Z274)+$K274&lt;=$F274),$K274,IF(AND(AA$264&gt;$R274,SUM($U274:Z274)+$K274&gt;$F274),$F274-SUM($U274:Z274),0))))</f>
        <v>0</v>
      </c>
      <c r="AB274" s="156">
        <f ca="1">IF(AND(AB$264=$R274,$J274=100%),$O274,IF(AB$264=$R274,$O274,IF(AND(AB$264&gt;$R274,SUM($U274:AA274)+$K274&lt;=$F274),$K274,IF(AND(AB$264&gt;$R274,SUM($U274:AA274)+$K274&gt;$F274),$F274-SUM($U274:AA274),0))))</f>
        <v>0</v>
      </c>
      <c r="AC274" s="156">
        <f ca="1">IF(AND(AC$264=$R274,$J274=100%),$O274,IF(AC$264=$R274,$O274,IF(AND(AC$264&gt;$R274,SUM($U274:AB274)+$K274&lt;=$F274),$K274,IF(AND(AC$264&gt;$R274,SUM($U274:AB274)+$K274&gt;$F274),$F274-SUM($U274:AB274),0))))</f>
        <v>0</v>
      </c>
      <c r="AD274" s="156">
        <f ca="1">IF(AND(AD$264=$R274,$J274=100%),$O274,IF(AD$264=$R274,$O274,IF(AND(AD$264&gt;$R274,SUM($U274:AC274)+$K274&lt;=$F274),$K274,IF(AND(AD$264&gt;$R274,SUM($U274:AC274)+$K274&gt;$F274),$F274-SUM($U274:AC274),0))))</f>
        <v>0</v>
      </c>
      <c r="AE274" s="156">
        <f ca="1">IF(AND(AE$264=$R274,$J274=100%),$O274,IF(AE$264=$R274,$O274,IF(AND(AE$264&gt;$R274,SUM($U274:AD274)+$K274&lt;=$F274),$K274,IF(AND(AE$264&gt;$R274,SUM($U274:AD274)+$K274&gt;$F274),$F274-SUM($U274:AD274),0))))</f>
        <v>0</v>
      </c>
      <c r="AF274" s="156">
        <f ca="1">IF(AND(AF$264=$R274,$J274=100%),$O274,IF(AF$264=$R274,$O274,IF(AND(AF$264&gt;$R274,SUM($U274:AE274)+$K274&lt;=$F274),$K274,IF(AND(AF$264&gt;$R274,SUM($U274:AE274)+$K274&gt;$F274),$F274-SUM($U274:AE274),0))))</f>
        <v>0</v>
      </c>
      <c r="AG274" s="156">
        <f ca="1">IF(AND(AG$264=$R274,$J274=100%),$O274,IF(AG$264=$R274,$O274,IF(AND(AG$264&gt;$R274,SUM($U274:AF274)+$K274&lt;=$F274),$K274,IF(AND(AG$264&gt;$R274,SUM($U274:AF274)+$K274&gt;$F274),$F274-SUM($U274:AF274),0))))</f>
        <v>0</v>
      </c>
      <c r="AH274" s="156">
        <f ca="1">IF(AND(AH$264=$R274,$J274=100%),$O274,IF(AH$264=$R274,$O274,IF(AND(AH$264&gt;$R274,SUM($U274:AG274)+$K274&lt;=$F274),$K274,IF(AND(AH$264&gt;$R274,SUM($U274:AG274)+$K274&gt;$F274),$F274-SUM($U274:AG274),0))))</f>
        <v>0</v>
      </c>
      <c r="AI274" s="156">
        <f ca="1">IF(AND(AI$264=$R274,$J274=100%),$O274,IF(AI$264=$R274,$O274,IF(AND(AI$264&gt;$R274,SUM($U274:AH274)+$K274&lt;=$F274),$K274,IF(AND(AI$264&gt;$R274,SUM($U274:AH274)+$K274&gt;$F274),$F274-SUM($U274:AH274),0))))</f>
        <v>0</v>
      </c>
      <c r="AJ274" s="156">
        <f ca="1">IF(AND(AJ$264=$R274,$J274=100%),$O274,IF(AJ$264=$R274,$O274,IF(AND(AJ$264&gt;$R274,SUM($U274:AI274)+$K274&lt;=$F274),$K274,IF(AND(AJ$264&gt;$R274,SUM($U274:AI274)+$K274&gt;$F274),$F274-SUM($U274:AI274),0))))</f>
        <v>0</v>
      </c>
      <c r="AK274" s="156">
        <f ca="1">IF(AND(AK$264=$R274,$J274=100%),$O274,IF(AK$264=$R274,$O274,IF(AND(AK$264&gt;$R274,SUM($U274:AJ274)+$K274&lt;=$F274),$K274,IF(AND(AK$264&gt;$R274,SUM($U274:AJ274)+$K274&gt;$F274),$F274-SUM($U274:AJ274),0))))</f>
        <v>0</v>
      </c>
      <c r="AL274" s="156">
        <f ca="1">IF(AND(AL$264=$R274,$J274=100%),$O274,IF(AL$264=$R274,$O274,IF(AND(AL$264&gt;$R274,SUM($U274:AK274)+$K274&lt;=$F274),$K274,IF(AND(AL$264&gt;$R274,SUM($U274:AK274)+$K274&gt;$F274),$F274-SUM($U274:AK274),0))))</f>
        <v>0</v>
      </c>
      <c r="AM274" s="156">
        <f ca="1">IF(AND(AM$264=$R274,$J274=100%),$O274,IF(AM$264=$R274,$O274,IF(AND(AM$264&gt;$R274,SUM($U274:AL274)+$K274&lt;=$F274),$K274,IF(AND(AM$264&gt;$R274,SUM($U274:AL274)+$K274&gt;$F274),$F274-SUM($U274:AL274),0))))</f>
        <v>0</v>
      </c>
      <c r="AN274" s="156">
        <f ca="1">IF(AND(AN$264=$R274,$J274=100%),$O274,IF(AN$264=$R274,$O274,IF(AND(AN$264&gt;$R274,SUM($U274:AM274)+$K274&lt;=$F274),$K274,IF(AND(AN$264&gt;$R274,SUM($U274:AM274)+$K274&gt;$F274),$F274-SUM($U274:AM274),0))))</f>
        <v>0</v>
      </c>
      <c r="AP274" s="163">
        <f t="shared" ca="1" si="207"/>
        <v>0</v>
      </c>
      <c r="AQ274" s="163">
        <f t="shared" ca="1" si="207"/>
        <v>0</v>
      </c>
      <c r="AR274" s="163">
        <f t="shared" ca="1" si="207"/>
        <v>0</v>
      </c>
      <c r="AS274" s="163">
        <f t="shared" ca="1" si="207"/>
        <v>0</v>
      </c>
      <c r="AT274" s="163">
        <f t="shared" ca="1" si="207"/>
        <v>0</v>
      </c>
      <c r="AU274" s="163">
        <f t="shared" ca="1" si="207"/>
        <v>0</v>
      </c>
      <c r="AV274" s="163">
        <f t="shared" ca="1" si="207"/>
        <v>0</v>
      </c>
      <c r="AW274" s="163">
        <f t="shared" ca="1" si="207"/>
        <v>0</v>
      </c>
      <c r="AX274" s="163">
        <f t="shared" ca="1" si="207"/>
        <v>0</v>
      </c>
      <c r="AY274" s="163">
        <f t="shared" ca="1" si="207"/>
        <v>0</v>
      </c>
      <c r="AZ274" s="163">
        <f t="shared" ca="1" si="208"/>
        <v>0</v>
      </c>
      <c r="BA274" s="163">
        <f t="shared" ca="1" si="208"/>
        <v>0</v>
      </c>
      <c r="BB274" s="163">
        <f t="shared" ca="1" si="208"/>
        <v>0</v>
      </c>
      <c r="BC274" s="163">
        <f t="shared" ca="1" si="208"/>
        <v>0</v>
      </c>
      <c r="BD274" s="163">
        <f t="shared" ca="1" si="208"/>
        <v>0</v>
      </c>
      <c r="BE274" s="163">
        <f t="shared" ca="1" si="208"/>
        <v>0</v>
      </c>
      <c r="BF274" s="163">
        <f t="shared" ca="1" si="208"/>
        <v>0</v>
      </c>
      <c r="BG274" s="163">
        <f t="shared" ca="1" si="208"/>
        <v>0</v>
      </c>
      <c r="BH274" s="163">
        <f t="shared" ca="1" si="208"/>
        <v>0</v>
      </c>
      <c r="BI274" s="163">
        <f t="shared" ca="1" si="208"/>
        <v>0</v>
      </c>
    </row>
    <row r="275" spans="1:61" hidden="1" outlineLevel="1" x14ac:dyDescent="0.3">
      <c r="A275" s="163">
        <f t="shared" si="211"/>
        <v>20</v>
      </c>
      <c r="B275" s="163">
        <f t="shared" si="211"/>
        <v>21</v>
      </c>
      <c r="C275" s="163" t="str">
        <f ca="1">IF(ISTEXT(OFFSET(Projekt!$B$118,$A275,B$92)),OFFSET(Projekt!$B$118,$A275,B$92),"")</f>
        <v/>
      </c>
      <c r="D275" s="163" t="str">
        <f ca="1">IF(ISTEXT(OFFSET(Projekt!$B$118,$A275,C$92)),OFFSET(Projekt!$B$118,$A275,C$92),"")</f>
        <v/>
      </c>
      <c r="E275" s="163" t="str">
        <f ca="1">IF(ISTEXT(OFFSET(Projekt!$B$118,$A275,D$92)),OFFSET(Projekt!$B$118,$A275,D$92),"")</f>
        <v/>
      </c>
      <c r="F275" s="163">
        <f ca="1">IF(ISNUMBER(OFFSET(Projekt!$B$118,$B275,F$263)),OFFSET(Projekt!$B$118,$B275,F$263),"")</f>
        <v>0</v>
      </c>
      <c r="H275" s="165">
        <f t="shared" si="199"/>
        <v>0</v>
      </c>
      <c r="I275" s="165">
        <f t="shared" si="199"/>
        <v>59</v>
      </c>
      <c r="J275" s="166">
        <f t="shared" si="199"/>
        <v>0</v>
      </c>
      <c r="K275" s="163">
        <f t="shared" ca="1" si="212"/>
        <v>0</v>
      </c>
      <c r="L275" s="163">
        <f t="shared" si="213"/>
        <v>0</v>
      </c>
      <c r="M275" s="163">
        <f t="shared" si="200"/>
        <v>0</v>
      </c>
      <c r="N275" s="163">
        <f t="shared" si="209"/>
        <v>11</v>
      </c>
      <c r="O275" s="163">
        <f t="shared" ca="1" si="210"/>
        <v>0</v>
      </c>
      <c r="P275" s="317">
        <f t="shared" ca="1" si="201"/>
        <v>0</v>
      </c>
      <c r="Q275" s="317">
        <f t="shared" ca="1" si="202"/>
        <v>0</v>
      </c>
      <c r="R275" s="163">
        <f t="shared" si="203"/>
        <v>1900</v>
      </c>
      <c r="S275" s="163" t="b">
        <f t="shared" ca="1" si="204"/>
        <v>1</v>
      </c>
      <c r="T275" s="163">
        <f t="shared" ca="1" si="205"/>
        <v>0</v>
      </c>
      <c r="U275" s="322">
        <f t="shared" ca="1" si="206"/>
        <v>0</v>
      </c>
      <c r="V275" s="156">
        <f ca="1">IF(AND(V$264=$R275,$J275=100%),$O275,IF(V$264=$R275,$O275,IF(AND(V$264&gt;$R275,SUM($U275:U275)+$K275&lt;=$F275),$K275,IF(AND(V$264&gt;$R275,SUM($U275:U275)+$K275&gt;$F275),$F275-SUM($U275:U275),0))))</f>
        <v>0</v>
      </c>
      <c r="W275" s="156">
        <f ca="1">IF(AND(W$264=$R275,$J275=100%),$O275,IF(W$264=$R275,$O275,IF(AND(W$264&gt;$R275,SUM($U275:V275)+$K275&lt;=$F275),$K275,IF(AND(W$264&gt;$R275,SUM($U275:V275)+$K275&gt;$F275),$F275-SUM($U275:V275),0))))</f>
        <v>0</v>
      </c>
      <c r="X275" s="156">
        <f ca="1">IF(AND(X$264=$R275,$J275=100%),$O275,IF(X$264=$R275,$O275,IF(AND(X$264&gt;$R275,SUM($U275:W275)+$K275&lt;=$F275),$K275,IF(AND(X$264&gt;$R275,SUM($U275:W275)+$K275&gt;$F275),$F275-SUM($U275:W275),0))))</f>
        <v>0</v>
      </c>
      <c r="Y275" s="156">
        <f ca="1">IF(AND(Y$264=$R275,$J275=100%),$O275,IF(Y$264=$R275,$O275,IF(AND(Y$264&gt;$R275,SUM($U275:X275)+$K275&lt;=$F275),$K275,IF(AND(Y$264&gt;$R275,SUM($U275:X275)+$K275&gt;$F275),$F275-SUM($U275:X275),0))))</f>
        <v>0</v>
      </c>
      <c r="Z275" s="156">
        <f ca="1">IF(AND(Z$264=$R275,$J275=100%),$O275,IF(Z$264=$R275,$O275,IF(AND(Z$264&gt;$R275,SUM($U275:Y275)+$K275&lt;=$F275),$K275,IF(AND(Z$264&gt;$R275,SUM($U275:Y275)+$K275&gt;$F275),$F275-SUM($U275:Y275),0))))</f>
        <v>0</v>
      </c>
      <c r="AA275" s="156">
        <f ca="1">IF(AND(AA$264=$R275,$J275=100%),$O275,IF(AA$264=$R275,$O275,IF(AND(AA$264&gt;$R275,SUM($U275:Z275)+$K275&lt;=$F275),$K275,IF(AND(AA$264&gt;$R275,SUM($U275:Z275)+$K275&gt;$F275),$F275-SUM($U275:Z275),0))))</f>
        <v>0</v>
      </c>
      <c r="AB275" s="156">
        <f ca="1">IF(AND(AB$264=$R275,$J275=100%),$O275,IF(AB$264=$R275,$O275,IF(AND(AB$264&gt;$R275,SUM($U275:AA275)+$K275&lt;=$F275),$K275,IF(AND(AB$264&gt;$R275,SUM($U275:AA275)+$K275&gt;$F275),$F275-SUM($U275:AA275),0))))</f>
        <v>0</v>
      </c>
      <c r="AC275" s="156">
        <f ca="1">IF(AND(AC$264=$R275,$J275=100%),$O275,IF(AC$264=$R275,$O275,IF(AND(AC$264&gt;$R275,SUM($U275:AB275)+$K275&lt;=$F275),$K275,IF(AND(AC$264&gt;$R275,SUM($U275:AB275)+$K275&gt;$F275),$F275-SUM($U275:AB275),0))))</f>
        <v>0</v>
      </c>
      <c r="AD275" s="156">
        <f ca="1">IF(AND(AD$264=$R275,$J275=100%),$O275,IF(AD$264=$R275,$O275,IF(AND(AD$264&gt;$R275,SUM($U275:AC275)+$K275&lt;=$F275),$K275,IF(AND(AD$264&gt;$R275,SUM($U275:AC275)+$K275&gt;$F275),$F275-SUM($U275:AC275),0))))</f>
        <v>0</v>
      </c>
      <c r="AE275" s="156">
        <f ca="1">IF(AND(AE$264=$R275,$J275=100%),$O275,IF(AE$264=$R275,$O275,IF(AND(AE$264&gt;$R275,SUM($U275:AD275)+$K275&lt;=$F275),$K275,IF(AND(AE$264&gt;$R275,SUM($U275:AD275)+$K275&gt;$F275),$F275-SUM($U275:AD275),0))))</f>
        <v>0</v>
      </c>
      <c r="AF275" s="156">
        <f ca="1">IF(AND(AF$264=$R275,$J275=100%),$O275,IF(AF$264=$R275,$O275,IF(AND(AF$264&gt;$R275,SUM($U275:AE275)+$K275&lt;=$F275),$K275,IF(AND(AF$264&gt;$R275,SUM($U275:AE275)+$K275&gt;$F275),$F275-SUM($U275:AE275),0))))</f>
        <v>0</v>
      </c>
      <c r="AG275" s="156">
        <f ca="1">IF(AND(AG$264=$R275,$J275=100%),$O275,IF(AG$264=$R275,$O275,IF(AND(AG$264&gt;$R275,SUM($U275:AF275)+$K275&lt;=$F275),$K275,IF(AND(AG$264&gt;$R275,SUM($U275:AF275)+$K275&gt;$F275),$F275-SUM($U275:AF275),0))))</f>
        <v>0</v>
      </c>
      <c r="AH275" s="156">
        <f ca="1">IF(AND(AH$264=$R275,$J275=100%),$O275,IF(AH$264=$R275,$O275,IF(AND(AH$264&gt;$R275,SUM($U275:AG275)+$K275&lt;=$F275),$K275,IF(AND(AH$264&gt;$R275,SUM($U275:AG275)+$K275&gt;$F275),$F275-SUM($U275:AG275),0))))</f>
        <v>0</v>
      </c>
      <c r="AI275" s="156">
        <f ca="1">IF(AND(AI$264=$R275,$J275=100%),$O275,IF(AI$264=$R275,$O275,IF(AND(AI$264&gt;$R275,SUM($U275:AH275)+$K275&lt;=$F275),$K275,IF(AND(AI$264&gt;$R275,SUM($U275:AH275)+$K275&gt;$F275),$F275-SUM($U275:AH275),0))))</f>
        <v>0</v>
      </c>
      <c r="AJ275" s="156">
        <f ca="1">IF(AND(AJ$264=$R275,$J275=100%),$O275,IF(AJ$264=$R275,$O275,IF(AND(AJ$264&gt;$R275,SUM($U275:AI275)+$K275&lt;=$F275),$K275,IF(AND(AJ$264&gt;$R275,SUM($U275:AI275)+$K275&gt;$F275),$F275-SUM($U275:AI275),0))))</f>
        <v>0</v>
      </c>
      <c r="AK275" s="156">
        <f ca="1">IF(AND(AK$264=$R275,$J275=100%),$O275,IF(AK$264=$R275,$O275,IF(AND(AK$264&gt;$R275,SUM($U275:AJ275)+$K275&lt;=$F275),$K275,IF(AND(AK$264&gt;$R275,SUM($U275:AJ275)+$K275&gt;$F275),$F275-SUM($U275:AJ275),0))))</f>
        <v>0</v>
      </c>
      <c r="AL275" s="156">
        <f ca="1">IF(AND(AL$264=$R275,$J275=100%),$O275,IF(AL$264=$R275,$O275,IF(AND(AL$264&gt;$R275,SUM($U275:AK275)+$K275&lt;=$F275),$K275,IF(AND(AL$264&gt;$R275,SUM($U275:AK275)+$K275&gt;$F275),$F275-SUM($U275:AK275),0))))</f>
        <v>0</v>
      </c>
      <c r="AM275" s="156">
        <f ca="1">IF(AND(AM$264=$R275,$J275=100%),$O275,IF(AM$264=$R275,$O275,IF(AND(AM$264&gt;$R275,SUM($U275:AL275)+$K275&lt;=$F275),$K275,IF(AND(AM$264&gt;$R275,SUM($U275:AL275)+$K275&gt;$F275),$F275-SUM($U275:AL275),0))))</f>
        <v>0</v>
      </c>
      <c r="AN275" s="156">
        <f ca="1">IF(AND(AN$264=$R275,$J275=100%),$O275,IF(AN$264=$R275,$O275,IF(AND(AN$264&gt;$R275,SUM($U275:AM275)+$K275&lt;=$F275),$K275,IF(AND(AN$264&gt;$R275,SUM($U275:AM275)+$K275&gt;$F275),$F275-SUM($U275:AM275),0))))</f>
        <v>0</v>
      </c>
      <c r="AP275" s="163">
        <f t="shared" ref="AP275:AY284" ca="1" si="214">ROUND(SUMIF($U$264:$AN$264,AP$264,$U275:$AN275),1)</f>
        <v>0</v>
      </c>
      <c r="AQ275" s="163">
        <f t="shared" ca="1" si="214"/>
        <v>0</v>
      </c>
      <c r="AR275" s="163">
        <f t="shared" ca="1" si="214"/>
        <v>0</v>
      </c>
      <c r="AS275" s="163">
        <f t="shared" ca="1" si="214"/>
        <v>0</v>
      </c>
      <c r="AT275" s="163">
        <f t="shared" ca="1" si="214"/>
        <v>0</v>
      </c>
      <c r="AU275" s="163">
        <f t="shared" ca="1" si="214"/>
        <v>0</v>
      </c>
      <c r="AV275" s="163">
        <f t="shared" ca="1" si="214"/>
        <v>0</v>
      </c>
      <c r="AW275" s="163">
        <f t="shared" ca="1" si="214"/>
        <v>0</v>
      </c>
      <c r="AX275" s="163">
        <f t="shared" ca="1" si="214"/>
        <v>0</v>
      </c>
      <c r="AY275" s="163">
        <f t="shared" ca="1" si="214"/>
        <v>0</v>
      </c>
      <c r="AZ275" s="163">
        <f t="shared" ca="1" si="208"/>
        <v>0</v>
      </c>
      <c r="BA275" s="163">
        <f t="shared" ca="1" si="208"/>
        <v>0</v>
      </c>
      <c r="BB275" s="163">
        <f t="shared" ca="1" si="208"/>
        <v>0</v>
      </c>
      <c r="BC275" s="163">
        <f t="shared" ca="1" si="208"/>
        <v>0</v>
      </c>
      <c r="BD275" s="163">
        <f t="shared" ca="1" si="208"/>
        <v>0</v>
      </c>
      <c r="BE275" s="163">
        <f t="shared" ca="1" si="208"/>
        <v>0</v>
      </c>
      <c r="BF275" s="163">
        <f t="shared" ca="1" si="208"/>
        <v>0</v>
      </c>
      <c r="BG275" s="163">
        <f t="shared" ca="1" si="208"/>
        <v>0</v>
      </c>
      <c r="BH275" s="163">
        <f t="shared" ca="1" si="208"/>
        <v>0</v>
      </c>
      <c r="BI275" s="163">
        <f t="shared" ca="1" si="208"/>
        <v>0</v>
      </c>
    </row>
    <row r="276" spans="1:61" hidden="1" outlineLevel="1" x14ac:dyDescent="0.3">
      <c r="A276" s="163">
        <f t="shared" si="211"/>
        <v>22</v>
      </c>
      <c r="B276" s="163">
        <f t="shared" si="211"/>
        <v>23</v>
      </c>
      <c r="C276" s="163" t="str">
        <f ca="1">IF(ISTEXT(OFFSET(Projekt!$B$118,$A276,B$92)),OFFSET(Projekt!$B$118,$A276,B$92),"")</f>
        <v/>
      </c>
      <c r="D276" s="163" t="str">
        <f ca="1">IF(ISTEXT(OFFSET(Projekt!$B$118,$A276,C$92)),OFFSET(Projekt!$B$118,$A276,C$92),"")</f>
        <v/>
      </c>
      <c r="E276" s="163" t="str">
        <f ca="1">IF(ISTEXT(OFFSET(Projekt!$B$118,$A276,D$92)),OFFSET(Projekt!$B$118,$A276,D$92),"")</f>
        <v/>
      </c>
      <c r="F276" s="163">
        <f ca="1">IF(ISNUMBER(OFFSET(Projekt!$B$118,$B276,F$263)),OFFSET(Projekt!$B$118,$B276,F$263),"")</f>
        <v>0</v>
      </c>
      <c r="H276" s="165">
        <f t="shared" si="199"/>
        <v>0</v>
      </c>
      <c r="I276" s="165">
        <f t="shared" si="199"/>
        <v>59</v>
      </c>
      <c r="J276" s="166">
        <f t="shared" si="199"/>
        <v>0</v>
      </c>
      <c r="K276" s="163">
        <f t="shared" ca="1" si="212"/>
        <v>0</v>
      </c>
      <c r="L276" s="163">
        <f t="shared" si="213"/>
        <v>0</v>
      </c>
      <c r="M276" s="163">
        <f t="shared" si="200"/>
        <v>0</v>
      </c>
      <c r="N276" s="163">
        <f t="shared" si="209"/>
        <v>11</v>
      </c>
      <c r="O276" s="163">
        <f t="shared" ca="1" si="210"/>
        <v>0</v>
      </c>
      <c r="P276" s="317">
        <f t="shared" ca="1" si="201"/>
        <v>0</v>
      </c>
      <c r="Q276" s="317">
        <f t="shared" ca="1" si="202"/>
        <v>0</v>
      </c>
      <c r="R276" s="163">
        <f t="shared" si="203"/>
        <v>1900</v>
      </c>
      <c r="S276" s="163" t="b">
        <f t="shared" ca="1" si="204"/>
        <v>1</v>
      </c>
      <c r="T276" s="163">
        <f t="shared" ca="1" si="205"/>
        <v>0</v>
      </c>
      <c r="U276" s="322">
        <f t="shared" ca="1" si="206"/>
        <v>0</v>
      </c>
      <c r="V276" s="156">
        <f ca="1">IF(AND(V$264=$R276,$J276=100%),$O276,IF(V$264=$R276,$O276,IF(AND(V$264&gt;$R276,SUM($U276:U276)+$K276&lt;=$F276),$K276,IF(AND(V$264&gt;$R276,SUM($U276:U276)+$K276&gt;$F276),$F276-SUM($U276:U276),0))))</f>
        <v>0</v>
      </c>
      <c r="W276" s="156">
        <f ca="1">IF(AND(W$264=$R276,$J276=100%),$O276,IF(W$264=$R276,$O276,IF(AND(W$264&gt;$R276,SUM($U276:V276)+$K276&lt;=$F276),$K276,IF(AND(W$264&gt;$R276,SUM($U276:V276)+$K276&gt;$F276),$F276-SUM($U276:V276),0))))</f>
        <v>0</v>
      </c>
      <c r="X276" s="156">
        <f ca="1">IF(AND(X$264=$R276,$J276=100%),$O276,IF(X$264=$R276,$O276,IF(AND(X$264&gt;$R276,SUM($U276:W276)+$K276&lt;=$F276),$K276,IF(AND(X$264&gt;$R276,SUM($U276:W276)+$K276&gt;$F276),$F276-SUM($U276:W276),0))))</f>
        <v>0</v>
      </c>
      <c r="Y276" s="156">
        <f ca="1">IF(AND(Y$264=$R276,$J276=100%),$O276,IF(Y$264=$R276,$O276,IF(AND(Y$264&gt;$R276,SUM($U276:X276)+$K276&lt;=$F276),$K276,IF(AND(Y$264&gt;$R276,SUM($U276:X276)+$K276&gt;$F276),$F276-SUM($U276:X276),0))))</f>
        <v>0</v>
      </c>
      <c r="Z276" s="156">
        <f ca="1">IF(AND(Z$264=$R276,$J276=100%),$O276,IF(Z$264=$R276,$O276,IF(AND(Z$264&gt;$R276,SUM($U276:Y276)+$K276&lt;=$F276),$K276,IF(AND(Z$264&gt;$R276,SUM($U276:Y276)+$K276&gt;$F276),$F276-SUM($U276:Y276),0))))</f>
        <v>0</v>
      </c>
      <c r="AA276" s="156">
        <f ca="1">IF(AND(AA$264=$R276,$J276=100%),$O276,IF(AA$264=$R276,$O276,IF(AND(AA$264&gt;$R276,SUM($U276:Z276)+$K276&lt;=$F276),$K276,IF(AND(AA$264&gt;$R276,SUM($U276:Z276)+$K276&gt;$F276),$F276-SUM($U276:Z276),0))))</f>
        <v>0</v>
      </c>
      <c r="AB276" s="156">
        <f ca="1">IF(AND(AB$264=$R276,$J276=100%),$O276,IF(AB$264=$R276,$O276,IF(AND(AB$264&gt;$R276,SUM($U276:AA276)+$K276&lt;=$F276),$K276,IF(AND(AB$264&gt;$R276,SUM($U276:AA276)+$K276&gt;$F276),$F276-SUM($U276:AA276),0))))</f>
        <v>0</v>
      </c>
      <c r="AC276" s="156">
        <f ca="1">IF(AND(AC$264=$R276,$J276=100%),$O276,IF(AC$264=$R276,$O276,IF(AND(AC$264&gt;$R276,SUM($U276:AB276)+$K276&lt;=$F276),$K276,IF(AND(AC$264&gt;$R276,SUM($U276:AB276)+$K276&gt;$F276),$F276-SUM($U276:AB276),0))))</f>
        <v>0</v>
      </c>
      <c r="AD276" s="156">
        <f ca="1">IF(AND(AD$264=$R276,$J276=100%),$O276,IF(AD$264=$R276,$O276,IF(AND(AD$264&gt;$R276,SUM($U276:AC276)+$K276&lt;=$F276),$K276,IF(AND(AD$264&gt;$R276,SUM($U276:AC276)+$K276&gt;$F276),$F276-SUM($U276:AC276),0))))</f>
        <v>0</v>
      </c>
      <c r="AE276" s="156">
        <f ca="1">IF(AND(AE$264=$R276,$J276=100%),$O276,IF(AE$264=$R276,$O276,IF(AND(AE$264&gt;$R276,SUM($U276:AD276)+$K276&lt;=$F276),$K276,IF(AND(AE$264&gt;$R276,SUM($U276:AD276)+$K276&gt;$F276),$F276-SUM($U276:AD276),0))))</f>
        <v>0</v>
      </c>
      <c r="AF276" s="156">
        <f ca="1">IF(AND(AF$264=$R276,$J276=100%),$O276,IF(AF$264=$R276,$O276,IF(AND(AF$264&gt;$R276,SUM($U276:AE276)+$K276&lt;=$F276),$K276,IF(AND(AF$264&gt;$R276,SUM($U276:AE276)+$K276&gt;$F276),$F276-SUM($U276:AE276),0))))</f>
        <v>0</v>
      </c>
      <c r="AG276" s="156">
        <f ca="1">IF(AND(AG$264=$R276,$J276=100%),$O276,IF(AG$264=$R276,$O276,IF(AND(AG$264&gt;$R276,SUM($U276:AF276)+$K276&lt;=$F276),$K276,IF(AND(AG$264&gt;$R276,SUM($U276:AF276)+$K276&gt;$F276),$F276-SUM($U276:AF276),0))))</f>
        <v>0</v>
      </c>
      <c r="AH276" s="156">
        <f ca="1">IF(AND(AH$264=$R276,$J276=100%),$O276,IF(AH$264=$R276,$O276,IF(AND(AH$264&gt;$R276,SUM($U276:AG276)+$K276&lt;=$F276),$K276,IF(AND(AH$264&gt;$R276,SUM($U276:AG276)+$K276&gt;$F276),$F276-SUM($U276:AG276),0))))</f>
        <v>0</v>
      </c>
      <c r="AI276" s="156">
        <f ca="1">IF(AND(AI$264=$R276,$J276=100%),$O276,IF(AI$264=$R276,$O276,IF(AND(AI$264&gt;$R276,SUM($U276:AH276)+$K276&lt;=$F276),$K276,IF(AND(AI$264&gt;$R276,SUM($U276:AH276)+$K276&gt;$F276),$F276-SUM($U276:AH276),0))))</f>
        <v>0</v>
      </c>
      <c r="AJ276" s="156">
        <f ca="1">IF(AND(AJ$264=$R276,$J276=100%),$O276,IF(AJ$264=$R276,$O276,IF(AND(AJ$264&gt;$R276,SUM($U276:AI276)+$K276&lt;=$F276),$K276,IF(AND(AJ$264&gt;$R276,SUM($U276:AI276)+$K276&gt;$F276),$F276-SUM($U276:AI276),0))))</f>
        <v>0</v>
      </c>
      <c r="AK276" s="156">
        <f ca="1">IF(AND(AK$264=$R276,$J276=100%),$O276,IF(AK$264=$R276,$O276,IF(AND(AK$264&gt;$R276,SUM($U276:AJ276)+$K276&lt;=$F276),$K276,IF(AND(AK$264&gt;$R276,SUM($U276:AJ276)+$K276&gt;$F276),$F276-SUM($U276:AJ276),0))))</f>
        <v>0</v>
      </c>
      <c r="AL276" s="156">
        <f ca="1">IF(AND(AL$264=$R276,$J276=100%),$O276,IF(AL$264=$R276,$O276,IF(AND(AL$264&gt;$R276,SUM($U276:AK276)+$K276&lt;=$F276),$K276,IF(AND(AL$264&gt;$R276,SUM($U276:AK276)+$K276&gt;$F276),$F276-SUM($U276:AK276),0))))</f>
        <v>0</v>
      </c>
      <c r="AM276" s="156">
        <f ca="1">IF(AND(AM$264=$R276,$J276=100%),$O276,IF(AM$264=$R276,$O276,IF(AND(AM$264&gt;$R276,SUM($U276:AL276)+$K276&lt;=$F276),$K276,IF(AND(AM$264&gt;$R276,SUM($U276:AL276)+$K276&gt;$F276),$F276-SUM($U276:AL276),0))))</f>
        <v>0</v>
      </c>
      <c r="AN276" s="156">
        <f ca="1">IF(AND(AN$264=$R276,$J276=100%),$O276,IF(AN$264=$R276,$O276,IF(AND(AN$264&gt;$R276,SUM($U276:AM276)+$K276&lt;=$F276),$K276,IF(AND(AN$264&gt;$R276,SUM($U276:AM276)+$K276&gt;$F276),$F276-SUM($U276:AM276),0))))</f>
        <v>0</v>
      </c>
      <c r="AP276" s="163">
        <f t="shared" ca="1" si="214"/>
        <v>0</v>
      </c>
      <c r="AQ276" s="163">
        <f t="shared" ca="1" si="214"/>
        <v>0</v>
      </c>
      <c r="AR276" s="163">
        <f t="shared" ca="1" si="214"/>
        <v>0</v>
      </c>
      <c r="AS276" s="163">
        <f t="shared" ca="1" si="214"/>
        <v>0</v>
      </c>
      <c r="AT276" s="163">
        <f t="shared" ca="1" si="214"/>
        <v>0</v>
      </c>
      <c r="AU276" s="163">
        <f t="shared" ca="1" si="214"/>
        <v>0</v>
      </c>
      <c r="AV276" s="163">
        <f t="shared" ca="1" si="214"/>
        <v>0</v>
      </c>
      <c r="AW276" s="163">
        <f t="shared" ca="1" si="214"/>
        <v>0</v>
      </c>
      <c r="AX276" s="163">
        <f t="shared" ca="1" si="214"/>
        <v>0</v>
      </c>
      <c r="AY276" s="163">
        <f t="shared" ca="1" si="214"/>
        <v>0</v>
      </c>
      <c r="AZ276" s="163">
        <f t="shared" ca="1" si="208"/>
        <v>0</v>
      </c>
      <c r="BA276" s="163">
        <f t="shared" ca="1" si="208"/>
        <v>0</v>
      </c>
      <c r="BB276" s="163">
        <f t="shared" ca="1" si="208"/>
        <v>0</v>
      </c>
      <c r="BC276" s="163">
        <f t="shared" ca="1" si="208"/>
        <v>0</v>
      </c>
      <c r="BD276" s="163">
        <f t="shared" ca="1" si="208"/>
        <v>0</v>
      </c>
      <c r="BE276" s="163">
        <f t="shared" ca="1" si="208"/>
        <v>0</v>
      </c>
      <c r="BF276" s="163">
        <f t="shared" ca="1" si="208"/>
        <v>0</v>
      </c>
      <c r="BG276" s="163">
        <f t="shared" ca="1" si="208"/>
        <v>0</v>
      </c>
      <c r="BH276" s="163">
        <f t="shared" ca="1" si="208"/>
        <v>0</v>
      </c>
      <c r="BI276" s="163">
        <f t="shared" ca="1" si="208"/>
        <v>0</v>
      </c>
    </row>
    <row r="277" spans="1:61" hidden="1" outlineLevel="1" x14ac:dyDescent="0.3">
      <c r="A277" s="163">
        <f t="shared" si="211"/>
        <v>24</v>
      </c>
      <c r="B277" s="163">
        <f t="shared" si="211"/>
        <v>25</v>
      </c>
      <c r="C277" s="163" t="str">
        <f ca="1">IF(ISTEXT(OFFSET(Projekt!$B$118,$A277,B$92)),OFFSET(Projekt!$B$118,$A277,B$92),"")</f>
        <v/>
      </c>
      <c r="D277" s="163" t="str">
        <f ca="1">IF(ISTEXT(OFFSET(Projekt!$B$118,$A277,C$92)),OFFSET(Projekt!$B$118,$A277,C$92),"")</f>
        <v/>
      </c>
      <c r="E277" s="163" t="str">
        <f ca="1">IF(ISTEXT(OFFSET(Projekt!$B$118,$A277,D$92)),OFFSET(Projekt!$B$118,$A277,D$92),"")</f>
        <v/>
      </c>
      <c r="F277" s="163">
        <f ca="1">IF(ISNUMBER(OFFSET(Projekt!$B$118,$B277,F$263)),OFFSET(Projekt!$B$118,$B277,F$263),"")</f>
        <v>0</v>
      </c>
      <c r="H277" s="165">
        <f t="shared" si="199"/>
        <v>0</v>
      </c>
      <c r="I277" s="165">
        <f t="shared" si="199"/>
        <v>59</v>
      </c>
      <c r="J277" s="166">
        <f t="shared" si="199"/>
        <v>0</v>
      </c>
      <c r="K277" s="163">
        <f t="shared" ca="1" si="212"/>
        <v>0</v>
      </c>
      <c r="L277" s="163">
        <f t="shared" si="213"/>
        <v>0</v>
      </c>
      <c r="M277" s="163">
        <f t="shared" si="200"/>
        <v>0</v>
      </c>
      <c r="N277" s="163">
        <f t="shared" si="209"/>
        <v>11</v>
      </c>
      <c r="O277" s="163">
        <f t="shared" ca="1" si="210"/>
        <v>0</v>
      </c>
      <c r="P277" s="317">
        <f t="shared" ca="1" si="201"/>
        <v>0</v>
      </c>
      <c r="Q277" s="317">
        <f t="shared" ca="1" si="202"/>
        <v>0</v>
      </c>
      <c r="R277" s="163">
        <f t="shared" si="203"/>
        <v>1900</v>
      </c>
      <c r="S277" s="163" t="b">
        <f t="shared" ca="1" si="204"/>
        <v>1</v>
      </c>
      <c r="T277" s="163">
        <f t="shared" ca="1" si="205"/>
        <v>0</v>
      </c>
      <c r="U277" s="322">
        <f t="shared" ca="1" si="206"/>
        <v>0</v>
      </c>
      <c r="V277" s="156">
        <f ca="1">IF(AND(V$264=$R277,$J277=100%),$O277,IF(V$264=$R277,$O277,IF(AND(V$264&gt;$R277,SUM($U277:U277)+$K277&lt;=$F277),$K277,IF(AND(V$264&gt;$R277,SUM($U277:U277)+$K277&gt;$F277),$F277-SUM($U277:U277),0))))</f>
        <v>0</v>
      </c>
      <c r="W277" s="156">
        <f ca="1">IF(AND(W$264=$R277,$J277=100%),$O277,IF(W$264=$R277,$O277,IF(AND(W$264&gt;$R277,SUM($U277:V277)+$K277&lt;=$F277),$K277,IF(AND(W$264&gt;$R277,SUM($U277:V277)+$K277&gt;$F277),$F277-SUM($U277:V277),0))))</f>
        <v>0</v>
      </c>
      <c r="X277" s="156">
        <f ca="1">IF(AND(X$264=$R277,$J277=100%),$O277,IF(X$264=$R277,$O277,IF(AND(X$264&gt;$R277,SUM($U277:W277)+$K277&lt;=$F277),$K277,IF(AND(X$264&gt;$R277,SUM($U277:W277)+$K277&gt;$F277),$F277-SUM($U277:W277),0))))</f>
        <v>0</v>
      </c>
      <c r="Y277" s="156">
        <f ca="1">IF(AND(Y$264=$R277,$J277=100%),$O277,IF(Y$264=$R277,$O277,IF(AND(Y$264&gt;$R277,SUM($U277:X277)+$K277&lt;=$F277),$K277,IF(AND(Y$264&gt;$R277,SUM($U277:X277)+$K277&gt;$F277),$F277-SUM($U277:X277),0))))</f>
        <v>0</v>
      </c>
      <c r="Z277" s="156">
        <f ca="1">IF(AND(Z$264=$R277,$J277=100%),$O277,IF(Z$264=$R277,$O277,IF(AND(Z$264&gt;$R277,SUM($U277:Y277)+$K277&lt;=$F277),$K277,IF(AND(Z$264&gt;$R277,SUM($U277:Y277)+$K277&gt;$F277),$F277-SUM($U277:Y277),0))))</f>
        <v>0</v>
      </c>
      <c r="AA277" s="156">
        <f ca="1">IF(AND(AA$264=$R277,$J277=100%),$O277,IF(AA$264=$R277,$O277,IF(AND(AA$264&gt;$R277,SUM($U277:Z277)+$K277&lt;=$F277),$K277,IF(AND(AA$264&gt;$R277,SUM($U277:Z277)+$K277&gt;$F277),$F277-SUM($U277:Z277),0))))</f>
        <v>0</v>
      </c>
      <c r="AB277" s="156">
        <f ca="1">IF(AND(AB$264=$R277,$J277=100%),$O277,IF(AB$264=$R277,$O277,IF(AND(AB$264&gt;$R277,SUM($U277:AA277)+$K277&lt;=$F277),$K277,IF(AND(AB$264&gt;$R277,SUM($U277:AA277)+$K277&gt;$F277),$F277-SUM($U277:AA277),0))))</f>
        <v>0</v>
      </c>
      <c r="AC277" s="156">
        <f ca="1">IF(AND(AC$264=$R277,$J277=100%),$O277,IF(AC$264=$R277,$O277,IF(AND(AC$264&gt;$R277,SUM($U277:AB277)+$K277&lt;=$F277),$K277,IF(AND(AC$264&gt;$R277,SUM($U277:AB277)+$K277&gt;$F277),$F277-SUM($U277:AB277),0))))</f>
        <v>0</v>
      </c>
      <c r="AD277" s="156">
        <f ca="1">IF(AND(AD$264=$R277,$J277=100%),$O277,IF(AD$264=$R277,$O277,IF(AND(AD$264&gt;$R277,SUM($U277:AC277)+$K277&lt;=$F277),$K277,IF(AND(AD$264&gt;$R277,SUM($U277:AC277)+$K277&gt;$F277),$F277-SUM($U277:AC277),0))))</f>
        <v>0</v>
      </c>
      <c r="AE277" s="156">
        <f ca="1">IF(AND(AE$264=$R277,$J277=100%),$O277,IF(AE$264=$R277,$O277,IF(AND(AE$264&gt;$R277,SUM($U277:AD277)+$K277&lt;=$F277),$K277,IF(AND(AE$264&gt;$R277,SUM($U277:AD277)+$K277&gt;$F277),$F277-SUM($U277:AD277),0))))</f>
        <v>0</v>
      </c>
      <c r="AF277" s="156">
        <f ca="1">IF(AND(AF$264=$R277,$J277=100%),$O277,IF(AF$264=$R277,$O277,IF(AND(AF$264&gt;$R277,SUM($U277:AE277)+$K277&lt;=$F277),$K277,IF(AND(AF$264&gt;$R277,SUM($U277:AE277)+$K277&gt;$F277),$F277-SUM($U277:AE277),0))))</f>
        <v>0</v>
      </c>
      <c r="AG277" s="156">
        <f ca="1">IF(AND(AG$264=$R277,$J277=100%),$O277,IF(AG$264=$R277,$O277,IF(AND(AG$264&gt;$R277,SUM($U277:AF277)+$K277&lt;=$F277),$K277,IF(AND(AG$264&gt;$R277,SUM($U277:AF277)+$K277&gt;$F277),$F277-SUM($U277:AF277),0))))</f>
        <v>0</v>
      </c>
      <c r="AH277" s="156">
        <f ca="1">IF(AND(AH$264=$R277,$J277=100%),$O277,IF(AH$264=$R277,$O277,IF(AND(AH$264&gt;$R277,SUM($U277:AG277)+$K277&lt;=$F277),$K277,IF(AND(AH$264&gt;$R277,SUM($U277:AG277)+$K277&gt;$F277),$F277-SUM($U277:AG277),0))))</f>
        <v>0</v>
      </c>
      <c r="AI277" s="156">
        <f ca="1">IF(AND(AI$264=$R277,$J277=100%),$O277,IF(AI$264=$R277,$O277,IF(AND(AI$264&gt;$R277,SUM($U277:AH277)+$K277&lt;=$F277),$K277,IF(AND(AI$264&gt;$R277,SUM($U277:AH277)+$K277&gt;$F277),$F277-SUM($U277:AH277),0))))</f>
        <v>0</v>
      </c>
      <c r="AJ277" s="156">
        <f ca="1">IF(AND(AJ$264=$R277,$J277=100%),$O277,IF(AJ$264=$R277,$O277,IF(AND(AJ$264&gt;$R277,SUM($U277:AI277)+$K277&lt;=$F277),$K277,IF(AND(AJ$264&gt;$R277,SUM($U277:AI277)+$K277&gt;$F277),$F277-SUM($U277:AI277),0))))</f>
        <v>0</v>
      </c>
      <c r="AK277" s="156">
        <f ca="1">IF(AND(AK$264=$R277,$J277=100%),$O277,IF(AK$264=$R277,$O277,IF(AND(AK$264&gt;$R277,SUM($U277:AJ277)+$K277&lt;=$F277),$K277,IF(AND(AK$264&gt;$R277,SUM($U277:AJ277)+$K277&gt;$F277),$F277-SUM($U277:AJ277),0))))</f>
        <v>0</v>
      </c>
      <c r="AL277" s="156">
        <f ca="1">IF(AND(AL$264=$R277,$J277=100%),$O277,IF(AL$264=$R277,$O277,IF(AND(AL$264&gt;$R277,SUM($U277:AK277)+$K277&lt;=$F277),$K277,IF(AND(AL$264&gt;$R277,SUM($U277:AK277)+$K277&gt;$F277),$F277-SUM($U277:AK277),0))))</f>
        <v>0</v>
      </c>
      <c r="AM277" s="156">
        <f ca="1">IF(AND(AM$264=$R277,$J277=100%),$O277,IF(AM$264=$R277,$O277,IF(AND(AM$264&gt;$R277,SUM($U277:AL277)+$K277&lt;=$F277),$K277,IF(AND(AM$264&gt;$R277,SUM($U277:AL277)+$K277&gt;$F277),$F277-SUM($U277:AL277),0))))</f>
        <v>0</v>
      </c>
      <c r="AN277" s="156">
        <f ca="1">IF(AND(AN$264=$R277,$J277=100%),$O277,IF(AN$264=$R277,$O277,IF(AND(AN$264&gt;$R277,SUM($U277:AM277)+$K277&lt;=$F277),$K277,IF(AND(AN$264&gt;$R277,SUM($U277:AM277)+$K277&gt;$F277),$F277-SUM($U277:AM277),0))))</f>
        <v>0</v>
      </c>
      <c r="AP277" s="163">
        <f t="shared" ca="1" si="214"/>
        <v>0</v>
      </c>
      <c r="AQ277" s="163">
        <f t="shared" ca="1" si="214"/>
        <v>0</v>
      </c>
      <c r="AR277" s="163">
        <f t="shared" ca="1" si="214"/>
        <v>0</v>
      </c>
      <c r="AS277" s="163">
        <f t="shared" ca="1" si="214"/>
        <v>0</v>
      </c>
      <c r="AT277" s="163">
        <f t="shared" ca="1" si="214"/>
        <v>0</v>
      </c>
      <c r="AU277" s="163">
        <f t="shared" ca="1" si="214"/>
        <v>0</v>
      </c>
      <c r="AV277" s="163">
        <f t="shared" ca="1" si="214"/>
        <v>0</v>
      </c>
      <c r="AW277" s="163">
        <f t="shared" ca="1" si="214"/>
        <v>0</v>
      </c>
      <c r="AX277" s="163">
        <f t="shared" ca="1" si="214"/>
        <v>0</v>
      </c>
      <c r="AY277" s="163">
        <f t="shared" ca="1" si="214"/>
        <v>0</v>
      </c>
      <c r="AZ277" s="163">
        <f t="shared" ca="1" si="208"/>
        <v>0</v>
      </c>
      <c r="BA277" s="163">
        <f t="shared" ca="1" si="208"/>
        <v>0</v>
      </c>
      <c r="BB277" s="163">
        <f t="shared" ca="1" si="208"/>
        <v>0</v>
      </c>
      <c r="BC277" s="163">
        <f t="shared" ca="1" si="208"/>
        <v>0</v>
      </c>
      <c r="BD277" s="163">
        <f t="shared" ca="1" si="208"/>
        <v>0</v>
      </c>
      <c r="BE277" s="163">
        <f t="shared" ca="1" si="208"/>
        <v>0</v>
      </c>
      <c r="BF277" s="163">
        <f t="shared" ca="1" si="208"/>
        <v>0</v>
      </c>
      <c r="BG277" s="163">
        <f t="shared" ca="1" si="208"/>
        <v>0</v>
      </c>
      <c r="BH277" s="163">
        <f t="shared" ca="1" si="208"/>
        <v>0</v>
      </c>
      <c r="BI277" s="163">
        <f t="shared" ca="1" si="208"/>
        <v>0</v>
      </c>
    </row>
    <row r="278" spans="1:61" hidden="1" outlineLevel="1" x14ac:dyDescent="0.3">
      <c r="A278" s="163">
        <f t="shared" si="211"/>
        <v>26</v>
      </c>
      <c r="B278" s="163">
        <f t="shared" si="211"/>
        <v>27</v>
      </c>
      <c r="C278" s="163" t="str">
        <f ca="1">IF(ISTEXT(OFFSET(Projekt!$B$118,$A278,B$92)),OFFSET(Projekt!$B$118,$A278,B$92),"")</f>
        <v/>
      </c>
      <c r="D278" s="163" t="str">
        <f ca="1">IF(ISTEXT(OFFSET(Projekt!$B$118,$A278,C$92)),OFFSET(Projekt!$B$118,$A278,C$92),"")</f>
        <v/>
      </c>
      <c r="E278" s="163" t="str">
        <f ca="1">IF(ISTEXT(OFFSET(Projekt!$B$118,$A278,D$92)),OFFSET(Projekt!$B$118,$A278,D$92),"")</f>
        <v/>
      </c>
      <c r="F278" s="163">
        <f ca="1">IF(ISNUMBER(OFFSET(Projekt!$B$118,$B278,F$263)),OFFSET(Projekt!$B$118,$B278,F$263),"")</f>
        <v>0</v>
      </c>
      <c r="H278" s="165">
        <f t="shared" si="199"/>
        <v>0</v>
      </c>
      <c r="I278" s="165">
        <f t="shared" si="199"/>
        <v>59</v>
      </c>
      <c r="J278" s="166">
        <f t="shared" si="199"/>
        <v>0</v>
      </c>
      <c r="K278" s="163">
        <f t="shared" ca="1" si="212"/>
        <v>0</v>
      </c>
      <c r="L278" s="163">
        <f t="shared" si="213"/>
        <v>0</v>
      </c>
      <c r="M278" s="163">
        <f t="shared" si="200"/>
        <v>0</v>
      </c>
      <c r="N278" s="163">
        <f t="shared" si="209"/>
        <v>11</v>
      </c>
      <c r="O278" s="163">
        <f t="shared" ca="1" si="210"/>
        <v>0</v>
      </c>
      <c r="P278" s="317">
        <f t="shared" ca="1" si="201"/>
        <v>0</v>
      </c>
      <c r="Q278" s="317">
        <f t="shared" ca="1" si="202"/>
        <v>0</v>
      </c>
      <c r="R278" s="163">
        <f t="shared" si="203"/>
        <v>1900</v>
      </c>
      <c r="S278" s="163" t="b">
        <f t="shared" ca="1" si="204"/>
        <v>1</v>
      </c>
      <c r="T278" s="163">
        <f t="shared" ca="1" si="205"/>
        <v>0</v>
      </c>
      <c r="U278" s="322">
        <f t="shared" ca="1" si="206"/>
        <v>0</v>
      </c>
      <c r="V278" s="156">
        <f ca="1">IF(AND(V$264=$R278,$J278=100%),$O278,IF(V$264=$R278,$O278,IF(AND(V$264&gt;$R278,SUM($U278:U278)+$K278&lt;=$F278),$K278,IF(AND(V$264&gt;$R278,SUM($U278:U278)+$K278&gt;$F278),$F278-SUM($U278:U278),0))))</f>
        <v>0</v>
      </c>
      <c r="W278" s="156">
        <f ca="1">IF(AND(W$264=$R278,$J278=100%),$O278,IF(W$264=$R278,$O278,IF(AND(W$264&gt;$R278,SUM($U278:V278)+$K278&lt;=$F278),$K278,IF(AND(W$264&gt;$R278,SUM($U278:V278)+$K278&gt;$F278),$F278-SUM($U278:V278),0))))</f>
        <v>0</v>
      </c>
      <c r="X278" s="156">
        <f ca="1">IF(AND(X$264=$R278,$J278=100%),$O278,IF(X$264=$R278,$O278,IF(AND(X$264&gt;$R278,SUM($U278:W278)+$K278&lt;=$F278),$K278,IF(AND(X$264&gt;$R278,SUM($U278:W278)+$K278&gt;$F278),$F278-SUM($U278:W278),0))))</f>
        <v>0</v>
      </c>
      <c r="Y278" s="156">
        <f ca="1">IF(AND(Y$264=$R278,$J278=100%),$O278,IF(Y$264=$R278,$O278,IF(AND(Y$264&gt;$R278,SUM($U278:X278)+$K278&lt;=$F278),$K278,IF(AND(Y$264&gt;$R278,SUM($U278:X278)+$K278&gt;$F278),$F278-SUM($U278:X278),0))))</f>
        <v>0</v>
      </c>
      <c r="Z278" s="156">
        <f ca="1">IF(AND(Z$264=$R278,$J278=100%),$O278,IF(Z$264=$R278,$O278,IF(AND(Z$264&gt;$R278,SUM($U278:Y278)+$K278&lt;=$F278),$K278,IF(AND(Z$264&gt;$R278,SUM($U278:Y278)+$K278&gt;$F278),$F278-SUM($U278:Y278),0))))</f>
        <v>0</v>
      </c>
      <c r="AA278" s="156">
        <f ca="1">IF(AND(AA$264=$R278,$J278=100%),$O278,IF(AA$264=$R278,$O278,IF(AND(AA$264&gt;$R278,SUM($U278:Z278)+$K278&lt;=$F278),$K278,IF(AND(AA$264&gt;$R278,SUM($U278:Z278)+$K278&gt;$F278),$F278-SUM($U278:Z278),0))))</f>
        <v>0</v>
      </c>
      <c r="AB278" s="156">
        <f ca="1">IF(AND(AB$264=$R278,$J278=100%),$O278,IF(AB$264=$R278,$O278,IF(AND(AB$264&gt;$R278,SUM($U278:AA278)+$K278&lt;=$F278),$K278,IF(AND(AB$264&gt;$R278,SUM($U278:AA278)+$K278&gt;$F278),$F278-SUM($U278:AA278),0))))</f>
        <v>0</v>
      </c>
      <c r="AC278" s="156">
        <f ca="1">IF(AND(AC$264=$R278,$J278=100%),$O278,IF(AC$264=$R278,$O278,IF(AND(AC$264&gt;$R278,SUM($U278:AB278)+$K278&lt;=$F278),$K278,IF(AND(AC$264&gt;$R278,SUM($U278:AB278)+$K278&gt;$F278),$F278-SUM($U278:AB278),0))))</f>
        <v>0</v>
      </c>
      <c r="AD278" s="156">
        <f ca="1">IF(AND(AD$264=$R278,$J278=100%),$O278,IF(AD$264=$R278,$O278,IF(AND(AD$264&gt;$R278,SUM($U278:AC278)+$K278&lt;=$F278),$K278,IF(AND(AD$264&gt;$R278,SUM($U278:AC278)+$K278&gt;$F278),$F278-SUM($U278:AC278),0))))</f>
        <v>0</v>
      </c>
      <c r="AE278" s="156">
        <f ca="1">IF(AND(AE$264=$R278,$J278=100%),$O278,IF(AE$264=$R278,$O278,IF(AND(AE$264&gt;$R278,SUM($U278:AD278)+$K278&lt;=$F278),$K278,IF(AND(AE$264&gt;$R278,SUM($U278:AD278)+$K278&gt;$F278),$F278-SUM($U278:AD278),0))))</f>
        <v>0</v>
      </c>
      <c r="AF278" s="156">
        <f ca="1">IF(AND(AF$264=$R278,$J278=100%),$O278,IF(AF$264=$R278,$O278,IF(AND(AF$264&gt;$R278,SUM($U278:AE278)+$K278&lt;=$F278),$K278,IF(AND(AF$264&gt;$R278,SUM($U278:AE278)+$K278&gt;$F278),$F278-SUM($U278:AE278),0))))</f>
        <v>0</v>
      </c>
      <c r="AG278" s="156">
        <f ca="1">IF(AND(AG$264=$R278,$J278=100%),$O278,IF(AG$264=$R278,$O278,IF(AND(AG$264&gt;$R278,SUM($U278:AF278)+$K278&lt;=$F278),$K278,IF(AND(AG$264&gt;$R278,SUM($U278:AF278)+$K278&gt;$F278),$F278-SUM($U278:AF278),0))))</f>
        <v>0</v>
      </c>
      <c r="AH278" s="156">
        <f ca="1">IF(AND(AH$264=$R278,$J278=100%),$O278,IF(AH$264=$R278,$O278,IF(AND(AH$264&gt;$R278,SUM($U278:AG278)+$K278&lt;=$F278),$K278,IF(AND(AH$264&gt;$R278,SUM($U278:AG278)+$K278&gt;$F278),$F278-SUM($U278:AG278),0))))</f>
        <v>0</v>
      </c>
      <c r="AI278" s="156">
        <f ca="1">IF(AND(AI$264=$R278,$J278=100%),$O278,IF(AI$264=$R278,$O278,IF(AND(AI$264&gt;$R278,SUM($U278:AH278)+$K278&lt;=$F278),$K278,IF(AND(AI$264&gt;$R278,SUM($U278:AH278)+$K278&gt;$F278),$F278-SUM($U278:AH278),0))))</f>
        <v>0</v>
      </c>
      <c r="AJ278" s="156">
        <f ca="1">IF(AND(AJ$264=$R278,$J278=100%),$O278,IF(AJ$264=$R278,$O278,IF(AND(AJ$264&gt;$R278,SUM($U278:AI278)+$K278&lt;=$F278),$K278,IF(AND(AJ$264&gt;$R278,SUM($U278:AI278)+$K278&gt;$F278),$F278-SUM($U278:AI278),0))))</f>
        <v>0</v>
      </c>
      <c r="AK278" s="156">
        <f ca="1">IF(AND(AK$264=$R278,$J278=100%),$O278,IF(AK$264=$R278,$O278,IF(AND(AK$264&gt;$R278,SUM($U278:AJ278)+$K278&lt;=$F278),$K278,IF(AND(AK$264&gt;$R278,SUM($U278:AJ278)+$K278&gt;$F278),$F278-SUM($U278:AJ278),0))))</f>
        <v>0</v>
      </c>
      <c r="AL278" s="156">
        <f ca="1">IF(AND(AL$264=$R278,$J278=100%),$O278,IF(AL$264=$R278,$O278,IF(AND(AL$264&gt;$R278,SUM($U278:AK278)+$K278&lt;=$F278),$K278,IF(AND(AL$264&gt;$R278,SUM($U278:AK278)+$K278&gt;$F278),$F278-SUM($U278:AK278),0))))</f>
        <v>0</v>
      </c>
      <c r="AM278" s="156">
        <f ca="1">IF(AND(AM$264=$R278,$J278=100%),$O278,IF(AM$264=$R278,$O278,IF(AND(AM$264&gt;$R278,SUM($U278:AL278)+$K278&lt;=$F278),$K278,IF(AND(AM$264&gt;$R278,SUM($U278:AL278)+$K278&gt;$F278),$F278-SUM($U278:AL278),0))))</f>
        <v>0</v>
      </c>
      <c r="AN278" s="156">
        <f ca="1">IF(AND(AN$264=$R278,$J278=100%),$O278,IF(AN$264=$R278,$O278,IF(AND(AN$264&gt;$R278,SUM($U278:AM278)+$K278&lt;=$F278),$K278,IF(AND(AN$264&gt;$R278,SUM($U278:AM278)+$K278&gt;$F278),$F278-SUM($U278:AM278),0))))</f>
        <v>0</v>
      </c>
      <c r="AP278" s="163">
        <f t="shared" ca="1" si="214"/>
        <v>0</v>
      </c>
      <c r="AQ278" s="163">
        <f t="shared" ca="1" si="214"/>
        <v>0</v>
      </c>
      <c r="AR278" s="163">
        <f t="shared" ca="1" si="214"/>
        <v>0</v>
      </c>
      <c r="AS278" s="163">
        <f t="shared" ca="1" si="214"/>
        <v>0</v>
      </c>
      <c r="AT278" s="163">
        <f t="shared" ca="1" si="214"/>
        <v>0</v>
      </c>
      <c r="AU278" s="163">
        <f t="shared" ca="1" si="214"/>
        <v>0</v>
      </c>
      <c r="AV278" s="163">
        <f t="shared" ca="1" si="214"/>
        <v>0</v>
      </c>
      <c r="AW278" s="163">
        <f t="shared" ca="1" si="214"/>
        <v>0</v>
      </c>
      <c r="AX278" s="163">
        <f t="shared" ca="1" si="214"/>
        <v>0</v>
      </c>
      <c r="AY278" s="163">
        <f t="shared" ca="1" si="214"/>
        <v>0</v>
      </c>
      <c r="AZ278" s="163">
        <f t="shared" ca="1" si="208"/>
        <v>0</v>
      </c>
      <c r="BA278" s="163">
        <f t="shared" ca="1" si="208"/>
        <v>0</v>
      </c>
      <c r="BB278" s="163">
        <f t="shared" ca="1" si="208"/>
        <v>0</v>
      </c>
      <c r="BC278" s="163">
        <f t="shared" ca="1" si="208"/>
        <v>0</v>
      </c>
      <c r="BD278" s="163">
        <f t="shared" ca="1" si="208"/>
        <v>0</v>
      </c>
      <c r="BE278" s="163">
        <f t="shared" ca="1" si="208"/>
        <v>0</v>
      </c>
      <c r="BF278" s="163">
        <f t="shared" ca="1" si="208"/>
        <v>0</v>
      </c>
      <c r="BG278" s="163">
        <f t="shared" ca="1" si="208"/>
        <v>0</v>
      </c>
      <c r="BH278" s="163">
        <f t="shared" ca="1" si="208"/>
        <v>0</v>
      </c>
      <c r="BI278" s="163">
        <f t="shared" ca="1" si="208"/>
        <v>0</v>
      </c>
    </row>
    <row r="279" spans="1:61" hidden="1" outlineLevel="1" x14ac:dyDescent="0.3">
      <c r="A279" s="163">
        <f t="shared" si="211"/>
        <v>28</v>
      </c>
      <c r="B279" s="163">
        <f t="shared" si="211"/>
        <v>29</v>
      </c>
      <c r="C279" s="163" t="str">
        <f ca="1">IF(ISTEXT(OFFSET(Projekt!$B$118,$A279,B$92)),OFFSET(Projekt!$B$118,$A279,B$92),"")</f>
        <v/>
      </c>
      <c r="D279" s="163" t="str">
        <f ca="1">IF(ISTEXT(OFFSET(Projekt!$B$118,$A279,C$92)),OFFSET(Projekt!$B$118,$A279,C$92),"")</f>
        <v/>
      </c>
      <c r="E279" s="163" t="str">
        <f ca="1">IF(ISTEXT(OFFSET(Projekt!$B$118,$A279,D$92)),OFFSET(Projekt!$B$118,$A279,D$92),"")</f>
        <v/>
      </c>
      <c r="F279" s="163">
        <f ca="1">IF(ISNUMBER(OFFSET(Projekt!$B$118,$B279,F$263)),OFFSET(Projekt!$B$118,$B279,F$263),"")</f>
        <v>0</v>
      </c>
      <c r="H279" s="165">
        <f t="shared" si="199"/>
        <v>0</v>
      </c>
      <c r="I279" s="165">
        <f t="shared" si="199"/>
        <v>59</v>
      </c>
      <c r="J279" s="166">
        <f t="shared" si="199"/>
        <v>0</v>
      </c>
      <c r="K279" s="163">
        <f t="shared" ca="1" si="212"/>
        <v>0</v>
      </c>
      <c r="L279" s="163">
        <f t="shared" si="213"/>
        <v>0</v>
      </c>
      <c r="M279" s="163">
        <f t="shared" si="200"/>
        <v>0</v>
      </c>
      <c r="N279" s="163">
        <f t="shared" si="209"/>
        <v>11</v>
      </c>
      <c r="O279" s="163">
        <f t="shared" ca="1" si="210"/>
        <v>0</v>
      </c>
      <c r="P279" s="317">
        <f t="shared" ca="1" si="201"/>
        <v>0</v>
      </c>
      <c r="Q279" s="317">
        <f t="shared" ca="1" si="202"/>
        <v>0</v>
      </c>
      <c r="R279" s="163">
        <f t="shared" si="203"/>
        <v>1900</v>
      </c>
      <c r="S279" s="163" t="b">
        <f t="shared" ca="1" si="204"/>
        <v>1</v>
      </c>
      <c r="T279" s="163">
        <f t="shared" ca="1" si="205"/>
        <v>0</v>
      </c>
      <c r="U279" s="322">
        <f t="shared" ca="1" si="206"/>
        <v>0</v>
      </c>
      <c r="V279" s="156">
        <f ca="1">IF(AND(V$264=$R279,$J279=100%),$O279,IF(V$264=$R279,$O279,IF(AND(V$264&gt;$R279,SUM($U279:U279)+$K279&lt;=$F279),$K279,IF(AND(V$264&gt;$R279,SUM($U279:U279)+$K279&gt;$F279),$F279-SUM($U279:U279),0))))</f>
        <v>0</v>
      </c>
      <c r="W279" s="156">
        <f ca="1">IF(AND(W$264=$R279,$J279=100%),$O279,IF(W$264=$R279,$O279,IF(AND(W$264&gt;$R279,SUM($U279:V279)+$K279&lt;=$F279),$K279,IF(AND(W$264&gt;$R279,SUM($U279:V279)+$K279&gt;$F279),$F279-SUM($U279:V279),0))))</f>
        <v>0</v>
      </c>
      <c r="X279" s="156">
        <f ca="1">IF(AND(X$264=$R279,$J279=100%),$O279,IF(X$264=$R279,$O279,IF(AND(X$264&gt;$R279,SUM($U279:W279)+$K279&lt;=$F279),$K279,IF(AND(X$264&gt;$R279,SUM($U279:W279)+$K279&gt;$F279),$F279-SUM($U279:W279),0))))</f>
        <v>0</v>
      </c>
      <c r="Y279" s="156">
        <f ca="1">IF(AND(Y$264=$R279,$J279=100%),$O279,IF(Y$264=$R279,$O279,IF(AND(Y$264&gt;$R279,SUM($U279:X279)+$K279&lt;=$F279),$K279,IF(AND(Y$264&gt;$R279,SUM($U279:X279)+$K279&gt;$F279),$F279-SUM($U279:X279),0))))</f>
        <v>0</v>
      </c>
      <c r="Z279" s="156">
        <f ca="1">IF(AND(Z$264=$R279,$J279=100%),$O279,IF(Z$264=$R279,$O279,IF(AND(Z$264&gt;$R279,SUM($U279:Y279)+$K279&lt;=$F279),$K279,IF(AND(Z$264&gt;$R279,SUM($U279:Y279)+$K279&gt;$F279),$F279-SUM($U279:Y279),0))))</f>
        <v>0</v>
      </c>
      <c r="AA279" s="156">
        <f ca="1">IF(AND(AA$264=$R279,$J279=100%),$O279,IF(AA$264=$R279,$O279,IF(AND(AA$264&gt;$R279,SUM($U279:Z279)+$K279&lt;=$F279),$K279,IF(AND(AA$264&gt;$R279,SUM($U279:Z279)+$K279&gt;$F279),$F279-SUM($U279:Z279),0))))</f>
        <v>0</v>
      </c>
      <c r="AB279" s="156">
        <f ca="1">IF(AND(AB$264=$R279,$J279=100%),$O279,IF(AB$264=$R279,$O279,IF(AND(AB$264&gt;$R279,SUM($U279:AA279)+$K279&lt;=$F279),$K279,IF(AND(AB$264&gt;$R279,SUM($U279:AA279)+$K279&gt;$F279),$F279-SUM($U279:AA279),0))))</f>
        <v>0</v>
      </c>
      <c r="AC279" s="156">
        <f ca="1">IF(AND(AC$264=$R279,$J279=100%),$O279,IF(AC$264=$R279,$O279,IF(AND(AC$264&gt;$R279,SUM($U279:AB279)+$K279&lt;=$F279),$K279,IF(AND(AC$264&gt;$R279,SUM($U279:AB279)+$K279&gt;$F279),$F279-SUM($U279:AB279),0))))</f>
        <v>0</v>
      </c>
      <c r="AD279" s="156">
        <f ca="1">IF(AND(AD$264=$R279,$J279=100%),$O279,IF(AD$264=$R279,$O279,IF(AND(AD$264&gt;$R279,SUM($U279:AC279)+$K279&lt;=$F279),$K279,IF(AND(AD$264&gt;$R279,SUM($U279:AC279)+$K279&gt;$F279),$F279-SUM($U279:AC279),0))))</f>
        <v>0</v>
      </c>
      <c r="AE279" s="156">
        <f ca="1">IF(AND(AE$264=$R279,$J279=100%),$O279,IF(AE$264=$R279,$O279,IF(AND(AE$264&gt;$R279,SUM($U279:AD279)+$K279&lt;=$F279),$K279,IF(AND(AE$264&gt;$R279,SUM($U279:AD279)+$K279&gt;$F279),$F279-SUM($U279:AD279),0))))</f>
        <v>0</v>
      </c>
      <c r="AF279" s="156">
        <f ca="1">IF(AND(AF$264=$R279,$J279=100%),$O279,IF(AF$264=$R279,$O279,IF(AND(AF$264&gt;$R279,SUM($U279:AE279)+$K279&lt;=$F279),$K279,IF(AND(AF$264&gt;$R279,SUM($U279:AE279)+$K279&gt;$F279),$F279-SUM($U279:AE279),0))))</f>
        <v>0</v>
      </c>
      <c r="AG279" s="156">
        <f ca="1">IF(AND(AG$264=$R279,$J279=100%),$O279,IF(AG$264=$R279,$O279,IF(AND(AG$264&gt;$R279,SUM($U279:AF279)+$K279&lt;=$F279),$K279,IF(AND(AG$264&gt;$R279,SUM($U279:AF279)+$K279&gt;$F279),$F279-SUM($U279:AF279),0))))</f>
        <v>0</v>
      </c>
      <c r="AH279" s="156">
        <f ca="1">IF(AND(AH$264=$R279,$J279=100%),$O279,IF(AH$264=$R279,$O279,IF(AND(AH$264&gt;$R279,SUM($U279:AG279)+$K279&lt;=$F279),$K279,IF(AND(AH$264&gt;$R279,SUM($U279:AG279)+$K279&gt;$F279),$F279-SUM($U279:AG279),0))))</f>
        <v>0</v>
      </c>
      <c r="AI279" s="156">
        <f ca="1">IF(AND(AI$264=$R279,$J279=100%),$O279,IF(AI$264=$R279,$O279,IF(AND(AI$264&gt;$R279,SUM($U279:AH279)+$K279&lt;=$F279),$K279,IF(AND(AI$264&gt;$R279,SUM($U279:AH279)+$K279&gt;$F279),$F279-SUM($U279:AH279),0))))</f>
        <v>0</v>
      </c>
      <c r="AJ279" s="156">
        <f ca="1">IF(AND(AJ$264=$R279,$J279=100%),$O279,IF(AJ$264=$R279,$O279,IF(AND(AJ$264&gt;$R279,SUM($U279:AI279)+$K279&lt;=$F279),$K279,IF(AND(AJ$264&gt;$R279,SUM($U279:AI279)+$K279&gt;$F279),$F279-SUM($U279:AI279),0))))</f>
        <v>0</v>
      </c>
      <c r="AK279" s="156">
        <f ca="1">IF(AND(AK$264=$R279,$J279=100%),$O279,IF(AK$264=$R279,$O279,IF(AND(AK$264&gt;$R279,SUM($U279:AJ279)+$K279&lt;=$F279),$K279,IF(AND(AK$264&gt;$R279,SUM($U279:AJ279)+$K279&gt;$F279),$F279-SUM($U279:AJ279),0))))</f>
        <v>0</v>
      </c>
      <c r="AL279" s="156">
        <f ca="1">IF(AND(AL$264=$R279,$J279=100%),$O279,IF(AL$264=$R279,$O279,IF(AND(AL$264&gt;$R279,SUM($U279:AK279)+$K279&lt;=$F279),$K279,IF(AND(AL$264&gt;$R279,SUM($U279:AK279)+$K279&gt;$F279),$F279-SUM($U279:AK279),0))))</f>
        <v>0</v>
      </c>
      <c r="AM279" s="156">
        <f ca="1">IF(AND(AM$264=$R279,$J279=100%),$O279,IF(AM$264=$R279,$O279,IF(AND(AM$264&gt;$R279,SUM($U279:AL279)+$K279&lt;=$F279),$K279,IF(AND(AM$264&gt;$R279,SUM($U279:AL279)+$K279&gt;$F279),$F279-SUM($U279:AL279),0))))</f>
        <v>0</v>
      </c>
      <c r="AN279" s="156">
        <f ca="1">IF(AND(AN$264=$R279,$J279=100%),$O279,IF(AN$264=$R279,$O279,IF(AND(AN$264&gt;$R279,SUM($U279:AM279)+$K279&lt;=$F279),$K279,IF(AND(AN$264&gt;$R279,SUM($U279:AM279)+$K279&gt;$F279),$F279-SUM($U279:AM279),0))))</f>
        <v>0</v>
      </c>
      <c r="AP279" s="163">
        <f t="shared" ca="1" si="214"/>
        <v>0</v>
      </c>
      <c r="AQ279" s="163">
        <f t="shared" ca="1" si="214"/>
        <v>0</v>
      </c>
      <c r="AR279" s="163">
        <f t="shared" ca="1" si="214"/>
        <v>0</v>
      </c>
      <c r="AS279" s="163">
        <f t="shared" ca="1" si="214"/>
        <v>0</v>
      </c>
      <c r="AT279" s="163">
        <f t="shared" ca="1" si="214"/>
        <v>0</v>
      </c>
      <c r="AU279" s="163">
        <f t="shared" ca="1" si="214"/>
        <v>0</v>
      </c>
      <c r="AV279" s="163">
        <f t="shared" ca="1" si="214"/>
        <v>0</v>
      </c>
      <c r="AW279" s="163">
        <f t="shared" ca="1" si="214"/>
        <v>0</v>
      </c>
      <c r="AX279" s="163">
        <f t="shared" ca="1" si="214"/>
        <v>0</v>
      </c>
      <c r="AY279" s="163">
        <f t="shared" ca="1" si="214"/>
        <v>0</v>
      </c>
      <c r="AZ279" s="163">
        <f t="shared" ca="1" si="208"/>
        <v>0</v>
      </c>
      <c r="BA279" s="163">
        <f t="shared" ca="1" si="208"/>
        <v>0</v>
      </c>
      <c r="BB279" s="163">
        <f t="shared" ca="1" si="208"/>
        <v>0</v>
      </c>
      <c r="BC279" s="163">
        <f t="shared" ca="1" si="208"/>
        <v>0</v>
      </c>
      <c r="BD279" s="163">
        <f t="shared" ca="1" si="208"/>
        <v>0</v>
      </c>
      <c r="BE279" s="163">
        <f t="shared" ca="1" si="208"/>
        <v>0</v>
      </c>
      <c r="BF279" s="163">
        <f t="shared" ca="1" si="208"/>
        <v>0</v>
      </c>
      <c r="BG279" s="163">
        <f t="shared" ca="1" si="208"/>
        <v>0</v>
      </c>
      <c r="BH279" s="163">
        <f t="shared" ca="1" si="208"/>
        <v>0</v>
      </c>
      <c r="BI279" s="163">
        <f t="shared" ca="1" si="208"/>
        <v>0</v>
      </c>
    </row>
    <row r="280" spans="1:61" hidden="1" outlineLevel="1" x14ac:dyDescent="0.3">
      <c r="A280" s="163">
        <f t="shared" si="211"/>
        <v>30</v>
      </c>
      <c r="B280" s="163">
        <f t="shared" si="211"/>
        <v>31</v>
      </c>
      <c r="C280" s="163" t="str">
        <f ca="1">IF(ISTEXT(OFFSET(Projekt!$B$118,$A280,B$92)),OFFSET(Projekt!$B$118,$A280,B$92),"")</f>
        <v/>
      </c>
      <c r="D280" s="163" t="str">
        <f ca="1">IF(ISTEXT(OFFSET(Projekt!$B$118,$A280,C$92)),OFFSET(Projekt!$B$118,$A280,C$92),"")</f>
        <v/>
      </c>
      <c r="E280" s="163" t="str">
        <f ca="1">IF(ISTEXT(OFFSET(Projekt!$B$118,$A280,D$92)),OFFSET(Projekt!$B$118,$A280,D$92),"")</f>
        <v/>
      </c>
      <c r="F280" s="163">
        <f ca="1">IF(ISNUMBER(OFFSET(Projekt!$B$118,$B280,F$263)),OFFSET(Projekt!$B$118,$B280,F$263),"")</f>
        <v>0</v>
      </c>
      <c r="H280" s="165">
        <f t="shared" si="199"/>
        <v>0</v>
      </c>
      <c r="I280" s="165">
        <f t="shared" si="199"/>
        <v>59</v>
      </c>
      <c r="J280" s="166">
        <f t="shared" si="199"/>
        <v>0</v>
      </c>
      <c r="K280" s="163">
        <f t="shared" ca="1" si="212"/>
        <v>0</v>
      </c>
      <c r="L280" s="163">
        <f t="shared" si="213"/>
        <v>0</v>
      </c>
      <c r="M280" s="163">
        <f t="shared" si="200"/>
        <v>0</v>
      </c>
      <c r="N280" s="163">
        <f t="shared" si="209"/>
        <v>11</v>
      </c>
      <c r="O280" s="163">
        <f t="shared" ca="1" si="210"/>
        <v>0</v>
      </c>
      <c r="P280" s="317">
        <f t="shared" ca="1" si="201"/>
        <v>0</v>
      </c>
      <c r="Q280" s="317">
        <f t="shared" ca="1" si="202"/>
        <v>0</v>
      </c>
      <c r="R280" s="163">
        <f t="shared" si="203"/>
        <v>1900</v>
      </c>
      <c r="S280" s="163" t="b">
        <f t="shared" ca="1" si="204"/>
        <v>1</v>
      </c>
      <c r="T280" s="163">
        <f t="shared" ca="1" si="205"/>
        <v>0</v>
      </c>
      <c r="U280" s="322">
        <f t="shared" ca="1" si="206"/>
        <v>0</v>
      </c>
      <c r="V280" s="156">
        <f ca="1">IF(AND(V$264=$R280,$J280=100%),$O280,IF(V$264=$R280,$O280,IF(AND(V$264&gt;$R280,SUM($U280:U280)+$K280&lt;=$F280),$K280,IF(AND(V$264&gt;$R280,SUM($U280:U280)+$K280&gt;$F280),$F280-SUM($U280:U280),0))))</f>
        <v>0</v>
      </c>
      <c r="W280" s="156">
        <f ca="1">IF(AND(W$264=$R280,$J280=100%),$O280,IF(W$264=$R280,$O280,IF(AND(W$264&gt;$R280,SUM($U280:V280)+$K280&lt;=$F280),$K280,IF(AND(W$264&gt;$R280,SUM($U280:V280)+$K280&gt;$F280),$F280-SUM($U280:V280),0))))</f>
        <v>0</v>
      </c>
      <c r="X280" s="156">
        <f ca="1">IF(AND(X$264=$R280,$J280=100%),$O280,IF(X$264=$R280,$O280,IF(AND(X$264&gt;$R280,SUM($U280:W280)+$K280&lt;=$F280),$K280,IF(AND(X$264&gt;$R280,SUM($U280:W280)+$K280&gt;$F280),$F280-SUM($U280:W280),0))))</f>
        <v>0</v>
      </c>
      <c r="Y280" s="156">
        <f ca="1">IF(AND(Y$264=$R280,$J280=100%),$O280,IF(Y$264=$R280,$O280,IF(AND(Y$264&gt;$R280,SUM($U280:X280)+$K280&lt;=$F280),$K280,IF(AND(Y$264&gt;$R280,SUM($U280:X280)+$K280&gt;$F280),$F280-SUM($U280:X280),0))))</f>
        <v>0</v>
      </c>
      <c r="Z280" s="156">
        <f ca="1">IF(AND(Z$264=$R280,$J280=100%),$O280,IF(Z$264=$R280,$O280,IF(AND(Z$264&gt;$R280,SUM($U280:Y280)+$K280&lt;=$F280),$K280,IF(AND(Z$264&gt;$R280,SUM($U280:Y280)+$K280&gt;$F280),$F280-SUM($U280:Y280),0))))</f>
        <v>0</v>
      </c>
      <c r="AA280" s="156">
        <f ca="1">IF(AND(AA$264=$R280,$J280=100%),$O280,IF(AA$264=$R280,$O280,IF(AND(AA$264&gt;$R280,SUM($U280:Z280)+$K280&lt;=$F280),$K280,IF(AND(AA$264&gt;$R280,SUM($U280:Z280)+$K280&gt;$F280),$F280-SUM($U280:Z280),0))))</f>
        <v>0</v>
      </c>
      <c r="AB280" s="156">
        <f ca="1">IF(AND(AB$264=$R280,$J280=100%),$O280,IF(AB$264=$R280,$O280,IF(AND(AB$264&gt;$R280,SUM($U280:AA280)+$K280&lt;=$F280),$K280,IF(AND(AB$264&gt;$R280,SUM($U280:AA280)+$K280&gt;$F280),$F280-SUM($U280:AA280),0))))</f>
        <v>0</v>
      </c>
      <c r="AC280" s="156">
        <f ca="1">IF(AND(AC$264=$R280,$J280=100%),$O280,IF(AC$264=$R280,$O280,IF(AND(AC$264&gt;$R280,SUM($U280:AB280)+$K280&lt;=$F280),$K280,IF(AND(AC$264&gt;$R280,SUM($U280:AB280)+$K280&gt;$F280),$F280-SUM($U280:AB280),0))))</f>
        <v>0</v>
      </c>
      <c r="AD280" s="156">
        <f ca="1">IF(AND(AD$264=$R280,$J280=100%),$O280,IF(AD$264=$R280,$O280,IF(AND(AD$264&gt;$R280,SUM($U280:AC280)+$K280&lt;=$F280),$K280,IF(AND(AD$264&gt;$R280,SUM($U280:AC280)+$K280&gt;$F280),$F280-SUM($U280:AC280),0))))</f>
        <v>0</v>
      </c>
      <c r="AE280" s="156">
        <f ca="1">IF(AND(AE$264=$R280,$J280=100%),$O280,IF(AE$264=$R280,$O280,IF(AND(AE$264&gt;$R280,SUM($U280:AD280)+$K280&lt;=$F280),$K280,IF(AND(AE$264&gt;$R280,SUM($U280:AD280)+$K280&gt;$F280),$F280-SUM($U280:AD280),0))))</f>
        <v>0</v>
      </c>
      <c r="AF280" s="156">
        <f ca="1">IF(AND(AF$264=$R280,$J280=100%),$O280,IF(AF$264=$R280,$O280,IF(AND(AF$264&gt;$R280,SUM($U280:AE280)+$K280&lt;=$F280),$K280,IF(AND(AF$264&gt;$R280,SUM($U280:AE280)+$K280&gt;$F280),$F280-SUM($U280:AE280),0))))</f>
        <v>0</v>
      </c>
      <c r="AG280" s="156">
        <f ca="1">IF(AND(AG$264=$R280,$J280=100%),$O280,IF(AG$264=$R280,$O280,IF(AND(AG$264&gt;$R280,SUM($U280:AF280)+$K280&lt;=$F280),$K280,IF(AND(AG$264&gt;$R280,SUM($U280:AF280)+$K280&gt;$F280),$F280-SUM($U280:AF280),0))))</f>
        <v>0</v>
      </c>
      <c r="AH280" s="156">
        <f ca="1">IF(AND(AH$264=$R280,$J280=100%),$O280,IF(AH$264=$R280,$O280,IF(AND(AH$264&gt;$R280,SUM($U280:AG280)+$K280&lt;=$F280),$K280,IF(AND(AH$264&gt;$R280,SUM($U280:AG280)+$K280&gt;$F280),$F280-SUM($U280:AG280),0))))</f>
        <v>0</v>
      </c>
      <c r="AI280" s="156">
        <f ca="1">IF(AND(AI$264=$R280,$J280=100%),$O280,IF(AI$264=$R280,$O280,IF(AND(AI$264&gt;$R280,SUM($U280:AH280)+$K280&lt;=$F280),$K280,IF(AND(AI$264&gt;$R280,SUM($U280:AH280)+$K280&gt;$F280),$F280-SUM($U280:AH280),0))))</f>
        <v>0</v>
      </c>
      <c r="AJ280" s="156">
        <f ca="1">IF(AND(AJ$264=$R280,$J280=100%),$O280,IF(AJ$264=$R280,$O280,IF(AND(AJ$264&gt;$R280,SUM($U280:AI280)+$K280&lt;=$F280),$K280,IF(AND(AJ$264&gt;$R280,SUM($U280:AI280)+$K280&gt;$F280),$F280-SUM($U280:AI280),0))))</f>
        <v>0</v>
      </c>
      <c r="AK280" s="156">
        <f ca="1">IF(AND(AK$264=$R280,$J280=100%),$O280,IF(AK$264=$R280,$O280,IF(AND(AK$264&gt;$R280,SUM($U280:AJ280)+$K280&lt;=$F280),$K280,IF(AND(AK$264&gt;$R280,SUM($U280:AJ280)+$K280&gt;$F280),$F280-SUM($U280:AJ280),0))))</f>
        <v>0</v>
      </c>
      <c r="AL280" s="156">
        <f ca="1">IF(AND(AL$264=$R280,$J280=100%),$O280,IF(AL$264=$R280,$O280,IF(AND(AL$264&gt;$R280,SUM($U280:AK280)+$K280&lt;=$F280),$K280,IF(AND(AL$264&gt;$R280,SUM($U280:AK280)+$K280&gt;$F280),$F280-SUM($U280:AK280),0))))</f>
        <v>0</v>
      </c>
      <c r="AM280" s="156">
        <f ca="1">IF(AND(AM$264=$R280,$J280=100%),$O280,IF(AM$264=$R280,$O280,IF(AND(AM$264&gt;$R280,SUM($U280:AL280)+$K280&lt;=$F280),$K280,IF(AND(AM$264&gt;$R280,SUM($U280:AL280)+$K280&gt;$F280),$F280-SUM($U280:AL280),0))))</f>
        <v>0</v>
      </c>
      <c r="AN280" s="156">
        <f ca="1">IF(AND(AN$264=$R280,$J280=100%),$O280,IF(AN$264=$R280,$O280,IF(AND(AN$264&gt;$R280,SUM($U280:AM280)+$K280&lt;=$F280),$K280,IF(AND(AN$264&gt;$R280,SUM($U280:AM280)+$K280&gt;$F280),$F280-SUM($U280:AM280),0))))</f>
        <v>0</v>
      </c>
      <c r="AP280" s="163">
        <f t="shared" ca="1" si="214"/>
        <v>0</v>
      </c>
      <c r="AQ280" s="163">
        <f t="shared" ca="1" si="214"/>
        <v>0</v>
      </c>
      <c r="AR280" s="163">
        <f t="shared" ca="1" si="214"/>
        <v>0</v>
      </c>
      <c r="AS280" s="163">
        <f t="shared" ca="1" si="214"/>
        <v>0</v>
      </c>
      <c r="AT280" s="163">
        <f t="shared" ca="1" si="214"/>
        <v>0</v>
      </c>
      <c r="AU280" s="163">
        <f t="shared" ca="1" si="214"/>
        <v>0</v>
      </c>
      <c r="AV280" s="163">
        <f t="shared" ca="1" si="214"/>
        <v>0</v>
      </c>
      <c r="AW280" s="163">
        <f t="shared" ca="1" si="214"/>
        <v>0</v>
      </c>
      <c r="AX280" s="163">
        <f t="shared" ca="1" si="214"/>
        <v>0</v>
      </c>
      <c r="AY280" s="163">
        <f t="shared" ca="1" si="214"/>
        <v>0</v>
      </c>
      <c r="AZ280" s="163">
        <f t="shared" ca="1" si="208"/>
        <v>0</v>
      </c>
      <c r="BA280" s="163">
        <f t="shared" ca="1" si="208"/>
        <v>0</v>
      </c>
      <c r="BB280" s="163">
        <f t="shared" ca="1" si="208"/>
        <v>0</v>
      </c>
      <c r="BC280" s="163">
        <f t="shared" ca="1" si="208"/>
        <v>0</v>
      </c>
      <c r="BD280" s="163">
        <f t="shared" ca="1" si="208"/>
        <v>0</v>
      </c>
      <c r="BE280" s="163">
        <f t="shared" ca="1" si="208"/>
        <v>0</v>
      </c>
      <c r="BF280" s="163">
        <f t="shared" ca="1" si="208"/>
        <v>0</v>
      </c>
      <c r="BG280" s="163">
        <f t="shared" ca="1" si="208"/>
        <v>0</v>
      </c>
      <c r="BH280" s="163">
        <f t="shared" ca="1" si="208"/>
        <v>0</v>
      </c>
      <c r="BI280" s="163">
        <f t="shared" ca="1" si="208"/>
        <v>0</v>
      </c>
    </row>
    <row r="281" spans="1:61" hidden="1" outlineLevel="1" x14ac:dyDescent="0.3">
      <c r="A281" s="163">
        <f t="shared" si="211"/>
        <v>32</v>
      </c>
      <c r="B281" s="163">
        <f t="shared" si="211"/>
        <v>33</v>
      </c>
      <c r="C281" s="163" t="str">
        <f ca="1">IF(ISTEXT(OFFSET(Projekt!$B$118,$A281,B$92)),OFFSET(Projekt!$B$118,$A281,B$92),"")</f>
        <v/>
      </c>
      <c r="D281" s="163" t="str">
        <f ca="1">IF(ISTEXT(OFFSET(Projekt!$B$118,$A281,C$92)),OFFSET(Projekt!$B$118,$A281,C$92),"")</f>
        <v/>
      </c>
      <c r="E281" s="163" t="str">
        <f ca="1">IF(ISTEXT(OFFSET(Projekt!$B$118,$A281,D$92)),OFFSET(Projekt!$B$118,$A281,D$92),"")</f>
        <v/>
      </c>
      <c r="F281" s="163">
        <f ca="1">IF(ISNUMBER(OFFSET(Projekt!$B$118,$B281,F$263)),OFFSET(Projekt!$B$118,$B281,F$263),"")</f>
        <v>0</v>
      </c>
      <c r="H281" s="165">
        <f t="shared" ref="H281:J294" si="215">H149</f>
        <v>0</v>
      </c>
      <c r="I281" s="165">
        <f t="shared" si="215"/>
        <v>59</v>
      </c>
      <c r="J281" s="166">
        <f t="shared" si="215"/>
        <v>0</v>
      </c>
      <c r="K281" s="163">
        <f t="shared" ca="1" si="212"/>
        <v>0</v>
      </c>
      <c r="L281" s="163">
        <f t="shared" si="213"/>
        <v>0</v>
      </c>
      <c r="M281" s="163">
        <f t="shared" si="200"/>
        <v>0</v>
      </c>
      <c r="N281" s="163">
        <f t="shared" si="209"/>
        <v>11</v>
      </c>
      <c r="O281" s="163">
        <f t="shared" ca="1" si="210"/>
        <v>0</v>
      </c>
      <c r="P281" s="317">
        <f t="shared" ca="1" si="201"/>
        <v>0</v>
      </c>
      <c r="Q281" s="317">
        <f t="shared" ca="1" si="202"/>
        <v>0</v>
      </c>
      <c r="R281" s="163">
        <f t="shared" si="203"/>
        <v>1900</v>
      </c>
      <c r="S281" s="163" t="b">
        <f t="shared" ca="1" si="204"/>
        <v>1</v>
      </c>
      <c r="T281" s="163">
        <f t="shared" ca="1" si="205"/>
        <v>0</v>
      </c>
      <c r="U281" s="322">
        <f t="shared" ca="1" si="206"/>
        <v>0</v>
      </c>
      <c r="V281" s="156">
        <f ca="1">IF(AND(V$264=$R281,$J281=100%),$O281,IF(V$264=$R281,$O281,IF(AND(V$264&gt;$R281,SUM($U281:U281)+$K281&lt;=$F281),$K281,IF(AND(V$264&gt;$R281,SUM($U281:U281)+$K281&gt;$F281),$F281-SUM($U281:U281),0))))</f>
        <v>0</v>
      </c>
      <c r="W281" s="156">
        <f ca="1">IF(AND(W$264=$R281,$J281=100%),$O281,IF(W$264=$R281,$O281,IF(AND(W$264&gt;$R281,SUM($U281:V281)+$K281&lt;=$F281),$K281,IF(AND(W$264&gt;$R281,SUM($U281:V281)+$K281&gt;$F281),$F281-SUM($U281:V281),0))))</f>
        <v>0</v>
      </c>
      <c r="X281" s="156">
        <f ca="1">IF(AND(X$264=$R281,$J281=100%),$O281,IF(X$264=$R281,$O281,IF(AND(X$264&gt;$R281,SUM($U281:W281)+$K281&lt;=$F281),$K281,IF(AND(X$264&gt;$R281,SUM($U281:W281)+$K281&gt;$F281),$F281-SUM($U281:W281),0))))</f>
        <v>0</v>
      </c>
      <c r="Y281" s="156">
        <f ca="1">IF(AND(Y$264=$R281,$J281=100%),$O281,IF(Y$264=$R281,$O281,IF(AND(Y$264&gt;$R281,SUM($U281:X281)+$K281&lt;=$F281),$K281,IF(AND(Y$264&gt;$R281,SUM($U281:X281)+$K281&gt;$F281),$F281-SUM($U281:X281),0))))</f>
        <v>0</v>
      </c>
      <c r="Z281" s="156">
        <f ca="1">IF(AND(Z$264=$R281,$J281=100%),$O281,IF(Z$264=$R281,$O281,IF(AND(Z$264&gt;$R281,SUM($U281:Y281)+$K281&lt;=$F281),$K281,IF(AND(Z$264&gt;$R281,SUM($U281:Y281)+$K281&gt;$F281),$F281-SUM($U281:Y281),0))))</f>
        <v>0</v>
      </c>
      <c r="AA281" s="156">
        <f ca="1">IF(AND(AA$264=$R281,$J281=100%),$O281,IF(AA$264=$R281,$O281,IF(AND(AA$264&gt;$R281,SUM($U281:Z281)+$K281&lt;=$F281),$K281,IF(AND(AA$264&gt;$R281,SUM($U281:Z281)+$K281&gt;$F281),$F281-SUM($U281:Z281),0))))</f>
        <v>0</v>
      </c>
      <c r="AB281" s="156">
        <f ca="1">IF(AND(AB$264=$R281,$J281=100%),$O281,IF(AB$264=$R281,$O281,IF(AND(AB$264&gt;$R281,SUM($U281:AA281)+$K281&lt;=$F281),$K281,IF(AND(AB$264&gt;$R281,SUM($U281:AA281)+$K281&gt;$F281),$F281-SUM($U281:AA281),0))))</f>
        <v>0</v>
      </c>
      <c r="AC281" s="156">
        <f ca="1">IF(AND(AC$264=$R281,$J281=100%),$O281,IF(AC$264=$R281,$O281,IF(AND(AC$264&gt;$R281,SUM($U281:AB281)+$K281&lt;=$F281),$K281,IF(AND(AC$264&gt;$R281,SUM($U281:AB281)+$K281&gt;$F281),$F281-SUM($U281:AB281),0))))</f>
        <v>0</v>
      </c>
      <c r="AD281" s="156">
        <f ca="1">IF(AND(AD$264=$R281,$J281=100%),$O281,IF(AD$264=$R281,$O281,IF(AND(AD$264&gt;$R281,SUM($U281:AC281)+$K281&lt;=$F281),$K281,IF(AND(AD$264&gt;$R281,SUM($U281:AC281)+$K281&gt;$F281),$F281-SUM($U281:AC281),0))))</f>
        <v>0</v>
      </c>
      <c r="AE281" s="156">
        <f ca="1">IF(AND(AE$264=$R281,$J281=100%),$O281,IF(AE$264=$R281,$O281,IF(AND(AE$264&gt;$R281,SUM($U281:AD281)+$K281&lt;=$F281),$K281,IF(AND(AE$264&gt;$R281,SUM($U281:AD281)+$K281&gt;$F281),$F281-SUM($U281:AD281),0))))</f>
        <v>0</v>
      </c>
      <c r="AF281" s="156">
        <f ca="1">IF(AND(AF$264=$R281,$J281=100%),$O281,IF(AF$264=$R281,$O281,IF(AND(AF$264&gt;$R281,SUM($U281:AE281)+$K281&lt;=$F281),$K281,IF(AND(AF$264&gt;$R281,SUM($U281:AE281)+$K281&gt;$F281),$F281-SUM($U281:AE281),0))))</f>
        <v>0</v>
      </c>
      <c r="AG281" s="156">
        <f ca="1">IF(AND(AG$264=$R281,$J281=100%),$O281,IF(AG$264=$R281,$O281,IF(AND(AG$264&gt;$R281,SUM($U281:AF281)+$K281&lt;=$F281),$K281,IF(AND(AG$264&gt;$R281,SUM($U281:AF281)+$K281&gt;$F281),$F281-SUM($U281:AF281),0))))</f>
        <v>0</v>
      </c>
      <c r="AH281" s="156">
        <f ca="1">IF(AND(AH$264=$R281,$J281=100%),$O281,IF(AH$264=$R281,$O281,IF(AND(AH$264&gt;$R281,SUM($U281:AG281)+$K281&lt;=$F281),$K281,IF(AND(AH$264&gt;$R281,SUM($U281:AG281)+$K281&gt;$F281),$F281-SUM($U281:AG281),0))))</f>
        <v>0</v>
      </c>
      <c r="AI281" s="156">
        <f ca="1">IF(AND(AI$264=$R281,$J281=100%),$O281,IF(AI$264=$R281,$O281,IF(AND(AI$264&gt;$R281,SUM($U281:AH281)+$K281&lt;=$F281),$K281,IF(AND(AI$264&gt;$R281,SUM($U281:AH281)+$K281&gt;$F281),$F281-SUM($U281:AH281),0))))</f>
        <v>0</v>
      </c>
      <c r="AJ281" s="156">
        <f ca="1">IF(AND(AJ$264=$R281,$J281=100%),$O281,IF(AJ$264=$R281,$O281,IF(AND(AJ$264&gt;$R281,SUM($U281:AI281)+$K281&lt;=$F281),$K281,IF(AND(AJ$264&gt;$R281,SUM($U281:AI281)+$K281&gt;$F281),$F281-SUM($U281:AI281),0))))</f>
        <v>0</v>
      </c>
      <c r="AK281" s="156">
        <f ca="1">IF(AND(AK$264=$R281,$J281=100%),$O281,IF(AK$264=$R281,$O281,IF(AND(AK$264&gt;$R281,SUM($U281:AJ281)+$K281&lt;=$F281),$K281,IF(AND(AK$264&gt;$R281,SUM($U281:AJ281)+$K281&gt;$F281),$F281-SUM($U281:AJ281),0))))</f>
        <v>0</v>
      </c>
      <c r="AL281" s="156">
        <f ca="1">IF(AND(AL$264=$R281,$J281=100%),$O281,IF(AL$264=$R281,$O281,IF(AND(AL$264&gt;$R281,SUM($U281:AK281)+$K281&lt;=$F281),$K281,IF(AND(AL$264&gt;$R281,SUM($U281:AK281)+$K281&gt;$F281),$F281-SUM($U281:AK281),0))))</f>
        <v>0</v>
      </c>
      <c r="AM281" s="156">
        <f ca="1">IF(AND(AM$264=$R281,$J281=100%),$O281,IF(AM$264=$R281,$O281,IF(AND(AM$264&gt;$R281,SUM($U281:AL281)+$K281&lt;=$F281),$K281,IF(AND(AM$264&gt;$R281,SUM($U281:AL281)+$K281&gt;$F281),$F281-SUM($U281:AL281),0))))</f>
        <v>0</v>
      </c>
      <c r="AN281" s="156">
        <f ca="1">IF(AND(AN$264=$R281,$J281=100%),$O281,IF(AN$264=$R281,$O281,IF(AND(AN$264&gt;$R281,SUM($U281:AM281)+$K281&lt;=$F281),$K281,IF(AND(AN$264&gt;$R281,SUM($U281:AM281)+$K281&gt;$F281),$F281-SUM($U281:AM281),0))))</f>
        <v>0</v>
      </c>
      <c r="AP281" s="163">
        <f t="shared" ca="1" si="214"/>
        <v>0</v>
      </c>
      <c r="AQ281" s="163">
        <f t="shared" ca="1" si="214"/>
        <v>0</v>
      </c>
      <c r="AR281" s="163">
        <f t="shared" ca="1" si="214"/>
        <v>0</v>
      </c>
      <c r="AS281" s="163">
        <f t="shared" ca="1" si="214"/>
        <v>0</v>
      </c>
      <c r="AT281" s="163">
        <f t="shared" ca="1" si="214"/>
        <v>0</v>
      </c>
      <c r="AU281" s="163">
        <f t="shared" ca="1" si="214"/>
        <v>0</v>
      </c>
      <c r="AV281" s="163">
        <f t="shared" ca="1" si="214"/>
        <v>0</v>
      </c>
      <c r="AW281" s="163">
        <f t="shared" ca="1" si="214"/>
        <v>0</v>
      </c>
      <c r="AX281" s="163">
        <f t="shared" ca="1" si="214"/>
        <v>0</v>
      </c>
      <c r="AY281" s="163">
        <f t="shared" ca="1" si="214"/>
        <v>0</v>
      </c>
      <c r="AZ281" s="163">
        <f t="shared" ref="AZ281:BI294" ca="1" si="216">ROUND(SUMIF($U$264:$AN$264,AZ$264,$U281:$AN281),1)</f>
        <v>0</v>
      </c>
      <c r="BA281" s="163">
        <f t="shared" ca="1" si="216"/>
        <v>0</v>
      </c>
      <c r="BB281" s="163">
        <f t="shared" ca="1" si="216"/>
        <v>0</v>
      </c>
      <c r="BC281" s="163">
        <f t="shared" ca="1" si="216"/>
        <v>0</v>
      </c>
      <c r="BD281" s="163">
        <f t="shared" ca="1" si="216"/>
        <v>0</v>
      </c>
      <c r="BE281" s="163">
        <f t="shared" ca="1" si="216"/>
        <v>0</v>
      </c>
      <c r="BF281" s="163">
        <f t="shared" ca="1" si="216"/>
        <v>0</v>
      </c>
      <c r="BG281" s="163">
        <f t="shared" ca="1" si="216"/>
        <v>0</v>
      </c>
      <c r="BH281" s="163">
        <f t="shared" ca="1" si="216"/>
        <v>0</v>
      </c>
      <c r="BI281" s="163">
        <f t="shared" ca="1" si="216"/>
        <v>0</v>
      </c>
    </row>
    <row r="282" spans="1:61" hidden="1" outlineLevel="1" x14ac:dyDescent="0.3">
      <c r="A282" s="163">
        <f t="shared" si="211"/>
        <v>34</v>
      </c>
      <c r="B282" s="163">
        <f t="shared" si="211"/>
        <v>35</v>
      </c>
      <c r="C282" s="163" t="str">
        <f ca="1">IF(ISTEXT(OFFSET(Projekt!$B$118,$A282,B$92)),OFFSET(Projekt!$B$118,$A282,B$92),"")</f>
        <v/>
      </c>
      <c r="D282" s="163" t="str">
        <f ca="1">IF(ISTEXT(OFFSET(Projekt!$B$118,$A282,C$92)),OFFSET(Projekt!$B$118,$A282,C$92),"")</f>
        <v/>
      </c>
      <c r="E282" s="163" t="str">
        <f ca="1">IF(ISTEXT(OFFSET(Projekt!$B$118,$A282,D$92)),OFFSET(Projekt!$B$118,$A282,D$92),"")</f>
        <v/>
      </c>
      <c r="F282" s="163">
        <f ca="1">IF(ISNUMBER(OFFSET(Projekt!$B$118,$B282,F$263)),OFFSET(Projekt!$B$118,$B282,F$263),"")</f>
        <v>0</v>
      </c>
      <c r="H282" s="165">
        <f t="shared" si="215"/>
        <v>0</v>
      </c>
      <c r="I282" s="165">
        <f t="shared" si="215"/>
        <v>59</v>
      </c>
      <c r="J282" s="166">
        <f t="shared" si="215"/>
        <v>0</v>
      </c>
      <c r="K282" s="163">
        <f t="shared" ca="1" si="212"/>
        <v>0</v>
      </c>
      <c r="L282" s="163">
        <f t="shared" si="213"/>
        <v>0</v>
      </c>
      <c r="M282" s="163">
        <f t="shared" si="200"/>
        <v>0</v>
      </c>
      <c r="N282" s="163">
        <f t="shared" si="209"/>
        <v>11</v>
      </c>
      <c r="O282" s="163">
        <f t="shared" ca="1" si="210"/>
        <v>0</v>
      </c>
      <c r="P282" s="317">
        <f t="shared" ca="1" si="201"/>
        <v>0</v>
      </c>
      <c r="Q282" s="317">
        <f t="shared" ca="1" si="202"/>
        <v>0</v>
      </c>
      <c r="R282" s="163">
        <f t="shared" si="203"/>
        <v>1900</v>
      </c>
      <c r="S282" s="163" t="b">
        <f t="shared" ca="1" si="204"/>
        <v>1</v>
      </c>
      <c r="T282" s="163">
        <f t="shared" ca="1" si="205"/>
        <v>0</v>
      </c>
      <c r="U282" s="322">
        <f t="shared" ca="1" si="206"/>
        <v>0</v>
      </c>
      <c r="V282" s="156">
        <f ca="1">IF(AND(V$264=$R282,$J282=100%),$O282,IF(V$264=$R282,$O282,IF(AND(V$264&gt;$R282,SUM($U282:U282)+$K282&lt;=$F282),$K282,IF(AND(V$264&gt;$R282,SUM($U282:U282)+$K282&gt;$F282),$F282-SUM($U282:U282),0))))</f>
        <v>0</v>
      </c>
      <c r="W282" s="156">
        <f ca="1">IF(AND(W$264=$R282,$J282=100%),$O282,IF(W$264=$R282,$O282,IF(AND(W$264&gt;$R282,SUM($U282:V282)+$K282&lt;=$F282),$K282,IF(AND(W$264&gt;$R282,SUM($U282:V282)+$K282&gt;$F282),$F282-SUM($U282:V282),0))))</f>
        <v>0</v>
      </c>
      <c r="X282" s="156">
        <f ca="1">IF(AND(X$264=$R282,$J282=100%),$O282,IF(X$264=$R282,$O282,IF(AND(X$264&gt;$R282,SUM($U282:W282)+$K282&lt;=$F282),$K282,IF(AND(X$264&gt;$R282,SUM($U282:W282)+$K282&gt;$F282),$F282-SUM($U282:W282),0))))</f>
        <v>0</v>
      </c>
      <c r="Y282" s="156">
        <f ca="1">IF(AND(Y$264=$R282,$J282=100%),$O282,IF(Y$264=$R282,$O282,IF(AND(Y$264&gt;$R282,SUM($U282:X282)+$K282&lt;=$F282),$K282,IF(AND(Y$264&gt;$R282,SUM($U282:X282)+$K282&gt;$F282),$F282-SUM($U282:X282),0))))</f>
        <v>0</v>
      </c>
      <c r="Z282" s="156">
        <f ca="1">IF(AND(Z$264=$R282,$J282=100%),$O282,IF(Z$264=$R282,$O282,IF(AND(Z$264&gt;$R282,SUM($U282:Y282)+$K282&lt;=$F282),$K282,IF(AND(Z$264&gt;$R282,SUM($U282:Y282)+$K282&gt;$F282),$F282-SUM($U282:Y282),0))))</f>
        <v>0</v>
      </c>
      <c r="AA282" s="156">
        <f ca="1">IF(AND(AA$264=$R282,$J282=100%),$O282,IF(AA$264=$R282,$O282,IF(AND(AA$264&gt;$R282,SUM($U282:Z282)+$K282&lt;=$F282),$K282,IF(AND(AA$264&gt;$R282,SUM($U282:Z282)+$K282&gt;$F282),$F282-SUM($U282:Z282),0))))</f>
        <v>0</v>
      </c>
      <c r="AB282" s="156">
        <f ca="1">IF(AND(AB$264=$R282,$J282=100%),$O282,IF(AB$264=$R282,$O282,IF(AND(AB$264&gt;$R282,SUM($U282:AA282)+$K282&lt;=$F282),$K282,IF(AND(AB$264&gt;$R282,SUM($U282:AA282)+$K282&gt;$F282),$F282-SUM($U282:AA282),0))))</f>
        <v>0</v>
      </c>
      <c r="AC282" s="156">
        <f ca="1">IF(AND(AC$264=$R282,$J282=100%),$O282,IF(AC$264=$R282,$O282,IF(AND(AC$264&gt;$R282,SUM($U282:AB282)+$K282&lt;=$F282),$K282,IF(AND(AC$264&gt;$R282,SUM($U282:AB282)+$K282&gt;$F282),$F282-SUM($U282:AB282),0))))</f>
        <v>0</v>
      </c>
      <c r="AD282" s="156">
        <f ca="1">IF(AND(AD$264=$R282,$J282=100%),$O282,IF(AD$264=$R282,$O282,IF(AND(AD$264&gt;$R282,SUM($U282:AC282)+$K282&lt;=$F282),$K282,IF(AND(AD$264&gt;$R282,SUM($U282:AC282)+$K282&gt;$F282),$F282-SUM($U282:AC282),0))))</f>
        <v>0</v>
      </c>
      <c r="AE282" s="156">
        <f ca="1">IF(AND(AE$264=$R282,$J282=100%),$O282,IF(AE$264=$R282,$O282,IF(AND(AE$264&gt;$R282,SUM($U282:AD282)+$K282&lt;=$F282),$K282,IF(AND(AE$264&gt;$R282,SUM($U282:AD282)+$K282&gt;$F282),$F282-SUM($U282:AD282),0))))</f>
        <v>0</v>
      </c>
      <c r="AF282" s="156">
        <f ca="1">IF(AND(AF$264=$R282,$J282=100%),$O282,IF(AF$264=$R282,$O282,IF(AND(AF$264&gt;$R282,SUM($U282:AE282)+$K282&lt;=$F282),$K282,IF(AND(AF$264&gt;$R282,SUM($U282:AE282)+$K282&gt;$F282),$F282-SUM($U282:AE282),0))))</f>
        <v>0</v>
      </c>
      <c r="AG282" s="156">
        <f ca="1">IF(AND(AG$264=$R282,$J282=100%),$O282,IF(AG$264=$R282,$O282,IF(AND(AG$264&gt;$R282,SUM($U282:AF282)+$K282&lt;=$F282),$K282,IF(AND(AG$264&gt;$R282,SUM($U282:AF282)+$K282&gt;$F282),$F282-SUM($U282:AF282),0))))</f>
        <v>0</v>
      </c>
      <c r="AH282" s="156">
        <f ca="1">IF(AND(AH$264=$R282,$J282=100%),$O282,IF(AH$264=$R282,$O282,IF(AND(AH$264&gt;$R282,SUM($U282:AG282)+$K282&lt;=$F282),$K282,IF(AND(AH$264&gt;$R282,SUM($U282:AG282)+$K282&gt;$F282),$F282-SUM($U282:AG282),0))))</f>
        <v>0</v>
      </c>
      <c r="AI282" s="156">
        <f ca="1">IF(AND(AI$264=$R282,$J282=100%),$O282,IF(AI$264=$R282,$O282,IF(AND(AI$264&gt;$R282,SUM($U282:AH282)+$K282&lt;=$F282),$K282,IF(AND(AI$264&gt;$R282,SUM($U282:AH282)+$K282&gt;$F282),$F282-SUM($U282:AH282),0))))</f>
        <v>0</v>
      </c>
      <c r="AJ282" s="156">
        <f ca="1">IF(AND(AJ$264=$R282,$J282=100%),$O282,IF(AJ$264=$R282,$O282,IF(AND(AJ$264&gt;$R282,SUM($U282:AI282)+$K282&lt;=$F282),$K282,IF(AND(AJ$264&gt;$R282,SUM($U282:AI282)+$K282&gt;$F282),$F282-SUM($U282:AI282),0))))</f>
        <v>0</v>
      </c>
      <c r="AK282" s="156">
        <f ca="1">IF(AND(AK$264=$R282,$J282=100%),$O282,IF(AK$264=$R282,$O282,IF(AND(AK$264&gt;$R282,SUM($U282:AJ282)+$K282&lt;=$F282),$K282,IF(AND(AK$264&gt;$R282,SUM($U282:AJ282)+$K282&gt;$F282),$F282-SUM($U282:AJ282),0))))</f>
        <v>0</v>
      </c>
      <c r="AL282" s="156">
        <f ca="1">IF(AND(AL$264=$R282,$J282=100%),$O282,IF(AL$264=$R282,$O282,IF(AND(AL$264&gt;$R282,SUM($U282:AK282)+$K282&lt;=$F282),$K282,IF(AND(AL$264&gt;$R282,SUM($U282:AK282)+$K282&gt;$F282),$F282-SUM($U282:AK282),0))))</f>
        <v>0</v>
      </c>
      <c r="AM282" s="156">
        <f ca="1">IF(AND(AM$264=$R282,$J282=100%),$O282,IF(AM$264=$R282,$O282,IF(AND(AM$264&gt;$R282,SUM($U282:AL282)+$K282&lt;=$F282),$K282,IF(AND(AM$264&gt;$R282,SUM($U282:AL282)+$K282&gt;$F282),$F282-SUM($U282:AL282),0))))</f>
        <v>0</v>
      </c>
      <c r="AN282" s="156">
        <f ca="1">IF(AND(AN$264=$R282,$J282=100%),$O282,IF(AN$264=$R282,$O282,IF(AND(AN$264&gt;$R282,SUM($U282:AM282)+$K282&lt;=$F282),$K282,IF(AND(AN$264&gt;$R282,SUM($U282:AM282)+$K282&gt;$F282),$F282-SUM($U282:AM282),0))))</f>
        <v>0</v>
      </c>
      <c r="AP282" s="163">
        <f t="shared" ca="1" si="214"/>
        <v>0</v>
      </c>
      <c r="AQ282" s="163">
        <f t="shared" ca="1" si="214"/>
        <v>0</v>
      </c>
      <c r="AR282" s="163">
        <f t="shared" ca="1" si="214"/>
        <v>0</v>
      </c>
      <c r="AS282" s="163">
        <f t="shared" ca="1" si="214"/>
        <v>0</v>
      </c>
      <c r="AT282" s="163">
        <f t="shared" ca="1" si="214"/>
        <v>0</v>
      </c>
      <c r="AU282" s="163">
        <f t="shared" ca="1" si="214"/>
        <v>0</v>
      </c>
      <c r="AV282" s="163">
        <f t="shared" ca="1" si="214"/>
        <v>0</v>
      </c>
      <c r="AW282" s="163">
        <f t="shared" ca="1" si="214"/>
        <v>0</v>
      </c>
      <c r="AX282" s="163">
        <f t="shared" ca="1" si="214"/>
        <v>0</v>
      </c>
      <c r="AY282" s="163">
        <f t="shared" ca="1" si="214"/>
        <v>0</v>
      </c>
      <c r="AZ282" s="163">
        <f t="shared" ca="1" si="216"/>
        <v>0</v>
      </c>
      <c r="BA282" s="163">
        <f t="shared" ca="1" si="216"/>
        <v>0</v>
      </c>
      <c r="BB282" s="163">
        <f t="shared" ca="1" si="216"/>
        <v>0</v>
      </c>
      <c r="BC282" s="163">
        <f t="shared" ca="1" si="216"/>
        <v>0</v>
      </c>
      <c r="BD282" s="163">
        <f t="shared" ca="1" si="216"/>
        <v>0</v>
      </c>
      <c r="BE282" s="163">
        <f t="shared" ca="1" si="216"/>
        <v>0</v>
      </c>
      <c r="BF282" s="163">
        <f t="shared" ca="1" si="216"/>
        <v>0</v>
      </c>
      <c r="BG282" s="163">
        <f t="shared" ca="1" si="216"/>
        <v>0</v>
      </c>
      <c r="BH282" s="163">
        <f t="shared" ca="1" si="216"/>
        <v>0</v>
      </c>
      <c r="BI282" s="163">
        <f t="shared" ca="1" si="216"/>
        <v>0</v>
      </c>
    </row>
    <row r="283" spans="1:61" hidden="1" outlineLevel="1" x14ac:dyDescent="0.3">
      <c r="A283" s="163">
        <f t="shared" ref="A283:B294" si="217">A282+2</f>
        <v>36</v>
      </c>
      <c r="B283" s="163">
        <f t="shared" si="217"/>
        <v>37</v>
      </c>
      <c r="C283" s="163" t="str">
        <f ca="1">IF(ISTEXT(OFFSET(Projekt!$B$118,$A283,B$92)),OFFSET(Projekt!$B$118,$A283,B$92),"")</f>
        <v/>
      </c>
      <c r="D283" s="163" t="str">
        <f ca="1">IF(ISTEXT(OFFSET(Projekt!$B$118,$A283,C$92)),OFFSET(Projekt!$B$118,$A283,C$92),"")</f>
        <v/>
      </c>
      <c r="E283" s="163" t="str">
        <f ca="1">IF(ISTEXT(OFFSET(Projekt!$B$118,$A283,D$92)),OFFSET(Projekt!$B$118,$A283,D$92),"")</f>
        <v/>
      </c>
      <c r="F283" s="163">
        <f ca="1">IF(ISNUMBER(OFFSET(Projekt!$B$118,$B283,F$263)),OFFSET(Projekt!$B$118,$B283,F$263),"")</f>
        <v>0</v>
      </c>
      <c r="H283" s="165">
        <f t="shared" si="215"/>
        <v>0</v>
      </c>
      <c r="I283" s="165">
        <f t="shared" si="215"/>
        <v>59</v>
      </c>
      <c r="J283" s="166">
        <f t="shared" si="215"/>
        <v>0</v>
      </c>
      <c r="K283" s="163">
        <f t="shared" ca="1" si="212"/>
        <v>0</v>
      </c>
      <c r="L283" s="163">
        <f t="shared" si="213"/>
        <v>0</v>
      </c>
      <c r="M283" s="163">
        <f t="shared" si="200"/>
        <v>0</v>
      </c>
      <c r="N283" s="163">
        <f t="shared" si="209"/>
        <v>11</v>
      </c>
      <c r="O283" s="163">
        <f t="shared" ca="1" si="210"/>
        <v>0</v>
      </c>
      <c r="P283" s="317">
        <f t="shared" ca="1" si="201"/>
        <v>0</v>
      </c>
      <c r="Q283" s="317">
        <f t="shared" ca="1" si="202"/>
        <v>0</v>
      </c>
      <c r="R283" s="163">
        <f t="shared" si="203"/>
        <v>1900</v>
      </c>
      <c r="S283" s="163" t="b">
        <f t="shared" ca="1" si="204"/>
        <v>1</v>
      </c>
      <c r="T283" s="163">
        <f t="shared" ca="1" si="205"/>
        <v>0</v>
      </c>
      <c r="U283" s="322">
        <f t="shared" ca="1" si="206"/>
        <v>0</v>
      </c>
      <c r="V283" s="156">
        <f ca="1">IF(AND(V$264=$R283,$J283=100%),$O283,IF(V$264=$R283,$O283,IF(AND(V$264&gt;$R283,SUM($U283:U283)+$K283&lt;=$F283),$K283,IF(AND(V$264&gt;$R283,SUM($U283:U283)+$K283&gt;$F283),$F283-SUM($U283:U283),0))))</f>
        <v>0</v>
      </c>
      <c r="W283" s="156">
        <f ca="1">IF(AND(W$264=$R283,$J283=100%),$O283,IF(W$264=$R283,$O283,IF(AND(W$264&gt;$R283,SUM($U283:V283)+$K283&lt;=$F283),$K283,IF(AND(W$264&gt;$R283,SUM($U283:V283)+$K283&gt;$F283),$F283-SUM($U283:V283),0))))</f>
        <v>0</v>
      </c>
      <c r="X283" s="156">
        <f ca="1">IF(AND(X$264=$R283,$J283=100%),$O283,IF(X$264=$R283,$O283,IF(AND(X$264&gt;$R283,SUM($U283:W283)+$K283&lt;=$F283),$K283,IF(AND(X$264&gt;$R283,SUM($U283:W283)+$K283&gt;$F283),$F283-SUM($U283:W283),0))))</f>
        <v>0</v>
      </c>
      <c r="Y283" s="156">
        <f ca="1">IF(AND(Y$264=$R283,$J283=100%),$O283,IF(Y$264=$R283,$O283,IF(AND(Y$264&gt;$R283,SUM($U283:X283)+$K283&lt;=$F283),$K283,IF(AND(Y$264&gt;$R283,SUM($U283:X283)+$K283&gt;$F283),$F283-SUM($U283:X283),0))))</f>
        <v>0</v>
      </c>
      <c r="Z283" s="156">
        <f ca="1">IF(AND(Z$264=$R283,$J283=100%),$O283,IF(Z$264=$R283,$O283,IF(AND(Z$264&gt;$R283,SUM($U283:Y283)+$K283&lt;=$F283),$K283,IF(AND(Z$264&gt;$R283,SUM($U283:Y283)+$K283&gt;$F283),$F283-SUM($U283:Y283),0))))</f>
        <v>0</v>
      </c>
      <c r="AA283" s="156">
        <f ca="1">IF(AND(AA$264=$R283,$J283=100%),$O283,IF(AA$264=$R283,$O283,IF(AND(AA$264&gt;$R283,SUM($U283:Z283)+$K283&lt;=$F283),$K283,IF(AND(AA$264&gt;$R283,SUM($U283:Z283)+$K283&gt;$F283),$F283-SUM($U283:Z283),0))))</f>
        <v>0</v>
      </c>
      <c r="AB283" s="156">
        <f ca="1">IF(AND(AB$264=$R283,$J283=100%),$O283,IF(AB$264=$R283,$O283,IF(AND(AB$264&gt;$R283,SUM($U283:AA283)+$K283&lt;=$F283),$K283,IF(AND(AB$264&gt;$R283,SUM($U283:AA283)+$K283&gt;$F283),$F283-SUM($U283:AA283),0))))</f>
        <v>0</v>
      </c>
      <c r="AC283" s="156">
        <f ca="1">IF(AND(AC$264=$R283,$J283=100%),$O283,IF(AC$264=$R283,$O283,IF(AND(AC$264&gt;$R283,SUM($U283:AB283)+$K283&lt;=$F283),$K283,IF(AND(AC$264&gt;$R283,SUM($U283:AB283)+$K283&gt;$F283),$F283-SUM($U283:AB283),0))))</f>
        <v>0</v>
      </c>
      <c r="AD283" s="156">
        <f ca="1">IF(AND(AD$264=$R283,$J283=100%),$O283,IF(AD$264=$R283,$O283,IF(AND(AD$264&gt;$R283,SUM($U283:AC283)+$K283&lt;=$F283),$K283,IF(AND(AD$264&gt;$R283,SUM($U283:AC283)+$K283&gt;$F283),$F283-SUM($U283:AC283),0))))</f>
        <v>0</v>
      </c>
      <c r="AE283" s="156">
        <f ca="1">IF(AND(AE$264=$R283,$J283=100%),$O283,IF(AE$264=$R283,$O283,IF(AND(AE$264&gt;$R283,SUM($U283:AD283)+$K283&lt;=$F283),$K283,IF(AND(AE$264&gt;$R283,SUM($U283:AD283)+$K283&gt;$F283),$F283-SUM($U283:AD283),0))))</f>
        <v>0</v>
      </c>
      <c r="AF283" s="156">
        <f ca="1">IF(AND(AF$264=$R283,$J283=100%),$O283,IF(AF$264=$R283,$O283,IF(AND(AF$264&gt;$R283,SUM($U283:AE283)+$K283&lt;=$F283),$K283,IF(AND(AF$264&gt;$R283,SUM($U283:AE283)+$K283&gt;$F283),$F283-SUM($U283:AE283),0))))</f>
        <v>0</v>
      </c>
      <c r="AG283" s="156">
        <f ca="1">IF(AND(AG$264=$R283,$J283=100%),$O283,IF(AG$264=$R283,$O283,IF(AND(AG$264&gt;$R283,SUM($U283:AF283)+$K283&lt;=$F283),$K283,IF(AND(AG$264&gt;$R283,SUM($U283:AF283)+$K283&gt;$F283),$F283-SUM($U283:AF283),0))))</f>
        <v>0</v>
      </c>
      <c r="AH283" s="156">
        <f ca="1">IF(AND(AH$264=$R283,$J283=100%),$O283,IF(AH$264=$R283,$O283,IF(AND(AH$264&gt;$R283,SUM($U283:AG283)+$K283&lt;=$F283),$K283,IF(AND(AH$264&gt;$R283,SUM($U283:AG283)+$K283&gt;$F283),$F283-SUM($U283:AG283),0))))</f>
        <v>0</v>
      </c>
      <c r="AI283" s="156">
        <f ca="1">IF(AND(AI$264=$R283,$J283=100%),$O283,IF(AI$264=$R283,$O283,IF(AND(AI$264&gt;$R283,SUM($U283:AH283)+$K283&lt;=$F283),$K283,IF(AND(AI$264&gt;$R283,SUM($U283:AH283)+$K283&gt;$F283),$F283-SUM($U283:AH283),0))))</f>
        <v>0</v>
      </c>
      <c r="AJ283" s="156">
        <f ca="1">IF(AND(AJ$264=$R283,$J283=100%),$O283,IF(AJ$264=$R283,$O283,IF(AND(AJ$264&gt;$R283,SUM($U283:AI283)+$K283&lt;=$F283),$K283,IF(AND(AJ$264&gt;$R283,SUM($U283:AI283)+$K283&gt;$F283),$F283-SUM($U283:AI283),0))))</f>
        <v>0</v>
      </c>
      <c r="AK283" s="156">
        <f ca="1">IF(AND(AK$264=$R283,$J283=100%),$O283,IF(AK$264=$R283,$O283,IF(AND(AK$264&gt;$R283,SUM($U283:AJ283)+$K283&lt;=$F283),$K283,IF(AND(AK$264&gt;$R283,SUM($U283:AJ283)+$K283&gt;$F283),$F283-SUM($U283:AJ283),0))))</f>
        <v>0</v>
      </c>
      <c r="AL283" s="156">
        <f ca="1">IF(AND(AL$264=$R283,$J283=100%),$O283,IF(AL$264=$R283,$O283,IF(AND(AL$264&gt;$R283,SUM($U283:AK283)+$K283&lt;=$F283),$K283,IF(AND(AL$264&gt;$R283,SUM($U283:AK283)+$K283&gt;$F283),$F283-SUM($U283:AK283),0))))</f>
        <v>0</v>
      </c>
      <c r="AM283" s="156">
        <f ca="1">IF(AND(AM$264=$R283,$J283=100%),$O283,IF(AM$264=$R283,$O283,IF(AND(AM$264&gt;$R283,SUM($U283:AL283)+$K283&lt;=$F283),$K283,IF(AND(AM$264&gt;$R283,SUM($U283:AL283)+$K283&gt;$F283),$F283-SUM($U283:AL283),0))))</f>
        <v>0</v>
      </c>
      <c r="AN283" s="156">
        <f ca="1">IF(AND(AN$264=$R283,$J283=100%),$O283,IF(AN$264=$R283,$O283,IF(AND(AN$264&gt;$R283,SUM($U283:AM283)+$K283&lt;=$F283),$K283,IF(AND(AN$264&gt;$R283,SUM($U283:AM283)+$K283&gt;$F283),$F283-SUM($U283:AM283),0))))</f>
        <v>0</v>
      </c>
      <c r="AP283" s="163">
        <f t="shared" ca="1" si="214"/>
        <v>0</v>
      </c>
      <c r="AQ283" s="163">
        <f t="shared" ca="1" si="214"/>
        <v>0</v>
      </c>
      <c r="AR283" s="163">
        <f t="shared" ca="1" si="214"/>
        <v>0</v>
      </c>
      <c r="AS283" s="163">
        <f t="shared" ca="1" si="214"/>
        <v>0</v>
      </c>
      <c r="AT283" s="163">
        <f t="shared" ca="1" si="214"/>
        <v>0</v>
      </c>
      <c r="AU283" s="163">
        <f t="shared" ca="1" si="214"/>
        <v>0</v>
      </c>
      <c r="AV283" s="163">
        <f t="shared" ca="1" si="214"/>
        <v>0</v>
      </c>
      <c r="AW283" s="163">
        <f t="shared" ca="1" si="214"/>
        <v>0</v>
      </c>
      <c r="AX283" s="163">
        <f t="shared" ca="1" si="214"/>
        <v>0</v>
      </c>
      <c r="AY283" s="163">
        <f t="shared" ca="1" si="214"/>
        <v>0</v>
      </c>
      <c r="AZ283" s="163">
        <f t="shared" ca="1" si="216"/>
        <v>0</v>
      </c>
      <c r="BA283" s="163">
        <f t="shared" ca="1" si="216"/>
        <v>0</v>
      </c>
      <c r="BB283" s="163">
        <f t="shared" ca="1" si="216"/>
        <v>0</v>
      </c>
      <c r="BC283" s="163">
        <f t="shared" ca="1" si="216"/>
        <v>0</v>
      </c>
      <c r="BD283" s="163">
        <f t="shared" ca="1" si="216"/>
        <v>0</v>
      </c>
      <c r="BE283" s="163">
        <f t="shared" ca="1" si="216"/>
        <v>0</v>
      </c>
      <c r="BF283" s="163">
        <f t="shared" ca="1" si="216"/>
        <v>0</v>
      </c>
      <c r="BG283" s="163">
        <f t="shared" ca="1" si="216"/>
        <v>0</v>
      </c>
      <c r="BH283" s="163">
        <f t="shared" ca="1" si="216"/>
        <v>0</v>
      </c>
      <c r="BI283" s="163">
        <f t="shared" ca="1" si="216"/>
        <v>0</v>
      </c>
    </row>
    <row r="284" spans="1:61" hidden="1" outlineLevel="1" x14ac:dyDescent="0.3">
      <c r="A284" s="163">
        <f t="shared" si="217"/>
        <v>38</v>
      </c>
      <c r="B284" s="163">
        <f t="shared" si="217"/>
        <v>39</v>
      </c>
      <c r="C284" s="163" t="str">
        <f ca="1">IF(ISTEXT(OFFSET(Projekt!$B$118,$A284,B$92)),OFFSET(Projekt!$B$118,$A284,B$92),"")</f>
        <v/>
      </c>
      <c r="D284" s="163" t="str">
        <f ca="1">IF(ISTEXT(OFFSET(Projekt!$B$118,$A284,C$92)),OFFSET(Projekt!$B$118,$A284,C$92),"")</f>
        <v/>
      </c>
      <c r="E284" s="163" t="str">
        <f ca="1">IF(ISTEXT(OFFSET(Projekt!$B$118,$A284,D$92)),OFFSET(Projekt!$B$118,$A284,D$92),"")</f>
        <v/>
      </c>
      <c r="F284" s="163">
        <f ca="1">IF(ISNUMBER(OFFSET(Projekt!$B$118,$B284,F$263)),OFFSET(Projekt!$B$118,$B284,F$263),"")</f>
        <v>0</v>
      </c>
      <c r="H284" s="165">
        <f t="shared" si="215"/>
        <v>0</v>
      </c>
      <c r="I284" s="165">
        <f t="shared" si="215"/>
        <v>59</v>
      </c>
      <c r="J284" s="166">
        <f t="shared" si="215"/>
        <v>0</v>
      </c>
      <c r="K284" s="163">
        <f t="shared" ca="1" si="212"/>
        <v>0</v>
      </c>
      <c r="L284" s="163">
        <f t="shared" si="213"/>
        <v>0</v>
      </c>
      <c r="M284" s="163">
        <f t="shared" si="200"/>
        <v>0</v>
      </c>
      <c r="N284" s="163">
        <f t="shared" si="209"/>
        <v>11</v>
      </c>
      <c r="O284" s="163">
        <f t="shared" ca="1" si="210"/>
        <v>0</v>
      </c>
      <c r="P284" s="317">
        <f t="shared" ca="1" si="201"/>
        <v>0</v>
      </c>
      <c r="Q284" s="317">
        <f t="shared" ca="1" si="202"/>
        <v>0</v>
      </c>
      <c r="R284" s="163">
        <f t="shared" si="203"/>
        <v>1900</v>
      </c>
      <c r="S284" s="163" t="b">
        <f t="shared" ca="1" si="204"/>
        <v>1</v>
      </c>
      <c r="T284" s="163">
        <f t="shared" ca="1" si="205"/>
        <v>0</v>
      </c>
      <c r="U284" s="322">
        <f t="shared" ca="1" si="206"/>
        <v>0</v>
      </c>
      <c r="V284" s="156">
        <f ca="1">IF(AND(V$264=$R284,$J284=100%),$O284,IF(V$264=$R284,$O284,IF(AND(V$264&gt;$R284,SUM($U284:U284)+$K284&lt;=$F284),$K284,IF(AND(V$264&gt;$R284,SUM($U284:U284)+$K284&gt;$F284),$F284-SUM($U284:U284),0))))</f>
        <v>0</v>
      </c>
      <c r="W284" s="156">
        <f ca="1">IF(AND(W$264=$R284,$J284=100%),$O284,IF(W$264=$R284,$O284,IF(AND(W$264&gt;$R284,SUM($U284:V284)+$K284&lt;=$F284),$K284,IF(AND(W$264&gt;$R284,SUM($U284:V284)+$K284&gt;$F284),$F284-SUM($U284:V284),0))))</f>
        <v>0</v>
      </c>
      <c r="X284" s="156">
        <f ca="1">IF(AND(X$264=$R284,$J284=100%),$O284,IF(X$264=$R284,$O284,IF(AND(X$264&gt;$R284,SUM($U284:W284)+$K284&lt;=$F284),$K284,IF(AND(X$264&gt;$R284,SUM($U284:W284)+$K284&gt;$F284),$F284-SUM($U284:W284),0))))</f>
        <v>0</v>
      </c>
      <c r="Y284" s="156">
        <f ca="1">IF(AND(Y$264=$R284,$J284=100%),$O284,IF(Y$264=$R284,$O284,IF(AND(Y$264&gt;$R284,SUM($U284:X284)+$K284&lt;=$F284),$K284,IF(AND(Y$264&gt;$R284,SUM($U284:X284)+$K284&gt;$F284),$F284-SUM($U284:X284),0))))</f>
        <v>0</v>
      </c>
      <c r="Z284" s="156">
        <f ca="1">IF(AND(Z$264=$R284,$J284=100%),$O284,IF(Z$264=$R284,$O284,IF(AND(Z$264&gt;$R284,SUM($U284:Y284)+$K284&lt;=$F284),$K284,IF(AND(Z$264&gt;$R284,SUM($U284:Y284)+$K284&gt;$F284),$F284-SUM($U284:Y284),0))))</f>
        <v>0</v>
      </c>
      <c r="AA284" s="156">
        <f ca="1">IF(AND(AA$264=$R284,$J284=100%),$O284,IF(AA$264=$R284,$O284,IF(AND(AA$264&gt;$R284,SUM($U284:Z284)+$K284&lt;=$F284),$K284,IF(AND(AA$264&gt;$R284,SUM($U284:Z284)+$K284&gt;$F284),$F284-SUM($U284:Z284),0))))</f>
        <v>0</v>
      </c>
      <c r="AB284" s="156">
        <f ca="1">IF(AND(AB$264=$R284,$J284=100%),$O284,IF(AB$264=$R284,$O284,IF(AND(AB$264&gt;$R284,SUM($U284:AA284)+$K284&lt;=$F284),$K284,IF(AND(AB$264&gt;$R284,SUM($U284:AA284)+$K284&gt;$F284),$F284-SUM($U284:AA284),0))))</f>
        <v>0</v>
      </c>
      <c r="AC284" s="156">
        <f ca="1">IF(AND(AC$264=$R284,$J284=100%),$O284,IF(AC$264=$R284,$O284,IF(AND(AC$264&gt;$R284,SUM($U284:AB284)+$K284&lt;=$F284),$K284,IF(AND(AC$264&gt;$R284,SUM($U284:AB284)+$K284&gt;$F284),$F284-SUM($U284:AB284),0))))</f>
        <v>0</v>
      </c>
      <c r="AD284" s="156">
        <f ca="1">IF(AND(AD$264=$R284,$J284=100%),$O284,IF(AD$264=$R284,$O284,IF(AND(AD$264&gt;$R284,SUM($U284:AC284)+$K284&lt;=$F284),$K284,IF(AND(AD$264&gt;$R284,SUM($U284:AC284)+$K284&gt;$F284),$F284-SUM($U284:AC284),0))))</f>
        <v>0</v>
      </c>
      <c r="AE284" s="156">
        <f ca="1">IF(AND(AE$264=$R284,$J284=100%),$O284,IF(AE$264=$R284,$O284,IF(AND(AE$264&gt;$R284,SUM($U284:AD284)+$K284&lt;=$F284),$K284,IF(AND(AE$264&gt;$R284,SUM($U284:AD284)+$K284&gt;$F284),$F284-SUM($U284:AD284),0))))</f>
        <v>0</v>
      </c>
      <c r="AF284" s="156">
        <f ca="1">IF(AND(AF$264=$R284,$J284=100%),$O284,IF(AF$264=$R284,$O284,IF(AND(AF$264&gt;$R284,SUM($U284:AE284)+$K284&lt;=$F284),$K284,IF(AND(AF$264&gt;$R284,SUM($U284:AE284)+$K284&gt;$F284),$F284-SUM($U284:AE284),0))))</f>
        <v>0</v>
      </c>
      <c r="AG284" s="156">
        <f ca="1">IF(AND(AG$264=$R284,$J284=100%),$O284,IF(AG$264=$R284,$O284,IF(AND(AG$264&gt;$R284,SUM($U284:AF284)+$K284&lt;=$F284),$K284,IF(AND(AG$264&gt;$R284,SUM($U284:AF284)+$K284&gt;$F284),$F284-SUM($U284:AF284),0))))</f>
        <v>0</v>
      </c>
      <c r="AH284" s="156">
        <f ca="1">IF(AND(AH$264=$R284,$J284=100%),$O284,IF(AH$264=$R284,$O284,IF(AND(AH$264&gt;$R284,SUM($U284:AG284)+$K284&lt;=$F284),$K284,IF(AND(AH$264&gt;$R284,SUM($U284:AG284)+$K284&gt;$F284),$F284-SUM($U284:AG284),0))))</f>
        <v>0</v>
      </c>
      <c r="AI284" s="156">
        <f ca="1">IF(AND(AI$264=$R284,$J284=100%),$O284,IF(AI$264=$R284,$O284,IF(AND(AI$264&gt;$R284,SUM($U284:AH284)+$K284&lt;=$F284),$K284,IF(AND(AI$264&gt;$R284,SUM($U284:AH284)+$K284&gt;$F284),$F284-SUM($U284:AH284),0))))</f>
        <v>0</v>
      </c>
      <c r="AJ284" s="156">
        <f ca="1">IF(AND(AJ$264=$R284,$J284=100%),$O284,IF(AJ$264=$R284,$O284,IF(AND(AJ$264&gt;$R284,SUM($U284:AI284)+$K284&lt;=$F284),$K284,IF(AND(AJ$264&gt;$R284,SUM($U284:AI284)+$K284&gt;$F284),$F284-SUM($U284:AI284),0))))</f>
        <v>0</v>
      </c>
      <c r="AK284" s="156">
        <f ca="1">IF(AND(AK$264=$R284,$J284=100%),$O284,IF(AK$264=$R284,$O284,IF(AND(AK$264&gt;$R284,SUM($U284:AJ284)+$K284&lt;=$F284),$K284,IF(AND(AK$264&gt;$R284,SUM($U284:AJ284)+$K284&gt;$F284),$F284-SUM($U284:AJ284),0))))</f>
        <v>0</v>
      </c>
      <c r="AL284" s="156">
        <f ca="1">IF(AND(AL$264=$R284,$J284=100%),$O284,IF(AL$264=$R284,$O284,IF(AND(AL$264&gt;$R284,SUM($U284:AK284)+$K284&lt;=$F284),$K284,IF(AND(AL$264&gt;$R284,SUM($U284:AK284)+$K284&gt;$F284),$F284-SUM($U284:AK284),0))))</f>
        <v>0</v>
      </c>
      <c r="AM284" s="156">
        <f ca="1">IF(AND(AM$264=$R284,$J284=100%),$O284,IF(AM$264=$R284,$O284,IF(AND(AM$264&gt;$R284,SUM($U284:AL284)+$K284&lt;=$F284),$K284,IF(AND(AM$264&gt;$R284,SUM($U284:AL284)+$K284&gt;$F284),$F284-SUM($U284:AL284),0))))</f>
        <v>0</v>
      </c>
      <c r="AN284" s="156">
        <f ca="1">IF(AND(AN$264=$R284,$J284=100%),$O284,IF(AN$264=$R284,$O284,IF(AND(AN$264&gt;$R284,SUM($U284:AM284)+$K284&lt;=$F284),$K284,IF(AND(AN$264&gt;$R284,SUM($U284:AM284)+$K284&gt;$F284),$F284-SUM($U284:AM284),0))))</f>
        <v>0</v>
      </c>
      <c r="AP284" s="163">
        <f t="shared" ca="1" si="214"/>
        <v>0</v>
      </c>
      <c r="AQ284" s="163">
        <f t="shared" ca="1" si="214"/>
        <v>0</v>
      </c>
      <c r="AR284" s="163">
        <f t="shared" ca="1" si="214"/>
        <v>0</v>
      </c>
      <c r="AS284" s="163">
        <f t="shared" ca="1" si="214"/>
        <v>0</v>
      </c>
      <c r="AT284" s="163">
        <f t="shared" ca="1" si="214"/>
        <v>0</v>
      </c>
      <c r="AU284" s="163">
        <f t="shared" ca="1" si="214"/>
        <v>0</v>
      </c>
      <c r="AV284" s="163">
        <f t="shared" ca="1" si="214"/>
        <v>0</v>
      </c>
      <c r="AW284" s="163">
        <f t="shared" ca="1" si="214"/>
        <v>0</v>
      </c>
      <c r="AX284" s="163">
        <f t="shared" ca="1" si="214"/>
        <v>0</v>
      </c>
      <c r="AY284" s="163">
        <f t="shared" ca="1" si="214"/>
        <v>0</v>
      </c>
      <c r="AZ284" s="163">
        <f t="shared" ca="1" si="216"/>
        <v>0</v>
      </c>
      <c r="BA284" s="163">
        <f t="shared" ca="1" si="216"/>
        <v>0</v>
      </c>
      <c r="BB284" s="163">
        <f t="shared" ca="1" si="216"/>
        <v>0</v>
      </c>
      <c r="BC284" s="163">
        <f t="shared" ca="1" si="216"/>
        <v>0</v>
      </c>
      <c r="BD284" s="163">
        <f t="shared" ca="1" si="216"/>
        <v>0</v>
      </c>
      <c r="BE284" s="163">
        <f t="shared" ca="1" si="216"/>
        <v>0</v>
      </c>
      <c r="BF284" s="163">
        <f t="shared" ca="1" si="216"/>
        <v>0</v>
      </c>
      <c r="BG284" s="163">
        <f t="shared" ca="1" si="216"/>
        <v>0</v>
      </c>
      <c r="BH284" s="163">
        <f t="shared" ca="1" si="216"/>
        <v>0</v>
      </c>
      <c r="BI284" s="163">
        <f t="shared" ca="1" si="216"/>
        <v>0</v>
      </c>
    </row>
    <row r="285" spans="1:61" hidden="1" outlineLevel="1" x14ac:dyDescent="0.3">
      <c r="A285" s="163">
        <f t="shared" si="217"/>
        <v>40</v>
      </c>
      <c r="B285" s="163">
        <f t="shared" si="217"/>
        <v>41</v>
      </c>
      <c r="C285" s="163" t="str">
        <f ca="1">IF(ISTEXT(OFFSET(Projekt!$B$118,$A285,B$92)),OFFSET(Projekt!$B$118,$A285,B$92),"")</f>
        <v/>
      </c>
      <c r="D285" s="163" t="str">
        <f ca="1">IF(ISTEXT(OFFSET(Projekt!$B$118,$A285,C$92)),OFFSET(Projekt!$B$118,$A285,C$92),"")</f>
        <v/>
      </c>
      <c r="E285" s="163" t="str">
        <f ca="1">IF(ISTEXT(OFFSET(Projekt!$B$118,$A285,D$92)),OFFSET(Projekt!$B$118,$A285,D$92),"")</f>
        <v/>
      </c>
      <c r="F285" s="163">
        <f ca="1">IF(ISNUMBER(OFFSET(Projekt!$B$118,$B285,F$263)),OFFSET(Projekt!$B$118,$B285,F$263),"")</f>
        <v>0</v>
      </c>
      <c r="H285" s="165">
        <f t="shared" si="215"/>
        <v>0</v>
      </c>
      <c r="I285" s="165">
        <f t="shared" si="215"/>
        <v>59</v>
      </c>
      <c r="J285" s="166">
        <f t="shared" si="215"/>
        <v>0</v>
      </c>
      <c r="K285" s="163">
        <f t="shared" ca="1" si="212"/>
        <v>0</v>
      </c>
      <c r="L285" s="163">
        <f t="shared" si="213"/>
        <v>0</v>
      </c>
      <c r="M285" s="163">
        <f t="shared" si="200"/>
        <v>0</v>
      </c>
      <c r="N285" s="163">
        <f t="shared" si="209"/>
        <v>11</v>
      </c>
      <c r="O285" s="163">
        <f t="shared" ca="1" si="210"/>
        <v>0</v>
      </c>
      <c r="P285" s="317">
        <f t="shared" ca="1" si="201"/>
        <v>0</v>
      </c>
      <c r="Q285" s="317">
        <f t="shared" ca="1" si="202"/>
        <v>0</v>
      </c>
      <c r="R285" s="163">
        <f t="shared" si="203"/>
        <v>1900</v>
      </c>
      <c r="S285" s="163" t="b">
        <f t="shared" ca="1" si="204"/>
        <v>1</v>
      </c>
      <c r="T285" s="163">
        <f t="shared" ca="1" si="205"/>
        <v>0</v>
      </c>
      <c r="U285" s="322">
        <f t="shared" ca="1" si="206"/>
        <v>0</v>
      </c>
      <c r="V285" s="156">
        <f ca="1">IF(AND(V$264=$R285,$J285=100%),$O285,IF(V$264=$R285,$O285,IF(AND(V$264&gt;$R285,SUM($U285:U285)+$K285&lt;=$F285),$K285,IF(AND(V$264&gt;$R285,SUM($U285:U285)+$K285&gt;$F285),$F285-SUM($U285:U285),0))))</f>
        <v>0</v>
      </c>
      <c r="W285" s="156">
        <f ca="1">IF(AND(W$264=$R285,$J285=100%),$O285,IF(W$264=$R285,$O285,IF(AND(W$264&gt;$R285,SUM($U285:V285)+$K285&lt;=$F285),$K285,IF(AND(W$264&gt;$R285,SUM($U285:V285)+$K285&gt;$F285),$F285-SUM($U285:V285),0))))</f>
        <v>0</v>
      </c>
      <c r="X285" s="156">
        <f ca="1">IF(AND(X$264=$R285,$J285=100%),$O285,IF(X$264=$R285,$O285,IF(AND(X$264&gt;$R285,SUM($U285:W285)+$K285&lt;=$F285),$K285,IF(AND(X$264&gt;$R285,SUM($U285:W285)+$K285&gt;$F285),$F285-SUM($U285:W285),0))))</f>
        <v>0</v>
      </c>
      <c r="Y285" s="156">
        <f ca="1">IF(AND(Y$264=$R285,$J285=100%),$O285,IF(Y$264=$R285,$O285,IF(AND(Y$264&gt;$R285,SUM($U285:X285)+$K285&lt;=$F285),$K285,IF(AND(Y$264&gt;$R285,SUM($U285:X285)+$K285&gt;$F285),$F285-SUM($U285:X285),0))))</f>
        <v>0</v>
      </c>
      <c r="Z285" s="156">
        <f ca="1">IF(AND(Z$264=$R285,$J285=100%),$O285,IF(Z$264=$R285,$O285,IF(AND(Z$264&gt;$R285,SUM($U285:Y285)+$K285&lt;=$F285),$K285,IF(AND(Z$264&gt;$R285,SUM($U285:Y285)+$K285&gt;$F285),$F285-SUM($U285:Y285),0))))</f>
        <v>0</v>
      </c>
      <c r="AA285" s="156">
        <f ca="1">IF(AND(AA$264=$R285,$J285=100%),$O285,IF(AA$264=$R285,$O285,IF(AND(AA$264&gt;$R285,SUM($U285:Z285)+$K285&lt;=$F285),$K285,IF(AND(AA$264&gt;$R285,SUM($U285:Z285)+$K285&gt;$F285),$F285-SUM($U285:Z285),0))))</f>
        <v>0</v>
      </c>
      <c r="AB285" s="156">
        <f ca="1">IF(AND(AB$264=$R285,$J285=100%),$O285,IF(AB$264=$R285,$O285,IF(AND(AB$264&gt;$R285,SUM($U285:AA285)+$K285&lt;=$F285),$K285,IF(AND(AB$264&gt;$R285,SUM($U285:AA285)+$K285&gt;$F285),$F285-SUM($U285:AA285),0))))</f>
        <v>0</v>
      </c>
      <c r="AC285" s="156">
        <f ca="1">IF(AND(AC$264=$R285,$J285=100%),$O285,IF(AC$264=$R285,$O285,IF(AND(AC$264&gt;$R285,SUM($U285:AB285)+$K285&lt;=$F285),$K285,IF(AND(AC$264&gt;$R285,SUM($U285:AB285)+$K285&gt;$F285),$F285-SUM($U285:AB285),0))))</f>
        <v>0</v>
      </c>
      <c r="AD285" s="156">
        <f ca="1">IF(AND(AD$264=$R285,$J285=100%),$O285,IF(AD$264=$R285,$O285,IF(AND(AD$264&gt;$R285,SUM($U285:AC285)+$K285&lt;=$F285),$K285,IF(AND(AD$264&gt;$R285,SUM($U285:AC285)+$K285&gt;$F285),$F285-SUM($U285:AC285),0))))</f>
        <v>0</v>
      </c>
      <c r="AE285" s="156">
        <f ca="1">IF(AND(AE$264=$R285,$J285=100%),$O285,IF(AE$264=$R285,$O285,IF(AND(AE$264&gt;$R285,SUM($U285:AD285)+$K285&lt;=$F285),$K285,IF(AND(AE$264&gt;$R285,SUM($U285:AD285)+$K285&gt;$F285),$F285-SUM($U285:AD285),0))))</f>
        <v>0</v>
      </c>
      <c r="AF285" s="156">
        <f ca="1">IF(AND(AF$264=$R285,$J285=100%),$O285,IF(AF$264=$R285,$O285,IF(AND(AF$264&gt;$R285,SUM($U285:AE285)+$K285&lt;=$F285),$K285,IF(AND(AF$264&gt;$R285,SUM($U285:AE285)+$K285&gt;$F285),$F285-SUM($U285:AE285),0))))</f>
        <v>0</v>
      </c>
      <c r="AG285" s="156">
        <f ca="1">IF(AND(AG$264=$R285,$J285=100%),$O285,IF(AG$264=$R285,$O285,IF(AND(AG$264&gt;$R285,SUM($U285:AF285)+$K285&lt;=$F285),$K285,IF(AND(AG$264&gt;$R285,SUM($U285:AF285)+$K285&gt;$F285),$F285-SUM($U285:AF285),0))))</f>
        <v>0</v>
      </c>
      <c r="AH285" s="156">
        <f ca="1">IF(AND(AH$264=$R285,$J285=100%),$O285,IF(AH$264=$R285,$O285,IF(AND(AH$264&gt;$R285,SUM($U285:AG285)+$K285&lt;=$F285),$K285,IF(AND(AH$264&gt;$R285,SUM($U285:AG285)+$K285&gt;$F285),$F285-SUM($U285:AG285),0))))</f>
        <v>0</v>
      </c>
      <c r="AI285" s="156">
        <f ca="1">IF(AND(AI$264=$R285,$J285=100%),$O285,IF(AI$264=$R285,$O285,IF(AND(AI$264&gt;$R285,SUM($U285:AH285)+$K285&lt;=$F285),$K285,IF(AND(AI$264&gt;$R285,SUM($U285:AH285)+$K285&gt;$F285),$F285-SUM($U285:AH285),0))))</f>
        <v>0</v>
      </c>
      <c r="AJ285" s="156">
        <f ca="1">IF(AND(AJ$264=$R285,$J285=100%),$O285,IF(AJ$264=$R285,$O285,IF(AND(AJ$264&gt;$R285,SUM($U285:AI285)+$K285&lt;=$F285),$K285,IF(AND(AJ$264&gt;$R285,SUM($U285:AI285)+$K285&gt;$F285),$F285-SUM($U285:AI285),0))))</f>
        <v>0</v>
      </c>
      <c r="AK285" s="156">
        <f ca="1">IF(AND(AK$264=$R285,$J285=100%),$O285,IF(AK$264=$R285,$O285,IF(AND(AK$264&gt;$R285,SUM($U285:AJ285)+$K285&lt;=$F285),$K285,IF(AND(AK$264&gt;$R285,SUM($U285:AJ285)+$K285&gt;$F285),$F285-SUM($U285:AJ285),0))))</f>
        <v>0</v>
      </c>
      <c r="AL285" s="156">
        <f ca="1">IF(AND(AL$264=$R285,$J285=100%),$O285,IF(AL$264=$R285,$O285,IF(AND(AL$264&gt;$R285,SUM($U285:AK285)+$K285&lt;=$F285),$K285,IF(AND(AL$264&gt;$R285,SUM($U285:AK285)+$K285&gt;$F285),$F285-SUM($U285:AK285),0))))</f>
        <v>0</v>
      </c>
      <c r="AM285" s="156">
        <f ca="1">IF(AND(AM$264=$R285,$J285=100%),$O285,IF(AM$264=$R285,$O285,IF(AND(AM$264&gt;$R285,SUM($U285:AL285)+$K285&lt;=$F285),$K285,IF(AND(AM$264&gt;$R285,SUM($U285:AL285)+$K285&gt;$F285),$F285-SUM($U285:AL285),0))))</f>
        <v>0</v>
      </c>
      <c r="AN285" s="156">
        <f ca="1">IF(AND(AN$264=$R285,$J285=100%),$O285,IF(AN$264=$R285,$O285,IF(AND(AN$264&gt;$R285,SUM($U285:AM285)+$K285&lt;=$F285),$K285,IF(AND(AN$264&gt;$R285,SUM($U285:AM285)+$K285&gt;$F285),$F285-SUM($U285:AM285),0))))</f>
        <v>0</v>
      </c>
      <c r="AP285" s="163">
        <f t="shared" ref="AP285:AY294" ca="1" si="218">ROUND(SUMIF($U$264:$AN$264,AP$264,$U285:$AN285),1)</f>
        <v>0</v>
      </c>
      <c r="AQ285" s="163">
        <f t="shared" ca="1" si="218"/>
        <v>0</v>
      </c>
      <c r="AR285" s="163">
        <f t="shared" ca="1" si="218"/>
        <v>0</v>
      </c>
      <c r="AS285" s="163">
        <f t="shared" ca="1" si="218"/>
        <v>0</v>
      </c>
      <c r="AT285" s="163">
        <f t="shared" ca="1" si="218"/>
        <v>0</v>
      </c>
      <c r="AU285" s="163">
        <f t="shared" ca="1" si="218"/>
        <v>0</v>
      </c>
      <c r="AV285" s="163">
        <f t="shared" ca="1" si="218"/>
        <v>0</v>
      </c>
      <c r="AW285" s="163">
        <f t="shared" ca="1" si="218"/>
        <v>0</v>
      </c>
      <c r="AX285" s="163">
        <f t="shared" ca="1" si="218"/>
        <v>0</v>
      </c>
      <c r="AY285" s="163">
        <f t="shared" ca="1" si="218"/>
        <v>0</v>
      </c>
      <c r="AZ285" s="163">
        <f t="shared" ca="1" si="216"/>
        <v>0</v>
      </c>
      <c r="BA285" s="163">
        <f t="shared" ca="1" si="216"/>
        <v>0</v>
      </c>
      <c r="BB285" s="163">
        <f t="shared" ca="1" si="216"/>
        <v>0</v>
      </c>
      <c r="BC285" s="163">
        <f t="shared" ca="1" si="216"/>
        <v>0</v>
      </c>
      <c r="BD285" s="163">
        <f t="shared" ca="1" si="216"/>
        <v>0</v>
      </c>
      <c r="BE285" s="163">
        <f t="shared" ca="1" si="216"/>
        <v>0</v>
      </c>
      <c r="BF285" s="163">
        <f t="shared" ca="1" si="216"/>
        <v>0</v>
      </c>
      <c r="BG285" s="163">
        <f t="shared" ca="1" si="216"/>
        <v>0</v>
      </c>
      <c r="BH285" s="163">
        <f t="shared" ca="1" si="216"/>
        <v>0</v>
      </c>
      <c r="BI285" s="163">
        <f t="shared" ca="1" si="216"/>
        <v>0</v>
      </c>
    </row>
    <row r="286" spans="1:61" hidden="1" outlineLevel="1" x14ac:dyDescent="0.3">
      <c r="A286" s="163">
        <f t="shared" si="217"/>
        <v>42</v>
      </c>
      <c r="B286" s="163">
        <f t="shared" si="217"/>
        <v>43</v>
      </c>
      <c r="C286" s="163" t="str">
        <f ca="1">IF(ISTEXT(OFFSET(Projekt!$B$118,$A286,B$92)),OFFSET(Projekt!$B$118,$A286,B$92),"")</f>
        <v/>
      </c>
      <c r="D286" s="163" t="str">
        <f ca="1">IF(ISTEXT(OFFSET(Projekt!$B$118,$A286,C$92)),OFFSET(Projekt!$B$118,$A286,C$92),"")</f>
        <v/>
      </c>
      <c r="E286" s="163" t="str">
        <f ca="1">IF(ISTEXT(OFFSET(Projekt!$B$118,$A286,D$92)),OFFSET(Projekt!$B$118,$A286,D$92),"")</f>
        <v/>
      </c>
      <c r="F286" s="163">
        <f ca="1">IF(ISNUMBER(OFFSET(Projekt!$B$118,$B286,F$263)),OFFSET(Projekt!$B$118,$B286,F$263),"")</f>
        <v>0</v>
      </c>
      <c r="H286" s="165">
        <f t="shared" si="215"/>
        <v>0</v>
      </c>
      <c r="I286" s="165">
        <f t="shared" si="215"/>
        <v>59</v>
      </c>
      <c r="J286" s="166">
        <f t="shared" si="215"/>
        <v>0</v>
      </c>
      <c r="K286" s="163">
        <f t="shared" ca="1" si="212"/>
        <v>0</v>
      </c>
      <c r="L286" s="163">
        <f t="shared" si="213"/>
        <v>0</v>
      </c>
      <c r="M286" s="163">
        <f t="shared" si="200"/>
        <v>0</v>
      </c>
      <c r="N286" s="163">
        <f t="shared" si="209"/>
        <v>11</v>
      </c>
      <c r="O286" s="163">
        <f t="shared" ca="1" si="210"/>
        <v>0</v>
      </c>
      <c r="P286" s="317">
        <f t="shared" ca="1" si="201"/>
        <v>0</v>
      </c>
      <c r="Q286" s="317">
        <f t="shared" ca="1" si="202"/>
        <v>0</v>
      </c>
      <c r="R286" s="163">
        <f t="shared" si="203"/>
        <v>1900</v>
      </c>
      <c r="S286" s="163" t="b">
        <f t="shared" ca="1" si="204"/>
        <v>1</v>
      </c>
      <c r="T286" s="163">
        <f t="shared" ca="1" si="205"/>
        <v>0</v>
      </c>
      <c r="U286" s="322">
        <f t="shared" ca="1" si="206"/>
        <v>0</v>
      </c>
      <c r="V286" s="156">
        <f ca="1">IF(AND(V$264=$R286,$J286=100%),$O286,IF(V$264=$R286,$O286,IF(AND(V$264&gt;$R286,SUM($U286:U286)+$K286&lt;=$F286),$K286,IF(AND(V$264&gt;$R286,SUM($U286:U286)+$K286&gt;$F286),$F286-SUM($U286:U286),0))))</f>
        <v>0</v>
      </c>
      <c r="W286" s="156">
        <f ca="1">IF(AND(W$264=$R286,$J286=100%),$O286,IF(W$264=$R286,$O286,IF(AND(W$264&gt;$R286,SUM($U286:V286)+$K286&lt;=$F286),$K286,IF(AND(W$264&gt;$R286,SUM($U286:V286)+$K286&gt;$F286),$F286-SUM($U286:V286),0))))</f>
        <v>0</v>
      </c>
      <c r="X286" s="156">
        <f ca="1">IF(AND(X$264=$R286,$J286=100%),$O286,IF(X$264=$R286,$O286,IF(AND(X$264&gt;$R286,SUM($U286:W286)+$K286&lt;=$F286),$K286,IF(AND(X$264&gt;$R286,SUM($U286:W286)+$K286&gt;$F286),$F286-SUM($U286:W286),0))))</f>
        <v>0</v>
      </c>
      <c r="Y286" s="156">
        <f ca="1">IF(AND(Y$264=$R286,$J286=100%),$O286,IF(Y$264=$R286,$O286,IF(AND(Y$264&gt;$R286,SUM($U286:X286)+$K286&lt;=$F286),$K286,IF(AND(Y$264&gt;$R286,SUM($U286:X286)+$K286&gt;$F286),$F286-SUM($U286:X286),0))))</f>
        <v>0</v>
      </c>
      <c r="Z286" s="156">
        <f ca="1">IF(AND(Z$264=$R286,$J286=100%),$O286,IF(Z$264=$R286,$O286,IF(AND(Z$264&gt;$R286,SUM($U286:Y286)+$K286&lt;=$F286),$K286,IF(AND(Z$264&gt;$R286,SUM($U286:Y286)+$K286&gt;$F286),$F286-SUM($U286:Y286),0))))</f>
        <v>0</v>
      </c>
      <c r="AA286" s="156">
        <f ca="1">IF(AND(AA$264=$R286,$J286=100%),$O286,IF(AA$264=$R286,$O286,IF(AND(AA$264&gt;$R286,SUM($U286:Z286)+$K286&lt;=$F286),$K286,IF(AND(AA$264&gt;$R286,SUM($U286:Z286)+$K286&gt;$F286),$F286-SUM($U286:Z286),0))))</f>
        <v>0</v>
      </c>
      <c r="AB286" s="156">
        <f ca="1">IF(AND(AB$264=$R286,$J286=100%),$O286,IF(AB$264=$R286,$O286,IF(AND(AB$264&gt;$R286,SUM($U286:AA286)+$K286&lt;=$F286),$K286,IF(AND(AB$264&gt;$R286,SUM($U286:AA286)+$K286&gt;$F286),$F286-SUM($U286:AA286),0))))</f>
        <v>0</v>
      </c>
      <c r="AC286" s="156">
        <f ca="1">IF(AND(AC$264=$R286,$J286=100%),$O286,IF(AC$264=$R286,$O286,IF(AND(AC$264&gt;$R286,SUM($U286:AB286)+$K286&lt;=$F286),$K286,IF(AND(AC$264&gt;$R286,SUM($U286:AB286)+$K286&gt;$F286),$F286-SUM($U286:AB286),0))))</f>
        <v>0</v>
      </c>
      <c r="AD286" s="156">
        <f ca="1">IF(AND(AD$264=$R286,$J286=100%),$O286,IF(AD$264=$R286,$O286,IF(AND(AD$264&gt;$R286,SUM($U286:AC286)+$K286&lt;=$F286),$K286,IF(AND(AD$264&gt;$R286,SUM($U286:AC286)+$K286&gt;$F286),$F286-SUM($U286:AC286),0))))</f>
        <v>0</v>
      </c>
      <c r="AE286" s="156">
        <f ca="1">IF(AND(AE$264=$R286,$J286=100%),$O286,IF(AE$264=$R286,$O286,IF(AND(AE$264&gt;$R286,SUM($U286:AD286)+$K286&lt;=$F286),$K286,IF(AND(AE$264&gt;$R286,SUM($U286:AD286)+$K286&gt;$F286),$F286-SUM($U286:AD286),0))))</f>
        <v>0</v>
      </c>
      <c r="AF286" s="156">
        <f ca="1">IF(AND(AF$264=$R286,$J286=100%),$O286,IF(AF$264=$R286,$O286,IF(AND(AF$264&gt;$R286,SUM($U286:AE286)+$K286&lt;=$F286),$K286,IF(AND(AF$264&gt;$R286,SUM($U286:AE286)+$K286&gt;$F286),$F286-SUM($U286:AE286),0))))</f>
        <v>0</v>
      </c>
      <c r="AG286" s="156">
        <f ca="1">IF(AND(AG$264=$R286,$J286=100%),$O286,IF(AG$264=$R286,$O286,IF(AND(AG$264&gt;$R286,SUM($U286:AF286)+$K286&lt;=$F286),$K286,IF(AND(AG$264&gt;$R286,SUM($U286:AF286)+$K286&gt;$F286),$F286-SUM($U286:AF286),0))))</f>
        <v>0</v>
      </c>
      <c r="AH286" s="156">
        <f ca="1">IF(AND(AH$264=$R286,$J286=100%),$O286,IF(AH$264=$R286,$O286,IF(AND(AH$264&gt;$R286,SUM($U286:AG286)+$K286&lt;=$F286),$K286,IF(AND(AH$264&gt;$R286,SUM($U286:AG286)+$K286&gt;$F286),$F286-SUM($U286:AG286),0))))</f>
        <v>0</v>
      </c>
      <c r="AI286" s="156">
        <f ca="1">IF(AND(AI$264=$R286,$J286=100%),$O286,IF(AI$264=$R286,$O286,IF(AND(AI$264&gt;$R286,SUM($U286:AH286)+$K286&lt;=$F286),$K286,IF(AND(AI$264&gt;$R286,SUM($U286:AH286)+$K286&gt;$F286),$F286-SUM($U286:AH286),0))))</f>
        <v>0</v>
      </c>
      <c r="AJ286" s="156">
        <f ca="1">IF(AND(AJ$264=$R286,$J286=100%),$O286,IF(AJ$264=$R286,$O286,IF(AND(AJ$264&gt;$R286,SUM($U286:AI286)+$K286&lt;=$F286),$K286,IF(AND(AJ$264&gt;$R286,SUM($U286:AI286)+$K286&gt;$F286),$F286-SUM($U286:AI286),0))))</f>
        <v>0</v>
      </c>
      <c r="AK286" s="156">
        <f ca="1">IF(AND(AK$264=$R286,$J286=100%),$O286,IF(AK$264=$R286,$O286,IF(AND(AK$264&gt;$R286,SUM($U286:AJ286)+$K286&lt;=$F286),$K286,IF(AND(AK$264&gt;$R286,SUM($U286:AJ286)+$K286&gt;$F286),$F286-SUM($U286:AJ286),0))))</f>
        <v>0</v>
      </c>
      <c r="AL286" s="156">
        <f ca="1">IF(AND(AL$264=$R286,$J286=100%),$O286,IF(AL$264=$R286,$O286,IF(AND(AL$264&gt;$R286,SUM($U286:AK286)+$K286&lt;=$F286),$K286,IF(AND(AL$264&gt;$R286,SUM($U286:AK286)+$K286&gt;$F286),$F286-SUM($U286:AK286),0))))</f>
        <v>0</v>
      </c>
      <c r="AM286" s="156">
        <f ca="1">IF(AND(AM$264=$R286,$J286=100%),$O286,IF(AM$264=$R286,$O286,IF(AND(AM$264&gt;$R286,SUM($U286:AL286)+$K286&lt;=$F286),$K286,IF(AND(AM$264&gt;$R286,SUM($U286:AL286)+$K286&gt;$F286),$F286-SUM($U286:AL286),0))))</f>
        <v>0</v>
      </c>
      <c r="AN286" s="156">
        <f ca="1">IF(AND(AN$264=$R286,$J286=100%),$O286,IF(AN$264=$R286,$O286,IF(AND(AN$264&gt;$R286,SUM($U286:AM286)+$K286&lt;=$F286),$K286,IF(AND(AN$264&gt;$R286,SUM($U286:AM286)+$K286&gt;$F286),$F286-SUM($U286:AM286),0))))</f>
        <v>0</v>
      </c>
      <c r="AP286" s="163">
        <f t="shared" ca="1" si="218"/>
        <v>0</v>
      </c>
      <c r="AQ286" s="163">
        <f t="shared" ca="1" si="218"/>
        <v>0</v>
      </c>
      <c r="AR286" s="163">
        <f t="shared" ca="1" si="218"/>
        <v>0</v>
      </c>
      <c r="AS286" s="163">
        <f t="shared" ca="1" si="218"/>
        <v>0</v>
      </c>
      <c r="AT286" s="163">
        <f t="shared" ca="1" si="218"/>
        <v>0</v>
      </c>
      <c r="AU286" s="163">
        <f t="shared" ca="1" si="218"/>
        <v>0</v>
      </c>
      <c r="AV286" s="163">
        <f t="shared" ca="1" si="218"/>
        <v>0</v>
      </c>
      <c r="AW286" s="163">
        <f t="shared" ca="1" si="218"/>
        <v>0</v>
      </c>
      <c r="AX286" s="163">
        <f t="shared" ca="1" si="218"/>
        <v>0</v>
      </c>
      <c r="AY286" s="163">
        <f t="shared" ca="1" si="218"/>
        <v>0</v>
      </c>
      <c r="AZ286" s="163">
        <f t="shared" ca="1" si="216"/>
        <v>0</v>
      </c>
      <c r="BA286" s="163">
        <f t="shared" ca="1" si="216"/>
        <v>0</v>
      </c>
      <c r="BB286" s="163">
        <f t="shared" ca="1" si="216"/>
        <v>0</v>
      </c>
      <c r="BC286" s="163">
        <f t="shared" ca="1" si="216"/>
        <v>0</v>
      </c>
      <c r="BD286" s="163">
        <f t="shared" ca="1" si="216"/>
        <v>0</v>
      </c>
      <c r="BE286" s="163">
        <f t="shared" ca="1" si="216"/>
        <v>0</v>
      </c>
      <c r="BF286" s="163">
        <f t="shared" ca="1" si="216"/>
        <v>0</v>
      </c>
      <c r="BG286" s="163">
        <f t="shared" ca="1" si="216"/>
        <v>0</v>
      </c>
      <c r="BH286" s="163">
        <f t="shared" ca="1" si="216"/>
        <v>0</v>
      </c>
      <c r="BI286" s="163">
        <f t="shared" ca="1" si="216"/>
        <v>0</v>
      </c>
    </row>
    <row r="287" spans="1:61" hidden="1" outlineLevel="1" x14ac:dyDescent="0.3">
      <c r="A287" s="163">
        <f t="shared" si="217"/>
        <v>44</v>
      </c>
      <c r="B287" s="163">
        <f t="shared" si="217"/>
        <v>45</v>
      </c>
      <c r="C287" s="163" t="str">
        <f ca="1">IF(ISTEXT(OFFSET(Projekt!$B$118,$A287,B$92)),OFFSET(Projekt!$B$118,$A287,B$92),"")</f>
        <v/>
      </c>
      <c r="D287" s="163" t="str">
        <f ca="1">IF(ISTEXT(OFFSET(Projekt!$B$118,$A287,C$92)),OFFSET(Projekt!$B$118,$A287,C$92),"")</f>
        <v/>
      </c>
      <c r="E287" s="163" t="str">
        <f ca="1">IF(ISTEXT(OFFSET(Projekt!$B$118,$A287,D$92)),OFFSET(Projekt!$B$118,$A287,D$92),"")</f>
        <v/>
      </c>
      <c r="F287" s="163">
        <f ca="1">IF(ISNUMBER(OFFSET(Projekt!$B$118,$B287,F$263)),OFFSET(Projekt!$B$118,$B287,F$263),"")</f>
        <v>0</v>
      </c>
      <c r="H287" s="165">
        <f t="shared" si="215"/>
        <v>0</v>
      </c>
      <c r="I287" s="165">
        <f t="shared" si="215"/>
        <v>59</v>
      </c>
      <c r="J287" s="166">
        <f t="shared" si="215"/>
        <v>0</v>
      </c>
      <c r="K287" s="163">
        <f t="shared" ca="1" si="212"/>
        <v>0</v>
      </c>
      <c r="L287" s="163">
        <f t="shared" si="213"/>
        <v>0</v>
      </c>
      <c r="M287" s="163">
        <f t="shared" si="200"/>
        <v>0</v>
      </c>
      <c r="N287" s="163">
        <f t="shared" si="209"/>
        <v>11</v>
      </c>
      <c r="O287" s="163">
        <f t="shared" ca="1" si="210"/>
        <v>0</v>
      </c>
      <c r="P287" s="317">
        <f t="shared" ca="1" si="201"/>
        <v>0</v>
      </c>
      <c r="Q287" s="317">
        <f t="shared" ca="1" si="202"/>
        <v>0</v>
      </c>
      <c r="R287" s="163">
        <f t="shared" si="203"/>
        <v>1900</v>
      </c>
      <c r="S287" s="163" t="b">
        <f t="shared" ca="1" si="204"/>
        <v>1</v>
      </c>
      <c r="T287" s="163">
        <f t="shared" ca="1" si="205"/>
        <v>0</v>
      </c>
      <c r="U287" s="322">
        <f t="shared" ca="1" si="206"/>
        <v>0</v>
      </c>
      <c r="V287" s="156">
        <f ca="1">IF(AND(V$264=$R287,$J287=100%),$O287,IF(V$264=$R287,$O287,IF(AND(V$264&gt;$R287,SUM($U287:U287)+$K287&lt;=$F287),$K287,IF(AND(V$264&gt;$R287,SUM($U287:U287)+$K287&gt;$F287),$F287-SUM($U287:U287),0))))</f>
        <v>0</v>
      </c>
      <c r="W287" s="156">
        <f ca="1">IF(AND(W$264=$R287,$J287=100%),$O287,IF(W$264=$R287,$O287,IF(AND(W$264&gt;$R287,SUM($U287:V287)+$K287&lt;=$F287),$K287,IF(AND(W$264&gt;$R287,SUM($U287:V287)+$K287&gt;$F287),$F287-SUM($U287:V287),0))))</f>
        <v>0</v>
      </c>
      <c r="X287" s="156">
        <f ca="1">IF(AND(X$264=$R287,$J287=100%),$O287,IF(X$264=$R287,$O287,IF(AND(X$264&gt;$R287,SUM($U287:W287)+$K287&lt;=$F287),$K287,IF(AND(X$264&gt;$R287,SUM($U287:W287)+$K287&gt;$F287),$F287-SUM($U287:W287),0))))</f>
        <v>0</v>
      </c>
      <c r="Y287" s="156">
        <f ca="1">IF(AND(Y$264=$R287,$J287=100%),$O287,IF(Y$264=$R287,$O287,IF(AND(Y$264&gt;$R287,SUM($U287:X287)+$K287&lt;=$F287),$K287,IF(AND(Y$264&gt;$R287,SUM($U287:X287)+$K287&gt;$F287),$F287-SUM($U287:X287),0))))</f>
        <v>0</v>
      </c>
      <c r="Z287" s="156">
        <f ca="1">IF(AND(Z$264=$R287,$J287=100%),$O287,IF(Z$264=$R287,$O287,IF(AND(Z$264&gt;$R287,SUM($U287:Y287)+$K287&lt;=$F287),$K287,IF(AND(Z$264&gt;$R287,SUM($U287:Y287)+$K287&gt;$F287),$F287-SUM($U287:Y287),0))))</f>
        <v>0</v>
      </c>
      <c r="AA287" s="156">
        <f ca="1">IF(AND(AA$264=$R287,$J287=100%),$O287,IF(AA$264=$R287,$O287,IF(AND(AA$264&gt;$R287,SUM($U287:Z287)+$K287&lt;=$F287),$K287,IF(AND(AA$264&gt;$R287,SUM($U287:Z287)+$K287&gt;$F287),$F287-SUM($U287:Z287),0))))</f>
        <v>0</v>
      </c>
      <c r="AB287" s="156">
        <f ca="1">IF(AND(AB$264=$R287,$J287=100%),$O287,IF(AB$264=$R287,$O287,IF(AND(AB$264&gt;$R287,SUM($U287:AA287)+$K287&lt;=$F287),$K287,IF(AND(AB$264&gt;$R287,SUM($U287:AA287)+$K287&gt;$F287),$F287-SUM($U287:AA287),0))))</f>
        <v>0</v>
      </c>
      <c r="AC287" s="156">
        <f ca="1">IF(AND(AC$264=$R287,$J287=100%),$O287,IF(AC$264=$R287,$O287,IF(AND(AC$264&gt;$R287,SUM($U287:AB287)+$K287&lt;=$F287),$K287,IF(AND(AC$264&gt;$R287,SUM($U287:AB287)+$K287&gt;$F287),$F287-SUM($U287:AB287),0))))</f>
        <v>0</v>
      </c>
      <c r="AD287" s="156">
        <f ca="1">IF(AND(AD$264=$R287,$J287=100%),$O287,IF(AD$264=$R287,$O287,IF(AND(AD$264&gt;$R287,SUM($U287:AC287)+$K287&lt;=$F287),$K287,IF(AND(AD$264&gt;$R287,SUM($U287:AC287)+$K287&gt;$F287),$F287-SUM($U287:AC287),0))))</f>
        <v>0</v>
      </c>
      <c r="AE287" s="156">
        <f ca="1">IF(AND(AE$264=$R287,$J287=100%),$O287,IF(AE$264=$R287,$O287,IF(AND(AE$264&gt;$R287,SUM($U287:AD287)+$K287&lt;=$F287),$K287,IF(AND(AE$264&gt;$R287,SUM($U287:AD287)+$K287&gt;$F287),$F287-SUM($U287:AD287),0))))</f>
        <v>0</v>
      </c>
      <c r="AF287" s="156">
        <f ca="1">IF(AND(AF$264=$R287,$J287=100%),$O287,IF(AF$264=$R287,$O287,IF(AND(AF$264&gt;$R287,SUM($U287:AE287)+$K287&lt;=$F287),$K287,IF(AND(AF$264&gt;$R287,SUM($U287:AE287)+$K287&gt;$F287),$F287-SUM($U287:AE287),0))))</f>
        <v>0</v>
      </c>
      <c r="AG287" s="156">
        <f ca="1">IF(AND(AG$264=$R287,$J287=100%),$O287,IF(AG$264=$R287,$O287,IF(AND(AG$264&gt;$R287,SUM($U287:AF287)+$K287&lt;=$F287),$K287,IF(AND(AG$264&gt;$R287,SUM($U287:AF287)+$K287&gt;$F287),$F287-SUM($U287:AF287),0))))</f>
        <v>0</v>
      </c>
      <c r="AH287" s="156">
        <f ca="1">IF(AND(AH$264=$R287,$J287=100%),$O287,IF(AH$264=$R287,$O287,IF(AND(AH$264&gt;$R287,SUM($U287:AG287)+$K287&lt;=$F287),$K287,IF(AND(AH$264&gt;$R287,SUM($U287:AG287)+$K287&gt;$F287),$F287-SUM($U287:AG287),0))))</f>
        <v>0</v>
      </c>
      <c r="AI287" s="156">
        <f ca="1">IF(AND(AI$264=$R287,$J287=100%),$O287,IF(AI$264=$R287,$O287,IF(AND(AI$264&gt;$R287,SUM($U287:AH287)+$K287&lt;=$F287),$K287,IF(AND(AI$264&gt;$R287,SUM($U287:AH287)+$K287&gt;$F287),$F287-SUM($U287:AH287),0))))</f>
        <v>0</v>
      </c>
      <c r="AJ287" s="156">
        <f ca="1">IF(AND(AJ$264=$R287,$J287=100%),$O287,IF(AJ$264=$R287,$O287,IF(AND(AJ$264&gt;$R287,SUM($U287:AI287)+$K287&lt;=$F287),$K287,IF(AND(AJ$264&gt;$R287,SUM($U287:AI287)+$K287&gt;$F287),$F287-SUM($U287:AI287),0))))</f>
        <v>0</v>
      </c>
      <c r="AK287" s="156">
        <f ca="1">IF(AND(AK$264=$R287,$J287=100%),$O287,IF(AK$264=$R287,$O287,IF(AND(AK$264&gt;$R287,SUM($U287:AJ287)+$K287&lt;=$F287),$K287,IF(AND(AK$264&gt;$R287,SUM($U287:AJ287)+$K287&gt;$F287),$F287-SUM($U287:AJ287),0))))</f>
        <v>0</v>
      </c>
      <c r="AL287" s="156">
        <f ca="1">IF(AND(AL$264=$R287,$J287=100%),$O287,IF(AL$264=$R287,$O287,IF(AND(AL$264&gt;$R287,SUM($U287:AK287)+$K287&lt;=$F287),$K287,IF(AND(AL$264&gt;$R287,SUM($U287:AK287)+$K287&gt;$F287),$F287-SUM($U287:AK287),0))))</f>
        <v>0</v>
      </c>
      <c r="AM287" s="156">
        <f ca="1">IF(AND(AM$264=$R287,$J287=100%),$O287,IF(AM$264=$R287,$O287,IF(AND(AM$264&gt;$R287,SUM($U287:AL287)+$K287&lt;=$F287),$K287,IF(AND(AM$264&gt;$R287,SUM($U287:AL287)+$K287&gt;$F287),$F287-SUM($U287:AL287),0))))</f>
        <v>0</v>
      </c>
      <c r="AN287" s="156">
        <f ca="1">IF(AND(AN$264=$R287,$J287=100%),$O287,IF(AN$264=$R287,$O287,IF(AND(AN$264&gt;$R287,SUM($U287:AM287)+$K287&lt;=$F287),$K287,IF(AND(AN$264&gt;$R287,SUM($U287:AM287)+$K287&gt;$F287),$F287-SUM($U287:AM287),0))))</f>
        <v>0</v>
      </c>
      <c r="AP287" s="163">
        <f t="shared" ca="1" si="218"/>
        <v>0</v>
      </c>
      <c r="AQ287" s="163">
        <f t="shared" ca="1" si="218"/>
        <v>0</v>
      </c>
      <c r="AR287" s="163">
        <f t="shared" ca="1" si="218"/>
        <v>0</v>
      </c>
      <c r="AS287" s="163">
        <f t="shared" ca="1" si="218"/>
        <v>0</v>
      </c>
      <c r="AT287" s="163">
        <f t="shared" ca="1" si="218"/>
        <v>0</v>
      </c>
      <c r="AU287" s="163">
        <f t="shared" ca="1" si="218"/>
        <v>0</v>
      </c>
      <c r="AV287" s="163">
        <f t="shared" ca="1" si="218"/>
        <v>0</v>
      </c>
      <c r="AW287" s="163">
        <f t="shared" ca="1" si="218"/>
        <v>0</v>
      </c>
      <c r="AX287" s="163">
        <f t="shared" ca="1" si="218"/>
        <v>0</v>
      </c>
      <c r="AY287" s="163">
        <f t="shared" ca="1" si="218"/>
        <v>0</v>
      </c>
      <c r="AZ287" s="163">
        <f t="shared" ca="1" si="216"/>
        <v>0</v>
      </c>
      <c r="BA287" s="163">
        <f t="shared" ca="1" si="216"/>
        <v>0</v>
      </c>
      <c r="BB287" s="163">
        <f t="shared" ca="1" si="216"/>
        <v>0</v>
      </c>
      <c r="BC287" s="163">
        <f t="shared" ca="1" si="216"/>
        <v>0</v>
      </c>
      <c r="BD287" s="163">
        <f t="shared" ca="1" si="216"/>
        <v>0</v>
      </c>
      <c r="BE287" s="163">
        <f t="shared" ca="1" si="216"/>
        <v>0</v>
      </c>
      <c r="BF287" s="163">
        <f t="shared" ca="1" si="216"/>
        <v>0</v>
      </c>
      <c r="BG287" s="163">
        <f t="shared" ca="1" si="216"/>
        <v>0</v>
      </c>
      <c r="BH287" s="163">
        <f t="shared" ca="1" si="216"/>
        <v>0</v>
      </c>
      <c r="BI287" s="163">
        <f t="shared" ca="1" si="216"/>
        <v>0</v>
      </c>
    </row>
    <row r="288" spans="1:61" hidden="1" outlineLevel="1" x14ac:dyDescent="0.3">
      <c r="A288" s="163">
        <f t="shared" si="217"/>
        <v>46</v>
      </c>
      <c r="B288" s="163">
        <f t="shared" si="217"/>
        <v>47</v>
      </c>
      <c r="C288" s="163" t="str">
        <f ca="1">IF(ISTEXT(OFFSET(Projekt!$B$118,$A288,B$92)),OFFSET(Projekt!$B$118,$A288,B$92),"")</f>
        <v/>
      </c>
      <c r="D288" s="163" t="str">
        <f ca="1">IF(ISTEXT(OFFSET(Projekt!$B$118,$A288,C$92)),OFFSET(Projekt!$B$118,$A288,C$92),"")</f>
        <v/>
      </c>
      <c r="E288" s="163" t="str">
        <f ca="1">IF(ISTEXT(OFFSET(Projekt!$B$118,$A288,D$92)),OFFSET(Projekt!$B$118,$A288,D$92),"")</f>
        <v/>
      </c>
      <c r="F288" s="163">
        <f ca="1">IF(ISNUMBER(OFFSET(Projekt!$B$118,$B288,F$263)),OFFSET(Projekt!$B$118,$B288,F$263),"")</f>
        <v>0</v>
      </c>
      <c r="H288" s="165">
        <f t="shared" si="215"/>
        <v>0</v>
      </c>
      <c r="I288" s="165">
        <f t="shared" si="215"/>
        <v>59</v>
      </c>
      <c r="J288" s="166">
        <f t="shared" si="215"/>
        <v>0</v>
      </c>
      <c r="K288" s="163">
        <f t="shared" ca="1" si="212"/>
        <v>0</v>
      </c>
      <c r="L288" s="163">
        <f t="shared" si="213"/>
        <v>0</v>
      </c>
      <c r="M288" s="163">
        <f t="shared" si="200"/>
        <v>0</v>
      </c>
      <c r="N288" s="163">
        <f t="shared" si="209"/>
        <v>11</v>
      </c>
      <c r="O288" s="163">
        <f t="shared" ca="1" si="210"/>
        <v>0</v>
      </c>
      <c r="P288" s="317">
        <f t="shared" ca="1" si="201"/>
        <v>0</v>
      </c>
      <c r="Q288" s="317">
        <f t="shared" ca="1" si="202"/>
        <v>0</v>
      </c>
      <c r="R288" s="163">
        <f t="shared" si="203"/>
        <v>1900</v>
      </c>
      <c r="S288" s="163" t="b">
        <f t="shared" ca="1" si="204"/>
        <v>1</v>
      </c>
      <c r="T288" s="163">
        <f t="shared" ca="1" si="205"/>
        <v>0</v>
      </c>
      <c r="U288" s="322">
        <f t="shared" ca="1" si="206"/>
        <v>0</v>
      </c>
      <c r="V288" s="156">
        <f ca="1">IF(AND(V$264=$R288,$J288=100%),$O288,IF(V$264=$R288,$O288,IF(AND(V$264&gt;$R288,SUM($U288:U288)+$K288&lt;=$F288),$K288,IF(AND(V$264&gt;$R288,SUM($U288:U288)+$K288&gt;$F288),$F288-SUM($U288:U288),0))))</f>
        <v>0</v>
      </c>
      <c r="W288" s="156">
        <f ca="1">IF(AND(W$264=$R288,$J288=100%),$O288,IF(W$264=$R288,$O288,IF(AND(W$264&gt;$R288,SUM($U288:V288)+$K288&lt;=$F288),$K288,IF(AND(W$264&gt;$R288,SUM($U288:V288)+$K288&gt;$F288),$F288-SUM($U288:V288),0))))</f>
        <v>0</v>
      </c>
      <c r="X288" s="156">
        <f ca="1">IF(AND(X$264=$R288,$J288=100%),$O288,IF(X$264=$R288,$O288,IF(AND(X$264&gt;$R288,SUM($U288:W288)+$K288&lt;=$F288),$K288,IF(AND(X$264&gt;$R288,SUM($U288:W288)+$K288&gt;$F288),$F288-SUM($U288:W288),0))))</f>
        <v>0</v>
      </c>
      <c r="Y288" s="156">
        <f ca="1">IF(AND(Y$264=$R288,$J288=100%),$O288,IF(Y$264=$R288,$O288,IF(AND(Y$264&gt;$R288,SUM($U288:X288)+$K288&lt;=$F288),$K288,IF(AND(Y$264&gt;$R288,SUM($U288:X288)+$K288&gt;$F288),$F288-SUM($U288:X288),0))))</f>
        <v>0</v>
      </c>
      <c r="Z288" s="156">
        <f ca="1">IF(AND(Z$264=$R288,$J288=100%),$O288,IF(Z$264=$R288,$O288,IF(AND(Z$264&gt;$R288,SUM($U288:Y288)+$K288&lt;=$F288),$K288,IF(AND(Z$264&gt;$R288,SUM($U288:Y288)+$K288&gt;$F288),$F288-SUM($U288:Y288),0))))</f>
        <v>0</v>
      </c>
      <c r="AA288" s="156">
        <f ca="1">IF(AND(AA$264=$R288,$J288=100%),$O288,IF(AA$264=$R288,$O288,IF(AND(AA$264&gt;$R288,SUM($U288:Z288)+$K288&lt;=$F288),$K288,IF(AND(AA$264&gt;$R288,SUM($U288:Z288)+$K288&gt;$F288),$F288-SUM($U288:Z288),0))))</f>
        <v>0</v>
      </c>
      <c r="AB288" s="156">
        <f ca="1">IF(AND(AB$264=$R288,$J288=100%),$O288,IF(AB$264=$R288,$O288,IF(AND(AB$264&gt;$R288,SUM($U288:AA288)+$K288&lt;=$F288),$K288,IF(AND(AB$264&gt;$R288,SUM($U288:AA288)+$K288&gt;$F288),$F288-SUM($U288:AA288),0))))</f>
        <v>0</v>
      </c>
      <c r="AC288" s="156">
        <f ca="1">IF(AND(AC$264=$R288,$J288=100%),$O288,IF(AC$264=$R288,$O288,IF(AND(AC$264&gt;$R288,SUM($U288:AB288)+$K288&lt;=$F288),$K288,IF(AND(AC$264&gt;$R288,SUM($U288:AB288)+$K288&gt;$F288),$F288-SUM($U288:AB288),0))))</f>
        <v>0</v>
      </c>
      <c r="AD288" s="156">
        <f ca="1">IF(AND(AD$264=$R288,$J288=100%),$O288,IF(AD$264=$R288,$O288,IF(AND(AD$264&gt;$R288,SUM($U288:AC288)+$K288&lt;=$F288),$K288,IF(AND(AD$264&gt;$R288,SUM($U288:AC288)+$K288&gt;$F288),$F288-SUM($U288:AC288),0))))</f>
        <v>0</v>
      </c>
      <c r="AE288" s="156">
        <f ca="1">IF(AND(AE$264=$R288,$J288=100%),$O288,IF(AE$264=$R288,$O288,IF(AND(AE$264&gt;$R288,SUM($U288:AD288)+$K288&lt;=$F288),$K288,IF(AND(AE$264&gt;$R288,SUM($U288:AD288)+$K288&gt;$F288),$F288-SUM($U288:AD288),0))))</f>
        <v>0</v>
      </c>
      <c r="AF288" s="156">
        <f ca="1">IF(AND(AF$264=$R288,$J288=100%),$O288,IF(AF$264=$R288,$O288,IF(AND(AF$264&gt;$R288,SUM($U288:AE288)+$K288&lt;=$F288),$K288,IF(AND(AF$264&gt;$R288,SUM($U288:AE288)+$K288&gt;$F288),$F288-SUM($U288:AE288),0))))</f>
        <v>0</v>
      </c>
      <c r="AG288" s="156">
        <f ca="1">IF(AND(AG$264=$R288,$J288=100%),$O288,IF(AG$264=$R288,$O288,IF(AND(AG$264&gt;$R288,SUM($U288:AF288)+$K288&lt;=$F288),$K288,IF(AND(AG$264&gt;$R288,SUM($U288:AF288)+$K288&gt;$F288),$F288-SUM($U288:AF288),0))))</f>
        <v>0</v>
      </c>
      <c r="AH288" s="156">
        <f ca="1">IF(AND(AH$264=$R288,$J288=100%),$O288,IF(AH$264=$R288,$O288,IF(AND(AH$264&gt;$R288,SUM($U288:AG288)+$K288&lt;=$F288),$K288,IF(AND(AH$264&gt;$R288,SUM($U288:AG288)+$K288&gt;$F288),$F288-SUM($U288:AG288),0))))</f>
        <v>0</v>
      </c>
      <c r="AI288" s="156">
        <f ca="1">IF(AND(AI$264=$R288,$J288=100%),$O288,IF(AI$264=$R288,$O288,IF(AND(AI$264&gt;$R288,SUM($U288:AH288)+$K288&lt;=$F288),$K288,IF(AND(AI$264&gt;$R288,SUM($U288:AH288)+$K288&gt;$F288),$F288-SUM($U288:AH288),0))))</f>
        <v>0</v>
      </c>
      <c r="AJ288" s="156">
        <f ca="1">IF(AND(AJ$264=$R288,$J288=100%),$O288,IF(AJ$264=$R288,$O288,IF(AND(AJ$264&gt;$R288,SUM($U288:AI288)+$K288&lt;=$F288),$K288,IF(AND(AJ$264&gt;$R288,SUM($U288:AI288)+$K288&gt;$F288),$F288-SUM($U288:AI288),0))))</f>
        <v>0</v>
      </c>
      <c r="AK288" s="156">
        <f ca="1">IF(AND(AK$264=$R288,$J288=100%),$O288,IF(AK$264=$R288,$O288,IF(AND(AK$264&gt;$R288,SUM($U288:AJ288)+$K288&lt;=$F288),$K288,IF(AND(AK$264&gt;$R288,SUM($U288:AJ288)+$K288&gt;$F288),$F288-SUM($U288:AJ288),0))))</f>
        <v>0</v>
      </c>
      <c r="AL288" s="156">
        <f ca="1">IF(AND(AL$264=$R288,$J288=100%),$O288,IF(AL$264=$R288,$O288,IF(AND(AL$264&gt;$R288,SUM($U288:AK288)+$K288&lt;=$F288),$K288,IF(AND(AL$264&gt;$R288,SUM($U288:AK288)+$K288&gt;$F288),$F288-SUM($U288:AK288),0))))</f>
        <v>0</v>
      </c>
      <c r="AM288" s="156">
        <f ca="1">IF(AND(AM$264=$R288,$J288=100%),$O288,IF(AM$264=$R288,$O288,IF(AND(AM$264&gt;$R288,SUM($U288:AL288)+$K288&lt;=$F288),$K288,IF(AND(AM$264&gt;$R288,SUM($U288:AL288)+$K288&gt;$F288),$F288-SUM($U288:AL288),0))))</f>
        <v>0</v>
      </c>
      <c r="AN288" s="156">
        <f ca="1">IF(AND(AN$264=$R288,$J288=100%),$O288,IF(AN$264=$R288,$O288,IF(AND(AN$264&gt;$R288,SUM($U288:AM288)+$K288&lt;=$F288),$K288,IF(AND(AN$264&gt;$R288,SUM($U288:AM288)+$K288&gt;$F288),$F288-SUM($U288:AM288),0))))</f>
        <v>0</v>
      </c>
      <c r="AP288" s="163">
        <f t="shared" ca="1" si="218"/>
        <v>0</v>
      </c>
      <c r="AQ288" s="163">
        <f t="shared" ca="1" si="218"/>
        <v>0</v>
      </c>
      <c r="AR288" s="163">
        <f t="shared" ca="1" si="218"/>
        <v>0</v>
      </c>
      <c r="AS288" s="163">
        <f t="shared" ca="1" si="218"/>
        <v>0</v>
      </c>
      <c r="AT288" s="163">
        <f t="shared" ca="1" si="218"/>
        <v>0</v>
      </c>
      <c r="AU288" s="163">
        <f t="shared" ca="1" si="218"/>
        <v>0</v>
      </c>
      <c r="AV288" s="163">
        <f t="shared" ca="1" si="218"/>
        <v>0</v>
      </c>
      <c r="AW288" s="163">
        <f t="shared" ca="1" si="218"/>
        <v>0</v>
      </c>
      <c r="AX288" s="163">
        <f t="shared" ca="1" si="218"/>
        <v>0</v>
      </c>
      <c r="AY288" s="163">
        <f t="shared" ca="1" si="218"/>
        <v>0</v>
      </c>
      <c r="AZ288" s="163">
        <f t="shared" ca="1" si="216"/>
        <v>0</v>
      </c>
      <c r="BA288" s="163">
        <f t="shared" ca="1" si="216"/>
        <v>0</v>
      </c>
      <c r="BB288" s="163">
        <f t="shared" ca="1" si="216"/>
        <v>0</v>
      </c>
      <c r="BC288" s="163">
        <f t="shared" ca="1" si="216"/>
        <v>0</v>
      </c>
      <c r="BD288" s="163">
        <f t="shared" ca="1" si="216"/>
        <v>0</v>
      </c>
      <c r="BE288" s="163">
        <f t="shared" ca="1" si="216"/>
        <v>0</v>
      </c>
      <c r="BF288" s="163">
        <f t="shared" ca="1" si="216"/>
        <v>0</v>
      </c>
      <c r="BG288" s="163">
        <f t="shared" ca="1" si="216"/>
        <v>0</v>
      </c>
      <c r="BH288" s="163">
        <f t="shared" ca="1" si="216"/>
        <v>0</v>
      </c>
      <c r="BI288" s="163">
        <f t="shared" ca="1" si="216"/>
        <v>0</v>
      </c>
    </row>
    <row r="289" spans="1:61" hidden="1" outlineLevel="1" x14ac:dyDescent="0.3">
      <c r="A289" s="163">
        <f t="shared" si="217"/>
        <v>48</v>
      </c>
      <c r="B289" s="163">
        <f t="shared" si="217"/>
        <v>49</v>
      </c>
      <c r="C289" s="163" t="str">
        <f ca="1">IF(ISTEXT(OFFSET(Projekt!$B$118,$A289,B$92)),OFFSET(Projekt!$B$118,$A289,B$92),"")</f>
        <v/>
      </c>
      <c r="D289" s="163" t="str">
        <f ca="1">IF(ISTEXT(OFFSET(Projekt!$B$118,$A289,C$92)),OFFSET(Projekt!$B$118,$A289,C$92),"")</f>
        <v/>
      </c>
      <c r="E289" s="163" t="str">
        <f ca="1">IF(ISTEXT(OFFSET(Projekt!$B$118,$A289,D$92)),OFFSET(Projekt!$B$118,$A289,D$92),"")</f>
        <v/>
      </c>
      <c r="F289" s="163">
        <f ca="1">IF(ISNUMBER(OFFSET(Projekt!$B$118,$B289,F$263)),OFFSET(Projekt!$B$118,$B289,F$263),"")</f>
        <v>0</v>
      </c>
      <c r="H289" s="165">
        <f t="shared" si="215"/>
        <v>0</v>
      </c>
      <c r="I289" s="165">
        <f t="shared" si="215"/>
        <v>59</v>
      </c>
      <c r="J289" s="166">
        <f t="shared" si="215"/>
        <v>0</v>
      </c>
      <c r="K289" s="163">
        <f t="shared" ca="1" si="212"/>
        <v>0</v>
      </c>
      <c r="L289" s="163">
        <f t="shared" si="213"/>
        <v>0</v>
      </c>
      <c r="M289" s="163">
        <f t="shared" si="200"/>
        <v>0</v>
      </c>
      <c r="N289" s="163">
        <f t="shared" si="209"/>
        <v>11</v>
      </c>
      <c r="O289" s="163">
        <f t="shared" ca="1" si="210"/>
        <v>0</v>
      </c>
      <c r="P289" s="317">
        <f t="shared" ca="1" si="201"/>
        <v>0</v>
      </c>
      <c r="Q289" s="317">
        <f t="shared" ca="1" si="202"/>
        <v>0</v>
      </c>
      <c r="R289" s="163">
        <f t="shared" si="203"/>
        <v>1900</v>
      </c>
      <c r="S289" s="163" t="b">
        <f t="shared" ca="1" si="204"/>
        <v>1</v>
      </c>
      <c r="T289" s="163">
        <f t="shared" ca="1" si="205"/>
        <v>0</v>
      </c>
      <c r="U289" s="322">
        <f t="shared" ca="1" si="206"/>
        <v>0</v>
      </c>
      <c r="V289" s="156">
        <f ca="1">IF(AND(V$264=$R289,$J289=100%),$O289,IF(V$264=$R289,$O289,IF(AND(V$264&gt;$R289,SUM($U289:U289)+$K289&lt;=$F289),$K289,IF(AND(V$264&gt;$R289,SUM($U289:U289)+$K289&gt;$F289),$F289-SUM($U289:U289),0))))</f>
        <v>0</v>
      </c>
      <c r="W289" s="156">
        <f ca="1">IF(AND(W$264=$R289,$J289=100%),$O289,IF(W$264=$R289,$O289,IF(AND(W$264&gt;$R289,SUM($U289:V289)+$K289&lt;=$F289),$K289,IF(AND(W$264&gt;$R289,SUM($U289:V289)+$K289&gt;$F289),$F289-SUM($U289:V289),0))))</f>
        <v>0</v>
      </c>
      <c r="X289" s="156">
        <f ca="1">IF(AND(X$264=$R289,$J289=100%),$O289,IF(X$264=$R289,$O289,IF(AND(X$264&gt;$R289,SUM($U289:W289)+$K289&lt;=$F289),$K289,IF(AND(X$264&gt;$R289,SUM($U289:W289)+$K289&gt;$F289),$F289-SUM($U289:W289),0))))</f>
        <v>0</v>
      </c>
      <c r="Y289" s="156">
        <f ca="1">IF(AND(Y$264=$R289,$J289=100%),$O289,IF(Y$264=$R289,$O289,IF(AND(Y$264&gt;$R289,SUM($U289:X289)+$K289&lt;=$F289),$K289,IF(AND(Y$264&gt;$R289,SUM($U289:X289)+$K289&gt;$F289),$F289-SUM($U289:X289),0))))</f>
        <v>0</v>
      </c>
      <c r="Z289" s="156">
        <f ca="1">IF(AND(Z$264=$R289,$J289=100%),$O289,IF(Z$264=$R289,$O289,IF(AND(Z$264&gt;$R289,SUM($U289:Y289)+$K289&lt;=$F289),$K289,IF(AND(Z$264&gt;$R289,SUM($U289:Y289)+$K289&gt;$F289),$F289-SUM($U289:Y289),0))))</f>
        <v>0</v>
      </c>
      <c r="AA289" s="156">
        <f ca="1">IF(AND(AA$264=$R289,$J289=100%),$O289,IF(AA$264=$R289,$O289,IF(AND(AA$264&gt;$R289,SUM($U289:Z289)+$K289&lt;=$F289),$K289,IF(AND(AA$264&gt;$R289,SUM($U289:Z289)+$K289&gt;$F289),$F289-SUM($U289:Z289),0))))</f>
        <v>0</v>
      </c>
      <c r="AB289" s="156">
        <f ca="1">IF(AND(AB$264=$R289,$J289=100%),$O289,IF(AB$264=$R289,$O289,IF(AND(AB$264&gt;$R289,SUM($U289:AA289)+$K289&lt;=$F289),$K289,IF(AND(AB$264&gt;$R289,SUM($U289:AA289)+$K289&gt;$F289),$F289-SUM($U289:AA289),0))))</f>
        <v>0</v>
      </c>
      <c r="AC289" s="156">
        <f ca="1">IF(AND(AC$264=$R289,$J289=100%),$O289,IF(AC$264=$R289,$O289,IF(AND(AC$264&gt;$R289,SUM($U289:AB289)+$K289&lt;=$F289),$K289,IF(AND(AC$264&gt;$R289,SUM($U289:AB289)+$K289&gt;$F289),$F289-SUM($U289:AB289),0))))</f>
        <v>0</v>
      </c>
      <c r="AD289" s="156">
        <f ca="1">IF(AND(AD$264=$R289,$J289=100%),$O289,IF(AD$264=$R289,$O289,IF(AND(AD$264&gt;$R289,SUM($U289:AC289)+$K289&lt;=$F289),$K289,IF(AND(AD$264&gt;$R289,SUM($U289:AC289)+$K289&gt;$F289),$F289-SUM($U289:AC289),0))))</f>
        <v>0</v>
      </c>
      <c r="AE289" s="156">
        <f ca="1">IF(AND(AE$264=$R289,$J289=100%),$O289,IF(AE$264=$R289,$O289,IF(AND(AE$264&gt;$R289,SUM($U289:AD289)+$K289&lt;=$F289),$K289,IF(AND(AE$264&gt;$R289,SUM($U289:AD289)+$K289&gt;$F289),$F289-SUM($U289:AD289),0))))</f>
        <v>0</v>
      </c>
      <c r="AF289" s="156">
        <f ca="1">IF(AND(AF$264=$R289,$J289=100%),$O289,IF(AF$264=$R289,$O289,IF(AND(AF$264&gt;$R289,SUM($U289:AE289)+$K289&lt;=$F289),$K289,IF(AND(AF$264&gt;$R289,SUM($U289:AE289)+$K289&gt;$F289),$F289-SUM($U289:AE289),0))))</f>
        <v>0</v>
      </c>
      <c r="AG289" s="156">
        <f ca="1">IF(AND(AG$264=$R289,$J289=100%),$O289,IF(AG$264=$R289,$O289,IF(AND(AG$264&gt;$R289,SUM($U289:AF289)+$K289&lt;=$F289),$K289,IF(AND(AG$264&gt;$R289,SUM($U289:AF289)+$K289&gt;$F289),$F289-SUM($U289:AF289),0))))</f>
        <v>0</v>
      </c>
      <c r="AH289" s="156">
        <f ca="1">IF(AND(AH$264=$R289,$J289=100%),$O289,IF(AH$264=$R289,$O289,IF(AND(AH$264&gt;$R289,SUM($U289:AG289)+$K289&lt;=$F289),$K289,IF(AND(AH$264&gt;$R289,SUM($U289:AG289)+$K289&gt;$F289),$F289-SUM($U289:AG289),0))))</f>
        <v>0</v>
      </c>
      <c r="AI289" s="156">
        <f ca="1">IF(AND(AI$264=$R289,$J289=100%),$O289,IF(AI$264=$R289,$O289,IF(AND(AI$264&gt;$R289,SUM($U289:AH289)+$K289&lt;=$F289),$K289,IF(AND(AI$264&gt;$R289,SUM($U289:AH289)+$K289&gt;$F289),$F289-SUM($U289:AH289),0))))</f>
        <v>0</v>
      </c>
      <c r="AJ289" s="156">
        <f ca="1">IF(AND(AJ$264=$R289,$J289=100%),$O289,IF(AJ$264=$R289,$O289,IF(AND(AJ$264&gt;$R289,SUM($U289:AI289)+$K289&lt;=$F289),$K289,IF(AND(AJ$264&gt;$R289,SUM($U289:AI289)+$K289&gt;$F289),$F289-SUM($U289:AI289),0))))</f>
        <v>0</v>
      </c>
      <c r="AK289" s="156">
        <f ca="1">IF(AND(AK$264=$R289,$J289=100%),$O289,IF(AK$264=$R289,$O289,IF(AND(AK$264&gt;$R289,SUM($U289:AJ289)+$K289&lt;=$F289),$K289,IF(AND(AK$264&gt;$R289,SUM($U289:AJ289)+$K289&gt;$F289),$F289-SUM($U289:AJ289),0))))</f>
        <v>0</v>
      </c>
      <c r="AL289" s="156">
        <f ca="1">IF(AND(AL$264=$R289,$J289=100%),$O289,IF(AL$264=$R289,$O289,IF(AND(AL$264&gt;$R289,SUM($U289:AK289)+$K289&lt;=$F289),$K289,IF(AND(AL$264&gt;$R289,SUM($U289:AK289)+$K289&gt;$F289),$F289-SUM($U289:AK289),0))))</f>
        <v>0</v>
      </c>
      <c r="AM289" s="156">
        <f ca="1">IF(AND(AM$264=$R289,$J289=100%),$O289,IF(AM$264=$R289,$O289,IF(AND(AM$264&gt;$R289,SUM($U289:AL289)+$K289&lt;=$F289),$K289,IF(AND(AM$264&gt;$R289,SUM($U289:AL289)+$K289&gt;$F289),$F289-SUM($U289:AL289),0))))</f>
        <v>0</v>
      </c>
      <c r="AN289" s="156">
        <f ca="1">IF(AND(AN$264=$R289,$J289=100%),$O289,IF(AN$264=$R289,$O289,IF(AND(AN$264&gt;$R289,SUM($U289:AM289)+$K289&lt;=$F289),$K289,IF(AND(AN$264&gt;$R289,SUM($U289:AM289)+$K289&gt;$F289),$F289-SUM($U289:AM289),0))))</f>
        <v>0</v>
      </c>
      <c r="AP289" s="163">
        <f t="shared" ca="1" si="218"/>
        <v>0</v>
      </c>
      <c r="AQ289" s="163">
        <f t="shared" ca="1" si="218"/>
        <v>0</v>
      </c>
      <c r="AR289" s="163">
        <f t="shared" ca="1" si="218"/>
        <v>0</v>
      </c>
      <c r="AS289" s="163">
        <f t="shared" ca="1" si="218"/>
        <v>0</v>
      </c>
      <c r="AT289" s="163">
        <f t="shared" ca="1" si="218"/>
        <v>0</v>
      </c>
      <c r="AU289" s="163">
        <f t="shared" ca="1" si="218"/>
        <v>0</v>
      </c>
      <c r="AV289" s="163">
        <f t="shared" ca="1" si="218"/>
        <v>0</v>
      </c>
      <c r="AW289" s="163">
        <f t="shared" ca="1" si="218"/>
        <v>0</v>
      </c>
      <c r="AX289" s="163">
        <f t="shared" ca="1" si="218"/>
        <v>0</v>
      </c>
      <c r="AY289" s="163">
        <f t="shared" ca="1" si="218"/>
        <v>0</v>
      </c>
      <c r="AZ289" s="163">
        <f t="shared" ca="1" si="216"/>
        <v>0</v>
      </c>
      <c r="BA289" s="163">
        <f t="shared" ca="1" si="216"/>
        <v>0</v>
      </c>
      <c r="BB289" s="163">
        <f t="shared" ca="1" si="216"/>
        <v>0</v>
      </c>
      <c r="BC289" s="163">
        <f t="shared" ca="1" si="216"/>
        <v>0</v>
      </c>
      <c r="BD289" s="163">
        <f t="shared" ca="1" si="216"/>
        <v>0</v>
      </c>
      <c r="BE289" s="163">
        <f t="shared" ca="1" si="216"/>
        <v>0</v>
      </c>
      <c r="BF289" s="163">
        <f t="shared" ca="1" si="216"/>
        <v>0</v>
      </c>
      <c r="BG289" s="163">
        <f t="shared" ca="1" si="216"/>
        <v>0</v>
      </c>
      <c r="BH289" s="163">
        <f t="shared" ca="1" si="216"/>
        <v>0</v>
      </c>
      <c r="BI289" s="163">
        <f t="shared" ca="1" si="216"/>
        <v>0</v>
      </c>
    </row>
    <row r="290" spans="1:61" hidden="1" outlineLevel="1" x14ac:dyDescent="0.3">
      <c r="A290" s="163">
        <f t="shared" si="217"/>
        <v>50</v>
      </c>
      <c r="B290" s="163">
        <f t="shared" si="217"/>
        <v>51</v>
      </c>
      <c r="C290" s="163" t="str">
        <f ca="1">IF(ISTEXT(OFFSET(Projekt!$B$118,$A290,B$92)),OFFSET(Projekt!$B$118,$A290,B$92),"")</f>
        <v/>
      </c>
      <c r="D290" s="163" t="str">
        <f ca="1">IF(ISTEXT(OFFSET(Projekt!$B$118,$A290,C$92)),OFFSET(Projekt!$B$118,$A290,C$92),"")</f>
        <v/>
      </c>
      <c r="E290" s="163" t="str">
        <f ca="1">IF(ISTEXT(OFFSET(Projekt!$B$118,$A290,D$92)),OFFSET(Projekt!$B$118,$A290,D$92),"")</f>
        <v/>
      </c>
      <c r="F290" s="163">
        <f ca="1">IF(ISNUMBER(OFFSET(Projekt!$B$118,$B290,F$263)),OFFSET(Projekt!$B$118,$B290,F$263),"")</f>
        <v>0</v>
      </c>
      <c r="H290" s="165">
        <f t="shared" si="215"/>
        <v>0</v>
      </c>
      <c r="I290" s="165">
        <f t="shared" si="215"/>
        <v>59</v>
      </c>
      <c r="J290" s="166">
        <f t="shared" si="215"/>
        <v>0</v>
      </c>
      <c r="K290" s="163">
        <f t="shared" ca="1" si="212"/>
        <v>0</v>
      </c>
      <c r="L290" s="163">
        <f t="shared" si="213"/>
        <v>0</v>
      </c>
      <c r="M290" s="163">
        <f t="shared" si="200"/>
        <v>0</v>
      </c>
      <c r="N290" s="163">
        <f t="shared" si="209"/>
        <v>11</v>
      </c>
      <c r="O290" s="163">
        <f t="shared" ca="1" si="210"/>
        <v>0</v>
      </c>
      <c r="P290" s="317">
        <f t="shared" ca="1" si="201"/>
        <v>0</v>
      </c>
      <c r="Q290" s="317">
        <f t="shared" ca="1" si="202"/>
        <v>0</v>
      </c>
      <c r="R290" s="163">
        <f t="shared" si="203"/>
        <v>1900</v>
      </c>
      <c r="S290" s="163" t="b">
        <f t="shared" ca="1" si="204"/>
        <v>1</v>
      </c>
      <c r="T290" s="163">
        <f t="shared" ca="1" si="205"/>
        <v>0</v>
      </c>
      <c r="U290" s="322">
        <f t="shared" ca="1" si="206"/>
        <v>0</v>
      </c>
      <c r="V290" s="156">
        <f ca="1">IF(AND(V$264=$R290,$J290=100%),$O290,IF(V$264=$R290,$O290,IF(AND(V$264&gt;$R290,SUM($U290:U290)+$K290&lt;=$F290),$K290,IF(AND(V$264&gt;$R290,SUM($U290:U290)+$K290&gt;$F290),$F290-SUM($U290:U290),0))))</f>
        <v>0</v>
      </c>
      <c r="W290" s="156">
        <f ca="1">IF(AND(W$264=$R290,$J290=100%),$O290,IF(W$264=$R290,$O290,IF(AND(W$264&gt;$R290,SUM($U290:V290)+$K290&lt;=$F290),$K290,IF(AND(W$264&gt;$R290,SUM($U290:V290)+$K290&gt;$F290),$F290-SUM($U290:V290),0))))</f>
        <v>0</v>
      </c>
      <c r="X290" s="156">
        <f ca="1">IF(AND(X$264=$R290,$J290=100%),$O290,IF(X$264=$R290,$O290,IF(AND(X$264&gt;$R290,SUM($U290:W290)+$K290&lt;=$F290),$K290,IF(AND(X$264&gt;$R290,SUM($U290:W290)+$K290&gt;$F290),$F290-SUM($U290:W290),0))))</f>
        <v>0</v>
      </c>
      <c r="Y290" s="156">
        <f ca="1">IF(AND(Y$264=$R290,$J290=100%),$O290,IF(Y$264=$R290,$O290,IF(AND(Y$264&gt;$R290,SUM($U290:X290)+$K290&lt;=$F290),$K290,IF(AND(Y$264&gt;$R290,SUM($U290:X290)+$K290&gt;$F290),$F290-SUM($U290:X290),0))))</f>
        <v>0</v>
      </c>
      <c r="Z290" s="156">
        <f ca="1">IF(AND(Z$264=$R290,$J290=100%),$O290,IF(Z$264=$R290,$O290,IF(AND(Z$264&gt;$R290,SUM($U290:Y290)+$K290&lt;=$F290),$K290,IF(AND(Z$264&gt;$R290,SUM($U290:Y290)+$K290&gt;$F290),$F290-SUM($U290:Y290),0))))</f>
        <v>0</v>
      </c>
      <c r="AA290" s="156">
        <f ca="1">IF(AND(AA$264=$R290,$J290=100%),$O290,IF(AA$264=$R290,$O290,IF(AND(AA$264&gt;$R290,SUM($U290:Z290)+$K290&lt;=$F290),$K290,IF(AND(AA$264&gt;$R290,SUM($U290:Z290)+$K290&gt;$F290),$F290-SUM($U290:Z290),0))))</f>
        <v>0</v>
      </c>
      <c r="AB290" s="156">
        <f ca="1">IF(AND(AB$264=$R290,$J290=100%),$O290,IF(AB$264=$R290,$O290,IF(AND(AB$264&gt;$R290,SUM($U290:AA290)+$K290&lt;=$F290),$K290,IF(AND(AB$264&gt;$R290,SUM($U290:AA290)+$K290&gt;$F290),$F290-SUM($U290:AA290),0))))</f>
        <v>0</v>
      </c>
      <c r="AC290" s="156">
        <f ca="1">IF(AND(AC$264=$R290,$J290=100%),$O290,IF(AC$264=$R290,$O290,IF(AND(AC$264&gt;$R290,SUM($U290:AB290)+$K290&lt;=$F290),$K290,IF(AND(AC$264&gt;$R290,SUM($U290:AB290)+$K290&gt;$F290),$F290-SUM($U290:AB290),0))))</f>
        <v>0</v>
      </c>
      <c r="AD290" s="156">
        <f ca="1">IF(AND(AD$264=$R290,$J290=100%),$O290,IF(AD$264=$R290,$O290,IF(AND(AD$264&gt;$R290,SUM($U290:AC290)+$K290&lt;=$F290),$K290,IF(AND(AD$264&gt;$R290,SUM($U290:AC290)+$K290&gt;$F290),$F290-SUM($U290:AC290),0))))</f>
        <v>0</v>
      </c>
      <c r="AE290" s="156">
        <f ca="1">IF(AND(AE$264=$R290,$J290=100%),$O290,IF(AE$264=$R290,$O290,IF(AND(AE$264&gt;$R290,SUM($U290:AD290)+$K290&lt;=$F290),$K290,IF(AND(AE$264&gt;$R290,SUM($U290:AD290)+$K290&gt;$F290),$F290-SUM($U290:AD290),0))))</f>
        <v>0</v>
      </c>
      <c r="AF290" s="156">
        <f ca="1">IF(AND(AF$264=$R290,$J290=100%),$O290,IF(AF$264=$R290,$O290,IF(AND(AF$264&gt;$R290,SUM($U290:AE290)+$K290&lt;=$F290),$K290,IF(AND(AF$264&gt;$R290,SUM($U290:AE290)+$K290&gt;$F290),$F290-SUM($U290:AE290),0))))</f>
        <v>0</v>
      </c>
      <c r="AG290" s="156">
        <f ca="1">IF(AND(AG$264=$R290,$J290=100%),$O290,IF(AG$264=$R290,$O290,IF(AND(AG$264&gt;$R290,SUM($U290:AF290)+$K290&lt;=$F290),$K290,IF(AND(AG$264&gt;$R290,SUM($U290:AF290)+$K290&gt;$F290),$F290-SUM($U290:AF290),0))))</f>
        <v>0</v>
      </c>
      <c r="AH290" s="156">
        <f ca="1">IF(AND(AH$264=$R290,$J290=100%),$O290,IF(AH$264=$R290,$O290,IF(AND(AH$264&gt;$R290,SUM($U290:AG290)+$K290&lt;=$F290),$K290,IF(AND(AH$264&gt;$R290,SUM($U290:AG290)+$K290&gt;$F290),$F290-SUM($U290:AG290),0))))</f>
        <v>0</v>
      </c>
      <c r="AI290" s="156">
        <f ca="1">IF(AND(AI$264=$R290,$J290=100%),$O290,IF(AI$264=$R290,$O290,IF(AND(AI$264&gt;$R290,SUM($U290:AH290)+$K290&lt;=$F290),$K290,IF(AND(AI$264&gt;$R290,SUM($U290:AH290)+$K290&gt;$F290),$F290-SUM($U290:AH290),0))))</f>
        <v>0</v>
      </c>
      <c r="AJ290" s="156">
        <f ca="1">IF(AND(AJ$264=$R290,$J290=100%),$O290,IF(AJ$264=$R290,$O290,IF(AND(AJ$264&gt;$R290,SUM($U290:AI290)+$K290&lt;=$F290),$K290,IF(AND(AJ$264&gt;$R290,SUM($U290:AI290)+$K290&gt;$F290),$F290-SUM($U290:AI290),0))))</f>
        <v>0</v>
      </c>
      <c r="AK290" s="156">
        <f ca="1">IF(AND(AK$264=$R290,$J290=100%),$O290,IF(AK$264=$R290,$O290,IF(AND(AK$264&gt;$R290,SUM($U290:AJ290)+$K290&lt;=$F290),$K290,IF(AND(AK$264&gt;$R290,SUM($U290:AJ290)+$K290&gt;$F290),$F290-SUM($U290:AJ290),0))))</f>
        <v>0</v>
      </c>
      <c r="AL290" s="156">
        <f ca="1">IF(AND(AL$264=$R290,$J290=100%),$O290,IF(AL$264=$R290,$O290,IF(AND(AL$264&gt;$R290,SUM($U290:AK290)+$K290&lt;=$F290),$K290,IF(AND(AL$264&gt;$R290,SUM($U290:AK290)+$K290&gt;$F290),$F290-SUM($U290:AK290),0))))</f>
        <v>0</v>
      </c>
      <c r="AM290" s="156">
        <f ca="1">IF(AND(AM$264=$R290,$J290=100%),$O290,IF(AM$264=$R290,$O290,IF(AND(AM$264&gt;$R290,SUM($U290:AL290)+$K290&lt;=$F290),$K290,IF(AND(AM$264&gt;$R290,SUM($U290:AL290)+$K290&gt;$F290),$F290-SUM($U290:AL290),0))))</f>
        <v>0</v>
      </c>
      <c r="AN290" s="156">
        <f ca="1">IF(AND(AN$264=$R290,$J290=100%),$O290,IF(AN$264=$R290,$O290,IF(AND(AN$264&gt;$R290,SUM($U290:AM290)+$K290&lt;=$F290),$K290,IF(AND(AN$264&gt;$R290,SUM($U290:AM290)+$K290&gt;$F290),$F290-SUM($U290:AM290),0))))</f>
        <v>0</v>
      </c>
      <c r="AP290" s="163">
        <f t="shared" ca="1" si="218"/>
        <v>0</v>
      </c>
      <c r="AQ290" s="163">
        <f t="shared" ca="1" si="218"/>
        <v>0</v>
      </c>
      <c r="AR290" s="163">
        <f t="shared" ca="1" si="218"/>
        <v>0</v>
      </c>
      <c r="AS290" s="163">
        <f t="shared" ca="1" si="218"/>
        <v>0</v>
      </c>
      <c r="AT290" s="163">
        <f t="shared" ca="1" si="218"/>
        <v>0</v>
      </c>
      <c r="AU290" s="163">
        <f t="shared" ca="1" si="218"/>
        <v>0</v>
      </c>
      <c r="AV290" s="163">
        <f t="shared" ca="1" si="218"/>
        <v>0</v>
      </c>
      <c r="AW290" s="163">
        <f t="shared" ca="1" si="218"/>
        <v>0</v>
      </c>
      <c r="AX290" s="163">
        <f t="shared" ca="1" si="218"/>
        <v>0</v>
      </c>
      <c r="AY290" s="163">
        <f t="shared" ca="1" si="218"/>
        <v>0</v>
      </c>
      <c r="AZ290" s="163">
        <f t="shared" ca="1" si="216"/>
        <v>0</v>
      </c>
      <c r="BA290" s="163">
        <f t="shared" ca="1" si="216"/>
        <v>0</v>
      </c>
      <c r="BB290" s="163">
        <f t="shared" ca="1" si="216"/>
        <v>0</v>
      </c>
      <c r="BC290" s="163">
        <f t="shared" ca="1" si="216"/>
        <v>0</v>
      </c>
      <c r="BD290" s="163">
        <f t="shared" ca="1" si="216"/>
        <v>0</v>
      </c>
      <c r="BE290" s="163">
        <f t="shared" ca="1" si="216"/>
        <v>0</v>
      </c>
      <c r="BF290" s="163">
        <f t="shared" ca="1" si="216"/>
        <v>0</v>
      </c>
      <c r="BG290" s="163">
        <f t="shared" ca="1" si="216"/>
        <v>0</v>
      </c>
      <c r="BH290" s="163">
        <f t="shared" ca="1" si="216"/>
        <v>0</v>
      </c>
      <c r="BI290" s="163">
        <f t="shared" ca="1" si="216"/>
        <v>0</v>
      </c>
    </row>
    <row r="291" spans="1:61" hidden="1" outlineLevel="1" x14ac:dyDescent="0.3">
      <c r="A291" s="163">
        <f t="shared" si="217"/>
        <v>52</v>
      </c>
      <c r="B291" s="163">
        <f t="shared" si="217"/>
        <v>53</v>
      </c>
      <c r="C291" s="163" t="str">
        <f ca="1">IF(ISTEXT(OFFSET(Projekt!$B$118,$A291,B$92)),OFFSET(Projekt!$B$118,$A291,B$92),"")</f>
        <v/>
      </c>
      <c r="D291" s="163" t="str">
        <f ca="1">IF(ISTEXT(OFFSET(Projekt!$B$118,$A291,C$92)),OFFSET(Projekt!$B$118,$A291,C$92),"")</f>
        <v/>
      </c>
      <c r="E291" s="163" t="str">
        <f ca="1">IF(ISTEXT(OFFSET(Projekt!$B$118,$A291,D$92)),OFFSET(Projekt!$B$118,$A291,D$92),"")</f>
        <v/>
      </c>
      <c r="F291" s="163">
        <f ca="1">IF(ISNUMBER(OFFSET(Projekt!$B$118,$B291,F$263)),OFFSET(Projekt!$B$118,$B291,F$263),"")</f>
        <v>0</v>
      </c>
      <c r="H291" s="165">
        <f t="shared" si="215"/>
        <v>0</v>
      </c>
      <c r="I291" s="165">
        <f t="shared" si="215"/>
        <v>59</v>
      </c>
      <c r="J291" s="166">
        <f t="shared" si="215"/>
        <v>0</v>
      </c>
      <c r="K291" s="163">
        <f t="shared" ca="1" si="212"/>
        <v>0</v>
      </c>
      <c r="L291" s="163">
        <f t="shared" si="213"/>
        <v>0</v>
      </c>
      <c r="M291" s="163">
        <f t="shared" si="200"/>
        <v>0</v>
      </c>
      <c r="N291" s="163">
        <f t="shared" si="209"/>
        <v>11</v>
      </c>
      <c r="O291" s="163">
        <f t="shared" ca="1" si="210"/>
        <v>0</v>
      </c>
      <c r="P291" s="317">
        <f t="shared" ca="1" si="201"/>
        <v>0</v>
      </c>
      <c r="Q291" s="317">
        <f t="shared" ca="1" si="202"/>
        <v>0</v>
      </c>
      <c r="R291" s="163">
        <f t="shared" si="203"/>
        <v>1900</v>
      </c>
      <c r="S291" s="163" t="b">
        <f t="shared" ca="1" si="204"/>
        <v>1</v>
      </c>
      <c r="T291" s="163">
        <f t="shared" ca="1" si="205"/>
        <v>0</v>
      </c>
      <c r="U291" s="322">
        <f t="shared" ca="1" si="206"/>
        <v>0</v>
      </c>
      <c r="V291" s="156">
        <f ca="1">IF(AND(V$264=$R291,$J291=100%),$O291,IF(V$264=$R291,$O291,IF(AND(V$264&gt;$R291,SUM($U291:U291)+$K291&lt;=$F291),$K291,IF(AND(V$264&gt;$R291,SUM($U291:U291)+$K291&gt;$F291),$F291-SUM($U291:U291),0))))</f>
        <v>0</v>
      </c>
      <c r="W291" s="156">
        <f ca="1">IF(AND(W$264=$R291,$J291=100%),$O291,IF(W$264=$R291,$O291,IF(AND(W$264&gt;$R291,SUM($U291:V291)+$K291&lt;=$F291),$K291,IF(AND(W$264&gt;$R291,SUM($U291:V291)+$K291&gt;$F291),$F291-SUM($U291:V291),0))))</f>
        <v>0</v>
      </c>
      <c r="X291" s="156">
        <f ca="1">IF(AND(X$264=$R291,$J291=100%),$O291,IF(X$264=$R291,$O291,IF(AND(X$264&gt;$R291,SUM($U291:W291)+$K291&lt;=$F291),$K291,IF(AND(X$264&gt;$R291,SUM($U291:W291)+$K291&gt;$F291),$F291-SUM($U291:W291),0))))</f>
        <v>0</v>
      </c>
      <c r="Y291" s="156">
        <f ca="1">IF(AND(Y$264=$R291,$J291=100%),$O291,IF(Y$264=$R291,$O291,IF(AND(Y$264&gt;$R291,SUM($U291:X291)+$K291&lt;=$F291),$K291,IF(AND(Y$264&gt;$R291,SUM($U291:X291)+$K291&gt;$F291),$F291-SUM($U291:X291),0))))</f>
        <v>0</v>
      </c>
      <c r="Z291" s="156">
        <f ca="1">IF(AND(Z$264=$R291,$J291=100%),$O291,IF(Z$264=$R291,$O291,IF(AND(Z$264&gt;$R291,SUM($U291:Y291)+$K291&lt;=$F291),$K291,IF(AND(Z$264&gt;$R291,SUM($U291:Y291)+$K291&gt;$F291),$F291-SUM($U291:Y291),0))))</f>
        <v>0</v>
      </c>
      <c r="AA291" s="156">
        <f ca="1">IF(AND(AA$264=$R291,$J291=100%),$O291,IF(AA$264=$R291,$O291,IF(AND(AA$264&gt;$R291,SUM($U291:Z291)+$K291&lt;=$F291),$K291,IF(AND(AA$264&gt;$R291,SUM($U291:Z291)+$K291&gt;$F291),$F291-SUM($U291:Z291),0))))</f>
        <v>0</v>
      </c>
      <c r="AB291" s="156">
        <f ca="1">IF(AND(AB$264=$R291,$J291=100%),$O291,IF(AB$264=$R291,$O291,IF(AND(AB$264&gt;$R291,SUM($U291:AA291)+$K291&lt;=$F291),$K291,IF(AND(AB$264&gt;$R291,SUM($U291:AA291)+$K291&gt;$F291),$F291-SUM($U291:AA291),0))))</f>
        <v>0</v>
      </c>
      <c r="AC291" s="156">
        <f ca="1">IF(AND(AC$264=$R291,$J291=100%),$O291,IF(AC$264=$R291,$O291,IF(AND(AC$264&gt;$R291,SUM($U291:AB291)+$K291&lt;=$F291),$K291,IF(AND(AC$264&gt;$R291,SUM($U291:AB291)+$K291&gt;$F291),$F291-SUM($U291:AB291),0))))</f>
        <v>0</v>
      </c>
      <c r="AD291" s="156">
        <f ca="1">IF(AND(AD$264=$R291,$J291=100%),$O291,IF(AD$264=$R291,$O291,IF(AND(AD$264&gt;$R291,SUM($U291:AC291)+$K291&lt;=$F291),$K291,IF(AND(AD$264&gt;$R291,SUM($U291:AC291)+$K291&gt;$F291),$F291-SUM($U291:AC291),0))))</f>
        <v>0</v>
      </c>
      <c r="AE291" s="156">
        <f ca="1">IF(AND(AE$264=$R291,$J291=100%),$O291,IF(AE$264=$R291,$O291,IF(AND(AE$264&gt;$R291,SUM($U291:AD291)+$K291&lt;=$F291),$K291,IF(AND(AE$264&gt;$R291,SUM($U291:AD291)+$K291&gt;$F291),$F291-SUM($U291:AD291),0))))</f>
        <v>0</v>
      </c>
      <c r="AF291" s="156">
        <f ca="1">IF(AND(AF$264=$R291,$J291=100%),$O291,IF(AF$264=$R291,$O291,IF(AND(AF$264&gt;$R291,SUM($U291:AE291)+$K291&lt;=$F291),$K291,IF(AND(AF$264&gt;$R291,SUM($U291:AE291)+$K291&gt;$F291),$F291-SUM($U291:AE291),0))))</f>
        <v>0</v>
      </c>
      <c r="AG291" s="156">
        <f ca="1">IF(AND(AG$264=$R291,$J291=100%),$O291,IF(AG$264=$R291,$O291,IF(AND(AG$264&gt;$R291,SUM($U291:AF291)+$K291&lt;=$F291),$K291,IF(AND(AG$264&gt;$R291,SUM($U291:AF291)+$K291&gt;$F291),$F291-SUM($U291:AF291),0))))</f>
        <v>0</v>
      </c>
      <c r="AH291" s="156">
        <f ca="1">IF(AND(AH$264=$R291,$J291=100%),$O291,IF(AH$264=$R291,$O291,IF(AND(AH$264&gt;$R291,SUM($U291:AG291)+$K291&lt;=$F291),$K291,IF(AND(AH$264&gt;$R291,SUM($U291:AG291)+$K291&gt;$F291),$F291-SUM($U291:AG291),0))))</f>
        <v>0</v>
      </c>
      <c r="AI291" s="156">
        <f ca="1">IF(AND(AI$264=$R291,$J291=100%),$O291,IF(AI$264=$R291,$O291,IF(AND(AI$264&gt;$R291,SUM($U291:AH291)+$K291&lt;=$F291),$K291,IF(AND(AI$264&gt;$R291,SUM($U291:AH291)+$K291&gt;$F291),$F291-SUM($U291:AH291),0))))</f>
        <v>0</v>
      </c>
      <c r="AJ291" s="156">
        <f ca="1">IF(AND(AJ$264=$R291,$J291=100%),$O291,IF(AJ$264=$R291,$O291,IF(AND(AJ$264&gt;$R291,SUM($U291:AI291)+$K291&lt;=$F291),$K291,IF(AND(AJ$264&gt;$R291,SUM($U291:AI291)+$K291&gt;$F291),$F291-SUM($U291:AI291),0))))</f>
        <v>0</v>
      </c>
      <c r="AK291" s="156">
        <f ca="1">IF(AND(AK$264=$R291,$J291=100%),$O291,IF(AK$264=$R291,$O291,IF(AND(AK$264&gt;$R291,SUM($U291:AJ291)+$K291&lt;=$F291),$K291,IF(AND(AK$264&gt;$R291,SUM($U291:AJ291)+$K291&gt;$F291),$F291-SUM($U291:AJ291),0))))</f>
        <v>0</v>
      </c>
      <c r="AL291" s="156">
        <f ca="1">IF(AND(AL$264=$R291,$J291=100%),$O291,IF(AL$264=$R291,$O291,IF(AND(AL$264&gt;$R291,SUM($U291:AK291)+$K291&lt;=$F291),$K291,IF(AND(AL$264&gt;$R291,SUM($U291:AK291)+$K291&gt;$F291),$F291-SUM($U291:AK291),0))))</f>
        <v>0</v>
      </c>
      <c r="AM291" s="156">
        <f ca="1">IF(AND(AM$264=$R291,$J291=100%),$O291,IF(AM$264=$R291,$O291,IF(AND(AM$264&gt;$R291,SUM($U291:AL291)+$K291&lt;=$F291),$K291,IF(AND(AM$264&gt;$R291,SUM($U291:AL291)+$K291&gt;$F291),$F291-SUM($U291:AL291),0))))</f>
        <v>0</v>
      </c>
      <c r="AN291" s="156">
        <f ca="1">IF(AND(AN$264=$R291,$J291=100%),$O291,IF(AN$264=$R291,$O291,IF(AND(AN$264&gt;$R291,SUM($U291:AM291)+$K291&lt;=$F291),$K291,IF(AND(AN$264&gt;$R291,SUM($U291:AM291)+$K291&gt;$F291),$F291-SUM($U291:AM291),0))))</f>
        <v>0</v>
      </c>
      <c r="AP291" s="163">
        <f t="shared" ca="1" si="218"/>
        <v>0</v>
      </c>
      <c r="AQ291" s="163">
        <f t="shared" ca="1" si="218"/>
        <v>0</v>
      </c>
      <c r="AR291" s="163">
        <f t="shared" ca="1" si="218"/>
        <v>0</v>
      </c>
      <c r="AS291" s="163">
        <f t="shared" ca="1" si="218"/>
        <v>0</v>
      </c>
      <c r="AT291" s="163">
        <f t="shared" ca="1" si="218"/>
        <v>0</v>
      </c>
      <c r="AU291" s="163">
        <f t="shared" ca="1" si="218"/>
        <v>0</v>
      </c>
      <c r="AV291" s="163">
        <f t="shared" ca="1" si="218"/>
        <v>0</v>
      </c>
      <c r="AW291" s="163">
        <f t="shared" ca="1" si="218"/>
        <v>0</v>
      </c>
      <c r="AX291" s="163">
        <f t="shared" ca="1" si="218"/>
        <v>0</v>
      </c>
      <c r="AY291" s="163">
        <f t="shared" ca="1" si="218"/>
        <v>0</v>
      </c>
      <c r="AZ291" s="163">
        <f t="shared" ca="1" si="216"/>
        <v>0</v>
      </c>
      <c r="BA291" s="163">
        <f t="shared" ca="1" si="216"/>
        <v>0</v>
      </c>
      <c r="BB291" s="163">
        <f t="shared" ca="1" si="216"/>
        <v>0</v>
      </c>
      <c r="BC291" s="163">
        <f t="shared" ca="1" si="216"/>
        <v>0</v>
      </c>
      <c r="BD291" s="163">
        <f t="shared" ca="1" si="216"/>
        <v>0</v>
      </c>
      <c r="BE291" s="163">
        <f t="shared" ca="1" si="216"/>
        <v>0</v>
      </c>
      <c r="BF291" s="163">
        <f t="shared" ca="1" si="216"/>
        <v>0</v>
      </c>
      <c r="BG291" s="163">
        <f t="shared" ca="1" si="216"/>
        <v>0</v>
      </c>
      <c r="BH291" s="163">
        <f t="shared" ca="1" si="216"/>
        <v>0</v>
      </c>
      <c r="BI291" s="163">
        <f t="shared" ca="1" si="216"/>
        <v>0</v>
      </c>
    </row>
    <row r="292" spans="1:61" hidden="1" outlineLevel="1" x14ac:dyDescent="0.3">
      <c r="A292" s="163">
        <f t="shared" si="217"/>
        <v>54</v>
      </c>
      <c r="B292" s="163">
        <f t="shared" si="217"/>
        <v>55</v>
      </c>
      <c r="C292" s="163" t="str">
        <f ca="1">IF(ISTEXT(OFFSET(Projekt!$B$118,$A292,B$92)),OFFSET(Projekt!$B$118,$A292,B$92),"")</f>
        <v/>
      </c>
      <c r="D292" s="163" t="str">
        <f ca="1">IF(ISTEXT(OFFSET(Projekt!$B$118,$A292,C$92)),OFFSET(Projekt!$B$118,$A292,C$92),"")</f>
        <v/>
      </c>
      <c r="E292" s="163" t="str">
        <f ca="1">IF(ISTEXT(OFFSET(Projekt!$B$118,$A292,D$92)),OFFSET(Projekt!$B$118,$A292,D$92),"")</f>
        <v/>
      </c>
      <c r="F292" s="163">
        <f ca="1">IF(ISNUMBER(OFFSET(Projekt!$B$118,$B292,F$263)),OFFSET(Projekt!$B$118,$B292,F$263),"")</f>
        <v>0</v>
      </c>
      <c r="H292" s="165">
        <f t="shared" si="215"/>
        <v>0</v>
      </c>
      <c r="I292" s="165">
        <f t="shared" si="215"/>
        <v>59</v>
      </c>
      <c r="J292" s="166">
        <f t="shared" si="215"/>
        <v>0</v>
      </c>
      <c r="K292" s="163">
        <f t="shared" ca="1" si="212"/>
        <v>0</v>
      </c>
      <c r="L292" s="163">
        <f t="shared" si="213"/>
        <v>0</v>
      </c>
      <c r="M292" s="163">
        <f t="shared" si="200"/>
        <v>0</v>
      </c>
      <c r="N292" s="163">
        <f t="shared" si="209"/>
        <v>11</v>
      </c>
      <c r="O292" s="163">
        <f t="shared" ca="1" si="210"/>
        <v>0</v>
      </c>
      <c r="P292" s="317">
        <f t="shared" ca="1" si="201"/>
        <v>0</v>
      </c>
      <c r="Q292" s="317">
        <f t="shared" ca="1" si="202"/>
        <v>0</v>
      </c>
      <c r="R292" s="163">
        <f t="shared" si="203"/>
        <v>1900</v>
      </c>
      <c r="S292" s="163" t="b">
        <f t="shared" ca="1" si="204"/>
        <v>1</v>
      </c>
      <c r="T292" s="163">
        <f t="shared" ca="1" si="205"/>
        <v>0</v>
      </c>
      <c r="U292" s="322">
        <f t="shared" ca="1" si="206"/>
        <v>0</v>
      </c>
      <c r="V292" s="156">
        <f ca="1">IF(AND(V$264=$R292,$J292=100%),$O292,IF(V$264=$R292,$O292,IF(AND(V$264&gt;$R292,SUM($U292:U292)+$K292&lt;=$F292),$K292,IF(AND(V$264&gt;$R292,SUM($U292:U292)+$K292&gt;$F292),$F292-SUM($U292:U292),0))))</f>
        <v>0</v>
      </c>
      <c r="W292" s="156">
        <f ca="1">IF(AND(W$264=$R292,$J292=100%),$O292,IF(W$264=$R292,$O292,IF(AND(W$264&gt;$R292,SUM($U292:V292)+$K292&lt;=$F292),$K292,IF(AND(W$264&gt;$R292,SUM($U292:V292)+$K292&gt;$F292),$F292-SUM($U292:V292),0))))</f>
        <v>0</v>
      </c>
      <c r="X292" s="156">
        <f ca="1">IF(AND(X$264=$R292,$J292=100%),$O292,IF(X$264=$R292,$O292,IF(AND(X$264&gt;$R292,SUM($U292:W292)+$K292&lt;=$F292),$K292,IF(AND(X$264&gt;$R292,SUM($U292:W292)+$K292&gt;$F292),$F292-SUM($U292:W292),0))))</f>
        <v>0</v>
      </c>
      <c r="Y292" s="156">
        <f ca="1">IF(AND(Y$264=$R292,$J292=100%),$O292,IF(Y$264=$R292,$O292,IF(AND(Y$264&gt;$R292,SUM($U292:X292)+$K292&lt;=$F292),$K292,IF(AND(Y$264&gt;$R292,SUM($U292:X292)+$K292&gt;$F292),$F292-SUM($U292:X292),0))))</f>
        <v>0</v>
      </c>
      <c r="Z292" s="156">
        <f ca="1">IF(AND(Z$264=$R292,$J292=100%),$O292,IF(Z$264=$R292,$O292,IF(AND(Z$264&gt;$R292,SUM($U292:Y292)+$K292&lt;=$F292),$K292,IF(AND(Z$264&gt;$R292,SUM($U292:Y292)+$K292&gt;$F292),$F292-SUM($U292:Y292),0))))</f>
        <v>0</v>
      </c>
      <c r="AA292" s="156">
        <f ca="1">IF(AND(AA$264=$R292,$J292=100%),$O292,IF(AA$264=$R292,$O292,IF(AND(AA$264&gt;$R292,SUM($U292:Z292)+$K292&lt;=$F292),$K292,IF(AND(AA$264&gt;$R292,SUM($U292:Z292)+$K292&gt;$F292),$F292-SUM($U292:Z292),0))))</f>
        <v>0</v>
      </c>
      <c r="AB292" s="156">
        <f ca="1">IF(AND(AB$264=$R292,$J292=100%),$O292,IF(AB$264=$R292,$O292,IF(AND(AB$264&gt;$R292,SUM($U292:AA292)+$K292&lt;=$F292),$K292,IF(AND(AB$264&gt;$R292,SUM($U292:AA292)+$K292&gt;$F292),$F292-SUM($U292:AA292),0))))</f>
        <v>0</v>
      </c>
      <c r="AC292" s="156">
        <f ca="1">IF(AND(AC$264=$R292,$J292=100%),$O292,IF(AC$264=$R292,$O292,IF(AND(AC$264&gt;$R292,SUM($U292:AB292)+$K292&lt;=$F292),$K292,IF(AND(AC$264&gt;$R292,SUM($U292:AB292)+$K292&gt;$F292),$F292-SUM($U292:AB292),0))))</f>
        <v>0</v>
      </c>
      <c r="AD292" s="156">
        <f ca="1">IF(AND(AD$264=$R292,$J292=100%),$O292,IF(AD$264=$R292,$O292,IF(AND(AD$264&gt;$R292,SUM($U292:AC292)+$K292&lt;=$F292),$K292,IF(AND(AD$264&gt;$R292,SUM($U292:AC292)+$K292&gt;$F292),$F292-SUM($U292:AC292),0))))</f>
        <v>0</v>
      </c>
      <c r="AE292" s="156">
        <f ca="1">IF(AND(AE$264=$R292,$J292=100%),$O292,IF(AE$264=$R292,$O292,IF(AND(AE$264&gt;$R292,SUM($U292:AD292)+$K292&lt;=$F292),$K292,IF(AND(AE$264&gt;$R292,SUM($U292:AD292)+$K292&gt;$F292),$F292-SUM($U292:AD292),0))))</f>
        <v>0</v>
      </c>
      <c r="AF292" s="156">
        <f ca="1">IF(AND(AF$264=$R292,$J292=100%),$O292,IF(AF$264=$R292,$O292,IF(AND(AF$264&gt;$R292,SUM($U292:AE292)+$K292&lt;=$F292),$K292,IF(AND(AF$264&gt;$R292,SUM($U292:AE292)+$K292&gt;$F292),$F292-SUM($U292:AE292),0))))</f>
        <v>0</v>
      </c>
      <c r="AG292" s="156">
        <f ca="1">IF(AND(AG$264=$R292,$J292=100%),$O292,IF(AG$264=$R292,$O292,IF(AND(AG$264&gt;$R292,SUM($U292:AF292)+$K292&lt;=$F292),$K292,IF(AND(AG$264&gt;$R292,SUM($U292:AF292)+$K292&gt;$F292),$F292-SUM($U292:AF292),0))))</f>
        <v>0</v>
      </c>
      <c r="AH292" s="156">
        <f ca="1">IF(AND(AH$264=$R292,$J292=100%),$O292,IF(AH$264=$R292,$O292,IF(AND(AH$264&gt;$R292,SUM($U292:AG292)+$K292&lt;=$F292),$K292,IF(AND(AH$264&gt;$R292,SUM($U292:AG292)+$K292&gt;$F292),$F292-SUM($U292:AG292),0))))</f>
        <v>0</v>
      </c>
      <c r="AI292" s="156">
        <f ca="1">IF(AND(AI$264=$R292,$J292=100%),$O292,IF(AI$264=$R292,$O292,IF(AND(AI$264&gt;$R292,SUM($U292:AH292)+$K292&lt;=$F292),$K292,IF(AND(AI$264&gt;$R292,SUM($U292:AH292)+$K292&gt;$F292),$F292-SUM($U292:AH292),0))))</f>
        <v>0</v>
      </c>
      <c r="AJ292" s="156">
        <f ca="1">IF(AND(AJ$264=$R292,$J292=100%),$O292,IF(AJ$264=$R292,$O292,IF(AND(AJ$264&gt;$R292,SUM($U292:AI292)+$K292&lt;=$F292),$K292,IF(AND(AJ$264&gt;$R292,SUM($U292:AI292)+$K292&gt;$F292),$F292-SUM($U292:AI292),0))))</f>
        <v>0</v>
      </c>
      <c r="AK292" s="156">
        <f ca="1">IF(AND(AK$264=$R292,$J292=100%),$O292,IF(AK$264=$R292,$O292,IF(AND(AK$264&gt;$R292,SUM($U292:AJ292)+$K292&lt;=$F292),$K292,IF(AND(AK$264&gt;$R292,SUM($U292:AJ292)+$K292&gt;$F292),$F292-SUM($U292:AJ292),0))))</f>
        <v>0</v>
      </c>
      <c r="AL292" s="156">
        <f ca="1">IF(AND(AL$264=$R292,$J292=100%),$O292,IF(AL$264=$R292,$O292,IF(AND(AL$264&gt;$R292,SUM($U292:AK292)+$K292&lt;=$F292),$K292,IF(AND(AL$264&gt;$R292,SUM($U292:AK292)+$K292&gt;$F292),$F292-SUM($U292:AK292),0))))</f>
        <v>0</v>
      </c>
      <c r="AM292" s="156">
        <f ca="1">IF(AND(AM$264=$R292,$J292=100%),$O292,IF(AM$264=$R292,$O292,IF(AND(AM$264&gt;$R292,SUM($U292:AL292)+$K292&lt;=$F292),$K292,IF(AND(AM$264&gt;$R292,SUM($U292:AL292)+$K292&gt;$F292),$F292-SUM($U292:AL292),0))))</f>
        <v>0</v>
      </c>
      <c r="AN292" s="156">
        <f ca="1">IF(AND(AN$264=$R292,$J292=100%),$O292,IF(AN$264=$R292,$O292,IF(AND(AN$264&gt;$R292,SUM($U292:AM292)+$K292&lt;=$F292),$K292,IF(AND(AN$264&gt;$R292,SUM($U292:AM292)+$K292&gt;$F292),$F292-SUM($U292:AM292),0))))</f>
        <v>0</v>
      </c>
      <c r="AP292" s="163">
        <f t="shared" ca="1" si="218"/>
        <v>0</v>
      </c>
      <c r="AQ292" s="163">
        <f t="shared" ca="1" si="218"/>
        <v>0</v>
      </c>
      <c r="AR292" s="163">
        <f t="shared" ca="1" si="218"/>
        <v>0</v>
      </c>
      <c r="AS292" s="163">
        <f t="shared" ca="1" si="218"/>
        <v>0</v>
      </c>
      <c r="AT292" s="163">
        <f t="shared" ca="1" si="218"/>
        <v>0</v>
      </c>
      <c r="AU292" s="163">
        <f t="shared" ca="1" si="218"/>
        <v>0</v>
      </c>
      <c r="AV292" s="163">
        <f t="shared" ca="1" si="218"/>
        <v>0</v>
      </c>
      <c r="AW292" s="163">
        <f t="shared" ca="1" si="218"/>
        <v>0</v>
      </c>
      <c r="AX292" s="163">
        <f t="shared" ca="1" si="218"/>
        <v>0</v>
      </c>
      <c r="AY292" s="163">
        <f t="shared" ca="1" si="218"/>
        <v>0</v>
      </c>
      <c r="AZ292" s="163">
        <f t="shared" ca="1" si="216"/>
        <v>0</v>
      </c>
      <c r="BA292" s="163">
        <f t="shared" ca="1" si="216"/>
        <v>0</v>
      </c>
      <c r="BB292" s="163">
        <f t="shared" ca="1" si="216"/>
        <v>0</v>
      </c>
      <c r="BC292" s="163">
        <f t="shared" ca="1" si="216"/>
        <v>0</v>
      </c>
      <c r="BD292" s="163">
        <f t="shared" ca="1" si="216"/>
        <v>0</v>
      </c>
      <c r="BE292" s="163">
        <f t="shared" ca="1" si="216"/>
        <v>0</v>
      </c>
      <c r="BF292" s="163">
        <f t="shared" ca="1" si="216"/>
        <v>0</v>
      </c>
      <c r="BG292" s="163">
        <f t="shared" ca="1" si="216"/>
        <v>0</v>
      </c>
      <c r="BH292" s="163">
        <f t="shared" ca="1" si="216"/>
        <v>0</v>
      </c>
      <c r="BI292" s="163">
        <f t="shared" ca="1" si="216"/>
        <v>0</v>
      </c>
    </row>
    <row r="293" spans="1:61" hidden="1" outlineLevel="1" x14ac:dyDescent="0.3">
      <c r="A293" s="163">
        <f t="shared" si="217"/>
        <v>56</v>
      </c>
      <c r="B293" s="163">
        <f t="shared" si="217"/>
        <v>57</v>
      </c>
      <c r="C293" s="163" t="str">
        <f ca="1">IF(ISTEXT(OFFSET(Projekt!$B$118,$A293,B$92)),OFFSET(Projekt!$B$118,$A293,B$92),"")</f>
        <v/>
      </c>
      <c r="D293" s="163" t="str">
        <f ca="1">IF(ISTEXT(OFFSET(Projekt!$B$118,$A293,C$92)),OFFSET(Projekt!$B$118,$A293,C$92),"")</f>
        <v/>
      </c>
      <c r="E293" s="163" t="str">
        <f ca="1">IF(ISTEXT(OFFSET(Projekt!$B$118,$A293,D$92)),OFFSET(Projekt!$B$118,$A293,D$92),"")</f>
        <v/>
      </c>
      <c r="F293" s="163">
        <f ca="1">IF(ISNUMBER(OFFSET(Projekt!$B$118,$B293,F$263)),OFFSET(Projekt!$B$118,$B293,F$263),"")</f>
        <v>0</v>
      </c>
      <c r="H293" s="165">
        <f t="shared" si="215"/>
        <v>0</v>
      </c>
      <c r="I293" s="165">
        <f t="shared" si="215"/>
        <v>59</v>
      </c>
      <c r="J293" s="166">
        <f t="shared" si="215"/>
        <v>0</v>
      </c>
      <c r="K293" s="163">
        <f t="shared" ca="1" si="212"/>
        <v>0</v>
      </c>
      <c r="L293" s="163">
        <f t="shared" si="213"/>
        <v>0</v>
      </c>
      <c r="M293" s="163">
        <f t="shared" si="200"/>
        <v>0</v>
      </c>
      <c r="N293" s="163">
        <f t="shared" si="209"/>
        <v>11</v>
      </c>
      <c r="O293" s="163">
        <f t="shared" ca="1" si="210"/>
        <v>0</v>
      </c>
      <c r="P293" s="317">
        <f t="shared" ca="1" si="201"/>
        <v>0</v>
      </c>
      <c r="Q293" s="317">
        <f t="shared" ca="1" si="202"/>
        <v>0</v>
      </c>
      <c r="R293" s="163">
        <f t="shared" si="203"/>
        <v>1900</v>
      </c>
      <c r="S293" s="163" t="b">
        <f t="shared" ca="1" si="204"/>
        <v>1</v>
      </c>
      <c r="T293" s="163">
        <f t="shared" ca="1" si="205"/>
        <v>0</v>
      </c>
      <c r="U293" s="322">
        <f t="shared" ca="1" si="206"/>
        <v>0</v>
      </c>
      <c r="V293" s="156">
        <f ca="1">IF(AND(V$264=$R293,$J293=100%),$O293,IF(V$264=$R293,$O293,IF(AND(V$264&gt;$R293,SUM($U293:U293)+$K293&lt;=$F293),$K293,IF(AND(V$264&gt;$R293,SUM($U293:U293)+$K293&gt;$F293),$F293-SUM($U293:U293),0))))</f>
        <v>0</v>
      </c>
      <c r="W293" s="156">
        <f ca="1">IF(AND(W$264=$R293,$J293=100%),$O293,IF(W$264=$R293,$O293,IF(AND(W$264&gt;$R293,SUM($U293:V293)+$K293&lt;=$F293),$K293,IF(AND(W$264&gt;$R293,SUM($U293:V293)+$K293&gt;$F293),$F293-SUM($U293:V293),0))))</f>
        <v>0</v>
      </c>
      <c r="X293" s="156">
        <f ca="1">IF(AND(X$264=$R293,$J293=100%),$O293,IF(X$264=$R293,$O293,IF(AND(X$264&gt;$R293,SUM($U293:W293)+$K293&lt;=$F293),$K293,IF(AND(X$264&gt;$R293,SUM($U293:W293)+$K293&gt;$F293),$F293-SUM($U293:W293),0))))</f>
        <v>0</v>
      </c>
      <c r="Y293" s="156">
        <f ca="1">IF(AND(Y$264=$R293,$J293=100%),$O293,IF(Y$264=$R293,$O293,IF(AND(Y$264&gt;$R293,SUM($U293:X293)+$K293&lt;=$F293),$K293,IF(AND(Y$264&gt;$R293,SUM($U293:X293)+$K293&gt;$F293),$F293-SUM($U293:X293),0))))</f>
        <v>0</v>
      </c>
      <c r="Z293" s="156">
        <f ca="1">IF(AND(Z$264=$R293,$J293=100%),$O293,IF(Z$264=$R293,$O293,IF(AND(Z$264&gt;$R293,SUM($U293:Y293)+$K293&lt;=$F293),$K293,IF(AND(Z$264&gt;$R293,SUM($U293:Y293)+$K293&gt;$F293),$F293-SUM($U293:Y293),0))))</f>
        <v>0</v>
      </c>
      <c r="AA293" s="156">
        <f ca="1">IF(AND(AA$264=$R293,$J293=100%),$O293,IF(AA$264=$R293,$O293,IF(AND(AA$264&gt;$R293,SUM($U293:Z293)+$K293&lt;=$F293),$K293,IF(AND(AA$264&gt;$R293,SUM($U293:Z293)+$K293&gt;$F293),$F293-SUM($U293:Z293),0))))</f>
        <v>0</v>
      </c>
      <c r="AB293" s="156">
        <f ca="1">IF(AND(AB$264=$R293,$J293=100%),$O293,IF(AB$264=$R293,$O293,IF(AND(AB$264&gt;$R293,SUM($U293:AA293)+$K293&lt;=$F293),$K293,IF(AND(AB$264&gt;$R293,SUM($U293:AA293)+$K293&gt;$F293),$F293-SUM($U293:AA293),0))))</f>
        <v>0</v>
      </c>
      <c r="AC293" s="156">
        <f ca="1">IF(AND(AC$264=$R293,$J293=100%),$O293,IF(AC$264=$R293,$O293,IF(AND(AC$264&gt;$R293,SUM($U293:AB293)+$K293&lt;=$F293),$K293,IF(AND(AC$264&gt;$R293,SUM($U293:AB293)+$K293&gt;$F293),$F293-SUM($U293:AB293),0))))</f>
        <v>0</v>
      </c>
      <c r="AD293" s="156">
        <f ca="1">IF(AND(AD$264=$R293,$J293=100%),$O293,IF(AD$264=$R293,$O293,IF(AND(AD$264&gt;$R293,SUM($U293:AC293)+$K293&lt;=$F293),$K293,IF(AND(AD$264&gt;$R293,SUM($U293:AC293)+$K293&gt;$F293),$F293-SUM($U293:AC293),0))))</f>
        <v>0</v>
      </c>
      <c r="AE293" s="156">
        <f ca="1">IF(AND(AE$264=$R293,$J293=100%),$O293,IF(AE$264=$R293,$O293,IF(AND(AE$264&gt;$R293,SUM($U293:AD293)+$K293&lt;=$F293),$K293,IF(AND(AE$264&gt;$R293,SUM($U293:AD293)+$K293&gt;$F293),$F293-SUM($U293:AD293),0))))</f>
        <v>0</v>
      </c>
      <c r="AF293" s="156">
        <f ca="1">IF(AND(AF$264=$R293,$J293=100%),$O293,IF(AF$264=$R293,$O293,IF(AND(AF$264&gt;$R293,SUM($U293:AE293)+$K293&lt;=$F293),$K293,IF(AND(AF$264&gt;$R293,SUM($U293:AE293)+$K293&gt;$F293),$F293-SUM($U293:AE293),0))))</f>
        <v>0</v>
      </c>
      <c r="AG293" s="156">
        <f ca="1">IF(AND(AG$264=$R293,$J293=100%),$O293,IF(AG$264=$R293,$O293,IF(AND(AG$264&gt;$R293,SUM($U293:AF293)+$K293&lt;=$F293),$K293,IF(AND(AG$264&gt;$R293,SUM($U293:AF293)+$K293&gt;$F293),$F293-SUM($U293:AF293),0))))</f>
        <v>0</v>
      </c>
      <c r="AH293" s="156">
        <f ca="1">IF(AND(AH$264=$R293,$J293=100%),$O293,IF(AH$264=$R293,$O293,IF(AND(AH$264&gt;$R293,SUM($U293:AG293)+$K293&lt;=$F293),$K293,IF(AND(AH$264&gt;$R293,SUM($U293:AG293)+$K293&gt;$F293),$F293-SUM($U293:AG293),0))))</f>
        <v>0</v>
      </c>
      <c r="AI293" s="156">
        <f ca="1">IF(AND(AI$264=$R293,$J293=100%),$O293,IF(AI$264=$R293,$O293,IF(AND(AI$264&gt;$R293,SUM($U293:AH293)+$K293&lt;=$F293),$K293,IF(AND(AI$264&gt;$R293,SUM($U293:AH293)+$K293&gt;$F293),$F293-SUM($U293:AH293),0))))</f>
        <v>0</v>
      </c>
      <c r="AJ293" s="156">
        <f ca="1">IF(AND(AJ$264=$R293,$J293=100%),$O293,IF(AJ$264=$R293,$O293,IF(AND(AJ$264&gt;$R293,SUM($U293:AI293)+$K293&lt;=$F293),$K293,IF(AND(AJ$264&gt;$R293,SUM($U293:AI293)+$K293&gt;$F293),$F293-SUM($U293:AI293),0))))</f>
        <v>0</v>
      </c>
      <c r="AK293" s="156">
        <f ca="1">IF(AND(AK$264=$R293,$J293=100%),$O293,IF(AK$264=$R293,$O293,IF(AND(AK$264&gt;$R293,SUM($U293:AJ293)+$K293&lt;=$F293),$K293,IF(AND(AK$264&gt;$R293,SUM($U293:AJ293)+$K293&gt;$F293),$F293-SUM($U293:AJ293),0))))</f>
        <v>0</v>
      </c>
      <c r="AL293" s="156">
        <f ca="1">IF(AND(AL$264=$R293,$J293=100%),$O293,IF(AL$264=$R293,$O293,IF(AND(AL$264&gt;$R293,SUM($U293:AK293)+$K293&lt;=$F293),$K293,IF(AND(AL$264&gt;$R293,SUM($U293:AK293)+$K293&gt;$F293),$F293-SUM($U293:AK293),0))))</f>
        <v>0</v>
      </c>
      <c r="AM293" s="156">
        <f ca="1">IF(AND(AM$264=$R293,$J293=100%),$O293,IF(AM$264=$R293,$O293,IF(AND(AM$264&gt;$R293,SUM($U293:AL293)+$K293&lt;=$F293),$K293,IF(AND(AM$264&gt;$R293,SUM($U293:AL293)+$K293&gt;$F293),$F293-SUM($U293:AL293),0))))</f>
        <v>0</v>
      </c>
      <c r="AN293" s="156">
        <f ca="1">IF(AND(AN$264=$R293,$J293=100%),$O293,IF(AN$264=$R293,$O293,IF(AND(AN$264&gt;$R293,SUM($U293:AM293)+$K293&lt;=$F293),$K293,IF(AND(AN$264&gt;$R293,SUM($U293:AM293)+$K293&gt;$F293),$F293-SUM($U293:AM293),0))))</f>
        <v>0</v>
      </c>
      <c r="AP293" s="163">
        <f t="shared" ca="1" si="218"/>
        <v>0</v>
      </c>
      <c r="AQ293" s="163">
        <f t="shared" ca="1" si="218"/>
        <v>0</v>
      </c>
      <c r="AR293" s="163">
        <f t="shared" ca="1" si="218"/>
        <v>0</v>
      </c>
      <c r="AS293" s="163">
        <f t="shared" ca="1" si="218"/>
        <v>0</v>
      </c>
      <c r="AT293" s="163">
        <f t="shared" ca="1" si="218"/>
        <v>0</v>
      </c>
      <c r="AU293" s="163">
        <f t="shared" ca="1" si="218"/>
        <v>0</v>
      </c>
      <c r="AV293" s="163">
        <f t="shared" ca="1" si="218"/>
        <v>0</v>
      </c>
      <c r="AW293" s="163">
        <f t="shared" ca="1" si="218"/>
        <v>0</v>
      </c>
      <c r="AX293" s="163">
        <f t="shared" ca="1" si="218"/>
        <v>0</v>
      </c>
      <c r="AY293" s="163">
        <f t="shared" ca="1" si="218"/>
        <v>0</v>
      </c>
      <c r="AZ293" s="163">
        <f t="shared" ca="1" si="216"/>
        <v>0</v>
      </c>
      <c r="BA293" s="163">
        <f t="shared" ca="1" si="216"/>
        <v>0</v>
      </c>
      <c r="BB293" s="163">
        <f t="shared" ca="1" si="216"/>
        <v>0</v>
      </c>
      <c r="BC293" s="163">
        <f t="shared" ca="1" si="216"/>
        <v>0</v>
      </c>
      <c r="BD293" s="163">
        <f t="shared" ca="1" si="216"/>
        <v>0</v>
      </c>
      <c r="BE293" s="163">
        <f t="shared" ca="1" si="216"/>
        <v>0</v>
      </c>
      <c r="BF293" s="163">
        <f t="shared" ca="1" si="216"/>
        <v>0</v>
      </c>
      <c r="BG293" s="163">
        <f t="shared" ca="1" si="216"/>
        <v>0</v>
      </c>
      <c r="BH293" s="163">
        <f t="shared" ca="1" si="216"/>
        <v>0</v>
      </c>
      <c r="BI293" s="163">
        <f t="shared" ca="1" si="216"/>
        <v>0</v>
      </c>
    </row>
    <row r="294" spans="1:61" hidden="1" outlineLevel="1" x14ac:dyDescent="0.3">
      <c r="A294" s="163">
        <f t="shared" si="217"/>
        <v>58</v>
      </c>
      <c r="B294" s="163">
        <f t="shared" si="217"/>
        <v>59</v>
      </c>
      <c r="C294" s="163" t="str">
        <f ca="1">IF(ISTEXT(OFFSET(Projekt!$B$118,$A294,B$92)),OFFSET(Projekt!$B$118,$A294,B$92),"")</f>
        <v/>
      </c>
      <c r="D294" s="163" t="str">
        <f ca="1">IF(ISTEXT(OFFSET(Projekt!$B$118,$A294,C$92)),OFFSET(Projekt!$B$118,$A294,C$92),"")</f>
        <v/>
      </c>
      <c r="E294" s="163" t="str">
        <f ca="1">IF(ISTEXT(OFFSET(Projekt!$B$118,$A294,D$92)),OFFSET(Projekt!$B$118,$A294,D$92),"")</f>
        <v/>
      </c>
      <c r="F294" s="163">
        <f ca="1">IF(ISNUMBER(OFFSET(Projekt!$B$118,$B294,F$263)),OFFSET(Projekt!$B$118,$B294,F$263),"")</f>
        <v>0</v>
      </c>
      <c r="H294" s="165">
        <f t="shared" si="215"/>
        <v>0</v>
      </c>
      <c r="I294" s="165">
        <f t="shared" si="215"/>
        <v>59</v>
      </c>
      <c r="J294" s="166">
        <f t="shared" si="215"/>
        <v>0</v>
      </c>
      <c r="K294" s="163">
        <f t="shared" ca="1" si="212"/>
        <v>0</v>
      </c>
      <c r="L294" s="163">
        <f t="shared" si="213"/>
        <v>0</v>
      </c>
      <c r="M294" s="163">
        <f t="shared" si="200"/>
        <v>0</v>
      </c>
      <c r="N294" s="163">
        <f t="shared" si="209"/>
        <v>11</v>
      </c>
      <c r="O294" s="163">
        <f t="shared" ca="1" si="210"/>
        <v>0</v>
      </c>
      <c r="P294" s="317">
        <f t="shared" ca="1" si="201"/>
        <v>0</v>
      </c>
      <c r="Q294" s="317">
        <f t="shared" ca="1" si="202"/>
        <v>0</v>
      </c>
      <c r="R294" s="163">
        <f t="shared" si="203"/>
        <v>1900</v>
      </c>
      <c r="S294" s="163" t="b">
        <f t="shared" ca="1" si="204"/>
        <v>1</v>
      </c>
      <c r="T294" s="163">
        <f t="shared" ca="1" si="205"/>
        <v>0</v>
      </c>
      <c r="U294" s="322">
        <f t="shared" ca="1" si="206"/>
        <v>0</v>
      </c>
      <c r="V294" s="156">
        <f ca="1">IF(AND(V$264=$R294,$J294=100%),$O294,IF(V$264=$R294,$O294,IF(AND(V$264&gt;$R294,SUM($U294:U294)+$K294&lt;=$F294),$K294,IF(AND(V$264&gt;$R294,SUM($U294:U294)+$K294&gt;$F294),$F294-SUM($U294:U294),0))))</f>
        <v>0</v>
      </c>
      <c r="W294" s="156">
        <f ca="1">IF(AND(W$264=$R294,$J294=100%),$O294,IF(W$264=$R294,$O294,IF(AND(W$264&gt;$R294,SUM($U294:V294)+$K294&lt;=$F294),$K294,IF(AND(W$264&gt;$R294,SUM($U294:V294)+$K294&gt;$F294),$F294-SUM($U294:V294),0))))</f>
        <v>0</v>
      </c>
      <c r="X294" s="156">
        <f ca="1">IF(AND(X$264=$R294,$J294=100%),$O294,IF(X$264=$R294,$O294,IF(AND(X$264&gt;$R294,SUM($U294:W294)+$K294&lt;=$F294),$K294,IF(AND(X$264&gt;$R294,SUM($U294:W294)+$K294&gt;$F294),$F294-SUM($U294:W294),0))))</f>
        <v>0</v>
      </c>
      <c r="Y294" s="156">
        <f ca="1">IF(AND(Y$264=$R294,$J294=100%),$O294,IF(Y$264=$R294,$O294,IF(AND(Y$264&gt;$R294,SUM($U294:X294)+$K294&lt;=$F294),$K294,IF(AND(Y$264&gt;$R294,SUM($U294:X294)+$K294&gt;$F294),$F294-SUM($U294:X294),0))))</f>
        <v>0</v>
      </c>
      <c r="Z294" s="156">
        <f ca="1">IF(AND(Z$264=$R294,$J294=100%),$O294,IF(Z$264=$R294,$O294,IF(AND(Z$264&gt;$R294,SUM($U294:Y294)+$K294&lt;=$F294),$K294,IF(AND(Z$264&gt;$R294,SUM($U294:Y294)+$K294&gt;$F294),$F294-SUM($U294:Y294),0))))</f>
        <v>0</v>
      </c>
      <c r="AA294" s="156">
        <f ca="1">IF(AND(AA$264=$R294,$J294=100%),$O294,IF(AA$264=$R294,$O294,IF(AND(AA$264&gt;$R294,SUM($U294:Z294)+$K294&lt;=$F294),$K294,IF(AND(AA$264&gt;$R294,SUM($U294:Z294)+$K294&gt;$F294),$F294-SUM($U294:Z294),0))))</f>
        <v>0</v>
      </c>
      <c r="AB294" s="156">
        <f ca="1">IF(AND(AB$264=$R294,$J294=100%),$O294,IF(AB$264=$R294,$O294,IF(AND(AB$264&gt;$R294,SUM($U294:AA294)+$K294&lt;=$F294),$K294,IF(AND(AB$264&gt;$R294,SUM($U294:AA294)+$K294&gt;$F294),$F294-SUM($U294:AA294),0))))</f>
        <v>0</v>
      </c>
      <c r="AC294" s="156">
        <f ca="1">IF(AND(AC$264=$R294,$J294=100%),$O294,IF(AC$264=$R294,$O294,IF(AND(AC$264&gt;$R294,SUM($U294:AB294)+$K294&lt;=$F294),$K294,IF(AND(AC$264&gt;$R294,SUM($U294:AB294)+$K294&gt;$F294),$F294-SUM($U294:AB294),0))))</f>
        <v>0</v>
      </c>
      <c r="AD294" s="156">
        <f ca="1">IF(AND(AD$264=$R294,$J294=100%),$O294,IF(AD$264=$R294,$O294,IF(AND(AD$264&gt;$R294,SUM($U294:AC294)+$K294&lt;=$F294),$K294,IF(AND(AD$264&gt;$R294,SUM($U294:AC294)+$K294&gt;$F294),$F294-SUM($U294:AC294),0))))</f>
        <v>0</v>
      </c>
      <c r="AE294" s="156">
        <f ca="1">IF(AND(AE$264=$R294,$J294=100%),$O294,IF(AE$264=$R294,$O294,IF(AND(AE$264&gt;$R294,SUM($U294:AD294)+$K294&lt;=$F294),$K294,IF(AND(AE$264&gt;$R294,SUM($U294:AD294)+$K294&gt;$F294),$F294-SUM($U294:AD294),0))))</f>
        <v>0</v>
      </c>
      <c r="AF294" s="156">
        <f ca="1">IF(AND(AF$264=$R294,$J294=100%),$O294,IF(AF$264=$R294,$O294,IF(AND(AF$264&gt;$R294,SUM($U294:AE294)+$K294&lt;=$F294),$K294,IF(AND(AF$264&gt;$R294,SUM($U294:AE294)+$K294&gt;$F294),$F294-SUM($U294:AE294),0))))</f>
        <v>0</v>
      </c>
      <c r="AG294" s="156">
        <f ca="1">IF(AND(AG$264=$R294,$J294=100%),$O294,IF(AG$264=$R294,$O294,IF(AND(AG$264&gt;$R294,SUM($U294:AF294)+$K294&lt;=$F294),$K294,IF(AND(AG$264&gt;$R294,SUM($U294:AF294)+$K294&gt;$F294),$F294-SUM($U294:AF294),0))))</f>
        <v>0</v>
      </c>
      <c r="AH294" s="156">
        <f ca="1">IF(AND(AH$264=$R294,$J294=100%),$O294,IF(AH$264=$R294,$O294,IF(AND(AH$264&gt;$R294,SUM($U294:AG294)+$K294&lt;=$F294),$K294,IF(AND(AH$264&gt;$R294,SUM($U294:AG294)+$K294&gt;$F294),$F294-SUM($U294:AG294),0))))</f>
        <v>0</v>
      </c>
      <c r="AI294" s="156">
        <f ca="1">IF(AND(AI$264=$R294,$J294=100%),$O294,IF(AI$264=$R294,$O294,IF(AND(AI$264&gt;$R294,SUM($U294:AH294)+$K294&lt;=$F294),$K294,IF(AND(AI$264&gt;$R294,SUM($U294:AH294)+$K294&gt;$F294),$F294-SUM($U294:AH294),0))))</f>
        <v>0</v>
      </c>
      <c r="AJ294" s="156">
        <f ca="1">IF(AND(AJ$264=$R294,$J294=100%),$O294,IF(AJ$264=$R294,$O294,IF(AND(AJ$264&gt;$R294,SUM($U294:AI294)+$K294&lt;=$F294),$K294,IF(AND(AJ$264&gt;$R294,SUM($U294:AI294)+$K294&gt;$F294),$F294-SUM($U294:AI294),0))))</f>
        <v>0</v>
      </c>
      <c r="AK294" s="156">
        <f ca="1">IF(AND(AK$264=$R294,$J294=100%),$O294,IF(AK$264=$R294,$O294,IF(AND(AK$264&gt;$R294,SUM($U294:AJ294)+$K294&lt;=$F294),$K294,IF(AND(AK$264&gt;$R294,SUM($U294:AJ294)+$K294&gt;$F294),$F294-SUM($U294:AJ294),0))))</f>
        <v>0</v>
      </c>
      <c r="AL294" s="156">
        <f ca="1">IF(AND(AL$264=$R294,$J294=100%),$O294,IF(AL$264=$R294,$O294,IF(AND(AL$264&gt;$R294,SUM($U294:AK294)+$K294&lt;=$F294),$K294,IF(AND(AL$264&gt;$R294,SUM($U294:AK294)+$K294&gt;$F294),$F294-SUM($U294:AK294),0))))</f>
        <v>0</v>
      </c>
      <c r="AM294" s="156">
        <f ca="1">IF(AND(AM$264=$R294,$J294=100%),$O294,IF(AM$264=$R294,$O294,IF(AND(AM$264&gt;$R294,SUM($U294:AL294)+$K294&lt;=$F294),$K294,IF(AND(AM$264&gt;$R294,SUM($U294:AL294)+$K294&gt;$F294),$F294-SUM($U294:AL294),0))))</f>
        <v>0</v>
      </c>
      <c r="AN294" s="156">
        <f ca="1">IF(AND(AN$264=$R294,$J294=100%),$O294,IF(AN$264=$R294,$O294,IF(AND(AN$264&gt;$R294,SUM($U294:AM294)+$K294&lt;=$F294),$K294,IF(AND(AN$264&gt;$R294,SUM($U294:AM294)+$K294&gt;$F294),$F294-SUM($U294:AM294),0))))</f>
        <v>0</v>
      </c>
      <c r="AP294" s="163">
        <f t="shared" ca="1" si="218"/>
        <v>0</v>
      </c>
      <c r="AQ294" s="163">
        <f t="shared" ca="1" si="218"/>
        <v>0</v>
      </c>
      <c r="AR294" s="163">
        <f t="shared" ca="1" si="218"/>
        <v>0</v>
      </c>
      <c r="AS294" s="163">
        <f t="shared" ca="1" si="218"/>
        <v>0</v>
      </c>
      <c r="AT294" s="163">
        <f t="shared" ca="1" si="218"/>
        <v>0</v>
      </c>
      <c r="AU294" s="163">
        <f t="shared" ca="1" si="218"/>
        <v>0</v>
      </c>
      <c r="AV294" s="163">
        <f t="shared" ca="1" si="218"/>
        <v>0</v>
      </c>
      <c r="AW294" s="163">
        <f t="shared" ca="1" si="218"/>
        <v>0</v>
      </c>
      <c r="AX294" s="163">
        <f t="shared" ca="1" si="218"/>
        <v>0</v>
      </c>
      <c r="AY294" s="163">
        <f t="shared" ca="1" si="218"/>
        <v>0</v>
      </c>
      <c r="AZ294" s="163">
        <f t="shared" ca="1" si="216"/>
        <v>0</v>
      </c>
      <c r="BA294" s="163">
        <f t="shared" ca="1" si="216"/>
        <v>0</v>
      </c>
      <c r="BB294" s="163">
        <f t="shared" ca="1" si="216"/>
        <v>0</v>
      </c>
      <c r="BC294" s="163">
        <f t="shared" ca="1" si="216"/>
        <v>0</v>
      </c>
      <c r="BD294" s="163">
        <f t="shared" ca="1" si="216"/>
        <v>0</v>
      </c>
      <c r="BE294" s="163">
        <f t="shared" ca="1" si="216"/>
        <v>0</v>
      </c>
      <c r="BF294" s="163">
        <f t="shared" ca="1" si="216"/>
        <v>0</v>
      </c>
      <c r="BG294" s="163">
        <f t="shared" ca="1" si="216"/>
        <v>0</v>
      </c>
      <c r="BH294" s="163">
        <f t="shared" ca="1" si="216"/>
        <v>0</v>
      </c>
      <c r="BI294" s="163">
        <f t="shared" ca="1" si="216"/>
        <v>0</v>
      </c>
    </row>
    <row r="295" spans="1:61" hidden="1" outlineLevel="1" x14ac:dyDescent="0.3">
      <c r="F295" s="324">
        <f ca="1">SUM(F265:F294)</f>
        <v>0</v>
      </c>
      <c r="H295" s="165"/>
      <c r="I295" s="165"/>
      <c r="J295" s="166"/>
      <c r="P295" s="317"/>
      <c r="Q295" s="317"/>
      <c r="T295" s="324">
        <f ca="1">SUM(T265:T294)</f>
        <v>0</v>
      </c>
      <c r="U295" s="325">
        <f ca="1">SUM(U265:U294)</f>
        <v>0</v>
      </c>
      <c r="V295" s="325">
        <f t="shared" ref="V295:AD295" ca="1" si="219">SUM(V265:V294)</f>
        <v>0</v>
      </c>
      <c r="W295" s="325">
        <f t="shared" ca="1" si="219"/>
        <v>0</v>
      </c>
      <c r="X295" s="325">
        <f t="shared" ca="1" si="219"/>
        <v>0</v>
      </c>
      <c r="Y295" s="325">
        <f t="shared" ca="1" si="219"/>
        <v>0</v>
      </c>
      <c r="Z295" s="325">
        <f t="shared" ca="1" si="219"/>
        <v>0</v>
      </c>
      <c r="AA295" s="325">
        <f t="shared" ca="1" si="219"/>
        <v>0</v>
      </c>
      <c r="AB295" s="325">
        <f t="shared" ca="1" si="219"/>
        <v>0</v>
      </c>
      <c r="AC295" s="325">
        <f t="shared" ca="1" si="219"/>
        <v>0</v>
      </c>
      <c r="AD295" s="325">
        <f t="shared" ca="1" si="219"/>
        <v>0</v>
      </c>
      <c r="AE295" s="325">
        <f t="shared" ref="AE295:AN295" ca="1" si="220">SUM(AE265:AE294)</f>
        <v>0</v>
      </c>
      <c r="AF295" s="325">
        <f t="shared" ca="1" si="220"/>
        <v>0</v>
      </c>
      <c r="AG295" s="325">
        <f t="shared" ca="1" si="220"/>
        <v>0</v>
      </c>
      <c r="AH295" s="325">
        <f t="shared" ca="1" si="220"/>
        <v>0</v>
      </c>
      <c r="AI295" s="325">
        <f t="shared" ca="1" si="220"/>
        <v>0</v>
      </c>
      <c r="AJ295" s="325">
        <f t="shared" ca="1" si="220"/>
        <v>0</v>
      </c>
      <c r="AK295" s="325">
        <f t="shared" ca="1" si="220"/>
        <v>0</v>
      </c>
      <c r="AL295" s="325">
        <f t="shared" ca="1" si="220"/>
        <v>0</v>
      </c>
      <c r="AM295" s="325">
        <f t="shared" ca="1" si="220"/>
        <v>0</v>
      </c>
      <c r="AN295" s="325">
        <f t="shared" ca="1" si="220"/>
        <v>0</v>
      </c>
    </row>
    <row r="296" spans="1:61" hidden="1" outlineLevel="1" x14ac:dyDescent="0.3"/>
    <row r="297" spans="1:61" hidden="1" outlineLevel="1" x14ac:dyDescent="0.3">
      <c r="AP297" s="173">
        <f ca="1">AP$264</f>
        <v>2026</v>
      </c>
      <c r="AQ297" s="173">
        <f t="shared" ref="AQ297:BI297" ca="1" si="221">AQ$264</f>
        <v>2027</v>
      </c>
      <c r="AR297" s="173">
        <f t="shared" ca="1" si="221"/>
        <v>2028</v>
      </c>
      <c r="AS297" s="173">
        <f t="shared" ca="1" si="221"/>
        <v>2029</v>
      </c>
      <c r="AT297" s="173">
        <f t="shared" ca="1" si="221"/>
        <v>2030</v>
      </c>
      <c r="AU297" s="173">
        <f t="shared" ca="1" si="221"/>
        <v>2031</v>
      </c>
      <c r="AV297" s="173">
        <f t="shared" ca="1" si="221"/>
        <v>2032</v>
      </c>
      <c r="AW297" s="173">
        <f t="shared" ca="1" si="221"/>
        <v>2033</v>
      </c>
      <c r="AX297" s="173">
        <f t="shared" ca="1" si="221"/>
        <v>2034</v>
      </c>
      <c r="AY297" s="173">
        <f t="shared" ca="1" si="221"/>
        <v>2035</v>
      </c>
      <c r="AZ297" s="173">
        <f t="shared" ca="1" si="221"/>
        <v>2036</v>
      </c>
      <c r="BA297" s="173">
        <f t="shared" ca="1" si="221"/>
        <v>2037</v>
      </c>
      <c r="BB297" s="173">
        <f t="shared" ca="1" si="221"/>
        <v>2038</v>
      </c>
      <c r="BC297" s="173">
        <f t="shared" ca="1" si="221"/>
        <v>2039</v>
      </c>
      <c r="BD297" s="173">
        <f t="shared" ca="1" si="221"/>
        <v>2040</v>
      </c>
      <c r="BE297" s="173">
        <f t="shared" ca="1" si="221"/>
        <v>2041</v>
      </c>
      <c r="BF297" s="173">
        <f t="shared" ca="1" si="221"/>
        <v>2042</v>
      </c>
      <c r="BG297" s="173">
        <f t="shared" ca="1" si="221"/>
        <v>2043</v>
      </c>
      <c r="BH297" s="173">
        <f t="shared" ca="1" si="221"/>
        <v>2044</v>
      </c>
      <c r="BI297" s="173">
        <f t="shared" ca="1" si="221"/>
        <v>2045</v>
      </c>
    </row>
    <row r="298" spans="1:61" hidden="1" outlineLevel="1" x14ac:dyDescent="0.3">
      <c r="C298" s="163" t="s">
        <v>91</v>
      </c>
      <c r="U298" s="163">
        <f ca="1">SUMIF($E$265:$E$294,$C298,U$265:U$294)</f>
        <v>0</v>
      </c>
      <c r="V298" s="163">
        <f t="shared" ref="V298:AN298" ca="1" si="222">SUMIF($E$265:$E$294,$C298,V$265:V$294)</f>
        <v>0</v>
      </c>
      <c r="W298" s="163">
        <f t="shared" ca="1" si="222"/>
        <v>0</v>
      </c>
      <c r="X298" s="163">
        <f t="shared" ca="1" si="222"/>
        <v>0</v>
      </c>
      <c r="Y298" s="163">
        <f t="shared" ca="1" si="222"/>
        <v>0</v>
      </c>
      <c r="Z298" s="163">
        <f t="shared" ca="1" si="222"/>
        <v>0</v>
      </c>
      <c r="AA298" s="163">
        <f t="shared" ca="1" si="222"/>
        <v>0</v>
      </c>
      <c r="AB298" s="163">
        <f t="shared" ca="1" si="222"/>
        <v>0</v>
      </c>
      <c r="AC298" s="163">
        <f t="shared" ca="1" si="222"/>
        <v>0</v>
      </c>
      <c r="AD298" s="163">
        <f t="shared" ca="1" si="222"/>
        <v>0</v>
      </c>
      <c r="AE298" s="163">
        <f t="shared" ca="1" si="222"/>
        <v>0</v>
      </c>
      <c r="AF298" s="163">
        <f t="shared" ca="1" si="222"/>
        <v>0</v>
      </c>
      <c r="AG298" s="163">
        <f t="shared" ca="1" si="222"/>
        <v>0</v>
      </c>
      <c r="AH298" s="163">
        <f t="shared" ca="1" si="222"/>
        <v>0</v>
      </c>
      <c r="AI298" s="163">
        <f t="shared" ca="1" si="222"/>
        <v>0</v>
      </c>
      <c r="AJ298" s="163">
        <f t="shared" ca="1" si="222"/>
        <v>0</v>
      </c>
      <c r="AK298" s="163">
        <f t="shared" ca="1" si="222"/>
        <v>0</v>
      </c>
      <c r="AL298" s="163">
        <f t="shared" ca="1" si="222"/>
        <v>0</v>
      </c>
      <c r="AM298" s="163">
        <f t="shared" ca="1" si="222"/>
        <v>0</v>
      </c>
      <c r="AN298" s="163">
        <f t="shared" ca="1" si="222"/>
        <v>0</v>
      </c>
      <c r="AP298" s="163">
        <f t="shared" ref="AP298:AY304" ca="1" si="223">ROUND(SUMIF($U$264:$AN$264,AP$297,$U298:$AN298),0)</f>
        <v>0</v>
      </c>
      <c r="AQ298" s="163">
        <f t="shared" ca="1" si="223"/>
        <v>0</v>
      </c>
      <c r="AR298" s="163">
        <f t="shared" ca="1" si="223"/>
        <v>0</v>
      </c>
      <c r="AS298" s="163">
        <f t="shared" ca="1" si="223"/>
        <v>0</v>
      </c>
      <c r="AT298" s="163">
        <f t="shared" ca="1" si="223"/>
        <v>0</v>
      </c>
      <c r="AU298" s="163">
        <f t="shared" ca="1" si="223"/>
        <v>0</v>
      </c>
      <c r="AV298" s="163">
        <f t="shared" ca="1" si="223"/>
        <v>0</v>
      </c>
      <c r="AW298" s="163">
        <f t="shared" ca="1" si="223"/>
        <v>0</v>
      </c>
      <c r="AX298" s="163">
        <f t="shared" ca="1" si="223"/>
        <v>0</v>
      </c>
      <c r="AY298" s="163">
        <f t="shared" ca="1" si="223"/>
        <v>0</v>
      </c>
      <c r="AZ298" s="163">
        <f t="shared" ref="AZ298:BI304" ca="1" si="224">ROUND(SUMIF($U$264:$AN$264,AZ$297,$U298:$AN298),0)</f>
        <v>0</v>
      </c>
      <c r="BA298" s="163">
        <f t="shared" ca="1" si="224"/>
        <v>0</v>
      </c>
      <c r="BB298" s="163">
        <f t="shared" ca="1" si="224"/>
        <v>0</v>
      </c>
      <c r="BC298" s="163">
        <f t="shared" ca="1" si="224"/>
        <v>0</v>
      </c>
      <c r="BD298" s="163">
        <f t="shared" ca="1" si="224"/>
        <v>0</v>
      </c>
      <c r="BE298" s="163">
        <f t="shared" ca="1" si="224"/>
        <v>0</v>
      </c>
      <c r="BF298" s="163">
        <f t="shared" ca="1" si="224"/>
        <v>0</v>
      </c>
      <c r="BG298" s="163">
        <f t="shared" ca="1" si="224"/>
        <v>0</v>
      </c>
      <c r="BH298" s="163">
        <f t="shared" ca="1" si="224"/>
        <v>0</v>
      </c>
      <c r="BI298" s="163">
        <f t="shared" ca="1" si="224"/>
        <v>0</v>
      </c>
    </row>
    <row r="299" spans="1:61" hidden="1" outlineLevel="1" x14ac:dyDescent="0.3">
      <c r="C299" s="163" t="s">
        <v>93</v>
      </c>
      <c r="U299" s="163">
        <f t="shared" ref="U299:AN304" ca="1" si="225">SUMIF($E$265:$E$294,$C299,U$265:U$294)</f>
        <v>0</v>
      </c>
      <c r="V299" s="163">
        <f t="shared" ca="1" si="225"/>
        <v>0</v>
      </c>
      <c r="W299" s="163">
        <f t="shared" ca="1" si="225"/>
        <v>0</v>
      </c>
      <c r="X299" s="163">
        <f t="shared" ca="1" si="225"/>
        <v>0</v>
      </c>
      <c r="Y299" s="163">
        <f t="shared" ca="1" si="225"/>
        <v>0</v>
      </c>
      <c r="Z299" s="163">
        <f t="shared" ca="1" si="225"/>
        <v>0</v>
      </c>
      <c r="AA299" s="163">
        <f t="shared" ca="1" si="225"/>
        <v>0</v>
      </c>
      <c r="AB299" s="163">
        <f t="shared" ca="1" si="225"/>
        <v>0</v>
      </c>
      <c r="AC299" s="163">
        <f t="shared" ca="1" si="225"/>
        <v>0</v>
      </c>
      <c r="AD299" s="163">
        <f t="shared" ca="1" si="225"/>
        <v>0</v>
      </c>
      <c r="AE299" s="163">
        <f t="shared" ca="1" si="225"/>
        <v>0</v>
      </c>
      <c r="AF299" s="163">
        <f t="shared" ca="1" si="225"/>
        <v>0</v>
      </c>
      <c r="AG299" s="163">
        <f t="shared" ca="1" si="225"/>
        <v>0</v>
      </c>
      <c r="AH299" s="163">
        <f t="shared" ca="1" si="225"/>
        <v>0</v>
      </c>
      <c r="AI299" s="163">
        <f t="shared" ca="1" si="225"/>
        <v>0</v>
      </c>
      <c r="AJ299" s="163">
        <f t="shared" ca="1" si="225"/>
        <v>0</v>
      </c>
      <c r="AK299" s="163">
        <f t="shared" ca="1" si="225"/>
        <v>0</v>
      </c>
      <c r="AL299" s="163">
        <f t="shared" ca="1" si="225"/>
        <v>0</v>
      </c>
      <c r="AM299" s="163">
        <f t="shared" ca="1" si="225"/>
        <v>0</v>
      </c>
      <c r="AN299" s="163">
        <f t="shared" ca="1" si="225"/>
        <v>0</v>
      </c>
      <c r="AP299" s="163">
        <f t="shared" ca="1" si="223"/>
        <v>0</v>
      </c>
      <c r="AQ299" s="163">
        <f t="shared" ca="1" si="223"/>
        <v>0</v>
      </c>
      <c r="AR299" s="163">
        <f t="shared" ca="1" si="223"/>
        <v>0</v>
      </c>
      <c r="AS299" s="163">
        <f t="shared" ca="1" si="223"/>
        <v>0</v>
      </c>
      <c r="AT299" s="163">
        <f t="shared" ca="1" si="223"/>
        <v>0</v>
      </c>
      <c r="AU299" s="163">
        <f t="shared" ca="1" si="223"/>
        <v>0</v>
      </c>
      <c r="AV299" s="163">
        <f t="shared" ca="1" si="223"/>
        <v>0</v>
      </c>
      <c r="AW299" s="163">
        <f t="shared" ca="1" si="223"/>
        <v>0</v>
      </c>
      <c r="AX299" s="163">
        <f t="shared" ca="1" si="223"/>
        <v>0</v>
      </c>
      <c r="AY299" s="163">
        <f t="shared" ca="1" si="223"/>
        <v>0</v>
      </c>
      <c r="AZ299" s="163">
        <f t="shared" ca="1" si="224"/>
        <v>0</v>
      </c>
      <c r="BA299" s="163">
        <f t="shared" ca="1" si="224"/>
        <v>0</v>
      </c>
      <c r="BB299" s="163">
        <f t="shared" ca="1" si="224"/>
        <v>0</v>
      </c>
      <c r="BC299" s="163">
        <f t="shared" ca="1" si="224"/>
        <v>0</v>
      </c>
      <c r="BD299" s="163">
        <f t="shared" ca="1" si="224"/>
        <v>0</v>
      </c>
      <c r="BE299" s="163">
        <f t="shared" ca="1" si="224"/>
        <v>0</v>
      </c>
      <c r="BF299" s="163">
        <f t="shared" ca="1" si="224"/>
        <v>0</v>
      </c>
      <c r="BG299" s="163">
        <f t="shared" ca="1" si="224"/>
        <v>0</v>
      </c>
      <c r="BH299" s="163">
        <f t="shared" ca="1" si="224"/>
        <v>0</v>
      </c>
      <c r="BI299" s="163">
        <f t="shared" ca="1" si="224"/>
        <v>0</v>
      </c>
    </row>
    <row r="300" spans="1:61" hidden="1" outlineLevel="1" x14ac:dyDescent="0.3">
      <c r="C300" s="163" t="s">
        <v>108</v>
      </c>
      <c r="U300" s="163">
        <f t="shared" ca="1" si="225"/>
        <v>0</v>
      </c>
      <c r="V300" s="163">
        <f t="shared" ca="1" si="225"/>
        <v>0</v>
      </c>
      <c r="W300" s="163">
        <f t="shared" ca="1" si="225"/>
        <v>0</v>
      </c>
      <c r="X300" s="163">
        <f t="shared" ca="1" si="225"/>
        <v>0</v>
      </c>
      <c r="Y300" s="163">
        <f t="shared" ca="1" si="225"/>
        <v>0</v>
      </c>
      <c r="Z300" s="163">
        <f t="shared" ca="1" si="225"/>
        <v>0</v>
      </c>
      <c r="AA300" s="163">
        <f t="shared" ca="1" si="225"/>
        <v>0</v>
      </c>
      <c r="AB300" s="163">
        <f t="shared" ca="1" si="225"/>
        <v>0</v>
      </c>
      <c r="AC300" s="163">
        <f t="shared" ca="1" si="225"/>
        <v>0</v>
      </c>
      <c r="AD300" s="163">
        <f t="shared" ca="1" si="225"/>
        <v>0</v>
      </c>
      <c r="AE300" s="163">
        <f t="shared" ca="1" si="225"/>
        <v>0</v>
      </c>
      <c r="AF300" s="163">
        <f t="shared" ca="1" si="225"/>
        <v>0</v>
      </c>
      <c r="AG300" s="163">
        <f t="shared" ca="1" si="225"/>
        <v>0</v>
      </c>
      <c r="AH300" s="163">
        <f t="shared" ca="1" si="225"/>
        <v>0</v>
      </c>
      <c r="AI300" s="163">
        <f t="shared" ca="1" si="225"/>
        <v>0</v>
      </c>
      <c r="AJ300" s="163">
        <f t="shared" ca="1" si="225"/>
        <v>0</v>
      </c>
      <c r="AK300" s="163">
        <f t="shared" ca="1" si="225"/>
        <v>0</v>
      </c>
      <c r="AL300" s="163">
        <f t="shared" ca="1" si="225"/>
        <v>0</v>
      </c>
      <c r="AM300" s="163">
        <f t="shared" ca="1" si="225"/>
        <v>0</v>
      </c>
      <c r="AN300" s="163">
        <f t="shared" ca="1" si="225"/>
        <v>0</v>
      </c>
      <c r="AP300" s="163">
        <f t="shared" ca="1" si="223"/>
        <v>0</v>
      </c>
      <c r="AQ300" s="163">
        <f t="shared" ca="1" si="223"/>
        <v>0</v>
      </c>
      <c r="AR300" s="163">
        <f t="shared" ca="1" si="223"/>
        <v>0</v>
      </c>
      <c r="AS300" s="163">
        <f t="shared" ca="1" si="223"/>
        <v>0</v>
      </c>
      <c r="AT300" s="163">
        <f t="shared" ca="1" si="223"/>
        <v>0</v>
      </c>
      <c r="AU300" s="163">
        <f t="shared" ca="1" si="223"/>
        <v>0</v>
      </c>
      <c r="AV300" s="163">
        <f t="shared" ca="1" si="223"/>
        <v>0</v>
      </c>
      <c r="AW300" s="163">
        <f t="shared" ca="1" si="223"/>
        <v>0</v>
      </c>
      <c r="AX300" s="163">
        <f t="shared" ca="1" si="223"/>
        <v>0</v>
      </c>
      <c r="AY300" s="163">
        <f t="shared" ca="1" si="223"/>
        <v>0</v>
      </c>
      <c r="AZ300" s="163">
        <f t="shared" ca="1" si="224"/>
        <v>0</v>
      </c>
      <c r="BA300" s="163">
        <f t="shared" ca="1" si="224"/>
        <v>0</v>
      </c>
      <c r="BB300" s="163">
        <f t="shared" ca="1" si="224"/>
        <v>0</v>
      </c>
      <c r="BC300" s="163">
        <f t="shared" ca="1" si="224"/>
        <v>0</v>
      </c>
      <c r="BD300" s="163">
        <f t="shared" ca="1" si="224"/>
        <v>0</v>
      </c>
      <c r="BE300" s="163">
        <f t="shared" ca="1" si="224"/>
        <v>0</v>
      </c>
      <c r="BF300" s="163">
        <f t="shared" ca="1" si="224"/>
        <v>0</v>
      </c>
      <c r="BG300" s="163">
        <f t="shared" ca="1" si="224"/>
        <v>0</v>
      </c>
      <c r="BH300" s="163">
        <f t="shared" ca="1" si="224"/>
        <v>0</v>
      </c>
      <c r="BI300" s="163">
        <f t="shared" ca="1" si="224"/>
        <v>0</v>
      </c>
    </row>
    <row r="301" spans="1:61" hidden="1" outlineLevel="1" x14ac:dyDescent="0.3">
      <c r="C301" s="163" t="s">
        <v>109</v>
      </c>
      <c r="U301" s="163">
        <f t="shared" ca="1" si="225"/>
        <v>0</v>
      </c>
      <c r="V301" s="163">
        <f t="shared" ca="1" si="225"/>
        <v>0</v>
      </c>
      <c r="W301" s="163">
        <f t="shared" ca="1" si="225"/>
        <v>0</v>
      </c>
      <c r="X301" s="163">
        <f t="shared" ca="1" si="225"/>
        <v>0</v>
      </c>
      <c r="Y301" s="163">
        <f t="shared" ca="1" si="225"/>
        <v>0</v>
      </c>
      <c r="Z301" s="163">
        <f t="shared" ca="1" si="225"/>
        <v>0</v>
      </c>
      <c r="AA301" s="163">
        <f t="shared" ca="1" si="225"/>
        <v>0</v>
      </c>
      <c r="AB301" s="163">
        <f t="shared" ca="1" si="225"/>
        <v>0</v>
      </c>
      <c r="AC301" s="163">
        <f t="shared" ca="1" si="225"/>
        <v>0</v>
      </c>
      <c r="AD301" s="163">
        <f t="shared" ca="1" si="225"/>
        <v>0</v>
      </c>
      <c r="AE301" s="163">
        <f t="shared" ca="1" si="225"/>
        <v>0</v>
      </c>
      <c r="AF301" s="163">
        <f t="shared" ca="1" si="225"/>
        <v>0</v>
      </c>
      <c r="AG301" s="163">
        <f t="shared" ca="1" si="225"/>
        <v>0</v>
      </c>
      <c r="AH301" s="163">
        <f t="shared" ca="1" si="225"/>
        <v>0</v>
      </c>
      <c r="AI301" s="163">
        <f t="shared" ca="1" si="225"/>
        <v>0</v>
      </c>
      <c r="AJ301" s="163">
        <f t="shared" ca="1" si="225"/>
        <v>0</v>
      </c>
      <c r="AK301" s="163">
        <f t="shared" ca="1" si="225"/>
        <v>0</v>
      </c>
      <c r="AL301" s="163">
        <f t="shared" ca="1" si="225"/>
        <v>0</v>
      </c>
      <c r="AM301" s="163">
        <f t="shared" ca="1" si="225"/>
        <v>0</v>
      </c>
      <c r="AN301" s="163">
        <f t="shared" ca="1" si="225"/>
        <v>0</v>
      </c>
      <c r="AP301" s="163">
        <f t="shared" ca="1" si="223"/>
        <v>0</v>
      </c>
      <c r="AQ301" s="163">
        <f t="shared" ca="1" si="223"/>
        <v>0</v>
      </c>
      <c r="AR301" s="163">
        <f t="shared" ca="1" si="223"/>
        <v>0</v>
      </c>
      <c r="AS301" s="163">
        <f t="shared" ca="1" si="223"/>
        <v>0</v>
      </c>
      <c r="AT301" s="163">
        <f t="shared" ca="1" si="223"/>
        <v>0</v>
      </c>
      <c r="AU301" s="163">
        <f t="shared" ca="1" si="223"/>
        <v>0</v>
      </c>
      <c r="AV301" s="163">
        <f t="shared" ca="1" si="223"/>
        <v>0</v>
      </c>
      <c r="AW301" s="163">
        <f t="shared" ca="1" si="223"/>
        <v>0</v>
      </c>
      <c r="AX301" s="163">
        <f t="shared" ca="1" si="223"/>
        <v>0</v>
      </c>
      <c r="AY301" s="163">
        <f t="shared" ca="1" si="223"/>
        <v>0</v>
      </c>
      <c r="AZ301" s="163">
        <f t="shared" ca="1" si="224"/>
        <v>0</v>
      </c>
      <c r="BA301" s="163">
        <f t="shared" ca="1" si="224"/>
        <v>0</v>
      </c>
      <c r="BB301" s="163">
        <f t="shared" ca="1" si="224"/>
        <v>0</v>
      </c>
      <c r="BC301" s="163">
        <f t="shared" ca="1" si="224"/>
        <v>0</v>
      </c>
      <c r="BD301" s="163">
        <f t="shared" ca="1" si="224"/>
        <v>0</v>
      </c>
      <c r="BE301" s="163">
        <f t="shared" ca="1" si="224"/>
        <v>0</v>
      </c>
      <c r="BF301" s="163">
        <f t="shared" ca="1" si="224"/>
        <v>0</v>
      </c>
      <c r="BG301" s="163">
        <f t="shared" ca="1" si="224"/>
        <v>0</v>
      </c>
      <c r="BH301" s="163">
        <f t="shared" ca="1" si="224"/>
        <v>0</v>
      </c>
      <c r="BI301" s="163">
        <f t="shared" ca="1" si="224"/>
        <v>0</v>
      </c>
    </row>
    <row r="302" spans="1:61" hidden="1" outlineLevel="1" x14ac:dyDescent="0.3">
      <c r="C302" s="163" t="s">
        <v>110</v>
      </c>
      <c r="U302" s="163">
        <f t="shared" ca="1" si="225"/>
        <v>0</v>
      </c>
      <c r="V302" s="163">
        <f t="shared" ca="1" si="225"/>
        <v>0</v>
      </c>
      <c r="W302" s="163">
        <f t="shared" ca="1" si="225"/>
        <v>0</v>
      </c>
      <c r="X302" s="163">
        <f t="shared" ca="1" si="225"/>
        <v>0</v>
      </c>
      <c r="Y302" s="163">
        <f t="shared" ca="1" si="225"/>
        <v>0</v>
      </c>
      <c r="Z302" s="163">
        <f t="shared" ca="1" si="225"/>
        <v>0</v>
      </c>
      <c r="AA302" s="163">
        <f t="shared" ca="1" si="225"/>
        <v>0</v>
      </c>
      <c r="AB302" s="163">
        <f t="shared" ca="1" si="225"/>
        <v>0</v>
      </c>
      <c r="AC302" s="163">
        <f t="shared" ca="1" si="225"/>
        <v>0</v>
      </c>
      <c r="AD302" s="163">
        <f t="shared" ca="1" si="225"/>
        <v>0</v>
      </c>
      <c r="AE302" s="163">
        <f t="shared" ca="1" si="225"/>
        <v>0</v>
      </c>
      <c r="AF302" s="163">
        <f t="shared" ca="1" si="225"/>
        <v>0</v>
      </c>
      <c r="AG302" s="163">
        <f t="shared" ca="1" si="225"/>
        <v>0</v>
      </c>
      <c r="AH302" s="163">
        <f t="shared" ca="1" si="225"/>
        <v>0</v>
      </c>
      <c r="AI302" s="163">
        <f t="shared" ca="1" si="225"/>
        <v>0</v>
      </c>
      <c r="AJ302" s="163">
        <f t="shared" ca="1" si="225"/>
        <v>0</v>
      </c>
      <c r="AK302" s="163">
        <f t="shared" ca="1" si="225"/>
        <v>0</v>
      </c>
      <c r="AL302" s="163">
        <f t="shared" ca="1" si="225"/>
        <v>0</v>
      </c>
      <c r="AM302" s="163">
        <f t="shared" ca="1" si="225"/>
        <v>0</v>
      </c>
      <c r="AN302" s="163">
        <f t="shared" ca="1" si="225"/>
        <v>0</v>
      </c>
      <c r="AP302" s="163">
        <f t="shared" ca="1" si="223"/>
        <v>0</v>
      </c>
      <c r="AQ302" s="163">
        <f t="shared" ca="1" si="223"/>
        <v>0</v>
      </c>
      <c r="AR302" s="163">
        <f t="shared" ca="1" si="223"/>
        <v>0</v>
      </c>
      <c r="AS302" s="163">
        <f t="shared" ca="1" si="223"/>
        <v>0</v>
      </c>
      <c r="AT302" s="163">
        <f t="shared" ca="1" si="223"/>
        <v>0</v>
      </c>
      <c r="AU302" s="163">
        <f t="shared" ca="1" si="223"/>
        <v>0</v>
      </c>
      <c r="AV302" s="163">
        <f t="shared" ca="1" si="223"/>
        <v>0</v>
      </c>
      <c r="AW302" s="163">
        <f t="shared" ca="1" si="223"/>
        <v>0</v>
      </c>
      <c r="AX302" s="163">
        <f t="shared" ca="1" si="223"/>
        <v>0</v>
      </c>
      <c r="AY302" s="163">
        <f t="shared" ca="1" si="223"/>
        <v>0</v>
      </c>
      <c r="AZ302" s="163">
        <f t="shared" ca="1" si="224"/>
        <v>0</v>
      </c>
      <c r="BA302" s="163">
        <f t="shared" ca="1" si="224"/>
        <v>0</v>
      </c>
      <c r="BB302" s="163">
        <f t="shared" ca="1" si="224"/>
        <v>0</v>
      </c>
      <c r="BC302" s="163">
        <f t="shared" ca="1" si="224"/>
        <v>0</v>
      </c>
      <c r="BD302" s="163">
        <f t="shared" ca="1" si="224"/>
        <v>0</v>
      </c>
      <c r="BE302" s="163">
        <f t="shared" ca="1" si="224"/>
        <v>0</v>
      </c>
      <c r="BF302" s="163">
        <f t="shared" ca="1" si="224"/>
        <v>0</v>
      </c>
      <c r="BG302" s="163">
        <f t="shared" ca="1" si="224"/>
        <v>0</v>
      </c>
      <c r="BH302" s="163">
        <f t="shared" ca="1" si="224"/>
        <v>0</v>
      </c>
      <c r="BI302" s="163">
        <f t="shared" ca="1" si="224"/>
        <v>0</v>
      </c>
    </row>
    <row r="303" spans="1:61" hidden="1" outlineLevel="1" x14ac:dyDescent="0.3">
      <c r="C303" s="163" t="s">
        <v>111</v>
      </c>
      <c r="U303" s="163">
        <f t="shared" ca="1" si="225"/>
        <v>0</v>
      </c>
      <c r="V303" s="163">
        <f t="shared" ca="1" si="225"/>
        <v>0</v>
      </c>
      <c r="W303" s="163">
        <f t="shared" ca="1" si="225"/>
        <v>0</v>
      </c>
      <c r="X303" s="163">
        <f t="shared" ca="1" si="225"/>
        <v>0</v>
      </c>
      <c r="Y303" s="163">
        <f t="shared" ca="1" si="225"/>
        <v>0</v>
      </c>
      <c r="Z303" s="163">
        <f t="shared" ca="1" si="225"/>
        <v>0</v>
      </c>
      <c r="AA303" s="163">
        <f t="shared" ca="1" si="225"/>
        <v>0</v>
      </c>
      <c r="AB303" s="163">
        <f t="shared" ca="1" si="225"/>
        <v>0</v>
      </c>
      <c r="AC303" s="163">
        <f t="shared" ca="1" si="225"/>
        <v>0</v>
      </c>
      <c r="AD303" s="163">
        <f t="shared" ca="1" si="225"/>
        <v>0</v>
      </c>
      <c r="AE303" s="163">
        <f t="shared" ca="1" si="225"/>
        <v>0</v>
      </c>
      <c r="AF303" s="163">
        <f t="shared" ca="1" si="225"/>
        <v>0</v>
      </c>
      <c r="AG303" s="163">
        <f t="shared" ca="1" si="225"/>
        <v>0</v>
      </c>
      <c r="AH303" s="163">
        <f t="shared" ca="1" si="225"/>
        <v>0</v>
      </c>
      <c r="AI303" s="163">
        <f t="shared" ca="1" si="225"/>
        <v>0</v>
      </c>
      <c r="AJ303" s="163">
        <f t="shared" ca="1" si="225"/>
        <v>0</v>
      </c>
      <c r="AK303" s="163">
        <f t="shared" ca="1" si="225"/>
        <v>0</v>
      </c>
      <c r="AL303" s="163">
        <f t="shared" ca="1" si="225"/>
        <v>0</v>
      </c>
      <c r="AM303" s="163">
        <f t="shared" ca="1" si="225"/>
        <v>0</v>
      </c>
      <c r="AN303" s="163">
        <f t="shared" ca="1" si="225"/>
        <v>0</v>
      </c>
      <c r="AP303" s="163">
        <f t="shared" ca="1" si="223"/>
        <v>0</v>
      </c>
      <c r="AQ303" s="163">
        <f t="shared" ca="1" si="223"/>
        <v>0</v>
      </c>
      <c r="AR303" s="163">
        <f t="shared" ca="1" si="223"/>
        <v>0</v>
      </c>
      <c r="AS303" s="163">
        <f t="shared" ca="1" si="223"/>
        <v>0</v>
      </c>
      <c r="AT303" s="163">
        <f t="shared" ca="1" si="223"/>
        <v>0</v>
      </c>
      <c r="AU303" s="163">
        <f t="shared" ca="1" si="223"/>
        <v>0</v>
      </c>
      <c r="AV303" s="163">
        <f t="shared" ca="1" si="223"/>
        <v>0</v>
      </c>
      <c r="AW303" s="163">
        <f t="shared" ca="1" si="223"/>
        <v>0</v>
      </c>
      <c r="AX303" s="163">
        <f t="shared" ca="1" si="223"/>
        <v>0</v>
      </c>
      <c r="AY303" s="163">
        <f t="shared" ca="1" si="223"/>
        <v>0</v>
      </c>
      <c r="AZ303" s="163">
        <f t="shared" ca="1" si="224"/>
        <v>0</v>
      </c>
      <c r="BA303" s="163">
        <f t="shared" ca="1" si="224"/>
        <v>0</v>
      </c>
      <c r="BB303" s="163">
        <f t="shared" ca="1" si="224"/>
        <v>0</v>
      </c>
      <c r="BC303" s="163">
        <f t="shared" ca="1" si="224"/>
        <v>0</v>
      </c>
      <c r="BD303" s="163">
        <f t="shared" ca="1" si="224"/>
        <v>0</v>
      </c>
      <c r="BE303" s="163">
        <f t="shared" ca="1" si="224"/>
        <v>0</v>
      </c>
      <c r="BF303" s="163">
        <f t="shared" ca="1" si="224"/>
        <v>0</v>
      </c>
      <c r="BG303" s="163">
        <f t="shared" ca="1" si="224"/>
        <v>0</v>
      </c>
      <c r="BH303" s="163">
        <f t="shared" ca="1" si="224"/>
        <v>0</v>
      </c>
      <c r="BI303" s="163">
        <f t="shared" ca="1" si="224"/>
        <v>0</v>
      </c>
    </row>
    <row r="304" spans="1:61" hidden="1" outlineLevel="1" x14ac:dyDescent="0.3">
      <c r="U304" s="163">
        <f t="shared" ca="1" si="225"/>
        <v>0</v>
      </c>
      <c r="V304" s="163">
        <f t="shared" ca="1" si="225"/>
        <v>0</v>
      </c>
      <c r="W304" s="163">
        <f t="shared" ca="1" si="225"/>
        <v>0</v>
      </c>
      <c r="X304" s="163">
        <f t="shared" ca="1" si="225"/>
        <v>0</v>
      </c>
      <c r="Y304" s="163">
        <f t="shared" ca="1" si="225"/>
        <v>0</v>
      </c>
      <c r="Z304" s="163">
        <f t="shared" ca="1" si="225"/>
        <v>0</v>
      </c>
      <c r="AA304" s="163">
        <f t="shared" ca="1" si="225"/>
        <v>0</v>
      </c>
      <c r="AB304" s="163">
        <f t="shared" ca="1" si="225"/>
        <v>0</v>
      </c>
      <c r="AC304" s="163">
        <f t="shared" ca="1" si="225"/>
        <v>0</v>
      </c>
      <c r="AD304" s="163">
        <f t="shared" ca="1" si="225"/>
        <v>0</v>
      </c>
      <c r="AE304" s="163">
        <f t="shared" ca="1" si="225"/>
        <v>0</v>
      </c>
      <c r="AF304" s="163">
        <f t="shared" ca="1" si="225"/>
        <v>0</v>
      </c>
      <c r="AG304" s="163">
        <f t="shared" ca="1" si="225"/>
        <v>0</v>
      </c>
      <c r="AH304" s="163">
        <f t="shared" ca="1" si="225"/>
        <v>0</v>
      </c>
      <c r="AI304" s="163">
        <f t="shared" ca="1" si="225"/>
        <v>0</v>
      </c>
      <c r="AJ304" s="163">
        <f t="shared" ca="1" si="225"/>
        <v>0</v>
      </c>
      <c r="AK304" s="163">
        <f t="shared" ca="1" si="225"/>
        <v>0</v>
      </c>
      <c r="AL304" s="163">
        <f t="shared" ca="1" si="225"/>
        <v>0</v>
      </c>
      <c r="AM304" s="163">
        <f t="shared" ca="1" si="225"/>
        <v>0</v>
      </c>
      <c r="AN304" s="163">
        <f t="shared" ca="1" si="225"/>
        <v>0</v>
      </c>
      <c r="AP304" s="163">
        <f t="shared" ca="1" si="223"/>
        <v>0</v>
      </c>
      <c r="AQ304" s="163">
        <f t="shared" ca="1" si="223"/>
        <v>0</v>
      </c>
      <c r="AR304" s="163">
        <f t="shared" ca="1" si="223"/>
        <v>0</v>
      </c>
      <c r="AS304" s="163">
        <f t="shared" ca="1" si="223"/>
        <v>0</v>
      </c>
      <c r="AT304" s="163">
        <f t="shared" ca="1" si="223"/>
        <v>0</v>
      </c>
      <c r="AU304" s="163">
        <f t="shared" ca="1" si="223"/>
        <v>0</v>
      </c>
      <c r="AV304" s="163">
        <f t="shared" ca="1" si="223"/>
        <v>0</v>
      </c>
      <c r="AW304" s="163">
        <f t="shared" ca="1" si="223"/>
        <v>0</v>
      </c>
      <c r="AX304" s="163">
        <f t="shared" ca="1" si="223"/>
        <v>0</v>
      </c>
      <c r="AY304" s="163">
        <f t="shared" ca="1" si="223"/>
        <v>0</v>
      </c>
      <c r="AZ304" s="163">
        <f t="shared" ca="1" si="224"/>
        <v>0</v>
      </c>
      <c r="BA304" s="163">
        <f t="shared" ca="1" si="224"/>
        <v>0</v>
      </c>
      <c r="BB304" s="163">
        <f t="shared" ca="1" si="224"/>
        <v>0</v>
      </c>
      <c r="BC304" s="163">
        <f t="shared" ca="1" si="224"/>
        <v>0</v>
      </c>
      <c r="BD304" s="163">
        <f t="shared" ca="1" si="224"/>
        <v>0</v>
      </c>
      <c r="BE304" s="163">
        <f t="shared" ca="1" si="224"/>
        <v>0</v>
      </c>
      <c r="BF304" s="163">
        <f t="shared" ca="1" si="224"/>
        <v>0</v>
      </c>
      <c r="BG304" s="163">
        <f t="shared" ca="1" si="224"/>
        <v>0</v>
      </c>
      <c r="BH304" s="163">
        <f t="shared" ca="1" si="224"/>
        <v>0</v>
      </c>
      <c r="BI304" s="163">
        <f t="shared" ca="1" si="224"/>
        <v>0</v>
      </c>
    </row>
    <row r="305" spans="2:61" hidden="1" outlineLevel="1" x14ac:dyDescent="0.3">
      <c r="T305" s="325" t="s">
        <v>331</v>
      </c>
      <c r="U305" s="325">
        <f ca="1">SUM(U298:U304)</f>
        <v>0</v>
      </c>
      <c r="V305" s="325">
        <f t="shared" ref="V305:AD305" ca="1" si="226">SUM(V298:V304)</f>
        <v>0</v>
      </c>
      <c r="W305" s="325">
        <f t="shared" ca="1" si="226"/>
        <v>0</v>
      </c>
      <c r="X305" s="325">
        <f t="shared" ca="1" si="226"/>
        <v>0</v>
      </c>
      <c r="Y305" s="325">
        <f t="shared" ca="1" si="226"/>
        <v>0</v>
      </c>
      <c r="Z305" s="325">
        <f t="shared" ca="1" si="226"/>
        <v>0</v>
      </c>
      <c r="AA305" s="325">
        <f t="shared" ca="1" si="226"/>
        <v>0</v>
      </c>
      <c r="AB305" s="325">
        <f t="shared" ca="1" si="226"/>
        <v>0</v>
      </c>
      <c r="AC305" s="325">
        <f t="shared" ca="1" si="226"/>
        <v>0</v>
      </c>
      <c r="AD305" s="325">
        <f t="shared" ca="1" si="226"/>
        <v>0</v>
      </c>
      <c r="AE305" s="325">
        <f t="shared" ref="AE305:AN305" ca="1" si="227">SUM(AE298:AE304)</f>
        <v>0</v>
      </c>
      <c r="AF305" s="325">
        <f t="shared" ca="1" si="227"/>
        <v>0</v>
      </c>
      <c r="AG305" s="325">
        <f t="shared" ca="1" si="227"/>
        <v>0</v>
      </c>
      <c r="AH305" s="325">
        <f t="shared" ca="1" si="227"/>
        <v>0</v>
      </c>
      <c r="AI305" s="325">
        <f t="shared" ca="1" si="227"/>
        <v>0</v>
      </c>
      <c r="AJ305" s="325">
        <f t="shared" ca="1" si="227"/>
        <v>0</v>
      </c>
      <c r="AK305" s="325">
        <f t="shared" ca="1" si="227"/>
        <v>0</v>
      </c>
      <c r="AL305" s="325">
        <f t="shared" ca="1" si="227"/>
        <v>0</v>
      </c>
      <c r="AM305" s="325">
        <f t="shared" ca="1" si="227"/>
        <v>0</v>
      </c>
      <c r="AN305" s="325">
        <f t="shared" ca="1" si="227"/>
        <v>0</v>
      </c>
    </row>
    <row r="306" spans="2:61" hidden="1" outlineLevel="1" x14ac:dyDescent="0.3"/>
    <row r="307" spans="2:61" hidden="1" outlineLevel="1" x14ac:dyDescent="0.3">
      <c r="B307" s="365" t="s">
        <v>332</v>
      </c>
      <c r="C307" s="365"/>
      <c r="D307" s="365"/>
    </row>
    <row r="308" spans="2:61" hidden="1" outlineLevel="1" x14ac:dyDescent="0.3"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72"/>
      <c r="AG308" s="172"/>
      <c r="AH308" s="172"/>
      <c r="AI308" s="172"/>
      <c r="AJ308" s="172"/>
      <c r="AK308" s="172"/>
      <c r="AL308" s="172"/>
      <c r="AM308" s="172"/>
      <c r="AN308" s="172"/>
    </row>
    <row r="309" spans="2:61" hidden="1" outlineLevel="1" x14ac:dyDescent="0.3">
      <c r="U309" s="172"/>
      <c r="V309" s="172"/>
      <c r="W309" s="172"/>
      <c r="X309" s="172"/>
      <c r="Y309" s="172"/>
      <c r="Z309" s="172"/>
      <c r="AA309" s="172"/>
      <c r="AB309" s="172"/>
      <c r="AC309" s="172"/>
      <c r="AD309" s="172"/>
      <c r="AE309" s="172"/>
      <c r="AF309" s="172"/>
      <c r="AG309" s="172"/>
      <c r="AH309" s="172"/>
      <c r="AI309" s="172"/>
      <c r="AJ309" s="172"/>
      <c r="AK309" s="172"/>
      <c r="AL309" s="172"/>
      <c r="AM309" s="172"/>
      <c r="AN309" s="172"/>
    </row>
    <row r="310" spans="2:61" hidden="1" outlineLevel="1" x14ac:dyDescent="0.3">
      <c r="Q310" s="163" t="s">
        <v>323</v>
      </c>
      <c r="U310" s="173">
        <f t="shared" ref="U310:AD310" ca="1" si="228">G$226</f>
        <v>2026</v>
      </c>
      <c r="V310" s="173">
        <f t="shared" ca="1" si="228"/>
        <v>2027</v>
      </c>
      <c r="W310" s="173">
        <f t="shared" ca="1" si="228"/>
        <v>2028</v>
      </c>
      <c r="X310" s="173">
        <f t="shared" ca="1" si="228"/>
        <v>2029</v>
      </c>
      <c r="Y310" s="173">
        <f t="shared" ca="1" si="228"/>
        <v>2030</v>
      </c>
      <c r="Z310" s="173">
        <f t="shared" ca="1" si="228"/>
        <v>2031</v>
      </c>
      <c r="AA310" s="173">
        <f t="shared" ca="1" si="228"/>
        <v>2032</v>
      </c>
      <c r="AB310" s="173">
        <f t="shared" ca="1" si="228"/>
        <v>2033</v>
      </c>
      <c r="AC310" s="173">
        <f t="shared" ca="1" si="228"/>
        <v>2034</v>
      </c>
      <c r="AD310" s="173">
        <f t="shared" ca="1" si="228"/>
        <v>2035</v>
      </c>
      <c r="AE310" s="173">
        <f t="shared" ref="AE310" ca="1" si="229">Q$226</f>
        <v>2036</v>
      </c>
      <c r="AF310" s="173">
        <f t="shared" ref="AF310" ca="1" si="230">R$226</f>
        <v>2037</v>
      </c>
      <c r="AG310" s="173">
        <f t="shared" ref="AG310" ca="1" si="231">S$226</f>
        <v>2038</v>
      </c>
      <c r="AH310" s="173">
        <f t="shared" ref="AH310" ca="1" si="232">T$226</f>
        <v>2039</v>
      </c>
      <c r="AI310" s="173">
        <f t="shared" ref="AI310" ca="1" si="233">U$226</f>
        <v>2040</v>
      </c>
      <c r="AJ310" s="173">
        <f t="shared" ref="AJ310" ca="1" si="234">V$226</f>
        <v>2041</v>
      </c>
      <c r="AK310" s="173">
        <f t="shared" ref="AK310" ca="1" si="235">W$226</f>
        <v>2042</v>
      </c>
      <c r="AL310" s="173">
        <f t="shared" ref="AL310" ca="1" si="236">X$226</f>
        <v>2043</v>
      </c>
      <c r="AM310" s="173">
        <f t="shared" ref="AM310" ca="1" si="237">Y$226</f>
        <v>2044</v>
      </c>
      <c r="AN310" s="173">
        <f t="shared" ref="AN310" ca="1" si="238">Z$226</f>
        <v>2045</v>
      </c>
      <c r="AP310" s="173">
        <f ca="1">AP297</f>
        <v>2026</v>
      </c>
      <c r="AQ310" s="173">
        <f t="shared" ref="AQ310:AY310" ca="1" si="239">AQ297</f>
        <v>2027</v>
      </c>
      <c r="AR310" s="173">
        <f t="shared" ca="1" si="239"/>
        <v>2028</v>
      </c>
      <c r="AS310" s="173">
        <f t="shared" ca="1" si="239"/>
        <v>2029</v>
      </c>
      <c r="AT310" s="173">
        <f t="shared" ca="1" si="239"/>
        <v>2030</v>
      </c>
      <c r="AU310" s="173">
        <f t="shared" ca="1" si="239"/>
        <v>2031</v>
      </c>
      <c r="AV310" s="173">
        <f t="shared" ca="1" si="239"/>
        <v>2032</v>
      </c>
      <c r="AW310" s="173">
        <f t="shared" ca="1" si="239"/>
        <v>2033</v>
      </c>
      <c r="AX310" s="173">
        <f t="shared" ca="1" si="239"/>
        <v>2034</v>
      </c>
      <c r="AY310" s="173">
        <f t="shared" ca="1" si="239"/>
        <v>2035</v>
      </c>
      <c r="AZ310" s="173">
        <f t="shared" ref="AZ310:BI310" ca="1" si="240">AZ297</f>
        <v>2036</v>
      </c>
      <c r="BA310" s="173">
        <f t="shared" ca="1" si="240"/>
        <v>2037</v>
      </c>
      <c r="BB310" s="173">
        <f t="shared" ca="1" si="240"/>
        <v>2038</v>
      </c>
      <c r="BC310" s="173">
        <f t="shared" ca="1" si="240"/>
        <v>2039</v>
      </c>
      <c r="BD310" s="173">
        <f t="shared" ca="1" si="240"/>
        <v>2040</v>
      </c>
      <c r="BE310" s="173">
        <f t="shared" ca="1" si="240"/>
        <v>2041</v>
      </c>
      <c r="BF310" s="173">
        <f t="shared" ca="1" si="240"/>
        <v>2042</v>
      </c>
      <c r="BG310" s="173">
        <f t="shared" ca="1" si="240"/>
        <v>2043</v>
      </c>
      <c r="BH310" s="173">
        <f t="shared" ca="1" si="240"/>
        <v>2044</v>
      </c>
      <c r="BI310" s="173">
        <f t="shared" ca="1" si="240"/>
        <v>2045</v>
      </c>
    </row>
    <row r="311" spans="2:61" hidden="1" outlineLevel="1" x14ac:dyDescent="0.3">
      <c r="B311" s="163" t="str">
        <f ca="1">C265</f>
        <v/>
      </c>
      <c r="C311" s="163" t="str">
        <f ca="1">E265</f>
        <v/>
      </c>
      <c r="D311" s="156">
        <f ca="1">F265</f>
        <v>0</v>
      </c>
      <c r="E311" s="165">
        <f>H265</f>
        <v>0</v>
      </c>
      <c r="Q311" s="163">
        <f t="shared" ref="Q311:Q340" si="241">YEAR(E311)</f>
        <v>1900</v>
      </c>
      <c r="S311" s="163" t="b">
        <f t="shared" ref="S311:S340" ca="1" si="242">T311=D311</f>
        <v>1</v>
      </c>
      <c r="T311" s="163">
        <f t="shared" ref="T311:T340" ca="1" si="243">SUM(U311:AN311)</f>
        <v>0</v>
      </c>
      <c r="U311" s="163">
        <f ca="1">IFERROR(IF(YEAR($E311)=U$310,$D311,0),0)</f>
        <v>0</v>
      </c>
      <c r="V311" s="163">
        <f t="shared" ref="V311:AN326" ca="1" si="244">IFERROR(IF(YEAR($E311)=V$310,$D311,0),0)</f>
        <v>0</v>
      </c>
      <c r="W311" s="163">
        <f t="shared" ca="1" si="244"/>
        <v>0</v>
      </c>
      <c r="X311" s="163">
        <f t="shared" ca="1" si="244"/>
        <v>0</v>
      </c>
      <c r="Y311" s="163">
        <f t="shared" ca="1" si="244"/>
        <v>0</v>
      </c>
      <c r="Z311" s="163">
        <f t="shared" ca="1" si="244"/>
        <v>0</v>
      </c>
      <c r="AA311" s="163">
        <f t="shared" ca="1" si="244"/>
        <v>0</v>
      </c>
      <c r="AB311" s="163">
        <f t="shared" ca="1" si="244"/>
        <v>0</v>
      </c>
      <c r="AC311" s="163">
        <f t="shared" ca="1" si="244"/>
        <v>0</v>
      </c>
      <c r="AD311" s="163">
        <f t="shared" ca="1" si="244"/>
        <v>0</v>
      </c>
      <c r="AE311" s="163">
        <f t="shared" ca="1" si="244"/>
        <v>0</v>
      </c>
      <c r="AF311" s="163">
        <f t="shared" ca="1" si="244"/>
        <v>0</v>
      </c>
      <c r="AG311" s="163">
        <f t="shared" ca="1" si="244"/>
        <v>0</v>
      </c>
      <c r="AH311" s="163">
        <f t="shared" ca="1" si="244"/>
        <v>0</v>
      </c>
      <c r="AI311" s="163">
        <f t="shared" ca="1" si="244"/>
        <v>0</v>
      </c>
      <c r="AJ311" s="163">
        <f t="shared" ca="1" si="244"/>
        <v>0</v>
      </c>
      <c r="AK311" s="163">
        <f t="shared" ca="1" si="244"/>
        <v>0</v>
      </c>
      <c r="AL311" s="163">
        <f t="shared" ca="1" si="244"/>
        <v>0</v>
      </c>
      <c r="AM311" s="163">
        <f t="shared" ca="1" si="244"/>
        <v>0</v>
      </c>
      <c r="AN311" s="163">
        <f t="shared" ca="1" si="244"/>
        <v>0</v>
      </c>
      <c r="AP311" s="163">
        <f t="shared" ref="AP311:AP340" ca="1" si="245">ROUND(SUMIF($U$310:$AN$310,AP$310,$U311:$AN311)-AP265,0)</f>
        <v>0</v>
      </c>
      <c r="AQ311" s="163">
        <f t="shared" ref="AQ311:AY311" ca="1" si="246">ROUND(SUMIF($U$310:$AN$310,AQ$310,$U311:$AN311)-AQ265+AP311,0)</f>
        <v>0</v>
      </c>
      <c r="AR311" s="163">
        <f t="shared" ca="1" si="246"/>
        <v>0</v>
      </c>
      <c r="AS311" s="163">
        <f t="shared" ca="1" si="246"/>
        <v>0</v>
      </c>
      <c r="AT311" s="163">
        <f t="shared" ca="1" si="246"/>
        <v>0</v>
      </c>
      <c r="AU311" s="163">
        <f t="shared" ca="1" si="246"/>
        <v>0</v>
      </c>
      <c r="AV311" s="163">
        <f t="shared" ca="1" si="246"/>
        <v>0</v>
      </c>
      <c r="AW311" s="163">
        <f t="shared" ca="1" si="246"/>
        <v>0</v>
      </c>
      <c r="AX311" s="163">
        <f t="shared" ca="1" si="246"/>
        <v>0</v>
      </c>
      <c r="AY311" s="163">
        <f t="shared" ca="1" si="246"/>
        <v>0</v>
      </c>
      <c r="AZ311" s="163">
        <f t="shared" ref="AZ311:BI311" ca="1" si="247">ROUND(SUMIF($U$310:$AN$310,AZ$310,$U311:$AN311)-AZ265+AY311,0)</f>
        <v>0</v>
      </c>
      <c r="BA311" s="163">
        <f t="shared" ca="1" si="247"/>
        <v>0</v>
      </c>
      <c r="BB311" s="163">
        <f t="shared" ca="1" si="247"/>
        <v>0</v>
      </c>
      <c r="BC311" s="163">
        <f t="shared" ca="1" si="247"/>
        <v>0</v>
      </c>
      <c r="BD311" s="163">
        <f t="shared" ca="1" si="247"/>
        <v>0</v>
      </c>
      <c r="BE311" s="163">
        <f t="shared" ca="1" si="247"/>
        <v>0</v>
      </c>
      <c r="BF311" s="163">
        <f t="shared" ca="1" si="247"/>
        <v>0</v>
      </c>
      <c r="BG311" s="163">
        <f t="shared" ca="1" si="247"/>
        <v>0</v>
      </c>
      <c r="BH311" s="163">
        <f t="shared" ca="1" si="247"/>
        <v>0</v>
      </c>
      <c r="BI311" s="163">
        <f t="shared" ca="1" si="247"/>
        <v>0</v>
      </c>
    </row>
    <row r="312" spans="2:61" hidden="1" outlineLevel="1" x14ac:dyDescent="0.3">
      <c r="B312" s="163" t="str">
        <f t="shared" ref="B312:B340" ca="1" si="248">C266</f>
        <v/>
      </c>
      <c r="C312" s="163" t="str">
        <f t="shared" ref="C312:D327" ca="1" si="249">E266</f>
        <v/>
      </c>
      <c r="D312" s="156">
        <f t="shared" ca="1" si="249"/>
        <v>0</v>
      </c>
      <c r="E312" s="165">
        <f t="shared" ref="E312:E336" si="250">H266</f>
        <v>0</v>
      </c>
      <c r="Q312" s="163">
        <f t="shared" si="241"/>
        <v>1900</v>
      </c>
      <c r="S312" s="163" t="b">
        <f t="shared" ca="1" si="242"/>
        <v>1</v>
      </c>
      <c r="T312" s="163">
        <f t="shared" ca="1" si="243"/>
        <v>0</v>
      </c>
      <c r="U312" s="163">
        <f t="shared" ref="U312:AN340" ca="1" si="251">IFERROR(IF(YEAR($E312)=U$310,$D312,0),0)</f>
        <v>0</v>
      </c>
      <c r="V312" s="163">
        <f t="shared" ca="1" si="244"/>
        <v>0</v>
      </c>
      <c r="W312" s="163">
        <f t="shared" ca="1" si="244"/>
        <v>0</v>
      </c>
      <c r="X312" s="163">
        <f t="shared" ca="1" si="244"/>
        <v>0</v>
      </c>
      <c r="Y312" s="163">
        <f t="shared" ca="1" si="244"/>
        <v>0</v>
      </c>
      <c r="Z312" s="163">
        <f t="shared" ca="1" si="244"/>
        <v>0</v>
      </c>
      <c r="AA312" s="163">
        <f t="shared" ca="1" si="244"/>
        <v>0</v>
      </c>
      <c r="AB312" s="163">
        <f t="shared" ca="1" si="244"/>
        <v>0</v>
      </c>
      <c r="AC312" s="163">
        <f t="shared" ca="1" si="244"/>
        <v>0</v>
      </c>
      <c r="AD312" s="163">
        <f t="shared" ca="1" si="244"/>
        <v>0</v>
      </c>
      <c r="AE312" s="163">
        <f t="shared" ca="1" si="244"/>
        <v>0</v>
      </c>
      <c r="AF312" s="163">
        <f t="shared" ca="1" si="244"/>
        <v>0</v>
      </c>
      <c r="AG312" s="163">
        <f t="shared" ca="1" si="244"/>
        <v>0</v>
      </c>
      <c r="AH312" s="163">
        <f t="shared" ca="1" si="244"/>
        <v>0</v>
      </c>
      <c r="AI312" s="163">
        <f t="shared" ca="1" si="244"/>
        <v>0</v>
      </c>
      <c r="AJ312" s="163">
        <f t="shared" ca="1" si="244"/>
        <v>0</v>
      </c>
      <c r="AK312" s="163">
        <f t="shared" ca="1" si="244"/>
        <v>0</v>
      </c>
      <c r="AL312" s="163">
        <f t="shared" ca="1" si="244"/>
        <v>0</v>
      </c>
      <c r="AM312" s="163">
        <f t="shared" ca="1" si="244"/>
        <v>0</v>
      </c>
      <c r="AN312" s="163">
        <f t="shared" ca="1" si="244"/>
        <v>0</v>
      </c>
      <c r="AP312" s="163">
        <f t="shared" ca="1" si="245"/>
        <v>0</v>
      </c>
      <c r="AQ312" s="163">
        <f t="shared" ref="AQ312:AY312" ca="1" si="252">ROUND(SUMIF($U$310:$AN$310,AQ$310,$U312:$AN312)-AQ266+AP312,0)</f>
        <v>0</v>
      </c>
      <c r="AR312" s="163">
        <f t="shared" ca="1" si="252"/>
        <v>0</v>
      </c>
      <c r="AS312" s="163">
        <f t="shared" ca="1" si="252"/>
        <v>0</v>
      </c>
      <c r="AT312" s="163">
        <f t="shared" ca="1" si="252"/>
        <v>0</v>
      </c>
      <c r="AU312" s="163">
        <f t="shared" ca="1" si="252"/>
        <v>0</v>
      </c>
      <c r="AV312" s="163">
        <f t="shared" ca="1" si="252"/>
        <v>0</v>
      </c>
      <c r="AW312" s="163">
        <f t="shared" ca="1" si="252"/>
        <v>0</v>
      </c>
      <c r="AX312" s="163">
        <f t="shared" ca="1" si="252"/>
        <v>0</v>
      </c>
      <c r="AY312" s="163">
        <f t="shared" ca="1" si="252"/>
        <v>0</v>
      </c>
      <c r="AZ312" s="163">
        <f t="shared" ref="AZ312:BI312" ca="1" si="253">ROUND(SUMIF($U$310:$AN$310,AZ$310,$U312:$AN312)-AZ266+AY312,0)</f>
        <v>0</v>
      </c>
      <c r="BA312" s="163">
        <f t="shared" ca="1" si="253"/>
        <v>0</v>
      </c>
      <c r="BB312" s="163">
        <f t="shared" ca="1" si="253"/>
        <v>0</v>
      </c>
      <c r="BC312" s="163">
        <f t="shared" ca="1" si="253"/>
        <v>0</v>
      </c>
      <c r="BD312" s="163">
        <f t="shared" ca="1" si="253"/>
        <v>0</v>
      </c>
      <c r="BE312" s="163">
        <f t="shared" ca="1" si="253"/>
        <v>0</v>
      </c>
      <c r="BF312" s="163">
        <f t="shared" ca="1" si="253"/>
        <v>0</v>
      </c>
      <c r="BG312" s="163">
        <f t="shared" ca="1" si="253"/>
        <v>0</v>
      </c>
      <c r="BH312" s="163">
        <f t="shared" ca="1" si="253"/>
        <v>0</v>
      </c>
      <c r="BI312" s="163">
        <f t="shared" ca="1" si="253"/>
        <v>0</v>
      </c>
    </row>
    <row r="313" spans="2:61" hidden="1" outlineLevel="1" x14ac:dyDescent="0.3">
      <c r="B313" s="163" t="str">
        <f t="shared" ca="1" si="248"/>
        <v/>
      </c>
      <c r="C313" s="163" t="str">
        <f t="shared" ca="1" si="249"/>
        <v/>
      </c>
      <c r="D313" s="156">
        <f t="shared" ca="1" si="249"/>
        <v>0</v>
      </c>
      <c r="E313" s="165">
        <f t="shared" si="250"/>
        <v>0</v>
      </c>
      <c r="Q313" s="163">
        <f t="shared" si="241"/>
        <v>1900</v>
      </c>
      <c r="S313" s="163" t="b">
        <f t="shared" ca="1" si="242"/>
        <v>1</v>
      </c>
      <c r="T313" s="163">
        <f t="shared" ca="1" si="243"/>
        <v>0</v>
      </c>
      <c r="U313" s="163">
        <f t="shared" ca="1" si="251"/>
        <v>0</v>
      </c>
      <c r="V313" s="163">
        <f t="shared" ca="1" si="244"/>
        <v>0</v>
      </c>
      <c r="W313" s="163">
        <f t="shared" ca="1" si="244"/>
        <v>0</v>
      </c>
      <c r="X313" s="163">
        <f t="shared" ca="1" si="244"/>
        <v>0</v>
      </c>
      <c r="Y313" s="163">
        <f t="shared" ca="1" si="244"/>
        <v>0</v>
      </c>
      <c r="Z313" s="163">
        <f t="shared" ca="1" si="244"/>
        <v>0</v>
      </c>
      <c r="AA313" s="163">
        <f t="shared" ca="1" si="244"/>
        <v>0</v>
      </c>
      <c r="AB313" s="163">
        <f t="shared" ca="1" si="244"/>
        <v>0</v>
      </c>
      <c r="AC313" s="163">
        <f t="shared" ca="1" si="244"/>
        <v>0</v>
      </c>
      <c r="AD313" s="163">
        <f t="shared" ca="1" si="244"/>
        <v>0</v>
      </c>
      <c r="AE313" s="163">
        <f t="shared" ca="1" si="244"/>
        <v>0</v>
      </c>
      <c r="AF313" s="163">
        <f t="shared" ca="1" si="244"/>
        <v>0</v>
      </c>
      <c r="AG313" s="163">
        <f t="shared" ca="1" si="244"/>
        <v>0</v>
      </c>
      <c r="AH313" s="163">
        <f t="shared" ca="1" si="244"/>
        <v>0</v>
      </c>
      <c r="AI313" s="163">
        <f t="shared" ca="1" si="244"/>
        <v>0</v>
      </c>
      <c r="AJ313" s="163">
        <f t="shared" ca="1" si="244"/>
        <v>0</v>
      </c>
      <c r="AK313" s="163">
        <f t="shared" ca="1" si="244"/>
        <v>0</v>
      </c>
      <c r="AL313" s="163">
        <f t="shared" ca="1" si="244"/>
        <v>0</v>
      </c>
      <c r="AM313" s="163">
        <f t="shared" ca="1" si="244"/>
        <v>0</v>
      </c>
      <c r="AN313" s="163">
        <f t="shared" ca="1" si="244"/>
        <v>0</v>
      </c>
      <c r="AP313" s="163">
        <f t="shared" ca="1" si="245"/>
        <v>0</v>
      </c>
      <c r="AQ313" s="163">
        <f t="shared" ref="AQ313:AY313" ca="1" si="254">ROUND(SUMIF($U$310:$AN$310,AQ$310,$U313:$AN313)-AQ267+AP313,0)</f>
        <v>0</v>
      </c>
      <c r="AR313" s="163">
        <f t="shared" ca="1" si="254"/>
        <v>0</v>
      </c>
      <c r="AS313" s="163">
        <f t="shared" ca="1" si="254"/>
        <v>0</v>
      </c>
      <c r="AT313" s="163">
        <f t="shared" ca="1" si="254"/>
        <v>0</v>
      </c>
      <c r="AU313" s="163">
        <f t="shared" ca="1" si="254"/>
        <v>0</v>
      </c>
      <c r="AV313" s="163">
        <f t="shared" ca="1" si="254"/>
        <v>0</v>
      </c>
      <c r="AW313" s="163">
        <f t="shared" ca="1" si="254"/>
        <v>0</v>
      </c>
      <c r="AX313" s="163">
        <f t="shared" ca="1" si="254"/>
        <v>0</v>
      </c>
      <c r="AY313" s="163">
        <f t="shared" ca="1" si="254"/>
        <v>0</v>
      </c>
      <c r="AZ313" s="163">
        <f t="shared" ref="AZ313:BI313" ca="1" si="255">ROUND(SUMIF($U$310:$AN$310,AZ$310,$U313:$AN313)-AZ267+AY313,0)</f>
        <v>0</v>
      </c>
      <c r="BA313" s="163">
        <f t="shared" ca="1" si="255"/>
        <v>0</v>
      </c>
      <c r="BB313" s="163">
        <f t="shared" ca="1" si="255"/>
        <v>0</v>
      </c>
      <c r="BC313" s="163">
        <f t="shared" ca="1" si="255"/>
        <v>0</v>
      </c>
      <c r="BD313" s="163">
        <f t="shared" ca="1" si="255"/>
        <v>0</v>
      </c>
      <c r="BE313" s="163">
        <f t="shared" ca="1" si="255"/>
        <v>0</v>
      </c>
      <c r="BF313" s="163">
        <f t="shared" ca="1" si="255"/>
        <v>0</v>
      </c>
      <c r="BG313" s="163">
        <f t="shared" ca="1" si="255"/>
        <v>0</v>
      </c>
      <c r="BH313" s="163">
        <f t="shared" ca="1" si="255"/>
        <v>0</v>
      </c>
      <c r="BI313" s="163">
        <f t="shared" ca="1" si="255"/>
        <v>0</v>
      </c>
    </row>
    <row r="314" spans="2:61" hidden="1" outlineLevel="1" x14ac:dyDescent="0.3">
      <c r="B314" s="163" t="str">
        <f t="shared" ca="1" si="248"/>
        <v/>
      </c>
      <c r="C314" s="163" t="str">
        <f t="shared" ca="1" si="249"/>
        <v/>
      </c>
      <c r="D314" s="156">
        <f t="shared" ca="1" si="249"/>
        <v>0</v>
      </c>
      <c r="E314" s="165">
        <f t="shared" si="250"/>
        <v>0</v>
      </c>
      <c r="Q314" s="163">
        <f t="shared" si="241"/>
        <v>1900</v>
      </c>
      <c r="S314" s="163" t="b">
        <f t="shared" ca="1" si="242"/>
        <v>1</v>
      </c>
      <c r="T314" s="163">
        <f t="shared" ca="1" si="243"/>
        <v>0</v>
      </c>
      <c r="U314" s="163">
        <f t="shared" ca="1" si="251"/>
        <v>0</v>
      </c>
      <c r="V314" s="163">
        <f t="shared" ca="1" si="244"/>
        <v>0</v>
      </c>
      <c r="W314" s="163">
        <f t="shared" ca="1" si="244"/>
        <v>0</v>
      </c>
      <c r="X314" s="163">
        <f t="shared" ca="1" si="244"/>
        <v>0</v>
      </c>
      <c r="Y314" s="163">
        <f t="shared" ca="1" si="244"/>
        <v>0</v>
      </c>
      <c r="Z314" s="163">
        <f t="shared" ca="1" si="244"/>
        <v>0</v>
      </c>
      <c r="AA314" s="163">
        <f t="shared" ca="1" si="244"/>
        <v>0</v>
      </c>
      <c r="AB314" s="163">
        <f t="shared" ca="1" si="244"/>
        <v>0</v>
      </c>
      <c r="AC314" s="163">
        <f t="shared" ca="1" si="244"/>
        <v>0</v>
      </c>
      <c r="AD314" s="163">
        <f t="shared" ca="1" si="244"/>
        <v>0</v>
      </c>
      <c r="AE314" s="163">
        <f t="shared" ca="1" si="244"/>
        <v>0</v>
      </c>
      <c r="AF314" s="163">
        <f t="shared" ca="1" si="244"/>
        <v>0</v>
      </c>
      <c r="AG314" s="163">
        <f t="shared" ca="1" si="244"/>
        <v>0</v>
      </c>
      <c r="AH314" s="163">
        <f t="shared" ca="1" si="244"/>
        <v>0</v>
      </c>
      <c r="AI314" s="163">
        <f t="shared" ca="1" si="244"/>
        <v>0</v>
      </c>
      <c r="AJ314" s="163">
        <f t="shared" ca="1" si="244"/>
        <v>0</v>
      </c>
      <c r="AK314" s="163">
        <f t="shared" ca="1" si="244"/>
        <v>0</v>
      </c>
      <c r="AL314" s="163">
        <f t="shared" ca="1" si="244"/>
        <v>0</v>
      </c>
      <c r="AM314" s="163">
        <f t="shared" ca="1" si="244"/>
        <v>0</v>
      </c>
      <c r="AN314" s="163">
        <f t="shared" ca="1" si="244"/>
        <v>0</v>
      </c>
      <c r="AP314" s="163">
        <f t="shared" ca="1" si="245"/>
        <v>0</v>
      </c>
      <c r="AQ314" s="163">
        <f t="shared" ref="AQ314:AY314" ca="1" si="256">ROUND(SUMIF($U$310:$AN$310,AQ$310,$U314:$AN314)-AQ268+AP314,0)</f>
        <v>0</v>
      </c>
      <c r="AR314" s="163">
        <f t="shared" ca="1" si="256"/>
        <v>0</v>
      </c>
      <c r="AS314" s="163">
        <f t="shared" ca="1" si="256"/>
        <v>0</v>
      </c>
      <c r="AT314" s="163">
        <f t="shared" ca="1" si="256"/>
        <v>0</v>
      </c>
      <c r="AU314" s="163">
        <f t="shared" ca="1" si="256"/>
        <v>0</v>
      </c>
      <c r="AV314" s="163">
        <f t="shared" ca="1" si="256"/>
        <v>0</v>
      </c>
      <c r="AW314" s="163">
        <f t="shared" ca="1" si="256"/>
        <v>0</v>
      </c>
      <c r="AX314" s="163">
        <f t="shared" ca="1" si="256"/>
        <v>0</v>
      </c>
      <c r="AY314" s="163">
        <f t="shared" ca="1" si="256"/>
        <v>0</v>
      </c>
      <c r="AZ314" s="163">
        <f t="shared" ref="AZ314:BI314" ca="1" si="257">ROUND(SUMIF($U$310:$AN$310,AZ$310,$U314:$AN314)-AZ268+AY314,0)</f>
        <v>0</v>
      </c>
      <c r="BA314" s="163">
        <f t="shared" ca="1" si="257"/>
        <v>0</v>
      </c>
      <c r="BB314" s="163">
        <f t="shared" ca="1" si="257"/>
        <v>0</v>
      </c>
      <c r="BC314" s="163">
        <f t="shared" ca="1" si="257"/>
        <v>0</v>
      </c>
      <c r="BD314" s="163">
        <f t="shared" ca="1" si="257"/>
        <v>0</v>
      </c>
      <c r="BE314" s="163">
        <f t="shared" ca="1" si="257"/>
        <v>0</v>
      </c>
      <c r="BF314" s="163">
        <f t="shared" ca="1" si="257"/>
        <v>0</v>
      </c>
      <c r="BG314" s="163">
        <f t="shared" ca="1" si="257"/>
        <v>0</v>
      </c>
      <c r="BH314" s="163">
        <f t="shared" ca="1" si="257"/>
        <v>0</v>
      </c>
      <c r="BI314" s="163">
        <f t="shared" ca="1" si="257"/>
        <v>0</v>
      </c>
    </row>
    <row r="315" spans="2:61" hidden="1" outlineLevel="1" x14ac:dyDescent="0.3">
      <c r="B315" s="163" t="str">
        <f t="shared" ca="1" si="248"/>
        <v/>
      </c>
      <c r="C315" s="163" t="str">
        <f t="shared" ca="1" si="249"/>
        <v/>
      </c>
      <c r="D315" s="156">
        <f t="shared" ca="1" si="249"/>
        <v>0</v>
      </c>
      <c r="E315" s="165">
        <f t="shared" si="250"/>
        <v>0</v>
      </c>
      <c r="Q315" s="163">
        <f t="shared" si="241"/>
        <v>1900</v>
      </c>
      <c r="S315" s="163" t="b">
        <f t="shared" ca="1" si="242"/>
        <v>1</v>
      </c>
      <c r="T315" s="163">
        <f t="shared" ca="1" si="243"/>
        <v>0</v>
      </c>
      <c r="U315" s="163">
        <f t="shared" ca="1" si="251"/>
        <v>0</v>
      </c>
      <c r="V315" s="163">
        <f t="shared" ca="1" si="244"/>
        <v>0</v>
      </c>
      <c r="W315" s="163">
        <f t="shared" ca="1" si="244"/>
        <v>0</v>
      </c>
      <c r="X315" s="163">
        <f t="shared" ca="1" si="244"/>
        <v>0</v>
      </c>
      <c r="Y315" s="163">
        <f t="shared" ca="1" si="244"/>
        <v>0</v>
      </c>
      <c r="Z315" s="163">
        <f t="shared" ca="1" si="244"/>
        <v>0</v>
      </c>
      <c r="AA315" s="163">
        <f t="shared" ca="1" si="244"/>
        <v>0</v>
      </c>
      <c r="AB315" s="163">
        <f t="shared" ca="1" si="244"/>
        <v>0</v>
      </c>
      <c r="AC315" s="163">
        <f t="shared" ca="1" si="244"/>
        <v>0</v>
      </c>
      <c r="AD315" s="163">
        <f t="shared" ca="1" si="244"/>
        <v>0</v>
      </c>
      <c r="AE315" s="163">
        <f t="shared" ca="1" si="244"/>
        <v>0</v>
      </c>
      <c r="AF315" s="163">
        <f t="shared" ca="1" si="244"/>
        <v>0</v>
      </c>
      <c r="AG315" s="163">
        <f t="shared" ca="1" si="244"/>
        <v>0</v>
      </c>
      <c r="AH315" s="163">
        <f t="shared" ca="1" si="244"/>
        <v>0</v>
      </c>
      <c r="AI315" s="163">
        <f t="shared" ca="1" si="244"/>
        <v>0</v>
      </c>
      <c r="AJ315" s="163">
        <f t="shared" ca="1" si="244"/>
        <v>0</v>
      </c>
      <c r="AK315" s="163">
        <f t="shared" ca="1" si="244"/>
        <v>0</v>
      </c>
      <c r="AL315" s="163">
        <f t="shared" ca="1" si="244"/>
        <v>0</v>
      </c>
      <c r="AM315" s="163">
        <f t="shared" ca="1" si="244"/>
        <v>0</v>
      </c>
      <c r="AN315" s="163">
        <f t="shared" ca="1" si="244"/>
        <v>0</v>
      </c>
      <c r="AP315" s="163">
        <f t="shared" ca="1" si="245"/>
        <v>0</v>
      </c>
      <c r="AQ315" s="163">
        <f t="shared" ref="AQ315:AY315" ca="1" si="258">ROUND(SUMIF($U$310:$AN$310,AQ$310,$U315:$AN315)-AQ269+AP315,0)</f>
        <v>0</v>
      </c>
      <c r="AR315" s="163">
        <f t="shared" ca="1" si="258"/>
        <v>0</v>
      </c>
      <c r="AS315" s="163">
        <f t="shared" ca="1" si="258"/>
        <v>0</v>
      </c>
      <c r="AT315" s="163">
        <f t="shared" ca="1" si="258"/>
        <v>0</v>
      </c>
      <c r="AU315" s="163">
        <f t="shared" ca="1" si="258"/>
        <v>0</v>
      </c>
      <c r="AV315" s="163">
        <f t="shared" ca="1" si="258"/>
        <v>0</v>
      </c>
      <c r="AW315" s="163">
        <f t="shared" ca="1" si="258"/>
        <v>0</v>
      </c>
      <c r="AX315" s="163">
        <f t="shared" ca="1" si="258"/>
        <v>0</v>
      </c>
      <c r="AY315" s="163">
        <f t="shared" ca="1" si="258"/>
        <v>0</v>
      </c>
      <c r="AZ315" s="163">
        <f t="shared" ref="AZ315:BI315" ca="1" si="259">ROUND(SUMIF($U$310:$AN$310,AZ$310,$U315:$AN315)-AZ269+AY315,0)</f>
        <v>0</v>
      </c>
      <c r="BA315" s="163">
        <f t="shared" ca="1" si="259"/>
        <v>0</v>
      </c>
      <c r="BB315" s="163">
        <f t="shared" ca="1" si="259"/>
        <v>0</v>
      </c>
      <c r="BC315" s="163">
        <f t="shared" ca="1" si="259"/>
        <v>0</v>
      </c>
      <c r="BD315" s="163">
        <f t="shared" ca="1" si="259"/>
        <v>0</v>
      </c>
      <c r="BE315" s="163">
        <f t="shared" ca="1" si="259"/>
        <v>0</v>
      </c>
      <c r="BF315" s="163">
        <f t="shared" ca="1" si="259"/>
        <v>0</v>
      </c>
      <c r="BG315" s="163">
        <f t="shared" ca="1" si="259"/>
        <v>0</v>
      </c>
      <c r="BH315" s="163">
        <f t="shared" ca="1" si="259"/>
        <v>0</v>
      </c>
      <c r="BI315" s="163">
        <f t="shared" ca="1" si="259"/>
        <v>0</v>
      </c>
    </row>
    <row r="316" spans="2:61" hidden="1" outlineLevel="1" x14ac:dyDescent="0.3">
      <c r="B316" s="163" t="str">
        <f t="shared" ca="1" si="248"/>
        <v/>
      </c>
      <c r="C316" s="163" t="str">
        <f t="shared" ca="1" si="249"/>
        <v/>
      </c>
      <c r="D316" s="156">
        <f t="shared" ca="1" si="249"/>
        <v>0</v>
      </c>
      <c r="E316" s="165">
        <f t="shared" si="250"/>
        <v>0</v>
      </c>
      <c r="Q316" s="163">
        <f t="shared" si="241"/>
        <v>1900</v>
      </c>
      <c r="S316" s="163" t="b">
        <f t="shared" ca="1" si="242"/>
        <v>1</v>
      </c>
      <c r="T316" s="163">
        <f t="shared" ca="1" si="243"/>
        <v>0</v>
      </c>
      <c r="U316" s="163">
        <f t="shared" ca="1" si="251"/>
        <v>0</v>
      </c>
      <c r="V316" s="163">
        <f t="shared" ca="1" si="244"/>
        <v>0</v>
      </c>
      <c r="W316" s="163">
        <f t="shared" ca="1" si="244"/>
        <v>0</v>
      </c>
      <c r="X316" s="163">
        <f t="shared" ca="1" si="244"/>
        <v>0</v>
      </c>
      <c r="Y316" s="163">
        <f t="shared" ca="1" si="244"/>
        <v>0</v>
      </c>
      <c r="Z316" s="163">
        <f t="shared" ca="1" si="244"/>
        <v>0</v>
      </c>
      <c r="AA316" s="163">
        <f t="shared" ca="1" si="244"/>
        <v>0</v>
      </c>
      <c r="AB316" s="163">
        <f t="shared" ca="1" si="244"/>
        <v>0</v>
      </c>
      <c r="AC316" s="163">
        <f t="shared" ca="1" si="244"/>
        <v>0</v>
      </c>
      <c r="AD316" s="163">
        <f t="shared" ca="1" si="244"/>
        <v>0</v>
      </c>
      <c r="AE316" s="163">
        <f t="shared" ca="1" si="244"/>
        <v>0</v>
      </c>
      <c r="AF316" s="163">
        <f t="shared" ca="1" si="244"/>
        <v>0</v>
      </c>
      <c r="AG316" s="163">
        <f t="shared" ca="1" si="244"/>
        <v>0</v>
      </c>
      <c r="AH316" s="163">
        <f t="shared" ca="1" si="244"/>
        <v>0</v>
      </c>
      <c r="AI316" s="163">
        <f t="shared" ca="1" si="244"/>
        <v>0</v>
      </c>
      <c r="AJ316" s="163">
        <f t="shared" ca="1" si="244"/>
        <v>0</v>
      </c>
      <c r="AK316" s="163">
        <f t="shared" ca="1" si="244"/>
        <v>0</v>
      </c>
      <c r="AL316" s="163">
        <f t="shared" ca="1" si="244"/>
        <v>0</v>
      </c>
      <c r="AM316" s="163">
        <f t="shared" ca="1" si="244"/>
        <v>0</v>
      </c>
      <c r="AN316" s="163">
        <f t="shared" ca="1" si="244"/>
        <v>0</v>
      </c>
      <c r="AP316" s="163">
        <f t="shared" ca="1" si="245"/>
        <v>0</v>
      </c>
      <c r="AQ316" s="163">
        <f t="shared" ref="AQ316:AY316" ca="1" si="260">ROUND(SUMIF($U$310:$AN$310,AQ$310,$U316:$AN316)-AQ270+AP316,0)</f>
        <v>0</v>
      </c>
      <c r="AR316" s="163">
        <f t="shared" ca="1" si="260"/>
        <v>0</v>
      </c>
      <c r="AS316" s="163">
        <f t="shared" ca="1" si="260"/>
        <v>0</v>
      </c>
      <c r="AT316" s="163">
        <f t="shared" ca="1" si="260"/>
        <v>0</v>
      </c>
      <c r="AU316" s="163">
        <f t="shared" ca="1" si="260"/>
        <v>0</v>
      </c>
      <c r="AV316" s="163">
        <f t="shared" ca="1" si="260"/>
        <v>0</v>
      </c>
      <c r="AW316" s="163">
        <f t="shared" ca="1" si="260"/>
        <v>0</v>
      </c>
      <c r="AX316" s="163">
        <f t="shared" ca="1" si="260"/>
        <v>0</v>
      </c>
      <c r="AY316" s="163">
        <f t="shared" ca="1" si="260"/>
        <v>0</v>
      </c>
      <c r="AZ316" s="163">
        <f t="shared" ref="AZ316:BI316" ca="1" si="261">ROUND(SUMIF($U$310:$AN$310,AZ$310,$U316:$AN316)-AZ270+AY316,0)</f>
        <v>0</v>
      </c>
      <c r="BA316" s="163">
        <f t="shared" ca="1" si="261"/>
        <v>0</v>
      </c>
      <c r="BB316" s="163">
        <f t="shared" ca="1" si="261"/>
        <v>0</v>
      </c>
      <c r="BC316" s="163">
        <f t="shared" ca="1" si="261"/>
        <v>0</v>
      </c>
      <c r="BD316" s="163">
        <f t="shared" ca="1" si="261"/>
        <v>0</v>
      </c>
      <c r="BE316" s="163">
        <f t="shared" ca="1" si="261"/>
        <v>0</v>
      </c>
      <c r="BF316" s="163">
        <f t="shared" ca="1" si="261"/>
        <v>0</v>
      </c>
      <c r="BG316" s="163">
        <f t="shared" ca="1" si="261"/>
        <v>0</v>
      </c>
      <c r="BH316" s="163">
        <f t="shared" ca="1" si="261"/>
        <v>0</v>
      </c>
      <c r="BI316" s="163">
        <f t="shared" ca="1" si="261"/>
        <v>0</v>
      </c>
    </row>
    <row r="317" spans="2:61" hidden="1" outlineLevel="1" x14ac:dyDescent="0.3">
      <c r="B317" s="163" t="str">
        <f t="shared" ca="1" si="248"/>
        <v/>
      </c>
      <c r="C317" s="163" t="str">
        <f t="shared" ca="1" si="249"/>
        <v/>
      </c>
      <c r="D317" s="156">
        <f t="shared" ca="1" si="249"/>
        <v>0</v>
      </c>
      <c r="E317" s="165">
        <f t="shared" si="250"/>
        <v>0</v>
      </c>
      <c r="Q317" s="163">
        <f t="shared" si="241"/>
        <v>1900</v>
      </c>
      <c r="S317" s="163" t="b">
        <f t="shared" ca="1" si="242"/>
        <v>1</v>
      </c>
      <c r="T317" s="163">
        <f t="shared" ca="1" si="243"/>
        <v>0</v>
      </c>
      <c r="U317" s="163">
        <f t="shared" ca="1" si="251"/>
        <v>0</v>
      </c>
      <c r="V317" s="163">
        <f t="shared" ca="1" si="244"/>
        <v>0</v>
      </c>
      <c r="W317" s="163">
        <f t="shared" ca="1" si="244"/>
        <v>0</v>
      </c>
      <c r="X317" s="163">
        <f t="shared" ca="1" si="244"/>
        <v>0</v>
      </c>
      <c r="Y317" s="163">
        <f t="shared" ca="1" si="244"/>
        <v>0</v>
      </c>
      <c r="Z317" s="163">
        <f t="shared" ca="1" si="244"/>
        <v>0</v>
      </c>
      <c r="AA317" s="163">
        <f t="shared" ca="1" si="244"/>
        <v>0</v>
      </c>
      <c r="AB317" s="163">
        <f t="shared" ca="1" si="244"/>
        <v>0</v>
      </c>
      <c r="AC317" s="163">
        <f t="shared" ca="1" si="244"/>
        <v>0</v>
      </c>
      <c r="AD317" s="163">
        <f t="shared" ca="1" si="244"/>
        <v>0</v>
      </c>
      <c r="AE317" s="163">
        <f t="shared" ca="1" si="244"/>
        <v>0</v>
      </c>
      <c r="AF317" s="163">
        <f t="shared" ca="1" si="244"/>
        <v>0</v>
      </c>
      <c r="AG317" s="163">
        <f t="shared" ca="1" si="244"/>
        <v>0</v>
      </c>
      <c r="AH317" s="163">
        <f t="shared" ref="AE317:AN326" ca="1" si="262">IFERROR(IF(YEAR($E317)=AH$310,$D317,0),0)</f>
        <v>0</v>
      </c>
      <c r="AI317" s="163">
        <f t="shared" ca="1" si="262"/>
        <v>0</v>
      </c>
      <c r="AJ317" s="163">
        <f t="shared" ca="1" si="262"/>
        <v>0</v>
      </c>
      <c r="AK317" s="163">
        <f t="shared" ca="1" si="262"/>
        <v>0</v>
      </c>
      <c r="AL317" s="163">
        <f t="shared" ca="1" si="262"/>
        <v>0</v>
      </c>
      <c r="AM317" s="163">
        <f t="shared" ca="1" si="262"/>
        <v>0</v>
      </c>
      <c r="AN317" s="163">
        <f t="shared" ca="1" si="262"/>
        <v>0</v>
      </c>
      <c r="AP317" s="163">
        <f t="shared" ca="1" si="245"/>
        <v>0</v>
      </c>
      <c r="AQ317" s="163">
        <f t="shared" ref="AQ317:AY317" ca="1" si="263">ROUND(SUMIF($U$310:$AN$310,AQ$310,$U317:$AN317)-AQ271+AP317,0)</f>
        <v>0</v>
      </c>
      <c r="AR317" s="163">
        <f t="shared" ca="1" si="263"/>
        <v>0</v>
      </c>
      <c r="AS317" s="163">
        <f t="shared" ca="1" si="263"/>
        <v>0</v>
      </c>
      <c r="AT317" s="163">
        <f t="shared" ca="1" si="263"/>
        <v>0</v>
      </c>
      <c r="AU317" s="163">
        <f t="shared" ca="1" si="263"/>
        <v>0</v>
      </c>
      <c r="AV317" s="163">
        <f t="shared" ca="1" si="263"/>
        <v>0</v>
      </c>
      <c r="AW317" s="163">
        <f t="shared" ca="1" si="263"/>
        <v>0</v>
      </c>
      <c r="AX317" s="163">
        <f t="shared" ca="1" si="263"/>
        <v>0</v>
      </c>
      <c r="AY317" s="163">
        <f t="shared" ca="1" si="263"/>
        <v>0</v>
      </c>
      <c r="AZ317" s="163">
        <f t="shared" ref="AZ317:BI317" ca="1" si="264">ROUND(SUMIF($U$310:$AN$310,AZ$310,$U317:$AN317)-AZ271+AY317,0)</f>
        <v>0</v>
      </c>
      <c r="BA317" s="163">
        <f t="shared" ca="1" si="264"/>
        <v>0</v>
      </c>
      <c r="BB317" s="163">
        <f t="shared" ca="1" si="264"/>
        <v>0</v>
      </c>
      <c r="BC317" s="163">
        <f t="shared" ca="1" si="264"/>
        <v>0</v>
      </c>
      <c r="BD317" s="163">
        <f t="shared" ca="1" si="264"/>
        <v>0</v>
      </c>
      <c r="BE317" s="163">
        <f t="shared" ca="1" si="264"/>
        <v>0</v>
      </c>
      <c r="BF317" s="163">
        <f t="shared" ca="1" si="264"/>
        <v>0</v>
      </c>
      <c r="BG317" s="163">
        <f t="shared" ca="1" si="264"/>
        <v>0</v>
      </c>
      <c r="BH317" s="163">
        <f t="shared" ca="1" si="264"/>
        <v>0</v>
      </c>
      <c r="BI317" s="163">
        <f t="shared" ca="1" si="264"/>
        <v>0</v>
      </c>
    </row>
    <row r="318" spans="2:61" hidden="1" outlineLevel="1" x14ac:dyDescent="0.3">
      <c r="B318" s="163" t="str">
        <f t="shared" ca="1" si="248"/>
        <v/>
      </c>
      <c r="C318" s="163" t="str">
        <f t="shared" ca="1" si="249"/>
        <v/>
      </c>
      <c r="D318" s="156">
        <f t="shared" ca="1" si="249"/>
        <v>0</v>
      </c>
      <c r="E318" s="165">
        <f t="shared" si="250"/>
        <v>0</v>
      </c>
      <c r="Q318" s="163">
        <f t="shared" si="241"/>
        <v>1900</v>
      </c>
      <c r="S318" s="163" t="b">
        <f t="shared" ca="1" si="242"/>
        <v>1</v>
      </c>
      <c r="T318" s="163">
        <f t="shared" ca="1" si="243"/>
        <v>0</v>
      </c>
      <c r="U318" s="163">
        <f t="shared" ca="1" si="251"/>
        <v>0</v>
      </c>
      <c r="V318" s="163">
        <f t="shared" ca="1" si="244"/>
        <v>0</v>
      </c>
      <c r="W318" s="163">
        <f t="shared" ca="1" si="244"/>
        <v>0</v>
      </c>
      <c r="X318" s="163">
        <f t="shared" ca="1" si="244"/>
        <v>0</v>
      </c>
      <c r="Y318" s="163">
        <f t="shared" ca="1" si="244"/>
        <v>0</v>
      </c>
      <c r="Z318" s="163">
        <f t="shared" ca="1" si="244"/>
        <v>0</v>
      </c>
      <c r="AA318" s="163">
        <f t="shared" ca="1" si="244"/>
        <v>0</v>
      </c>
      <c r="AB318" s="163">
        <f t="shared" ca="1" si="244"/>
        <v>0</v>
      </c>
      <c r="AC318" s="163">
        <f t="shared" ca="1" si="244"/>
        <v>0</v>
      </c>
      <c r="AD318" s="163">
        <f t="shared" ca="1" si="244"/>
        <v>0</v>
      </c>
      <c r="AE318" s="163">
        <f t="shared" ca="1" si="262"/>
        <v>0</v>
      </c>
      <c r="AF318" s="163">
        <f t="shared" ca="1" si="262"/>
        <v>0</v>
      </c>
      <c r="AG318" s="163">
        <f t="shared" ca="1" si="262"/>
        <v>0</v>
      </c>
      <c r="AH318" s="163">
        <f t="shared" ca="1" si="262"/>
        <v>0</v>
      </c>
      <c r="AI318" s="163">
        <f t="shared" ca="1" si="262"/>
        <v>0</v>
      </c>
      <c r="AJ318" s="163">
        <f t="shared" ca="1" si="262"/>
        <v>0</v>
      </c>
      <c r="AK318" s="163">
        <f t="shared" ca="1" si="262"/>
        <v>0</v>
      </c>
      <c r="AL318" s="163">
        <f t="shared" ca="1" si="262"/>
        <v>0</v>
      </c>
      <c r="AM318" s="163">
        <f t="shared" ca="1" si="262"/>
        <v>0</v>
      </c>
      <c r="AN318" s="163">
        <f t="shared" ca="1" si="262"/>
        <v>0</v>
      </c>
      <c r="AP318" s="163">
        <f t="shared" ca="1" si="245"/>
        <v>0</v>
      </c>
      <c r="AQ318" s="163">
        <f t="shared" ref="AQ318:AY318" ca="1" si="265">ROUND(SUMIF($U$310:$AN$310,AQ$310,$U318:$AN318)-AQ272+AP318,0)</f>
        <v>0</v>
      </c>
      <c r="AR318" s="163">
        <f t="shared" ca="1" si="265"/>
        <v>0</v>
      </c>
      <c r="AS318" s="163">
        <f t="shared" ca="1" si="265"/>
        <v>0</v>
      </c>
      <c r="AT318" s="163">
        <f t="shared" ca="1" si="265"/>
        <v>0</v>
      </c>
      <c r="AU318" s="163">
        <f t="shared" ca="1" si="265"/>
        <v>0</v>
      </c>
      <c r="AV318" s="163">
        <f t="shared" ca="1" si="265"/>
        <v>0</v>
      </c>
      <c r="AW318" s="163">
        <f t="shared" ca="1" si="265"/>
        <v>0</v>
      </c>
      <c r="AX318" s="163">
        <f t="shared" ca="1" si="265"/>
        <v>0</v>
      </c>
      <c r="AY318" s="163">
        <f t="shared" ca="1" si="265"/>
        <v>0</v>
      </c>
      <c r="AZ318" s="163">
        <f t="shared" ref="AZ318:BI318" ca="1" si="266">ROUND(SUMIF($U$310:$AN$310,AZ$310,$U318:$AN318)-AZ272+AY318,0)</f>
        <v>0</v>
      </c>
      <c r="BA318" s="163">
        <f t="shared" ca="1" si="266"/>
        <v>0</v>
      </c>
      <c r="BB318" s="163">
        <f t="shared" ca="1" si="266"/>
        <v>0</v>
      </c>
      <c r="BC318" s="163">
        <f t="shared" ca="1" si="266"/>
        <v>0</v>
      </c>
      <c r="BD318" s="163">
        <f t="shared" ca="1" si="266"/>
        <v>0</v>
      </c>
      <c r="BE318" s="163">
        <f t="shared" ca="1" si="266"/>
        <v>0</v>
      </c>
      <c r="BF318" s="163">
        <f t="shared" ca="1" si="266"/>
        <v>0</v>
      </c>
      <c r="BG318" s="163">
        <f t="shared" ca="1" si="266"/>
        <v>0</v>
      </c>
      <c r="BH318" s="163">
        <f t="shared" ca="1" si="266"/>
        <v>0</v>
      </c>
      <c r="BI318" s="163">
        <f t="shared" ca="1" si="266"/>
        <v>0</v>
      </c>
    </row>
    <row r="319" spans="2:61" hidden="1" outlineLevel="1" x14ac:dyDescent="0.3">
      <c r="B319" s="163" t="str">
        <f t="shared" ca="1" si="248"/>
        <v/>
      </c>
      <c r="C319" s="163" t="str">
        <f t="shared" ca="1" si="249"/>
        <v/>
      </c>
      <c r="D319" s="156">
        <f t="shared" ca="1" si="249"/>
        <v>0</v>
      </c>
      <c r="E319" s="165">
        <f t="shared" si="250"/>
        <v>0</v>
      </c>
      <c r="Q319" s="163">
        <f t="shared" si="241"/>
        <v>1900</v>
      </c>
      <c r="S319" s="163" t="b">
        <f t="shared" ca="1" si="242"/>
        <v>1</v>
      </c>
      <c r="T319" s="163">
        <f t="shared" ca="1" si="243"/>
        <v>0</v>
      </c>
      <c r="U319" s="163">
        <f t="shared" ca="1" si="251"/>
        <v>0</v>
      </c>
      <c r="V319" s="163">
        <f t="shared" ca="1" si="244"/>
        <v>0</v>
      </c>
      <c r="W319" s="163">
        <f t="shared" ca="1" si="244"/>
        <v>0</v>
      </c>
      <c r="X319" s="163">
        <f t="shared" ca="1" si="244"/>
        <v>0</v>
      </c>
      <c r="Y319" s="163">
        <f t="shared" ca="1" si="244"/>
        <v>0</v>
      </c>
      <c r="Z319" s="163">
        <f t="shared" ca="1" si="244"/>
        <v>0</v>
      </c>
      <c r="AA319" s="163">
        <f t="shared" ca="1" si="244"/>
        <v>0</v>
      </c>
      <c r="AB319" s="163">
        <f t="shared" ca="1" si="244"/>
        <v>0</v>
      </c>
      <c r="AC319" s="163">
        <f t="shared" ca="1" si="244"/>
        <v>0</v>
      </c>
      <c r="AD319" s="163">
        <f t="shared" ca="1" si="244"/>
        <v>0</v>
      </c>
      <c r="AE319" s="163">
        <f t="shared" ca="1" si="262"/>
        <v>0</v>
      </c>
      <c r="AF319" s="163">
        <f t="shared" ca="1" si="262"/>
        <v>0</v>
      </c>
      <c r="AG319" s="163">
        <f t="shared" ca="1" si="262"/>
        <v>0</v>
      </c>
      <c r="AH319" s="163">
        <f t="shared" ca="1" si="262"/>
        <v>0</v>
      </c>
      <c r="AI319" s="163">
        <f t="shared" ca="1" si="262"/>
        <v>0</v>
      </c>
      <c r="AJ319" s="163">
        <f t="shared" ca="1" si="262"/>
        <v>0</v>
      </c>
      <c r="AK319" s="163">
        <f t="shared" ca="1" si="262"/>
        <v>0</v>
      </c>
      <c r="AL319" s="163">
        <f t="shared" ca="1" si="262"/>
        <v>0</v>
      </c>
      <c r="AM319" s="163">
        <f t="shared" ca="1" si="262"/>
        <v>0</v>
      </c>
      <c r="AN319" s="163">
        <f t="shared" ca="1" si="262"/>
        <v>0</v>
      </c>
      <c r="AP319" s="163">
        <f t="shared" ca="1" si="245"/>
        <v>0</v>
      </c>
      <c r="AQ319" s="163">
        <f t="shared" ref="AQ319:AY319" ca="1" si="267">ROUND(SUMIF($U$310:$AN$310,AQ$310,$U319:$AN319)-AQ273+AP319,0)</f>
        <v>0</v>
      </c>
      <c r="AR319" s="163">
        <f t="shared" ca="1" si="267"/>
        <v>0</v>
      </c>
      <c r="AS319" s="163">
        <f t="shared" ca="1" si="267"/>
        <v>0</v>
      </c>
      <c r="AT319" s="163">
        <f t="shared" ca="1" si="267"/>
        <v>0</v>
      </c>
      <c r="AU319" s="163">
        <f t="shared" ca="1" si="267"/>
        <v>0</v>
      </c>
      <c r="AV319" s="163">
        <f t="shared" ca="1" si="267"/>
        <v>0</v>
      </c>
      <c r="AW319" s="163">
        <f t="shared" ca="1" si="267"/>
        <v>0</v>
      </c>
      <c r="AX319" s="163">
        <f t="shared" ca="1" si="267"/>
        <v>0</v>
      </c>
      <c r="AY319" s="163">
        <f t="shared" ca="1" si="267"/>
        <v>0</v>
      </c>
      <c r="AZ319" s="163">
        <f t="shared" ref="AZ319:BI319" ca="1" si="268">ROUND(SUMIF($U$310:$AN$310,AZ$310,$U319:$AN319)-AZ273+AY319,0)</f>
        <v>0</v>
      </c>
      <c r="BA319" s="163">
        <f t="shared" ca="1" si="268"/>
        <v>0</v>
      </c>
      <c r="BB319" s="163">
        <f t="shared" ca="1" si="268"/>
        <v>0</v>
      </c>
      <c r="BC319" s="163">
        <f t="shared" ca="1" si="268"/>
        <v>0</v>
      </c>
      <c r="BD319" s="163">
        <f t="shared" ca="1" si="268"/>
        <v>0</v>
      </c>
      <c r="BE319" s="163">
        <f t="shared" ca="1" si="268"/>
        <v>0</v>
      </c>
      <c r="BF319" s="163">
        <f t="shared" ca="1" si="268"/>
        <v>0</v>
      </c>
      <c r="BG319" s="163">
        <f t="shared" ca="1" si="268"/>
        <v>0</v>
      </c>
      <c r="BH319" s="163">
        <f t="shared" ca="1" si="268"/>
        <v>0</v>
      </c>
      <c r="BI319" s="163">
        <f t="shared" ca="1" si="268"/>
        <v>0</v>
      </c>
    </row>
    <row r="320" spans="2:61" hidden="1" outlineLevel="1" x14ac:dyDescent="0.3">
      <c r="B320" s="163" t="str">
        <f t="shared" ca="1" si="248"/>
        <v/>
      </c>
      <c r="C320" s="163" t="str">
        <f t="shared" ca="1" si="249"/>
        <v/>
      </c>
      <c r="D320" s="156">
        <f t="shared" ca="1" si="249"/>
        <v>0</v>
      </c>
      <c r="E320" s="165">
        <f t="shared" si="250"/>
        <v>0</v>
      </c>
      <c r="Q320" s="163">
        <f t="shared" si="241"/>
        <v>1900</v>
      </c>
      <c r="S320" s="163" t="b">
        <f t="shared" ca="1" si="242"/>
        <v>1</v>
      </c>
      <c r="T320" s="163">
        <f t="shared" ca="1" si="243"/>
        <v>0</v>
      </c>
      <c r="U320" s="163">
        <f t="shared" ca="1" si="251"/>
        <v>0</v>
      </c>
      <c r="V320" s="163">
        <f t="shared" ca="1" si="244"/>
        <v>0</v>
      </c>
      <c r="W320" s="163">
        <f t="shared" ca="1" si="244"/>
        <v>0</v>
      </c>
      <c r="X320" s="163">
        <f t="shared" ca="1" si="244"/>
        <v>0</v>
      </c>
      <c r="Y320" s="163">
        <f t="shared" ca="1" si="244"/>
        <v>0</v>
      </c>
      <c r="Z320" s="163">
        <f t="shared" ca="1" si="244"/>
        <v>0</v>
      </c>
      <c r="AA320" s="163">
        <f t="shared" ca="1" si="244"/>
        <v>0</v>
      </c>
      <c r="AB320" s="163">
        <f t="shared" ca="1" si="244"/>
        <v>0</v>
      </c>
      <c r="AC320" s="163">
        <f t="shared" ca="1" si="244"/>
        <v>0</v>
      </c>
      <c r="AD320" s="163">
        <f t="shared" ca="1" si="244"/>
        <v>0</v>
      </c>
      <c r="AE320" s="163">
        <f t="shared" ca="1" si="262"/>
        <v>0</v>
      </c>
      <c r="AF320" s="163">
        <f t="shared" ca="1" si="262"/>
        <v>0</v>
      </c>
      <c r="AG320" s="163">
        <f t="shared" ca="1" si="262"/>
        <v>0</v>
      </c>
      <c r="AH320" s="163">
        <f t="shared" ca="1" si="262"/>
        <v>0</v>
      </c>
      <c r="AI320" s="163">
        <f t="shared" ca="1" si="262"/>
        <v>0</v>
      </c>
      <c r="AJ320" s="163">
        <f t="shared" ca="1" si="262"/>
        <v>0</v>
      </c>
      <c r="AK320" s="163">
        <f t="shared" ca="1" si="262"/>
        <v>0</v>
      </c>
      <c r="AL320" s="163">
        <f t="shared" ca="1" si="262"/>
        <v>0</v>
      </c>
      <c r="AM320" s="163">
        <f t="shared" ca="1" si="262"/>
        <v>0</v>
      </c>
      <c r="AN320" s="163">
        <f t="shared" ca="1" si="262"/>
        <v>0</v>
      </c>
      <c r="AP320" s="163">
        <f t="shared" ca="1" si="245"/>
        <v>0</v>
      </c>
      <c r="AQ320" s="163">
        <f t="shared" ref="AQ320:AY320" ca="1" si="269">ROUND(SUMIF($U$310:$AN$310,AQ$310,$U320:$AN320)-AQ274+AP320,0)</f>
        <v>0</v>
      </c>
      <c r="AR320" s="163">
        <f t="shared" ca="1" si="269"/>
        <v>0</v>
      </c>
      <c r="AS320" s="163">
        <f t="shared" ca="1" si="269"/>
        <v>0</v>
      </c>
      <c r="AT320" s="163">
        <f t="shared" ca="1" si="269"/>
        <v>0</v>
      </c>
      <c r="AU320" s="163">
        <f t="shared" ca="1" si="269"/>
        <v>0</v>
      </c>
      <c r="AV320" s="163">
        <f t="shared" ca="1" si="269"/>
        <v>0</v>
      </c>
      <c r="AW320" s="163">
        <f t="shared" ca="1" si="269"/>
        <v>0</v>
      </c>
      <c r="AX320" s="163">
        <f t="shared" ca="1" si="269"/>
        <v>0</v>
      </c>
      <c r="AY320" s="163">
        <f t="shared" ca="1" si="269"/>
        <v>0</v>
      </c>
      <c r="AZ320" s="163">
        <f t="shared" ref="AZ320:BI320" ca="1" si="270">ROUND(SUMIF($U$310:$AN$310,AZ$310,$U320:$AN320)-AZ274+AY320,0)</f>
        <v>0</v>
      </c>
      <c r="BA320" s="163">
        <f t="shared" ca="1" si="270"/>
        <v>0</v>
      </c>
      <c r="BB320" s="163">
        <f t="shared" ca="1" si="270"/>
        <v>0</v>
      </c>
      <c r="BC320" s="163">
        <f t="shared" ca="1" si="270"/>
        <v>0</v>
      </c>
      <c r="BD320" s="163">
        <f t="shared" ca="1" si="270"/>
        <v>0</v>
      </c>
      <c r="BE320" s="163">
        <f t="shared" ca="1" si="270"/>
        <v>0</v>
      </c>
      <c r="BF320" s="163">
        <f t="shared" ca="1" si="270"/>
        <v>0</v>
      </c>
      <c r="BG320" s="163">
        <f t="shared" ca="1" si="270"/>
        <v>0</v>
      </c>
      <c r="BH320" s="163">
        <f t="shared" ca="1" si="270"/>
        <v>0</v>
      </c>
      <c r="BI320" s="163">
        <f t="shared" ca="1" si="270"/>
        <v>0</v>
      </c>
    </row>
    <row r="321" spans="2:61" hidden="1" outlineLevel="1" x14ac:dyDescent="0.3">
      <c r="B321" s="163" t="str">
        <f t="shared" ca="1" si="248"/>
        <v/>
      </c>
      <c r="C321" s="163" t="str">
        <f t="shared" ca="1" si="249"/>
        <v/>
      </c>
      <c r="D321" s="156">
        <f t="shared" ca="1" si="249"/>
        <v>0</v>
      </c>
      <c r="E321" s="165">
        <f t="shared" si="250"/>
        <v>0</v>
      </c>
      <c r="Q321" s="163">
        <f t="shared" si="241"/>
        <v>1900</v>
      </c>
      <c r="S321" s="163" t="b">
        <f t="shared" ca="1" si="242"/>
        <v>1</v>
      </c>
      <c r="T321" s="163">
        <f t="shared" ca="1" si="243"/>
        <v>0</v>
      </c>
      <c r="U321" s="163">
        <f t="shared" ca="1" si="251"/>
        <v>0</v>
      </c>
      <c r="V321" s="163">
        <f t="shared" ca="1" si="244"/>
        <v>0</v>
      </c>
      <c r="W321" s="163">
        <f t="shared" ca="1" si="244"/>
        <v>0</v>
      </c>
      <c r="X321" s="163">
        <f t="shared" ca="1" si="244"/>
        <v>0</v>
      </c>
      <c r="Y321" s="163">
        <f t="shared" ca="1" si="244"/>
        <v>0</v>
      </c>
      <c r="Z321" s="163">
        <f t="shared" ca="1" si="244"/>
        <v>0</v>
      </c>
      <c r="AA321" s="163">
        <f t="shared" ca="1" si="244"/>
        <v>0</v>
      </c>
      <c r="AB321" s="163">
        <f t="shared" ca="1" si="244"/>
        <v>0</v>
      </c>
      <c r="AC321" s="163">
        <f t="shared" ca="1" si="244"/>
        <v>0</v>
      </c>
      <c r="AD321" s="163">
        <f t="shared" ca="1" si="244"/>
        <v>0</v>
      </c>
      <c r="AE321" s="163">
        <f t="shared" ca="1" si="262"/>
        <v>0</v>
      </c>
      <c r="AF321" s="163">
        <f t="shared" ca="1" si="262"/>
        <v>0</v>
      </c>
      <c r="AG321" s="163">
        <f t="shared" ca="1" si="262"/>
        <v>0</v>
      </c>
      <c r="AH321" s="163">
        <f t="shared" ca="1" si="262"/>
        <v>0</v>
      </c>
      <c r="AI321" s="163">
        <f t="shared" ca="1" si="262"/>
        <v>0</v>
      </c>
      <c r="AJ321" s="163">
        <f t="shared" ca="1" si="262"/>
        <v>0</v>
      </c>
      <c r="AK321" s="163">
        <f t="shared" ca="1" si="262"/>
        <v>0</v>
      </c>
      <c r="AL321" s="163">
        <f t="shared" ca="1" si="262"/>
        <v>0</v>
      </c>
      <c r="AM321" s="163">
        <f t="shared" ca="1" si="262"/>
        <v>0</v>
      </c>
      <c r="AN321" s="163">
        <f t="shared" ca="1" si="262"/>
        <v>0</v>
      </c>
      <c r="AP321" s="163">
        <f t="shared" ca="1" si="245"/>
        <v>0</v>
      </c>
      <c r="AQ321" s="163">
        <f t="shared" ref="AQ321:AY321" ca="1" si="271">ROUND(SUMIF($U$310:$AN$310,AQ$310,$U321:$AN321)-AQ275+AP321,0)</f>
        <v>0</v>
      </c>
      <c r="AR321" s="163">
        <f t="shared" ca="1" si="271"/>
        <v>0</v>
      </c>
      <c r="AS321" s="163">
        <f t="shared" ca="1" si="271"/>
        <v>0</v>
      </c>
      <c r="AT321" s="163">
        <f t="shared" ca="1" si="271"/>
        <v>0</v>
      </c>
      <c r="AU321" s="163">
        <f t="shared" ca="1" si="271"/>
        <v>0</v>
      </c>
      <c r="AV321" s="163">
        <f t="shared" ca="1" si="271"/>
        <v>0</v>
      </c>
      <c r="AW321" s="163">
        <f t="shared" ca="1" si="271"/>
        <v>0</v>
      </c>
      <c r="AX321" s="163">
        <f t="shared" ca="1" si="271"/>
        <v>0</v>
      </c>
      <c r="AY321" s="163">
        <f t="shared" ca="1" si="271"/>
        <v>0</v>
      </c>
      <c r="AZ321" s="163">
        <f t="shared" ref="AZ321:BI321" ca="1" si="272">ROUND(SUMIF($U$310:$AN$310,AZ$310,$U321:$AN321)-AZ275+AY321,0)</f>
        <v>0</v>
      </c>
      <c r="BA321" s="163">
        <f t="shared" ca="1" si="272"/>
        <v>0</v>
      </c>
      <c r="BB321" s="163">
        <f t="shared" ca="1" si="272"/>
        <v>0</v>
      </c>
      <c r="BC321" s="163">
        <f t="shared" ca="1" si="272"/>
        <v>0</v>
      </c>
      <c r="BD321" s="163">
        <f t="shared" ca="1" si="272"/>
        <v>0</v>
      </c>
      <c r="BE321" s="163">
        <f t="shared" ca="1" si="272"/>
        <v>0</v>
      </c>
      <c r="BF321" s="163">
        <f t="shared" ca="1" si="272"/>
        <v>0</v>
      </c>
      <c r="BG321" s="163">
        <f t="shared" ca="1" si="272"/>
        <v>0</v>
      </c>
      <c r="BH321" s="163">
        <f t="shared" ca="1" si="272"/>
        <v>0</v>
      </c>
      <c r="BI321" s="163">
        <f t="shared" ca="1" si="272"/>
        <v>0</v>
      </c>
    </row>
    <row r="322" spans="2:61" hidden="1" outlineLevel="1" x14ac:dyDescent="0.3">
      <c r="B322" s="163" t="str">
        <f t="shared" ca="1" si="248"/>
        <v/>
      </c>
      <c r="C322" s="163" t="str">
        <f t="shared" ca="1" si="249"/>
        <v/>
      </c>
      <c r="D322" s="156">
        <f t="shared" ca="1" si="249"/>
        <v>0</v>
      </c>
      <c r="E322" s="165">
        <f t="shared" si="250"/>
        <v>0</v>
      </c>
      <c r="Q322" s="163">
        <f t="shared" si="241"/>
        <v>1900</v>
      </c>
      <c r="S322" s="163" t="b">
        <f t="shared" ca="1" si="242"/>
        <v>1</v>
      </c>
      <c r="T322" s="163">
        <f t="shared" ca="1" si="243"/>
        <v>0</v>
      </c>
      <c r="U322" s="163">
        <f t="shared" ca="1" si="251"/>
        <v>0</v>
      </c>
      <c r="V322" s="163">
        <f t="shared" ca="1" si="244"/>
        <v>0</v>
      </c>
      <c r="W322" s="163">
        <f t="shared" ca="1" si="244"/>
        <v>0</v>
      </c>
      <c r="X322" s="163">
        <f t="shared" ca="1" si="244"/>
        <v>0</v>
      </c>
      <c r="Y322" s="163">
        <f t="shared" ca="1" si="244"/>
        <v>0</v>
      </c>
      <c r="Z322" s="163">
        <f t="shared" ca="1" si="244"/>
        <v>0</v>
      </c>
      <c r="AA322" s="163">
        <f t="shared" ca="1" si="244"/>
        <v>0</v>
      </c>
      <c r="AB322" s="163">
        <f t="shared" ca="1" si="244"/>
        <v>0</v>
      </c>
      <c r="AC322" s="163">
        <f t="shared" ca="1" si="244"/>
        <v>0</v>
      </c>
      <c r="AD322" s="163">
        <f t="shared" ca="1" si="244"/>
        <v>0</v>
      </c>
      <c r="AE322" s="163">
        <f t="shared" ca="1" si="262"/>
        <v>0</v>
      </c>
      <c r="AF322" s="163">
        <f t="shared" ca="1" si="262"/>
        <v>0</v>
      </c>
      <c r="AG322" s="163">
        <f t="shared" ca="1" si="262"/>
        <v>0</v>
      </c>
      <c r="AH322" s="163">
        <f t="shared" ca="1" si="262"/>
        <v>0</v>
      </c>
      <c r="AI322" s="163">
        <f t="shared" ca="1" si="262"/>
        <v>0</v>
      </c>
      <c r="AJ322" s="163">
        <f t="shared" ca="1" si="262"/>
        <v>0</v>
      </c>
      <c r="AK322" s="163">
        <f t="shared" ca="1" si="262"/>
        <v>0</v>
      </c>
      <c r="AL322" s="163">
        <f t="shared" ca="1" si="262"/>
        <v>0</v>
      </c>
      <c r="AM322" s="163">
        <f t="shared" ca="1" si="262"/>
        <v>0</v>
      </c>
      <c r="AN322" s="163">
        <f t="shared" ca="1" si="262"/>
        <v>0</v>
      </c>
      <c r="AP322" s="163">
        <f t="shared" ca="1" si="245"/>
        <v>0</v>
      </c>
      <c r="AQ322" s="163">
        <f t="shared" ref="AQ322:AY322" ca="1" si="273">ROUND(SUMIF($U$310:$AN$310,AQ$310,$U322:$AN322)-AQ276+AP322,0)</f>
        <v>0</v>
      </c>
      <c r="AR322" s="163">
        <f t="shared" ca="1" si="273"/>
        <v>0</v>
      </c>
      <c r="AS322" s="163">
        <f t="shared" ca="1" si="273"/>
        <v>0</v>
      </c>
      <c r="AT322" s="163">
        <f t="shared" ca="1" si="273"/>
        <v>0</v>
      </c>
      <c r="AU322" s="163">
        <f t="shared" ca="1" si="273"/>
        <v>0</v>
      </c>
      <c r="AV322" s="163">
        <f t="shared" ca="1" si="273"/>
        <v>0</v>
      </c>
      <c r="AW322" s="163">
        <f t="shared" ca="1" si="273"/>
        <v>0</v>
      </c>
      <c r="AX322" s="163">
        <f t="shared" ca="1" si="273"/>
        <v>0</v>
      </c>
      <c r="AY322" s="163">
        <f t="shared" ca="1" si="273"/>
        <v>0</v>
      </c>
      <c r="AZ322" s="163">
        <f t="shared" ref="AZ322:BI322" ca="1" si="274">ROUND(SUMIF($U$310:$AN$310,AZ$310,$U322:$AN322)-AZ276+AY322,0)</f>
        <v>0</v>
      </c>
      <c r="BA322" s="163">
        <f t="shared" ca="1" si="274"/>
        <v>0</v>
      </c>
      <c r="BB322" s="163">
        <f t="shared" ca="1" si="274"/>
        <v>0</v>
      </c>
      <c r="BC322" s="163">
        <f t="shared" ca="1" si="274"/>
        <v>0</v>
      </c>
      <c r="BD322" s="163">
        <f t="shared" ca="1" si="274"/>
        <v>0</v>
      </c>
      <c r="BE322" s="163">
        <f t="shared" ca="1" si="274"/>
        <v>0</v>
      </c>
      <c r="BF322" s="163">
        <f t="shared" ca="1" si="274"/>
        <v>0</v>
      </c>
      <c r="BG322" s="163">
        <f t="shared" ca="1" si="274"/>
        <v>0</v>
      </c>
      <c r="BH322" s="163">
        <f t="shared" ca="1" si="274"/>
        <v>0</v>
      </c>
      <c r="BI322" s="163">
        <f t="shared" ca="1" si="274"/>
        <v>0</v>
      </c>
    </row>
    <row r="323" spans="2:61" hidden="1" outlineLevel="1" x14ac:dyDescent="0.3">
      <c r="B323" s="163" t="str">
        <f t="shared" ca="1" si="248"/>
        <v/>
      </c>
      <c r="C323" s="163" t="str">
        <f t="shared" ca="1" si="249"/>
        <v/>
      </c>
      <c r="D323" s="156">
        <f t="shared" ca="1" si="249"/>
        <v>0</v>
      </c>
      <c r="E323" s="165">
        <f t="shared" si="250"/>
        <v>0</v>
      </c>
      <c r="Q323" s="163">
        <f t="shared" si="241"/>
        <v>1900</v>
      </c>
      <c r="S323" s="163" t="b">
        <f t="shared" ca="1" si="242"/>
        <v>1</v>
      </c>
      <c r="T323" s="163">
        <f t="shared" ca="1" si="243"/>
        <v>0</v>
      </c>
      <c r="U323" s="163">
        <f t="shared" ca="1" si="251"/>
        <v>0</v>
      </c>
      <c r="V323" s="163">
        <f t="shared" ca="1" si="244"/>
        <v>0</v>
      </c>
      <c r="W323" s="163">
        <f t="shared" ca="1" si="244"/>
        <v>0</v>
      </c>
      <c r="X323" s="163">
        <f t="shared" ca="1" si="244"/>
        <v>0</v>
      </c>
      <c r="Y323" s="163">
        <f t="shared" ca="1" si="244"/>
        <v>0</v>
      </c>
      <c r="Z323" s="163">
        <f t="shared" ca="1" si="244"/>
        <v>0</v>
      </c>
      <c r="AA323" s="163">
        <f t="shared" ca="1" si="244"/>
        <v>0</v>
      </c>
      <c r="AB323" s="163">
        <f t="shared" ca="1" si="244"/>
        <v>0</v>
      </c>
      <c r="AC323" s="163">
        <f t="shared" ca="1" si="244"/>
        <v>0</v>
      </c>
      <c r="AD323" s="163">
        <f t="shared" ca="1" si="244"/>
        <v>0</v>
      </c>
      <c r="AE323" s="163">
        <f t="shared" ca="1" si="262"/>
        <v>0</v>
      </c>
      <c r="AF323" s="163">
        <f t="shared" ca="1" si="262"/>
        <v>0</v>
      </c>
      <c r="AG323" s="163">
        <f t="shared" ca="1" si="262"/>
        <v>0</v>
      </c>
      <c r="AH323" s="163">
        <f t="shared" ca="1" si="262"/>
        <v>0</v>
      </c>
      <c r="AI323" s="163">
        <f t="shared" ca="1" si="262"/>
        <v>0</v>
      </c>
      <c r="AJ323" s="163">
        <f t="shared" ca="1" si="262"/>
        <v>0</v>
      </c>
      <c r="AK323" s="163">
        <f t="shared" ca="1" si="262"/>
        <v>0</v>
      </c>
      <c r="AL323" s="163">
        <f t="shared" ca="1" si="262"/>
        <v>0</v>
      </c>
      <c r="AM323" s="163">
        <f t="shared" ca="1" si="262"/>
        <v>0</v>
      </c>
      <c r="AN323" s="163">
        <f t="shared" ca="1" si="262"/>
        <v>0</v>
      </c>
      <c r="AP323" s="163">
        <f t="shared" ca="1" si="245"/>
        <v>0</v>
      </c>
      <c r="AQ323" s="163">
        <f t="shared" ref="AQ323:AY323" ca="1" si="275">ROUND(SUMIF($U$310:$AN$310,AQ$310,$U323:$AN323)-AQ277+AP323,0)</f>
        <v>0</v>
      </c>
      <c r="AR323" s="163">
        <f t="shared" ca="1" si="275"/>
        <v>0</v>
      </c>
      <c r="AS323" s="163">
        <f t="shared" ca="1" si="275"/>
        <v>0</v>
      </c>
      <c r="AT323" s="163">
        <f t="shared" ca="1" si="275"/>
        <v>0</v>
      </c>
      <c r="AU323" s="163">
        <f t="shared" ca="1" si="275"/>
        <v>0</v>
      </c>
      <c r="AV323" s="163">
        <f t="shared" ca="1" si="275"/>
        <v>0</v>
      </c>
      <c r="AW323" s="163">
        <f t="shared" ca="1" si="275"/>
        <v>0</v>
      </c>
      <c r="AX323" s="163">
        <f t="shared" ca="1" si="275"/>
        <v>0</v>
      </c>
      <c r="AY323" s="163">
        <f t="shared" ca="1" si="275"/>
        <v>0</v>
      </c>
      <c r="AZ323" s="163">
        <f t="shared" ref="AZ323:BI323" ca="1" si="276">ROUND(SUMIF($U$310:$AN$310,AZ$310,$U323:$AN323)-AZ277+AY323,0)</f>
        <v>0</v>
      </c>
      <c r="BA323" s="163">
        <f t="shared" ca="1" si="276"/>
        <v>0</v>
      </c>
      <c r="BB323" s="163">
        <f t="shared" ca="1" si="276"/>
        <v>0</v>
      </c>
      <c r="BC323" s="163">
        <f t="shared" ca="1" si="276"/>
        <v>0</v>
      </c>
      <c r="BD323" s="163">
        <f t="shared" ca="1" si="276"/>
        <v>0</v>
      </c>
      <c r="BE323" s="163">
        <f t="shared" ca="1" si="276"/>
        <v>0</v>
      </c>
      <c r="BF323" s="163">
        <f t="shared" ca="1" si="276"/>
        <v>0</v>
      </c>
      <c r="BG323" s="163">
        <f t="shared" ca="1" si="276"/>
        <v>0</v>
      </c>
      <c r="BH323" s="163">
        <f t="shared" ca="1" si="276"/>
        <v>0</v>
      </c>
      <c r="BI323" s="163">
        <f t="shared" ca="1" si="276"/>
        <v>0</v>
      </c>
    </row>
    <row r="324" spans="2:61" hidden="1" outlineLevel="1" x14ac:dyDescent="0.3">
      <c r="B324" s="163" t="str">
        <f t="shared" ca="1" si="248"/>
        <v/>
      </c>
      <c r="C324" s="163" t="str">
        <f t="shared" ca="1" si="249"/>
        <v/>
      </c>
      <c r="D324" s="156">
        <f t="shared" ca="1" si="249"/>
        <v>0</v>
      </c>
      <c r="E324" s="165">
        <f t="shared" si="250"/>
        <v>0</v>
      </c>
      <c r="Q324" s="163">
        <f t="shared" si="241"/>
        <v>1900</v>
      </c>
      <c r="S324" s="163" t="b">
        <f t="shared" ca="1" si="242"/>
        <v>1</v>
      </c>
      <c r="T324" s="163">
        <f t="shared" ca="1" si="243"/>
        <v>0</v>
      </c>
      <c r="U324" s="163">
        <f t="shared" ca="1" si="251"/>
        <v>0</v>
      </c>
      <c r="V324" s="163">
        <f t="shared" ca="1" si="244"/>
        <v>0</v>
      </c>
      <c r="W324" s="163">
        <f t="shared" ca="1" si="244"/>
        <v>0</v>
      </c>
      <c r="X324" s="163">
        <f t="shared" ca="1" si="244"/>
        <v>0</v>
      </c>
      <c r="Y324" s="163">
        <f t="shared" ca="1" si="244"/>
        <v>0</v>
      </c>
      <c r="Z324" s="163">
        <f t="shared" ca="1" si="244"/>
        <v>0</v>
      </c>
      <c r="AA324" s="163">
        <f t="shared" ca="1" si="244"/>
        <v>0</v>
      </c>
      <c r="AB324" s="163">
        <f t="shared" ca="1" si="244"/>
        <v>0</v>
      </c>
      <c r="AC324" s="163">
        <f t="shared" ca="1" si="244"/>
        <v>0</v>
      </c>
      <c r="AD324" s="163">
        <f t="shared" ca="1" si="244"/>
        <v>0</v>
      </c>
      <c r="AE324" s="163">
        <f t="shared" ca="1" si="262"/>
        <v>0</v>
      </c>
      <c r="AF324" s="163">
        <f t="shared" ca="1" si="262"/>
        <v>0</v>
      </c>
      <c r="AG324" s="163">
        <f t="shared" ca="1" si="262"/>
        <v>0</v>
      </c>
      <c r="AH324" s="163">
        <f t="shared" ca="1" si="262"/>
        <v>0</v>
      </c>
      <c r="AI324" s="163">
        <f t="shared" ca="1" si="262"/>
        <v>0</v>
      </c>
      <c r="AJ324" s="163">
        <f t="shared" ca="1" si="262"/>
        <v>0</v>
      </c>
      <c r="AK324" s="163">
        <f t="shared" ca="1" si="262"/>
        <v>0</v>
      </c>
      <c r="AL324" s="163">
        <f t="shared" ca="1" si="262"/>
        <v>0</v>
      </c>
      <c r="AM324" s="163">
        <f t="shared" ca="1" si="262"/>
        <v>0</v>
      </c>
      <c r="AN324" s="163">
        <f t="shared" ca="1" si="262"/>
        <v>0</v>
      </c>
      <c r="AP324" s="163">
        <f t="shared" ca="1" si="245"/>
        <v>0</v>
      </c>
      <c r="AQ324" s="163">
        <f t="shared" ref="AQ324:AY324" ca="1" si="277">ROUND(SUMIF($U$310:$AN$310,AQ$310,$U324:$AN324)-AQ278+AP324,0)</f>
        <v>0</v>
      </c>
      <c r="AR324" s="163">
        <f t="shared" ca="1" si="277"/>
        <v>0</v>
      </c>
      <c r="AS324" s="163">
        <f t="shared" ca="1" si="277"/>
        <v>0</v>
      </c>
      <c r="AT324" s="163">
        <f t="shared" ca="1" si="277"/>
        <v>0</v>
      </c>
      <c r="AU324" s="163">
        <f t="shared" ca="1" si="277"/>
        <v>0</v>
      </c>
      <c r="AV324" s="163">
        <f t="shared" ca="1" si="277"/>
        <v>0</v>
      </c>
      <c r="AW324" s="163">
        <f t="shared" ca="1" si="277"/>
        <v>0</v>
      </c>
      <c r="AX324" s="163">
        <f t="shared" ca="1" si="277"/>
        <v>0</v>
      </c>
      <c r="AY324" s="163">
        <f t="shared" ca="1" si="277"/>
        <v>0</v>
      </c>
      <c r="AZ324" s="163">
        <f t="shared" ref="AZ324:BI324" ca="1" si="278">ROUND(SUMIF($U$310:$AN$310,AZ$310,$U324:$AN324)-AZ278+AY324,0)</f>
        <v>0</v>
      </c>
      <c r="BA324" s="163">
        <f t="shared" ca="1" si="278"/>
        <v>0</v>
      </c>
      <c r="BB324" s="163">
        <f t="shared" ca="1" si="278"/>
        <v>0</v>
      </c>
      <c r="BC324" s="163">
        <f t="shared" ca="1" si="278"/>
        <v>0</v>
      </c>
      <c r="BD324" s="163">
        <f t="shared" ca="1" si="278"/>
        <v>0</v>
      </c>
      <c r="BE324" s="163">
        <f t="shared" ca="1" si="278"/>
        <v>0</v>
      </c>
      <c r="BF324" s="163">
        <f t="shared" ca="1" si="278"/>
        <v>0</v>
      </c>
      <c r="BG324" s="163">
        <f t="shared" ca="1" si="278"/>
        <v>0</v>
      </c>
      <c r="BH324" s="163">
        <f t="shared" ca="1" si="278"/>
        <v>0</v>
      </c>
      <c r="BI324" s="163">
        <f t="shared" ca="1" si="278"/>
        <v>0</v>
      </c>
    </row>
    <row r="325" spans="2:61" hidden="1" outlineLevel="1" x14ac:dyDescent="0.3">
      <c r="B325" s="163" t="str">
        <f t="shared" ca="1" si="248"/>
        <v/>
      </c>
      <c r="C325" s="163" t="str">
        <f t="shared" ca="1" si="249"/>
        <v/>
      </c>
      <c r="D325" s="156">
        <f t="shared" ca="1" si="249"/>
        <v>0</v>
      </c>
      <c r="E325" s="165">
        <f t="shared" si="250"/>
        <v>0</v>
      </c>
      <c r="Q325" s="163">
        <f t="shared" si="241"/>
        <v>1900</v>
      </c>
      <c r="S325" s="163" t="b">
        <f t="shared" ca="1" si="242"/>
        <v>1</v>
      </c>
      <c r="T325" s="163">
        <f t="shared" ca="1" si="243"/>
        <v>0</v>
      </c>
      <c r="U325" s="163">
        <f t="shared" ca="1" si="251"/>
        <v>0</v>
      </c>
      <c r="V325" s="163">
        <f t="shared" ca="1" si="244"/>
        <v>0</v>
      </c>
      <c r="W325" s="163">
        <f t="shared" ca="1" si="244"/>
        <v>0</v>
      </c>
      <c r="X325" s="163">
        <f t="shared" ca="1" si="244"/>
        <v>0</v>
      </c>
      <c r="Y325" s="163">
        <f t="shared" ca="1" si="244"/>
        <v>0</v>
      </c>
      <c r="Z325" s="163">
        <f t="shared" ca="1" si="244"/>
        <v>0</v>
      </c>
      <c r="AA325" s="163">
        <f t="shared" ca="1" si="244"/>
        <v>0</v>
      </c>
      <c r="AB325" s="163">
        <f t="shared" ca="1" si="244"/>
        <v>0</v>
      </c>
      <c r="AC325" s="163">
        <f t="shared" ca="1" si="244"/>
        <v>0</v>
      </c>
      <c r="AD325" s="163">
        <f t="shared" ca="1" si="244"/>
        <v>0</v>
      </c>
      <c r="AE325" s="163">
        <f t="shared" ca="1" si="262"/>
        <v>0</v>
      </c>
      <c r="AF325" s="163">
        <f t="shared" ca="1" si="262"/>
        <v>0</v>
      </c>
      <c r="AG325" s="163">
        <f t="shared" ca="1" si="262"/>
        <v>0</v>
      </c>
      <c r="AH325" s="163">
        <f t="shared" ca="1" si="262"/>
        <v>0</v>
      </c>
      <c r="AI325" s="163">
        <f t="shared" ca="1" si="262"/>
        <v>0</v>
      </c>
      <c r="AJ325" s="163">
        <f t="shared" ca="1" si="262"/>
        <v>0</v>
      </c>
      <c r="AK325" s="163">
        <f t="shared" ca="1" si="262"/>
        <v>0</v>
      </c>
      <c r="AL325" s="163">
        <f t="shared" ca="1" si="262"/>
        <v>0</v>
      </c>
      <c r="AM325" s="163">
        <f t="shared" ca="1" si="262"/>
        <v>0</v>
      </c>
      <c r="AN325" s="163">
        <f t="shared" ca="1" si="262"/>
        <v>0</v>
      </c>
      <c r="AP325" s="163">
        <f t="shared" ca="1" si="245"/>
        <v>0</v>
      </c>
      <c r="AQ325" s="163">
        <f t="shared" ref="AQ325:AY325" ca="1" si="279">ROUND(SUMIF($U$310:$AN$310,AQ$310,$U325:$AN325)-AQ279+AP325,0)</f>
        <v>0</v>
      </c>
      <c r="AR325" s="163">
        <f t="shared" ca="1" si="279"/>
        <v>0</v>
      </c>
      <c r="AS325" s="163">
        <f t="shared" ca="1" si="279"/>
        <v>0</v>
      </c>
      <c r="AT325" s="163">
        <f t="shared" ca="1" si="279"/>
        <v>0</v>
      </c>
      <c r="AU325" s="163">
        <f t="shared" ca="1" si="279"/>
        <v>0</v>
      </c>
      <c r="AV325" s="163">
        <f t="shared" ca="1" si="279"/>
        <v>0</v>
      </c>
      <c r="AW325" s="163">
        <f t="shared" ca="1" si="279"/>
        <v>0</v>
      </c>
      <c r="AX325" s="163">
        <f t="shared" ca="1" si="279"/>
        <v>0</v>
      </c>
      <c r="AY325" s="163">
        <f t="shared" ca="1" si="279"/>
        <v>0</v>
      </c>
      <c r="AZ325" s="163">
        <f t="shared" ref="AZ325:BI325" ca="1" si="280">ROUND(SUMIF($U$310:$AN$310,AZ$310,$U325:$AN325)-AZ279+AY325,0)</f>
        <v>0</v>
      </c>
      <c r="BA325" s="163">
        <f t="shared" ca="1" si="280"/>
        <v>0</v>
      </c>
      <c r="BB325" s="163">
        <f t="shared" ca="1" si="280"/>
        <v>0</v>
      </c>
      <c r="BC325" s="163">
        <f t="shared" ca="1" si="280"/>
        <v>0</v>
      </c>
      <c r="BD325" s="163">
        <f t="shared" ca="1" si="280"/>
        <v>0</v>
      </c>
      <c r="BE325" s="163">
        <f t="shared" ca="1" si="280"/>
        <v>0</v>
      </c>
      <c r="BF325" s="163">
        <f t="shared" ca="1" si="280"/>
        <v>0</v>
      </c>
      <c r="BG325" s="163">
        <f t="shared" ca="1" si="280"/>
        <v>0</v>
      </c>
      <c r="BH325" s="163">
        <f t="shared" ca="1" si="280"/>
        <v>0</v>
      </c>
      <c r="BI325" s="163">
        <f t="shared" ca="1" si="280"/>
        <v>0</v>
      </c>
    </row>
    <row r="326" spans="2:61" hidden="1" outlineLevel="1" x14ac:dyDescent="0.3">
      <c r="B326" s="163" t="str">
        <f t="shared" ca="1" si="248"/>
        <v/>
      </c>
      <c r="C326" s="163" t="str">
        <f t="shared" ca="1" si="249"/>
        <v/>
      </c>
      <c r="D326" s="156">
        <f t="shared" ca="1" si="249"/>
        <v>0</v>
      </c>
      <c r="E326" s="165">
        <f t="shared" si="250"/>
        <v>0</v>
      </c>
      <c r="Q326" s="163">
        <f t="shared" si="241"/>
        <v>1900</v>
      </c>
      <c r="S326" s="163" t="b">
        <f t="shared" ca="1" si="242"/>
        <v>1</v>
      </c>
      <c r="T326" s="163">
        <f t="shared" ca="1" si="243"/>
        <v>0</v>
      </c>
      <c r="U326" s="163">
        <f t="shared" ca="1" si="251"/>
        <v>0</v>
      </c>
      <c r="V326" s="163">
        <f t="shared" ca="1" si="244"/>
        <v>0</v>
      </c>
      <c r="W326" s="163">
        <f t="shared" ca="1" si="244"/>
        <v>0</v>
      </c>
      <c r="X326" s="163">
        <f t="shared" ca="1" si="244"/>
        <v>0</v>
      </c>
      <c r="Y326" s="163">
        <f t="shared" ca="1" si="244"/>
        <v>0</v>
      </c>
      <c r="Z326" s="163">
        <f t="shared" ca="1" si="244"/>
        <v>0</v>
      </c>
      <c r="AA326" s="163">
        <f t="shared" ca="1" si="244"/>
        <v>0</v>
      </c>
      <c r="AB326" s="163">
        <f t="shared" ca="1" si="244"/>
        <v>0</v>
      </c>
      <c r="AC326" s="163">
        <f t="shared" ca="1" si="244"/>
        <v>0</v>
      </c>
      <c r="AD326" s="163">
        <f t="shared" ca="1" si="244"/>
        <v>0</v>
      </c>
      <c r="AE326" s="163">
        <f t="shared" ca="1" si="262"/>
        <v>0</v>
      </c>
      <c r="AF326" s="163">
        <f t="shared" ca="1" si="262"/>
        <v>0</v>
      </c>
      <c r="AG326" s="163">
        <f t="shared" ca="1" si="262"/>
        <v>0</v>
      </c>
      <c r="AH326" s="163">
        <f t="shared" ca="1" si="262"/>
        <v>0</v>
      </c>
      <c r="AI326" s="163">
        <f t="shared" ca="1" si="262"/>
        <v>0</v>
      </c>
      <c r="AJ326" s="163">
        <f t="shared" ca="1" si="262"/>
        <v>0</v>
      </c>
      <c r="AK326" s="163">
        <f t="shared" ca="1" si="262"/>
        <v>0</v>
      </c>
      <c r="AL326" s="163">
        <f t="shared" ca="1" si="262"/>
        <v>0</v>
      </c>
      <c r="AM326" s="163">
        <f t="shared" ca="1" si="262"/>
        <v>0</v>
      </c>
      <c r="AN326" s="163">
        <f t="shared" ca="1" si="262"/>
        <v>0</v>
      </c>
      <c r="AP326" s="163">
        <f t="shared" ca="1" si="245"/>
        <v>0</v>
      </c>
      <c r="AQ326" s="163">
        <f t="shared" ref="AQ326:AY326" ca="1" si="281">ROUND(SUMIF($U$310:$AN$310,AQ$310,$U326:$AN326)-AQ280+AP326,0)</f>
        <v>0</v>
      </c>
      <c r="AR326" s="163">
        <f t="shared" ca="1" si="281"/>
        <v>0</v>
      </c>
      <c r="AS326" s="163">
        <f t="shared" ca="1" si="281"/>
        <v>0</v>
      </c>
      <c r="AT326" s="163">
        <f t="shared" ca="1" si="281"/>
        <v>0</v>
      </c>
      <c r="AU326" s="163">
        <f t="shared" ca="1" si="281"/>
        <v>0</v>
      </c>
      <c r="AV326" s="163">
        <f t="shared" ca="1" si="281"/>
        <v>0</v>
      </c>
      <c r="AW326" s="163">
        <f t="shared" ca="1" si="281"/>
        <v>0</v>
      </c>
      <c r="AX326" s="163">
        <f t="shared" ca="1" si="281"/>
        <v>0</v>
      </c>
      <c r="AY326" s="163">
        <f t="shared" ca="1" si="281"/>
        <v>0</v>
      </c>
      <c r="AZ326" s="163">
        <f t="shared" ref="AZ326:BI326" ca="1" si="282">ROUND(SUMIF($U$310:$AN$310,AZ$310,$U326:$AN326)-AZ280+AY326,0)</f>
        <v>0</v>
      </c>
      <c r="BA326" s="163">
        <f t="shared" ca="1" si="282"/>
        <v>0</v>
      </c>
      <c r="BB326" s="163">
        <f t="shared" ca="1" si="282"/>
        <v>0</v>
      </c>
      <c r="BC326" s="163">
        <f t="shared" ca="1" si="282"/>
        <v>0</v>
      </c>
      <c r="BD326" s="163">
        <f t="shared" ca="1" si="282"/>
        <v>0</v>
      </c>
      <c r="BE326" s="163">
        <f t="shared" ca="1" si="282"/>
        <v>0</v>
      </c>
      <c r="BF326" s="163">
        <f t="shared" ca="1" si="282"/>
        <v>0</v>
      </c>
      <c r="BG326" s="163">
        <f t="shared" ca="1" si="282"/>
        <v>0</v>
      </c>
      <c r="BH326" s="163">
        <f t="shared" ca="1" si="282"/>
        <v>0</v>
      </c>
      <c r="BI326" s="163">
        <f t="shared" ca="1" si="282"/>
        <v>0</v>
      </c>
    </row>
    <row r="327" spans="2:61" hidden="1" outlineLevel="1" x14ac:dyDescent="0.3">
      <c r="B327" s="163" t="str">
        <f t="shared" ca="1" si="248"/>
        <v/>
      </c>
      <c r="C327" s="163" t="str">
        <f t="shared" ca="1" si="249"/>
        <v/>
      </c>
      <c r="D327" s="156">
        <f t="shared" ca="1" si="249"/>
        <v>0</v>
      </c>
      <c r="E327" s="165">
        <f t="shared" si="250"/>
        <v>0</v>
      </c>
      <c r="Q327" s="163">
        <f t="shared" si="241"/>
        <v>1900</v>
      </c>
      <c r="S327" s="163" t="b">
        <f t="shared" ca="1" si="242"/>
        <v>1</v>
      </c>
      <c r="T327" s="163">
        <f t="shared" ca="1" si="243"/>
        <v>0</v>
      </c>
      <c r="U327" s="163">
        <f t="shared" ca="1" si="251"/>
        <v>0</v>
      </c>
      <c r="V327" s="163">
        <f t="shared" ca="1" si="251"/>
        <v>0</v>
      </c>
      <c r="W327" s="163">
        <f t="shared" ca="1" si="251"/>
        <v>0</v>
      </c>
      <c r="X327" s="163">
        <f t="shared" ca="1" si="251"/>
        <v>0</v>
      </c>
      <c r="Y327" s="163">
        <f t="shared" ca="1" si="251"/>
        <v>0</v>
      </c>
      <c r="Z327" s="163">
        <f t="shared" ca="1" si="251"/>
        <v>0</v>
      </c>
      <c r="AA327" s="163">
        <f t="shared" ca="1" si="251"/>
        <v>0</v>
      </c>
      <c r="AB327" s="163">
        <f t="shared" ca="1" si="251"/>
        <v>0</v>
      </c>
      <c r="AC327" s="163">
        <f t="shared" ca="1" si="251"/>
        <v>0</v>
      </c>
      <c r="AD327" s="163">
        <f t="shared" ca="1" si="251"/>
        <v>0</v>
      </c>
      <c r="AE327" s="163">
        <f t="shared" ca="1" si="251"/>
        <v>0</v>
      </c>
      <c r="AF327" s="163">
        <f t="shared" ca="1" si="251"/>
        <v>0</v>
      </c>
      <c r="AG327" s="163">
        <f t="shared" ca="1" si="251"/>
        <v>0</v>
      </c>
      <c r="AH327" s="163">
        <f t="shared" ca="1" si="251"/>
        <v>0</v>
      </c>
      <c r="AI327" s="163">
        <f t="shared" ca="1" si="251"/>
        <v>0</v>
      </c>
      <c r="AJ327" s="163">
        <f t="shared" ca="1" si="251"/>
        <v>0</v>
      </c>
      <c r="AK327" s="163">
        <f t="shared" ca="1" si="251"/>
        <v>0</v>
      </c>
      <c r="AL327" s="163">
        <f t="shared" ca="1" si="251"/>
        <v>0</v>
      </c>
      <c r="AM327" s="163">
        <f t="shared" ca="1" si="251"/>
        <v>0</v>
      </c>
      <c r="AN327" s="163">
        <f t="shared" ca="1" si="251"/>
        <v>0</v>
      </c>
      <c r="AP327" s="163">
        <f t="shared" ca="1" si="245"/>
        <v>0</v>
      </c>
      <c r="AQ327" s="163">
        <f t="shared" ref="AQ327:AY327" ca="1" si="283">ROUND(SUMIF($U$310:$AN$310,AQ$310,$U327:$AN327)-AQ281+AP327,0)</f>
        <v>0</v>
      </c>
      <c r="AR327" s="163">
        <f t="shared" ca="1" si="283"/>
        <v>0</v>
      </c>
      <c r="AS327" s="163">
        <f t="shared" ca="1" si="283"/>
        <v>0</v>
      </c>
      <c r="AT327" s="163">
        <f t="shared" ca="1" si="283"/>
        <v>0</v>
      </c>
      <c r="AU327" s="163">
        <f t="shared" ca="1" si="283"/>
        <v>0</v>
      </c>
      <c r="AV327" s="163">
        <f t="shared" ca="1" si="283"/>
        <v>0</v>
      </c>
      <c r="AW327" s="163">
        <f t="shared" ca="1" si="283"/>
        <v>0</v>
      </c>
      <c r="AX327" s="163">
        <f t="shared" ca="1" si="283"/>
        <v>0</v>
      </c>
      <c r="AY327" s="163">
        <f t="shared" ca="1" si="283"/>
        <v>0</v>
      </c>
      <c r="AZ327" s="163">
        <f t="shared" ref="AZ327:BI327" ca="1" si="284">ROUND(SUMIF($U$310:$AN$310,AZ$310,$U327:$AN327)-AZ281+AY327,0)</f>
        <v>0</v>
      </c>
      <c r="BA327" s="163">
        <f t="shared" ca="1" si="284"/>
        <v>0</v>
      </c>
      <c r="BB327" s="163">
        <f t="shared" ca="1" si="284"/>
        <v>0</v>
      </c>
      <c r="BC327" s="163">
        <f t="shared" ca="1" si="284"/>
        <v>0</v>
      </c>
      <c r="BD327" s="163">
        <f t="shared" ca="1" si="284"/>
        <v>0</v>
      </c>
      <c r="BE327" s="163">
        <f t="shared" ca="1" si="284"/>
        <v>0</v>
      </c>
      <c r="BF327" s="163">
        <f t="shared" ca="1" si="284"/>
        <v>0</v>
      </c>
      <c r="BG327" s="163">
        <f t="shared" ca="1" si="284"/>
        <v>0</v>
      </c>
      <c r="BH327" s="163">
        <f t="shared" ca="1" si="284"/>
        <v>0</v>
      </c>
      <c r="BI327" s="163">
        <f t="shared" ca="1" si="284"/>
        <v>0</v>
      </c>
    </row>
    <row r="328" spans="2:61" hidden="1" outlineLevel="1" x14ac:dyDescent="0.3">
      <c r="B328" s="163" t="str">
        <f t="shared" ca="1" si="248"/>
        <v/>
      </c>
      <c r="C328" s="163" t="str">
        <f t="shared" ref="C328:D336" ca="1" si="285">E282</f>
        <v/>
      </c>
      <c r="D328" s="156">
        <f t="shared" ca="1" si="285"/>
        <v>0</v>
      </c>
      <c r="E328" s="165">
        <f t="shared" si="250"/>
        <v>0</v>
      </c>
      <c r="Q328" s="163">
        <f t="shared" si="241"/>
        <v>1900</v>
      </c>
      <c r="S328" s="163" t="b">
        <f t="shared" ca="1" si="242"/>
        <v>1</v>
      </c>
      <c r="T328" s="163">
        <f t="shared" ca="1" si="243"/>
        <v>0</v>
      </c>
      <c r="U328" s="163">
        <f t="shared" ca="1" si="251"/>
        <v>0</v>
      </c>
      <c r="V328" s="163">
        <f t="shared" ca="1" si="251"/>
        <v>0</v>
      </c>
      <c r="W328" s="163">
        <f t="shared" ca="1" si="251"/>
        <v>0</v>
      </c>
      <c r="X328" s="163">
        <f t="shared" ca="1" si="251"/>
        <v>0</v>
      </c>
      <c r="Y328" s="163">
        <f t="shared" ca="1" si="251"/>
        <v>0</v>
      </c>
      <c r="Z328" s="163">
        <f t="shared" ca="1" si="251"/>
        <v>0</v>
      </c>
      <c r="AA328" s="163">
        <f t="shared" ca="1" si="251"/>
        <v>0</v>
      </c>
      <c r="AB328" s="163">
        <f t="shared" ca="1" si="251"/>
        <v>0</v>
      </c>
      <c r="AC328" s="163">
        <f t="shared" ca="1" si="251"/>
        <v>0</v>
      </c>
      <c r="AD328" s="163">
        <f t="shared" ca="1" si="251"/>
        <v>0</v>
      </c>
      <c r="AE328" s="163">
        <f t="shared" ca="1" si="251"/>
        <v>0</v>
      </c>
      <c r="AF328" s="163">
        <f t="shared" ca="1" si="251"/>
        <v>0</v>
      </c>
      <c r="AG328" s="163">
        <f t="shared" ca="1" si="251"/>
        <v>0</v>
      </c>
      <c r="AH328" s="163">
        <f t="shared" ca="1" si="251"/>
        <v>0</v>
      </c>
      <c r="AI328" s="163">
        <f t="shared" ca="1" si="251"/>
        <v>0</v>
      </c>
      <c r="AJ328" s="163">
        <f t="shared" ca="1" si="251"/>
        <v>0</v>
      </c>
      <c r="AK328" s="163">
        <f t="shared" ca="1" si="251"/>
        <v>0</v>
      </c>
      <c r="AL328" s="163">
        <f t="shared" ca="1" si="251"/>
        <v>0</v>
      </c>
      <c r="AM328" s="163">
        <f t="shared" ca="1" si="251"/>
        <v>0</v>
      </c>
      <c r="AN328" s="163">
        <f t="shared" ca="1" si="251"/>
        <v>0</v>
      </c>
      <c r="AP328" s="163">
        <f t="shared" ca="1" si="245"/>
        <v>0</v>
      </c>
      <c r="AQ328" s="163">
        <f t="shared" ref="AQ328:AY328" ca="1" si="286">ROUND(SUMIF($U$310:$AN$310,AQ$310,$U328:$AN328)-AQ282+AP328,0)</f>
        <v>0</v>
      </c>
      <c r="AR328" s="163">
        <f t="shared" ca="1" si="286"/>
        <v>0</v>
      </c>
      <c r="AS328" s="163">
        <f t="shared" ca="1" si="286"/>
        <v>0</v>
      </c>
      <c r="AT328" s="163">
        <f t="shared" ca="1" si="286"/>
        <v>0</v>
      </c>
      <c r="AU328" s="163">
        <f t="shared" ca="1" si="286"/>
        <v>0</v>
      </c>
      <c r="AV328" s="163">
        <f t="shared" ca="1" si="286"/>
        <v>0</v>
      </c>
      <c r="AW328" s="163">
        <f t="shared" ca="1" si="286"/>
        <v>0</v>
      </c>
      <c r="AX328" s="163">
        <f t="shared" ca="1" si="286"/>
        <v>0</v>
      </c>
      <c r="AY328" s="163">
        <f t="shared" ca="1" si="286"/>
        <v>0</v>
      </c>
      <c r="AZ328" s="163">
        <f t="shared" ref="AZ328:BI328" ca="1" si="287">ROUND(SUMIF($U$310:$AN$310,AZ$310,$U328:$AN328)-AZ282+AY328,0)</f>
        <v>0</v>
      </c>
      <c r="BA328" s="163">
        <f t="shared" ca="1" si="287"/>
        <v>0</v>
      </c>
      <c r="BB328" s="163">
        <f t="shared" ca="1" si="287"/>
        <v>0</v>
      </c>
      <c r="BC328" s="163">
        <f t="shared" ca="1" si="287"/>
        <v>0</v>
      </c>
      <c r="BD328" s="163">
        <f t="shared" ca="1" si="287"/>
        <v>0</v>
      </c>
      <c r="BE328" s="163">
        <f t="shared" ca="1" si="287"/>
        <v>0</v>
      </c>
      <c r="BF328" s="163">
        <f t="shared" ca="1" si="287"/>
        <v>0</v>
      </c>
      <c r="BG328" s="163">
        <f t="shared" ca="1" si="287"/>
        <v>0</v>
      </c>
      <c r="BH328" s="163">
        <f t="shared" ca="1" si="287"/>
        <v>0</v>
      </c>
      <c r="BI328" s="163">
        <f t="shared" ca="1" si="287"/>
        <v>0</v>
      </c>
    </row>
    <row r="329" spans="2:61" hidden="1" outlineLevel="1" x14ac:dyDescent="0.3">
      <c r="B329" s="163" t="str">
        <f t="shared" ca="1" si="248"/>
        <v/>
      </c>
      <c r="C329" s="163" t="str">
        <f t="shared" ca="1" si="285"/>
        <v/>
      </c>
      <c r="D329" s="156">
        <f t="shared" ca="1" si="285"/>
        <v>0</v>
      </c>
      <c r="E329" s="165">
        <f t="shared" si="250"/>
        <v>0</v>
      </c>
      <c r="Q329" s="163">
        <f t="shared" si="241"/>
        <v>1900</v>
      </c>
      <c r="S329" s="163" t="b">
        <f t="shared" ca="1" si="242"/>
        <v>1</v>
      </c>
      <c r="T329" s="163">
        <f t="shared" ca="1" si="243"/>
        <v>0</v>
      </c>
      <c r="U329" s="163">
        <f t="shared" ca="1" si="251"/>
        <v>0</v>
      </c>
      <c r="V329" s="163">
        <f t="shared" ca="1" si="251"/>
        <v>0</v>
      </c>
      <c r="W329" s="163">
        <f t="shared" ca="1" si="251"/>
        <v>0</v>
      </c>
      <c r="X329" s="163">
        <f t="shared" ca="1" si="251"/>
        <v>0</v>
      </c>
      <c r="Y329" s="163">
        <f t="shared" ca="1" si="251"/>
        <v>0</v>
      </c>
      <c r="Z329" s="163">
        <f t="shared" ca="1" si="251"/>
        <v>0</v>
      </c>
      <c r="AA329" s="163">
        <f t="shared" ca="1" si="251"/>
        <v>0</v>
      </c>
      <c r="AB329" s="163">
        <f t="shared" ca="1" si="251"/>
        <v>0</v>
      </c>
      <c r="AC329" s="163">
        <f t="shared" ca="1" si="251"/>
        <v>0</v>
      </c>
      <c r="AD329" s="163">
        <f t="shared" ca="1" si="251"/>
        <v>0</v>
      </c>
      <c r="AE329" s="163">
        <f t="shared" ca="1" si="251"/>
        <v>0</v>
      </c>
      <c r="AF329" s="163">
        <f t="shared" ca="1" si="251"/>
        <v>0</v>
      </c>
      <c r="AG329" s="163">
        <f t="shared" ca="1" si="251"/>
        <v>0</v>
      </c>
      <c r="AH329" s="163">
        <f t="shared" ca="1" si="251"/>
        <v>0</v>
      </c>
      <c r="AI329" s="163">
        <f t="shared" ca="1" si="251"/>
        <v>0</v>
      </c>
      <c r="AJ329" s="163">
        <f t="shared" ca="1" si="251"/>
        <v>0</v>
      </c>
      <c r="AK329" s="163">
        <f t="shared" ca="1" si="251"/>
        <v>0</v>
      </c>
      <c r="AL329" s="163">
        <f t="shared" ca="1" si="251"/>
        <v>0</v>
      </c>
      <c r="AM329" s="163">
        <f t="shared" ca="1" si="251"/>
        <v>0</v>
      </c>
      <c r="AN329" s="163">
        <f t="shared" ca="1" si="251"/>
        <v>0</v>
      </c>
      <c r="AP329" s="163">
        <f t="shared" ca="1" si="245"/>
        <v>0</v>
      </c>
      <c r="AQ329" s="163">
        <f t="shared" ref="AQ329:AY329" ca="1" si="288">ROUND(SUMIF($U$310:$AN$310,AQ$310,$U329:$AN329)-AQ283+AP329,0)</f>
        <v>0</v>
      </c>
      <c r="AR329" s="163">
        <f t="shared" ca="1" si="288"/>
        <v>0</v>
      </c>
      <c r="AS329" s="163">
        <f t="shared" ca="1" si="288"/>
        <v>0</v>
      </c>
      <c r="AT329" s="163">
        <f t="shared" ca="1" si="288"/>
        <v>0</v>
      </c>
      <c r="AU329" s="163">
        <f t="shared" ca="1" si="288"/>
        <v>0</v>
      </c>
      <c r="AV329" s="163">
        <f t="shared" ca="1" si="288"/>
        <v>0</v>
      </c>
      <c r="AW329" s="163">
        <f t="shared" ca="1" si="288"/>
        <v>0</v>
      </c>
      <c r="AX329" s="163">
        <f t="shared" ca="1" si="288"/>
        <v>0</v>
      </c>
      <c r="AY329" s="163">
        <f t="shared" ca="1" si="288"/>
        <v>0</v>
      </c>
      <c r="AZ329" s="163">
        <f t="shared" ref="AZ329:BI329" ca="1" si="289">ROUND(SUMIF($U$310:$AN$310,AZ$310,$U329:$AN329)-AZ283+AY329,0)</f>
        <v>0</v>
      </c>
      <c r="BA329" s="163">
        <f t="shared" ca="1" si="289"/>
        <v>0</v>
      </c>
      <c r="BB329" s="163">
        <f t="shared" ca="1" si="289"/>
        <v>0</v>
      </c>
      <c r="BC329" s="163">
        <f t="shared" ca="1" si="289"/>
        <v>0</v>
      </c>
      <c r="BD329" s="163">
        <f t="shared" ca="1" si="289"/>
        <v>0</v>
      </c>
      <c r="BE329" s="163">
        <f t="shared" ca="1" si="289"/>
        <v>0</v>
      </c>
      <c r="BF329" s="163">
        <f t="shared" ca="1" si="289"/>
        <v>0</v>
      </c>
      <c r="BG329" s="163">
        <f t="shared" ca="1" si="289"/>
        <v>0</v>
      </c>
      <c r="BH329" s="163">
        <f t="shared" ca="1" si="289"/>
        <v>0</v>
      </c>
      <c r="BI329" s="163">
        <f t="shared" ca="1" si="289"/>
        <v>0</v>
      </c>
    </row>
    <row r="330" spans="2:61" hidden="1" outlineLevel="1" x14ac:dyDescent="0.3">
      <c r="B330" s="163" t="str">
        <f t="shared" ca="1" si="248"/>
        <v/>
      </c>
      <c r="C330" s="163" t="str">
        <f t="shared" ca="1" si="285"/>
        <v/>
      </c>
      <c r="D330" s="156">
        <f t="shared" ca="1" si="285"/>
        <v>0</v>
      </c>
      <c r="E330" s="165">
        <f t="shared" si="250"/>
        <v>0</v>
      </c>
      <c r="Q330" s="163">
        <f t="shared" si="241"/>
        <v>1900</v>
      </c>
      <c r="S330" s="163" t="b">
        <f t="shared" ca="1" si="242"/>
        <v>1</v>
      </c>
      <c r="T330" s="163">
        <f t="shared" ca="1" si="243"/>
        <v>0</v>
      </c>
      <c r="U330" s="163">
        <f t="shared" ca="1" si="251"/>
        <v>0</v>
      </c>
      <c r="V330" s="163">
        <f t="shared" ca="1" si="251"/>
        <v>0</v>
      </c>
      <c r="W330" s="163">
        <f t="shared" ca="1" si="251"/>
        <v>0</v>
      </c>
      <c r="X330" s="163">
        <f t="shared" ca="1" si="251"/>
        <v>0</v>
      </c>
      <c r="Y330" s="163">
        <f t="shared" ca="1" si="251"/>
        <v>0</v>
      </c>
      <c r="Z330" s="163">
        <f t="shared" ca="1" si="251"/>
        <v>0</v>
      </c>
      <c r="AA330" s="163">
        <f t="shared" ca="1" si="251"/>
        <v>0</v>
      </c>
      <c r="AB330" s="163">
        <f t="shared" ca="1" si="251"/>
        <v>0</v>
      </c>
      <c r="AC330" s="163">
        <f t="shared" ca="1" si="251"/>
        <v>0</v>
      </c>
      <c r="AD330" s="163">
        <f t="shared" ca="1" si="251"/>
        <v>0</v>
      </c>
      <c r="AE330" s="163">
        <f t="shared" ca="1" si="251"/>
        <v>0</v>
      </c>
      <c r="AF330" s="163">
        <f t="shared" ca="1" si="251"/>
        <v>0</v>
      </c>
      <c r="AG330" s="163">
        <f t="shared" ca="1" si="251"/>
        <v>0</v>
      </c>
      <c r="AH330" s="163">
        <f t="shared" ca="1" si="251"/>
        <v>0</v>
      </c>
      <c r="AI330" s="163">
        <f t="shared" ca="1" si="251"/>
        <v>0</v>
      </c>
      <c r="AJ330" s="163">
        <f t="shared" ca="1" si="251"/>
        <v>0</v>
      </c>
      <c r="AK330" s="163">
        <f t="shared" ca="1" si="251"/>
        <v>0</v>
      </c>
      <c r="AL330" s="163">
        <f t="shared" ca="1" si="251"/>
        <v>0</v>
      </c>
      <c r="AM330" s="163">
        <f t="shared" ca="1" si="251"/>
        <v>0</v>
      </c>
      <c r="AN330" s="163">
        <f t="shared" ca="1" si="251"/>
        <v>0</v>
      </c>
      <c r="AP330" s="163">
        <f t="shared" ca="1" si="245"/>
        <v>0</v>
      </c>
      <c r="AQ330" s="163">
        <f t="shared" ref="AQ330:AY330" ca="1" si="290">ROUND(SUMIF($U$310:$AN$310,AQ$310,$U330:$AN330)-AQ284+AP330,0)</f>
        <v>0</v>
      </c>
      <c r="AR330" s="163">
        <f t="shared" ca="1" si="290"/>
        <v>0</v>
      </c>
      <c r="AS330" s="163">
        <f t="shared" ca="1" si="290"/>
        <v>0</v>
      </c>
      <c r="AT330" s="163">
        <f t="shared" ca="1" si="290"/>
        <v>0</v>
      </c>
      <c r="AU330" s="163">
        <f t="shared" ca="1" si="290"/>
        <v>0</v>
      </c>
      <c r="AV330" s="163">
        <f t="shared" ca="1" si="290"/>
        <v>0</v>
      </c>
      <c r="AW330" s="163">
        <f t="shared" ca="1" si="290"/>
        <v>0</v>
      </c>
      <c r="AX330" s="163">
        <f t="shared" ca="1" si="290"/>
        <v>0</v>
      </c>
      <c r="AY330" s="163">
        <f t="shared" ca="1" si="290"/>
        <v>0</v>
      </c>
      <c r="AZ330" s="163">
        <f t="shared" ref="AZ330:BI330" ca="1" si="291">ROUND(SUMIF($U$310:$AN$310,AZ$310,$U330:$AN330)-AZ284+AY330,0)</f>
        <v>0</v>
      </c>
      <c r="BA330" s="163">
        <f t="shared" ca="1" si="291"/>
        <v>0</v>
      </c>
      <c r="BB330" s="163">
        <f t="shared" ca="1" si="291"/>
        <v>0</v>
      </c>
      <c r="BC330" s="163">
        <f t="shared" ca="1" si="291"/>
        <v>0</v>
      </c>
      <c r="BD330" s="163">
        <f t="shared" ca="1" si="291"/>
        <v>0</v>
      </c>
      <c r="BE330" s="163">
        <f t="shared" ca="1" si="291"/>
        <v>0</v>
      </c>
      <c r="BF330" s="163">
        <f t="shared" ca="1" si="291"/>
        <v>0</v>
      </c>
      <c r="BG330" s="163">
        <f t="shared" ca="1" si="291"/>
        <v>0</v>
      </c>
      <c r="BH330" s="163">
        <f t="shared" ca="1" si="291"/>
        <v>0</v>
      </c>
      <c r="BI330" s="163">
        <f t="shared" ca="1" si="291"/>
        <v>0</v>
      </c>
    </row>
    <row r="331" spans="2:61" hidden="1" outlineLevel="1" x14ac:dyDescent="0.3">
      <c r="B331" s="163" t="str">
        <f t="shared" ca="1" si="248"/>
        <v/>
      </c>
      <c r="C331" s="163" t="str">
        <f t="shared" ca="1" si="285"/>
        <v/>
      </c>
      <c r="D331" s="156">
        <f t="shared" ca="1" si="285"/>
        <v>0</v>
      </c>
      <c r="E331" s="165">
        <f t="shared" si="250"/>
        <v>0</v>
      </c>
      <c r="Q331" s="163">
        <f t="shared" si="241"/>
        <v>1900</v>
      </c>
      <c r="S331" s="163" t="b">
        <f t="shared" ca="1" si="242"/>
        <v>1</v>
      </c>
      <c r="T331" s="163">
        <f t="shared" ca="1" si="243"/>
        <v>0</v>
      </c>
      <c r="U331" s="163">
        <f t="shared" ca="1" si="251"/>
        <v>0</v>
      </c>
      <c r="V331" s="163">
        <f t="shared" ca="1" si="251"/>
        <v>0</v>
      </c>
      <c r="W331" s="163">
        <f t="shared" ca="1" si="251"/>
        <v>0</v>
      </c>
      <c r="X331" s="163">
        <f t="shared" ca="1" si="251"/>
        <v>0</v>
      </c>
      <c r="Y331" s="163">
        <f t="shared" ca="1" si="251"/>
        <v>0</v>
      </c>
      <c r="Z331" s="163">
        <f t="shared" ca="1" si="251"/>
        <v>0</v>
      </c>
      <c r="AA331" s="163">
        <f t="shared" ca="1" si="251"/>
        <v>0</v>
      </c>
      <c r="AB331" s="163">
        <f t="shared" ca="1" si="251"/>
        <v>0</v>
      </c>
      <c r="AC331" s="163">
        <f t="shared" ca="1" si="251"/>
        <v>0</v>
      </c>
      <c r="AD331" s="163">
        <f t="shared" ca="1" si="251"/>
        <v>0</v>
      </c>
      <c r="AE331" s="163">
        <f t="shared" ca="1" si="251"/>
        <v>0</v>
      </c>
      <c r="AF331" s="163">
        <f t="shared" ca="1" si="251"/>
        <v>0</v>
      </c>
      <c r="AG331" s="163">
        <f t="shared" ca="1" si="251"/>
        <v>0</v>
      </c>
      <c r="AH331" s="163">
        <f t="shared" ca="1" si="251"/>
        <v>0</v>
      </c>
      <c r="AI331" s="163">
        <f t="shared" ca="1" si="251"/>
        <v>0</v>
      </c>
      <c r="AJ331" s="163">
        <f t="shared" ca="1" si="251"/>
        <v>0</v>
      </c>
      <c r="AK331" s="163">
        <f t="shared" ca="1" si="251"/>
        <v>0</v>
      </c>
      <c r="AL331" s="163">
        <f t="shared" ca="1" si="251"/>
        <v>0</v>
      </c>
      <c r="AM331" s="163">
        <f t="shared" ca="1" si="251"/>
        <v>0</v>
      </c>
      <c r="AN331" s="163">
        <f t="shared" ca="1" si="251"/>
        <v>0</v>
      </c>
      <c r="AP331" s="163">
        <f t="shared" ca="1" si="245"/>
        <v>0</v>
      </c>
      <c r="AQ331" s="163">
        <f t="shared" ref="AQ331:AY331" ca="1" si="292">ROUND(SUMIF($U$310:$AN$310,AQ$310,$U331:$AN331)-AQ285+AP331,0)</f>
        <v>0</v>
      </c>
      <c r="AR331" s="163">
        <f t="shared" ca="1" si="292"/>
        <v>0</v>
      </c>
      <c r="AS331" s="163">
        <f t="shared" ca="1" si="292"/>
        <v>0</v>
      </c>
      <c r="AT331" s="163">
        <f t="shared" ca="1" si="292"/>
        <v>0</v>
      </c>
      <c r="AU331" s="163">
        <f t="shared" ca="1" si="292"/>
        <v>0</v>
      </c>
      <c r="AV331" s="163">
        <f t="shared" ca="1" si="292"/>
        <v>0</v>
      </c>
      <c r="AW331" s="163">
        <f t="shared" ca="1" si="292"/>
        <v>0</v>
      </c>
      <c r="AX331" s="163">
        <f t="shared" ca="1" si="292"/>
        <v>0</v>
      </c>
      <c r="AY331" s="163">
        <f t="shared" ca="1" si="292"/>
        <v>0</v>
      </c>
      <c r="AZ331" s="163">
        <f t="shared" ref="AZ331:BI331" ca="1" si="293">ROUND(SUMIF($U$310:$AN$310,AZ$310,$U331:$AN331)-AZ285+AY331,0)</f>
        <v>0</v>
      </c>
      <c r="BA331" s="163">
        <f t="shared" ca="1" si="293"/>
        <v>0</v>
      </c>
      <c r="BB331" s="163">
        <f t="shared" ca="1" si="293"/>
        <v>0</v>
      </c>
      <c r="BC331" s="163">
        <f t="shared" ca="1" si="293"/>
        <v>0</v>
      </c>
      <c r="BD331" s="163">
        <f t="shared" ca="1" si="293"/>
        <v>0</v>
      </c>
      <c r="BE331" s="163">
        <f t="shared" ca="1" si="293"/>
        <v>0</v>
      </c>
      <c r="BF331" s="163">
        <f t="shared" ca="1" si="293"/>
        <v>0</v>
      </c>
      <c r="BG331" s="163">
        <f t="shared" ca="1" si="293"/>
        <v>0</v>
      </c>
      <c r="BH331" s="163">
        <f t="shared" ca="1" si="293"/>
        <v>0</v>
      </c>
      <c r="BI331" s="163">
        <f t="shared" ca="1" si="293"/>
        <v>0</v>
      </c>
    </row>
    <row r="332" spans="2:61" hidden="1" outlineLevel="1" x14ac:dyDescent="0.3">
      <c r="B332" s="163" t="str">
        <f t="shared" ca="1" si="248"/>
        <v/>
      </c>
      <c r="C332" s="163" t="str">
        <f t="shared" ca="1" si="285"/>
        <v/>
      </c>
      <c r="D332" s="156">
        <f t="shared" ca="1" si="285"/>
        <v>0</v>
      </c>
      <c r="E332" s="165">
        <f t="shared" si="250"/>
        <v>0</v>
      </c>
      <c r="Q332" s="163">
        <f t="shared" si="241"/>
        <v>1900</v>
      </c>
      <c r="S332" s="163" t="b">
        <f t="shared" ca="1" si="242"/>
        <v>1</v>
      </c>
      <c r="T332" s="163">
        <f t="shared" ca="1" si="243"/>
        <v>0</v>
      </c>
      <c r="U332" s="163">
        <f t="shared" ca="1" si="251"/>
        <v>0</v>
      </c>
      <c r="V332" s="163">
        <f t="shared" ca="1" si="251"/>
        <v>0</v>
      </c>
      <c r="W332" s="163">
        <f t="shared" ca="1" si="251"/>
        <v>0</v>
      </c>
      <c r="X332" s="163">
        <f t="shared" ca="1" si="251"/>
        <v>0</v>
      </c>
      <c r="Y332" s="163">
        <f t="shared" ca="1" si="251"/>
        <v>0</v>
      </c>
      <c r="Z332" s="163">
        <f t="shared" ca="1" si="251"/>
        <v>0</v>
      </c>
      <c r="AA332" s="163">
        <f t="shared" ca="1" si="251"/>
        <v>0</v>
      </c>
      <c r="AB332" s="163">
        <f t="shared" ca="1" si="251"/>
        <v>0</v>
      </c>
      <c r="AC332" s="163">
        <f t="shared" ca="1" si="251"/>
        <v>0</v>
      </c>
      <c r="AD332" s="163">
        <f t="shared" ca="1" si="251"/>
        <v>0</v>
      </c>
      <c r="AE332" s="163">
        <f t="shared" ca="1" si="251"/>
        <v>0</v>
      </c>
      <c r="AF332" s="163">
        <f t="shared" ca="1" si="251"/>
        <v>0</v>
      </c>
      <c r="AG332" s="163">
        <f t="shared" ca="1" si="251"/>
        <v>0</v>
      </c>
      <c r="AH332" s="163">
        <f t="shared" ca="1" si="251"/>
        <v>0</v>
      </c>
      <c r="AI332" s="163">
        <f t="shared" ca="1" si="251"/>
        <v>0</v>
      </c>
      <c r="AJ332" s="163">
        <f t="shared" ca="1" si="251"/>
        <v>0</v>
      </c>
      <c r="AK332" s="163">
        <f t="shared" ca="1" si="251"/>
        <v>0</v>
      </c>
      <c r="AL332" s="163">
        <f t="shared" ca="1" si="251"/>
        <v>0</v>
      </c>
      <c r="AM332" s="163">
        <f t="shared" ref="AE332:AN340" ca="1" si="294">IFERROR(IF(YEAR($E332)=AM$310,$D332,0),0)</f>
        <v>0</v>
      </c>
      <c r="AN332" s="163">
        <f t="shared" ca="1" si="294"/>
        <v>0</v>
      </c>
      <c r="AP332" s="163">
        <f t="shared" ca="1" si="245"/>
        <v>0</v>
      </c>
      <c r="AQ332" s="163">
        <f t="shared" ref="AQ332:AY332" ca="1" si="295">ROUND(SUMIF($U$310:$AN$310,AQ$310,$U332:$AN332)-AQ286+AP332,0)</f>
        <v>0</v>
      </c>
      <c r="AR332" s="163">
        <f t="shared" ca="1" si="295"/>
        <v>0</v>
      </c>
      <c r="AS332" s="163">
        <f t="shared" ca="1" si="295"/>
        <v>0</v>
      </c>
      <c r="AT332" s="163">
        <f t="shared" ca="1" si="295"/>
        <v>0</v>
      </c>
      <c r="AU332" s="163">
        <f t="shared" ca="1" si="295"/>
        <v>0</v>
      </c>
      <c r="AV332" s="163">
        <f t="shared" ca="1" si="295"/>
        <v>0</v>
      </c>
      <c r="AW332" s="163">
        <f t="shared" ca="1" si="295"/>
        <v>0</v>
      </c>
      <c r="AX332" s="163">
        <f t="shared" ca="1" si="295"/>
        <v>0</v>
      </c>
      <c r="AY332" s="163">
        <f t="shared" ca="1" si="295"/>
        <v>0</v>
      </c>
      <c r="AZ332" s="163">
        <f t="shared" ref="AZ332:BI332" ca="1" si="296">ROUND(SUMIF($U$310:$AN$310,AZ$310,$U332:$AN332)-AZ286+AY332,0)</f>
        <v>0</v>
      </c>
      <c r="BA332" s="163">
        <f t="shared" ca="1" si="296"/>
        <v>0</v>
      </c>
      <c r="BB332" s="163">
        <f t="shared" ca="1" si="296"/>
        <v>0</v>
      </c>
      <c r="BC332" s="163">
        <f t="shared" ca="1" si="296"/>
        <v>0</v>
      </c>
      <c r="BD332" s="163">
        <f t="shared" ca="1" si="296"/>
        <v>0</v>
      </c>
      <c r="BE332" s="163">
        <f t="shared" ca="1" si="296"/>
        <v>0</v>
      </c>
      <c r="BF332" s="163">
        <f t="shared" ca="1" si="296"/>
        <v>0</v>
      </c>
      <c r="BG332" s="163">
        <f t="shared" ca="1" si="296"/>
        <v>0</v>
      </c>
      <c r="BH332" s="163">
        <f t="shared" ca="1" si="296"/>
        <v>0</v>
      </c>
      <c r="BI332" s="163">
        <f t="shared" ca="1" si="296"/>
        <v>0</v>
      </c>
    </row>
    <row r="333" spans="2:61" hidden="1" outlineLevel="1" x14ac:dyDescent="0.3">
      <c r="B333" s="163" t="str">
        <f t="shared" ca="1" si="248"/>
        <v/>
      </c>
      <c r="C333" s="163" t="str">
        <f t="shared" ca="1" si="285"/>
        <v/>
      </c>
      <c r="D333" s="156">
        <f t="shared" ca="1" si="285"/>
        <v>0</v>
      </c>
      <c r="E333" s="165">
        <f t="shared" si="250"/>
        <v>0</v>
      </c>
      <c r="Q333" s="163">
        <f t="shared" si="241"/>
        <v>1900</v>
      </c>
      <c r="S333" s="163" t="b">
        <f t="shared" ca="1" si="242"/>
        <v>1</v>
      </c>
      <c r="T333" s="163">
        <f t="shared" ca="1" si="243"/>
        <v>0</v>
      </c>
      <c r="U333" s="163">
        <f t="shared" ca="1" si="251"/>
        <v>0</v>
      </c>
      <c r="V333" s="163">
        <f t="shared" ca="1" si="251"/>
        <v>0</v>
      </c>
      <c r="W333" s="163">
        <f t="shared" ca="1" si="251"/>
        <v>0</v>
      </c>
      <c r="X333" s="163">
        <f t="shared" ca="1" si="251"/>
        <v>0</v>
      </c>
      <c r="Y333" s="163">
        <f t="shared" ca="1" si="251"/>
        <v>0</v>
      </c>
      <c r="Z333" s="163">
        <f t="shared" ca="1" si="251"/>
        <v>0</v>
      </c>
      <c r="AA333" s="163">
        <f t="shared" ca="1" si="251"/>
        <v>0</v>
      </c>
      <c r="AB333" s="163">
        <f t="shared" ca="1" si="251"/>
        <v>0</v>
      </c>
      <c r="AC333" s="163">
        <f t="shared" ca="1" si="251"/>
        <v>0</v>
      </c>
      <c r="AD333" s="163">
        <f t="shared" ca="1" si="251"/>
        <v>0</v>
      </c>
      <c r="AE333" s="163">
        <f t="shared" ca="1" si="294"/>
        <v>0</v>
      </c>
      <c r="AF333" s="163">
        <f t="shared" ca="1" si="294"/>
        <v>0</v>
      </c>
      <c r="AG333" s="163">
        <f t="shared" ca="1" si="294"/>
        <v>0</v>
      </c>
      <c r="AH333" s="163">
        <f t="shared" ca="1" si="294"/>
        <v>0</v>
      </c>
      <c r="AI333" s="163">
        <f t="shared" ca="1" si="294"/>
        <v>0</v>
      </c>
      <c r="AJ333" s="163">
        <f t="shared" ca="1" si="294"/>
        <v>0</v>
      </c>
      <c r="AK333" s="163">
        <f t="shared" ca="1" si="294"/>
        <v>0</v>
      </c>
      <c r="AL333" s="163">
        <f t="shared" ca="1" si="294"/>
        <v>0</v>
      </c>
      <c r="AM333" s="163">
        <f t="shared" ca="1" si="294"/>
        <v>0</v>
      </c>
      <c r="AN333" s="163">
        <f t="shared" ca="1" si="294"/>
        <v>0</v>
      </c>
      <c r="AP333" s="163">
        <f t="shared" ca="1" si="245"/>
        <v>0</v>
      </c>
      <c r="AQ333" s="163">
        <f t="shared" ref="AQ333:AY333" ca="1" si="297">ROUND(SUMIF($U$310:$AN$310,AQ$310,$U333:$AN333)-AQ287+AP333,0)</f>
        <v>0</v>
      </c>
      <c r="AR333" s="163">
        <f t="shared" ca="1" si="297"/>
        <v>0</v>
      </c>
      <c r="AS333" s="163">
        <f t="shared" ca="1" si="297"/>
        <v>0</v>
      </c>
      <c r="AT333" s="163">
        <f t="shared" ca="1" si="297"/>
        <v>0</v>
      </c>
      <c r="AU333" s="163">
        <f t="shared" ca="1" si="297"/>
        <v>0</v>
      </c>
      <c r="AV333" s="163">
        <f t="shared" ca="1" si="297"/>
        <v>0</v>
      </c>
      <c r="AW333" s="163">
        <f t="shared" ca="1" si="297"/>
        <v>0</v>
      </c>
      <c r="AX333" s="163">
        <f t="shared" ca="1" si="297"/>
        <v>0</v>
      </c>
      <c r="AY333" s="163">
        <f t="shared" ca="1" si="297"/>
        <v>0</v>
      </c>
      <c r="AZ333" s="163">
        <f t="shared" ref="AZ333:BI333" ca="1" si="298">ROUND(SUMIF($U$310:$AN$310,AZ$310,$U333:$AN333)-AZ287+AY333,0)</f>
        <v>0</v>
      </c>
      <c r="BA333" s="163">
        <f t="shared" ca="1" si="298"/>
        <v>0</v>
      </c>
      <c r="BB333" s="163">
        <f t="shared" ca="1" si="298"/>
        <v>0</v>
      </c>
      <c r="BC333" s="163">
        <f t="shared" ca="1" si="298"/>
        <v>0</v>
      </c>
      <c r="BD333" s="163">
        <f t="shared" ca="1" si="298"/>
        <v>0</v>
      </c>
      <c r="BE333" s="163">
        <f t="shared" ca="1" si="298"/>
        <v>0</v>
      </c>
      <c r="BF333" s="163">
        <f t="shared" ca="1" si="298"/>
        <v>0</v>
      </c>
      <c r="BG333" s="163">
        <f t="shared" ca="1" si="298"/>
        <v>0</v>
      </c>
      <c r="BH333" s="163">
        <f t="shared" ca="1" si="298"/>
        <v>0</v>
      </c>
      <c r="BI333" s="163">
        <f t="shared" ca="1" si="298"/>
        <v>0</v>
      </c>
    </row>
    <row r="334" spans="2:61" hidden="1" outlineLevel="1" x14ac:dyDescent="0.3">
      <c r="B334" s="163" t="str">
        <f t="shared" ca="1" si="248"/>
        <v/>
      </c>
      <c r="C334" s="163" t="str">
        <f t="shared" ca="1" si="285"/>
        <v/>
      </c>
      <c r="D334" s="156">
        <f t="shared" ca="1" si="285"/>
        <v>0</v>
      </c>
      <c r="E334" s="165">
        <f t="shared" si="250"/>
        <v>0</v>
      </c>
      <c r="Q334" s="163">
        <f t="shared" si="241"/>
        <v>1900</v>
      </c>
      <c r="S334" s="163" t="b">
        <f t="shared" ca="1" si="242"/>
        <v>1</v>
      </c>
      <c r="T334" s="163">
        <f t="shared" ca="1" si="243"/>
        <v>0</v>
      </c>
      <c r="U334" s="163">
        <f t="shared" ca="1" si="251"/>
        <v>0</v>
      </c>
      <c r="V334" s="163">
        <f t="shared" ca="1" si="251"/>
        <v>0</v>
      </c>
      <c r="W334" s="163">
        <f t="shared" ca="1" si="251"/>
        <v>0</v>
      </c>
      <c r="X334" s="163">
        <f t="shared" ca="1" si="251"/>
        <v>0</v>
      </c>
      <c r="Y334" s="163">
        <f t="shared" ca="1" si="251"/>
        <v>0</v>
      </c>
      <c r="Z334" s="163">
        <f t="shared" ca="1" si="251"/>
        <v>0</v>
      </c>
      <c r="AA334" s="163">
        <f t="shared" ca="1" si="251"/>
        <v>0</v>
      </c>
      <c r="AB334" s="163">
        <f t="shared" ca="1" si="251"/>
        <v>0</v>
      </c>
      <c r="AC334" s="163">
        <f t="shared" ca="1" si="251"/>
        <v>0</v>
      </c>
      <c r="AD334" s="163">
        <f t="shared" ca="1" si="251"/>
        <v>0</v>
      </c>
      <c r="AE334" s="163">
        <f t="shared" ca="1" si="294"/>
        <v>0</v>
      </c>
      <c r="AF334" s="163">
        <f t="shared" ca="1" si="294"/>
        <v>0</v>
      </c>
      <c r="AG334" s="163">
        <f t="shared" ca="1" si="294"/>
        <v>0</v>
      </c>
      <c r="AH334" s="163">
        <f t="shared" ca="1" si="294"/>
        <v>0</v>
      </c>
      <c r="AI334" s="163">
        <f t="shared" ca="1" si="294"/>
        <v>0</v>
      </c>
      <c r="AJ334" s="163">
        <f t="shared" ca="1" si="294"/>
        <v>0</v>
      </c>
      <c r="AK334" s="163">
        <f t="shared" ca="1" si="294"/>
        <v>0</v>
      </c>
      <c r="AL334" s="163">
        <f t="shared" ca="1" si="294"/>
        <v>0</v>
      </c>
      <c r="AM334" s="163">
        <f t="shared" ca="1" si="294"/>
        <v>0</v>
      </c>
      <c r="AN334" s="163">
        <f t="shared" ca="1" si="294"/>
        <v>0</v>
      </c>
      <c r="AP334" s="163">
        <f t="shared" ca="1" si="245"/>
        <v>0</v>
      </c>
      <c r="AQ334" s="163">
        <f t="shared" ref="AQ334:AY334" ca="1" si="299">ROUND(SUMIF($U$310:$AN$310,AQ$310,$U334:$AN334)-AQ288+AP334,0)</f>
        <v>0</v>
      </c>
      <c r="AR334" s="163">
        <f t="shared" ca="1" si="299"/>
        <v>0</v>
      </c>
      <c r="AS334" s="163">
        <f t="shared" ca="1" si="299"/>
        <v>0</v>
      </c>
      <c r="AT334" s="163">
        <f t="shared" ca="1" si="299"/>
        <v>0</v>
      </c>
      <c r="AU334" s="163">
        <f t="shared" ca="1" si="299"/>
        <v>0</v>
      </c>
      <c r="AV334" s="163">
        <f t="shared" ca="1" si="299"/>
        <v>0</v>
      </c>
      <c r="AW334" s="163">
        <f t="shared" ca="1" si="299"/>
        <v>0</v>
      </c>
      <c r="AX334" s="163">
        <f t="shared" ca="1" si="299"/>
        <v>0</v>
      </c>
      <c r="AY334" s="163">
        <f t="shared" ca="1" si="299"/>
        <v>0</v>
      </c>
      <c r="AZ334" s="163">
        <f t="shared" ref="AZ334:BI334" ca="1" si="300">ROUND(SUMIF($U$310:$AN$310,AZ$310,$U334:$AN334)-AZ288+AY334,0)</f>
        <v>0</v>
      </c>
      <c r="BA334" s="163">
        <f t="shared" ca="1" si="300"/>
        <v>0</v>
      </c>
      <c r="BB334" s="163">
        <f t="shared" ca="1" si="300"/>
        <v>0</v>
      </c>
      <c r="BC334" s="163">
        <f t="shared" ca="1" si="300"/>
        <v>0</v>
      </c>
      <c r="BD334" s="163">
        <f t="shared" ca="1" si="300"/>
        <v>0</v>
      </c>
      <c r="BE334" s="163">
        <f t="shared" ca="1" si="300"/>
        <v>0</v>
      </c>
      <c r="BF334" s="163">
        <f t="shared" ca="1" si="300"/>
        <v>0</v>
      </c>
      <c r="BG334" s="163">
        <f t="shared" ca="1" si="300"/>
        <v>0</v>
      </c>
      <c r="BH334" s="163">
        <f t="shared" ca="1" si="300"/>
        <v>0</v>
      </c>
      <c r="BI334" s="163">
        <f t="shared" ca="1" si="300"/>
        <v>0</v>
      </c>
    </row>
    <row r="335" spans="2:61" hidden="1" outlineLevel="1" x14ac:dyDescent="0.3">
      <c r="B335" s="163" t="str">
        <f t="shared" ca="1" si="248"/>
        <v/>
      </c>
      <c r="C335" s="163" t="str">
        <f t="shared" ca="1" si="285"/>
        <v/>
      </c>
      <c r="D335" s="156">
        <f t="shared" ca="1" si="285"/>
        <v>0</v>
      </c>
      <c r="E335" s="165">
        <f t="shared" si="250"/>
        <v>0</v>
      </c>
      <c r="Q335" s="163">
        <f t="shared" si="241"/>
        <v>1900</v>
      </c>
      <c r="S335" s="163" t="b">
        <f t="shared" ca="1" si="242"/>
        <v>1</v>
      </c>
      <c r="T335" s="163">
        <f t="shared" ca="1" si="243"/>
        <v>0</v>
      </c>
      <c r="U335" s="163">
        <f t="shared" ca="1" si="251"/>
        <v>0</v>
      </c>
      <c r="V335" s="163">
        <f t="shared" ca="1" si="251"/>
        <v>0</v>
      </c>
      <c r="W335" s="163">
        <f t="shared" ca="1" si="251"/>
        <v>0</v>
      </c>
      <c r="X335" s="163">
        <f t="shared" ca="1" si="251"/>
        <v>0</v>
      </c>
      <c r="Y335" s="163">
        <f t="shared" ca="1" si="251"/>
        <v>0</v>
      </c>
      <c r="Z335" s="163">
        <f t="shared" ca="1" si="251"/>
        <v>0</v>
      </c>
      <c r="AA335" s="163">
        <f t="shared" ca="1" si="251"/>
        <v>0</v>
      </c>
      <c r="AB335" s="163">
        <f t="shared" ca="1" si="251"/>
        <v>0</v>
      </c>
      <c r="AC335" s="163">
        <f t="shared" ca="1" si="251"/>
        <v>0</v>
      </c>
      <c r="AD335" s="163">
        <f t="shared" ca="1" si="251"/>
        <v>0</v>
      </c>
      <c r="AE335" s="163">
        <f t="shared" ca="1" si="294"/>
        <v>0</v>
      </c>
      <c r="AF335" s="163">
        <f t="shared" ca="1" si="294"/>
        <v>0</v>
      </c>
      <c r="AG335" s="163">
        <f t="shared" ca="1" si="294"/>
        <v>0</v>
      </c>
      <c r="AH335" s="163">
        <f t="shared" ca="1" si="294"/>
        <v>0</v>
      </c>
      <c r="AI335" s="163">
        <f t="shared" ca="1" si="294"/>
        <v>0</v>
      </c>
      <c r="AJ335" s="163">
        <f t="shared" ca="1" si="294"/>
        <v>0</v>
      </c>
      <c r="AK335" s="163">
        <f t="shared" ca="1" si="294"/>
        <v>0</v>
      </c>
      <c r="AL335" s="163">
        <f t="shared" ca="1" si="294"/>
        <v>0</v>
      </c>
      <c r="AM335" s="163">
        <f t="shared" ca="1" si="294"/>
        <v>0</v>
      </c>
      <c r="AN335" s="163">
        <f t="shared" ca="1" si="294"/>
        <v>0</v>
      </c>
      <c r="AP335" s="163">
        <f t="shared" ca="1" si="245"/>
        <v>0</v>
      </c>
      <c r="AQ335" s="163">
        <f t="shared" ref="AQ335:AY335" ca="1" si="301">ROUND(SUMIF($U$310:$AN$310,AQ$310,$U335:$AN335)-AQ289+AP335,0)</f>
        <v>0</v>
      </c>
      <c r="AR335" s="163">
        <f t="shared" ca="1" si="301"/>
        <v>0</v>
      </c>
      <c r="AS335" s="163">
        <f t="shared" ca="1" si="301"/>
        <v>0</v>
      </c>
      <c r="AT335" s="163">
        <f t="shared" ca="1" si="301"/>
        <v>0</v>
      </c>
      <c r="AU335" s="163">
        <f t="shared" ca="1" si="301"/>
        <v>0</v>
      </c>
      <c r="AV335" s="163">
        <f t="shared" ca="1" si="301"/>
        <v>0</v>
      </c>
      <c r="AW335" s="163">
        <f t="shared" ca="1" si="301"/>
        <v>0</v>
      </c>
      <c r="AX335" s="163">
        <f t="shared" ca="1" si="301"/>
        <v>0</v>
      </c>
      <c r="AY335" s="163">
        <f t="shared" ca="1" si="301"/>
        <v>0</v>
      </c>
      <c r="AZ335" s="163">
        <f t="shared" ref="AZ335:BI335" ca="1" si="302">ROUND(SUMIF($U$310:$AN$310,AZ$310,$U335:$AN335)-AZ289+AY335,0)</f>
        <v>0</v>
      </c>
      <c r="BA335" s="163">
        <f t="shared" ca="1" si="302"/>
        <v>0</v>
      </c>
      <c r="BB335" s="163">
        <f t="shared" ca="1" si="302"/>
        <v>0</v>
      </c>
      <c r="BC335" s="163">
        <f t="shared" ca="1" si="302"/>
        <v>0</v>
      </c>
      <c r="BD335" s="163">
        <f t="shared" ca="1" si="302"/>
        <v>0</v>
      </c>
      <c r="BE335" s="163">
        <f t="shared" ca="1" si="302"/>
        <v>0</v>
      </c>
      <c r="BF335" s="163">
        <f t="shared" ca="1" si="302"/>
        <v>0</v>
      </c>
      <c r="BG335" s="163">
        <f t="shared" ca="1" si="302"/>
        <v>0</v>
      </c>
      <c r="BH335" s="163">
        <f t="shared" ca="1" si="302"/>
        <v>0</v>
      </c>
      <c r="BI335" s="163">
        <f t="shared" ca="1" si="302"/>
        <v>0</v>
      </c>
    </row>
    <row r="336" spans="2:61" hidden="1" outlineLevel="1" x14ac:dyDescent="0.3">
      <c r="B336" s="163" t="str">
        <f t="shared" ca="1" si="248"/>
        <v/>
      </c>
      <c r="C336" s="163" t="str">
        <f t="shared" ca="1" si="285"/>
        <v/>
      </c>
      <c r="D336" s="156">
        <f t="shared" ca="1" si="285"/>
        <v>0</v>
      </c>
      <c r="E336" s="165">
        <f t="shared" si="250"/>
        <v>0</v>
      </c>
      <c r="Q336" s="163">
        <f t="shared" si="241"/>
        <v>1900</v>
      </c>
      <c r="S336" s="163" t="b">
        <f t="shared" ca="1" si="242"/>
        <v>1</v>
      </c>
      <c r="T336" s="163">
        <f t="shared" ca="1" si="243"/>
        <v>0</v>
      </c>
      <c r="U336" s="163">
        <f t="shared" ca="1" si="251"/>
        <v>0</v>
      </c>
      <c r="V336" s="163">
        <f t="shared" ca="1" si="251"/>
        <v>0</v>
      </c>
      <c r="W336" s="163">
        <f t="shared" ca="1" si="251"/>
        <v>0</v>
      </c>
      <c r="X336" s="163">
        <f t="shared" ca="1" si="251"/>
        <v>0</v>
      </c>
      <c r="Y336" s="163">
        <f t="shared" ca="1" si="251"/>
        <v>0</v>
      </c>
      <c r="Z336" s="163">
        <f t="shared" ca="1" si="251"/>
        <v>0</v>
      </c>
      <c r="AA336" s="163">
        <f t="shared" ca="1" si="251"/>
        <v>0</v>
      </c>
      <c r="AB336" s="163">
        <f t="shared" ca="1" si="251"/>
        <v>0</v>
      </c>
      <c r="AC336" s="163">
        <f t="shared" ca="1" si="251"/>
        <v>0</v>
      </c>
      <c r="AD336" s="163">
        <f t="shared" ca="1" si="251"/>
        <v>0</v>
      </c>
      <c r="AE336" s="163">
        <f t="shared" ca="1" si="294"/>
        <v>0</v>
      </c>
      <c r="AF336" s="163">
        <f t="shared" ca="1" si="294"/>
        <v>0</v>
      </c>
      <c r="AG336" s="163">
        <f t="shared" ca="1" si="294"/>
        <v>0</v>
      </c>
      <c r="AH336" s="163">
        <f t="shared" ca="1" si="294"/>
        <v>0</v>
      </c>
      <c r="AI336" s="163">
        <f t="shared" ca="1" si="294"/>
        <v>0</v>
      </c>
      <c r="AJ336" s="163">
        <f t="shared" ca="1" si="294"/>
        <v>0</v>
      </c>
      <c r="AK336" s="163">
        <f t="shared" ca="1" si="294"/>
        <v>0</v>
      </c>
      <c r="AL336" s="163">
        <f t="shared" ca="1" si="294"/>
        <v>0</v>
      </c>
      <c r="AM336" s="163">
        <f t="shared" ca="1" si="294"/>
        <v>0</v>
      </c>
      <c r="AN336" s="163">
        <f t="shared" ca="1" si="294"/>
        <v>0</v>
      </c>
      <c r="AP336" s="163">
        <f t="shared" ca="1" si="245"/>
        <v>0</v>
      </c>
      <c r="AQ336" s="163">
        <f t="shared" ref="AQ336:AY336" ca="1" si="303">ROUND(SUMIF($U$310:$AN$310,AQ$310,$U336:$AN336)-AQ290+AP336,0)</f>
        <v>0</v>
      </c>
      <c r="AR336" s="163">
        <f t="shared" ca="1" si="303"/>
        <v>0</v>
      </c>
      <c r="AS336" s="163">
        <f t="shared" ca="1" si="303"/>
        <v>0</v>
      </c>
      <c r="AT336" s="163">
        <f t="shared" ca="1" si="303"/>
        <v>0</v>
      </c>
      <c r="AU336" s="163">
        <f t="shared" ca="1" si="303"/>
        <v>0</v>
      </c>
      <c r="AV336" s="163">
        <f t="shared" ca="1" si="303"/>
        <v>0</v>
      </c>
      <c r="AW336" s="163">
        <f t="shared" ca="1" si="303"/>
        <v>0</v>
      </c>
      <c r="AX336" s="163">
        <f t="shared" ca="1" si="303"/>
        <v>0</v>
      </c>
      <c r="AY336" s="163">
        <f t="shared" ca="1" si="303"/>
        <v>0</v>
      </c>
      <c r="AZ336" s="163">
        <f t="shared" ref="AZ336:BI336" ca="1" si="304">ROUND(SUMIF($U$310:$AN$310,AZ$310,$U336:$AN336)-AZ290+AY336,0)</f>
        <v>0</v>
      </c>
      <c r="BA336" s="163">
        <f t="shared" ca="1" si="304"/>
        <v>0</v>
      </c>
      <c r="BB336" s="163">
        <f t="shared" ca="1" si="304"/>
        <v>0</v>
      </c>
      <c r="BC336" s="163">
        <f t="shared" ca="1" si="304"/>
        <v>0</v>
      </c>
      <c r="BD336" s="163">
        <f t="shared" ca="1" si="304"/>
        <v>0</v>
      </c>
      <c r="BE336" s="163">
        <f t="shared" ca="1" si="304"/>
        <v>0</v>
      </c>
      <c r="BF336" s="163">
        <f t="shared" ca="1" si="304"/>
        <v>0</v>
      </c>
      <c r="BG336" s="163">
        <f t="shared" ca="1" si="304"/>
        <v>0</v>
      </c>
      <c r="BH336" s="163">
        <f t="shared" ca="1" si="304"/>
        <v>0</v>
      </c>
      <c r="BI336" s="163">
        <f t="shared" ca="1" si="304"/>
        <v>0</v>
      </c>
    </row>
    <row r="337" spans="2:61" hidden="1" outlineLevel="1" x14ac:dyDescent="0.3">
      <c r="B337" s="163" t="str">
        <f ca="1">C291</f>
        <v/>
      </c>
      <c r="C337" s="163" t="str">
        <f ca="1">E291</f>
        <v/>
      </c>
      <c r="D337" s="156">
        <f ca="1">F291</f>
        <v>0</v>
      </c>
      <c r="E337" s="165">
        <f>H291</f>
        <v>0</v>
      </c>
      <c r="Q337" s="163">
        <f t="shared" si="241"/>
        <v>1900</v>
      </c>
      <c r="S337" s="163" t="b">
        <f t="shared" ca="1" si="242"/>
        <v>1</v>
      </c>
      <c r="T337" s="163">
        <f t="shared" ca="1" si="243"/>
        <v>0</v>
      </c>
      <c r="U337" s="163">
        <f t="shared" ca="1" si="251"/>
        <v>0</v>
      </c>
      <c r="V337" s="163">
        <f t="shared" ca="1" si="251"/>
        <v>0</v>
      </c>
      <c r="W337" s="163">
        <f t="shared" ca="1" si="251"/>
        <v>0</v>
      </c>
      <c r="X337" s="163">
        <f t="shared" ca="1" si="251"/>
        <v>0</v>
      </c>
      <c r="Y337" s="163">
        <f t="shared" ca="1" si="251"/>
        <v>0</v>
      </c>
      <c r="Z337" s="163">
        <f t="shared" ca="1" si="251"/>
        <v>0</v>
      </c>
      <c r="AA337" s="163">
        <f t="shared" ca="1" si="251"/>
        <v>0</v>
      </c>
      <c r="AB337" s="163">
        <f t="shared" ca="1" si="251"/>
        <v>0</v>
      </c>
      <c r="AC337" s="163">
        <f t="shared" ca="1" si="251"/>
        <v>0</v>
      </c>
      <c r="AD337" s="163">
        <f t="shared" ca="1" si="251"/>
        <v>0</v>
      </c>
      <c r="AE337" s="163">
        <f t="shared" ca="1" si="294"/>
        <v>0</v>
      </c>
      <c r="AF337" s="163">
        <f t="shared" ca="1" si="294"/>
        <v>0</v>
      </c>
      <c r="AG337" s="163">
        <f t="shared" ca="1" si="294"/>
        <v>0</v>
      </c>
      <c r="AH337" s="163">
        <f t="shared" ca="1" si="294"/>
        <v>0</v>
      </c>
      <c r="AI337" s="163">
        <f t="shared" ca="1" si="294"/>
        <v>0</v>
      </c>
      <c r="AJ337" s="163">
        <f t="shared" ca="1" si="294"/>
        <v>0</v>
      </c>
      <c r="AK337" s="163">
        <f t="shared" ca="1" si="294"/>
        <v>0</v>
      </c>
      <c r="AL337" s="163">
        <f t="shared" ca="1" si="294"/>
        <v>0</v>
      </c>
      <c r="AM337" s="163">
        <f t="shared" ca="1" si="294"/>
        <v>0</v>
      </c>
      <c r="AN337" s="163">
        <f t="shared" ca="1" si="294"/>
        <v>0</v>
      </c>
      <c r="AP337" s="163">
        <f t="shared" ca="1" si="245"/>
        <v>0</v>
      </c>
      <c r="AQ337" s="163">
        <f t="shared" ref="AQ337:AY337" ca="1" si="305">ROUND(SUMIF($U$310:$AN$310,AQ$310,$U337:$AN337)-AQ291+AP337,0)</f>
        <v>0</v>
      </c>
      <c r="AR337" s="163">
        <f t="shared" ca="1" si="305"/>
        <v>0</v>
      </c>
      <c r="AS337" s="163">
        <f t="shared" ca="1" si="305"/>
        <v>0</v>
      </c>
      <c r="AT337" s="163">
        <f t="shared" ca="1" si="305"/>
        <v>0</v>
      </c>
      <c r="AU337" s="163">
        <f t="shared" ca="1" si="305"/>
        <v>0</v>
      </c>
      <c r="AV337" s="163">
        <f t="shared" ca="1" si="305"/>
        <v>0</v>
      </c>
      <c r="AW337" s="163">
        <f t="shared" ca="1" si="305"/>
        <v>0</v>
      </c>
      <c r="AX337" s="163">
        <f t="shared" ca="1" si="305"/>
        <v>0</v>
      </c>
      <c r="AY337" s="163">
        <f t="shared" ca="1" si="305"/>
        <v>0</v>
      </c>
      <c r="AZ337" s="163">
        <f t="shared" ref="AZ337:BI337" ca="1" si="306">ROUND(SUMIF($U$310:$AN$310,AZ$310,$U337:$AN337)-AZ291+AY337,0)</f>
        <v>0</v>
      </c>
      <c r="BA337" s="163">
        <f t="shared" ca="1" si="306"/>
        <v>0</v>
      </c>
      <c r="BB337" s="163">
        <f t="shared" ca="1" si="306"/>
        <v>0</v>
      </c>
      <c r="BC337" s="163">
        <f t="shared" ca="1" si="306"/>
        <v>0</v>
      </c>
      <c r="BD337" s="163">
        <f t="shared" ca="1" si="306"/>
        <v>0</v>
      </c>
      <c r="BE337" s="163">
        <f t="shared" ca="1" si="306"/>
        <v>0</v>
      </c>
      <c r="BF337" s="163">
        <f t="shared" ca="1" si="306"/>
        <v>0</v>
      </c>
      <c r="BG337" s="163">
        <f t="shared" ca="1" si="306"/>
        <v>0</v>
      </c>
      <c r="BH337" s="163">
        <f t="shared" ca="1" si="306"/>
        <v>0</v>
      </c>
      <c r="BI337" s="163">
        <f t="shared" ca="1" si="306"/>
        <v>0</v>
      </c>
    </row>
    <row r="338" spans="2:61" hidden="1" outlineLevel="1" x14ac:dyDescent="0.3">
      <c r="B338" s="163" t="str">
        <f t="shared" ca="1" si="248"/>
        <v/>
      </c>
      <c r="C338" s="163" t="str">
        <f t="shared" ref="C338:D340" ca="1" si="307">E292</f>
        <v/>
      </c>
      <c r="D338" s="156">
        <f t="shared" ca="1" si="307"/>
        <v>0</v>
      </c>
      <c r="E338" s="165">
        <f t="shared" ref="E338:E340" si="308">H292</f>
        <v>0</v>
      </c>
      <c r="Q338" s="163">
        <f t="shared" si="241"/>
        <v>1900</v>
      </c>
      <c r="S338" s="163" t="b">
        <f t="shared" ca="1" si="242"/>
        <v>1</v>
      </c>
      <c r="T338" s="163">
        <f t="shared" ca="1" si="243"/>
        <v>0</v>
      </c>
      <c r="U338" s="163">
        <f t="shared" ca="1" si="251"/>
        <v>0</v>
      </c>
      <c r="V338" s="163">
        <f t="shared" ca="1" si="251"/>
        <v>0</v>
      </c>
      <c r="W338" s="163">
        <f t="shared" ca="1" si="251"/>
        <v>0</v>
      </c>
      <c r="X338" s="163">
        <f t="shared" ca="1" si="251"/>
        <v>0</v>
      </c>
      <c r="Y338" s="163">
        <f t="shared" ca="1" si="251"/>
        <v>0</v>
      </c>
      <c r="Z338" s="163">
        <f t="shared" ca="1" si="251"/>
        <v>0</v>
      </c>
      <c r="AA338" s="163">
        <f t="shared" ca="1" si="251"/>
        <v>0</v>
      </c>
      <c r="AB338" s="163">
        <f t="shared" ca="1" si="251"/>
        <v>0</v>
      </c>
      <c r="AC338" s="163">
        <f t="shared" ca="1" si="251"/>
        <v>0</v>
      </c>
      <c r="AD338" s="163">
        <f t="shared" ca="1" si="251"/>
        <v>0</v>
      </c>
      <c r="AE338" s="163">
        <f t="shared" ca="1" si="294"/>
        <v>0</v>
      </c>
      <c r="AF338" s="163">
        <f t="shared" ca="1" si="294"/>
        <v>0</v>
      </c>
      <c r="AG338" s="163">
        <f t="shared" ca="1" si="294"/>
        <v>0</v>
      </c>
      <c r="AH338" s="163">
        <f t="shared" ca="1" si="294"/>
        <v>0</v>
      </c>
      <c r="AI338" s="163">
        <f t="shared" ca="1" si="294"/>
        <v>0</v>
      </c>
      <c r="AJ338" s="163">
        <f t="shared" ca="1" si="294"/>
        <v>0</v>
      </c>
      <c r="AK338" s="163">
        <f t="shared" ca="1" si="294"/>
        <v>0</v>
      </c>
      <c r="AL338" s="163">
        <f t="shared" ca="1" si="294"/>
        <v>0</v>
      </c>
      <c r="AM338" s="163">
        <f t="shared" ca="1" si="294"/>
        <v>0</v>
      </c>
      <c r="AN338" s="163">
        <f t="shared" ca="1" si="294"/>
        <v>0</v>
      </c>
      <c r="AP338" s="163">
        <f t="shared" ca="1" si="245"/>
        <v>0</v>
      </c>
      <c r="AQ338" s="163">
        <f t="shared" ref="AQ338:AY338" ca="1" si="309">ROUND(SUMIF($U$310:$AN$310,AQ$310,$U338:$AN338)-AQ292+AP338,0)</f>
        <v>0</v>
      </c>
      <c r="AR338" s="163">
        <f t="shared" ca="1" si="309"/>
        <v>0</v>
      </c>
      <c r="AS338" s="163">
        <f t="shared" ca="1" si="309"/>
        <v>0</v>
      </c>
      <c r="AT338" s="163">
        <f t="shared" ca="1" si="309"/>
        <v>0</v>
      </c>
      <c r="AU338" s="163">
        <f t="shared" ca="1" si="309"/>
        <v>0</v>
      </c>
      <c r="AV338" s="163">
        <f t="shared" ca="1" si="309"/>
        <v>0</v>
      </c>
      <c r="AW338" s="163">
        <f t="shared" ca="1" si="309"/>
        <v>0</v>
      </c>
      <c r="AX338" s="163">
        <f t="shared" ca="1" si="309"/>
        <v>0</v>
      </c>
      <c r="AY338" s="163">
        <f t="shared" ca="1" si="309"/>
        <v>0</v>
      </c>
      <c r="AZ338" s="163">
        <f t="shared" ref="AZ338:BI338" ca="1" si="310">ROUND(SUMIF($U$310:$AN$310,AZ$310,$U338:$AN338)-AZ292+AY338,0)</f>
        <v>0</v>
      </c>
      <c r="BA338" s="163">
        <f t="shared" ca="1" si="310"/>
        <v>0</v>
      </c>
      <c r="BB338" s="163">
        <f t="shared" ca="1" si="310"/>
        <v>0</v>
      </c>
      <c r="BC338" s="163">
        <f t="shared" ca="1" si="310"/>
        <v>0</v>
      </c>
      <c r="BD338" s="163">
        <f t="shared" ca="1" si="310"/>
        <v>0</v>
      </c>
      <c r="BE338" s="163">
        <f t="shared" ca="1" si="310"/>
        <v>0</v>
      </c>
      <c r="BF338" s="163">
        <f t="shared" ca="1" si="310"/>
        <v>0</v>
      </c>
      <c r="BG338" s="163">
        <f t="shared" ca="1" si="310"/>
        <v>0</v>
      </c>
      <c r="BH338" s="163">
        <f t="shared" ca="1" si="310"/>
        <v>0</v>
      </c>
      <c r="BI338" s="163">
        <f t="shared" ca="1" si="310"/>
        <v>0</v>
      </c>
    </row>
    <row r="339" spans="2:61" hidden="1" outlineLevel="1" x14ac:dyDescent="0.3">
      <c r="B339" s="163" t="str">
        <f t="shared" ca="1" si="248"/>
        <v/>
      </c>
      <c r="C339" s="163" t="str">
        <f t="shared" ca="1" si="307"/>
        <v/>
      </c>
      <c r="D339" s="156">
        <f t="shared" ca="1" si="307"/>
        <v>0</v>
      </c>
      <c r="E339" s="165">
        <f t="shared" si="308"/>
        <v>0</v>
      </c>
      <c r="Q339" s="163">
        <f t="shared" si="241"/>
        <v>1900</v>
      </c>
      <c r="S339" s="163" t="b">
        <f t="shared" ca="1" si="242"/>
        <v>1</v>
      </c>
      <c r="T339" s="163">
        <f t="shared" ca="1" si="243"/>
        <v>0</v>
      </c>
      <c r="U339" s="163">
        <f t="shared" ca="1" si="251"/>
        <v>0</v>
      </c>
      <c r="V339" s="163">
        <f t="shared" ca="1" si="251"/>
        <v>0</v>
      </c>
      <c r="W339" s="163">
        <f t="shared" ca="1" si="251"/>
        <v>0</v>
      </c>
      <c r="X339" s="163">
        <f t="shared" ca="1" si="251"/>
        <v>0</v>
      </c>
      <c r="Y339" s="163">
        <f t="shared" ca="1" si="251"/>
        <v>0</v>
      </c>
      <c r="Z339" s="163">
        <f t="shared" ca="1" si="251"/>
        <v>0</v>
      </c>
      <c r="AA339" s="163">
        <f t="shared" ca="1" si="251"/>
        <v>0</v>
      </c>
      <c r="AB339" s="163">
        <f t="shared" ca="1" si="251"/>
        <v>0</v>
      </c>
      <c r="AC339" s="163">
        <f t="shared" ca="1" si="251"/>
        <v>0</v>
      </c>
      <c r="AD339" s="163">
        <f t="shared" ca="1" si="251"/>
        <v>0</v>
      </c>
      <c r="AE339" s="163">
        <f t="shared" ca="1" si="294"/>
        <v>0</v>
      </c>
      <c r="AF339" s="163">
        <f t="shared" ca="1" si="294"/>
        <v>0</v>
      </c>
      <c r="AG339" s="163">
        <f t="shared" ca="1" si="294"/>
        <v>0</v>
      </c>
      <c r="AH339" s="163">
        <f t="shared" ca="1" si="294"/>
        <v>0</v>
      </c>
      <c r="AI339" s="163">
        <f t="shared" ca="1" si="294"/>
        <v>0</v>
      </c>
      <c r="AJ339" s="163">
        <f t="shared" ca="1" si="294"/>
        <v>0</v>
      </c>
      <c r="AK339" s="163">
        <f t="shared" ca="1" si="294"/>
        <v>0</v>
      </c>
      <c r="AL339" s="163">
        <f t="shared" ca="1" si="294"/>
        <v>0</v>
      </c>
      <c r="AM339" s="163">
        <f t="shared" ca="1" si="294"/>
        <v>0</v>
      </c>
      <c r="AN339" s="163">
        <f t="shared" ca="1" si="294"/>
        <v>0</v>
      </c>
      <c r="AP339" s="163">
        <f t="shared" ca="1" si="245"/>
        <v>0</v>
      </c>
      <c r="AQ339" s="163">
        <f t="shared" ref="AQ339:AY339" ca="1" si="311">ROUND(SUMIF($U$310:$AN$310,AQ$310,$U339:$AN339)-AQ293+AP339,0)</f>
        <v>0</v>
      </c>
      <c r="AR339" s="163">
        <f t="shared" ca="1" si="311"/>
        <v>0</v>
      </c>
      <c r="AS339" s="163">
        <f t="shared" ca="1" si="311"/>
        <v>0</v>
      </c>
      <c r="AT339" s="163">
        <f t="shared" ca="1" si="311"/>
        <v>0</v>
      </c>
      <c r="AU339" s="163">
        <f t="shared" ca="1" si="311"/>
        <v>0</v>
      </c>
      <c r="AV339" s="163">
        <f t="shared" ca="1" si="311"/>
        <v>0</v>
      </c>
      <c r="AW339" s="163">
        <f t="shared" ca="1" si="311"/>
        <v>0</v>
      </c>
      <c r="AX339" s="163">
        <f t="shared" ca="1" si="311"/>
        <v>0</v>
      </c>
      <c r="AY339" s="163">
        <f t="shared" ca="1" si="311"/>
        <v>0</v>
      </c>
      <c r="AZ339" s="163">
        <f t="shared" ref="AZ339:BI339" ca="1" si="312">ROUND(SUMIF($U$310:$AN$310,AZ$310,$U339:$AN339)-AZ293+AY339,0)</f>
        <v>0</v>
      </c>
      <c r="BA339" s="163">
        <f t="shared" ca="1" si="312"/>
        <v>0</v>
      </c>
      <c r="BB339" s="163">
        <f t="shared" ca="1" si="312"/>
        <v>0</v>
      </c>
      <c r="BC339" s="163">
        <f t="shared" ca="1" si="312"/>
        <v>0</v>
      </c>
      <c r="BD339" s="163">
        <f t="shared" ca="1" si="312"/>
        <v>0</v>
      </c>
      <c r="BE339" s="163">
        <f t="shared" ca="1" si="312"/>
        <v>0</v>
      </c>
      <c r="BF339" s="163">
        <f t="shared" ca="1" si="312"/>
        <v>0</v>
      </c>
      <c r="BG339" s="163">
        <f t="shared" ca="1" si="312"/>
        <v>0</v>
      </c>
      <c r="BH339" s="163">
        <f t="shared" ca="1" si="312"/>
        <v>0</v>
      </c>
      <c r="BI339" s="163">
        <f t="shared" ca="1" si="312"/>
        <v>0</v>
      </c>
    </row>
    <row r="340" spans="2:61" hidden="1" outlineLevel="1" x14ac:dyDescent="0.3">
      <c r="B340" s="163" t="str">
        <f t="shared" ca="1" si="248"/>
        <v/>
      </c>
      <c r="C340" s="163" t="str">
        <f t="shared" ca="1" si="307"/>
        <v/>
      </c>
      <c r="D340" s="156">
        <f t="shared" ca="1" si="307"/>
        <v>0</v>
      </c>
      <c r="E340" s="165">
        <f t="shared" si="308"/>
        <v>0</v>
      </c>
      <c r="Q340" s="163">
        <f t="shared" si="241"/>
        <v>1900</v>
      </c>
      <c r="S340" s="163" t="b">
        <f t="shared" ca="1" si="242"/>
        <v>1</v>
      </c>
      <c r="T340" s="163">
        <f t="shared" ca="1" si="243"/>
        <v>0</v>
      </c>
      <c r="U340" s="163">
        <f t="shared" ca="1" si="251"/>
        <v>0</v>
      </c>
      <c r="V340" s="163">
        <f t="shared" ca="1" si="251"/>
        <v>0</v>
      </c>
      <c r="W340" s="163">
        <f t="shared" ca="1" si="251"/>
        <v>0</v>
      </c>
      <c r="X340" s="163">
        <f t="shared" ca="1" si="251"/>
        <v>0</v>
      </c>
      <c r="Y340" s="163">
        <f t="shared" ca="1" si="251"/>
        <v>0</v>
      </c>
      <c r="Z340" s="163">
        <f t="shared" ca="1" si="251"/>
        <v>0</v>
      </c>
      <c r="AA340" s="163">
        <f t="shared" ca="1" si="251"/>
        <v>0</v>
      </c>
      <c r="AB340" s="163">
        <f t="shared" ca="1" si="251"/>
        <v>0</v>
      </c>
      <c r="AC340" s="163">
        <f t="shared" ca="1" si="251"/>
        <v>0</v>
      </c>
      <c r="AD340" s="163">
        <f t="shared" ca="1" si="251"/>
        <v>0</v>
      </c>
      <c r="AE340" s="163">
        <f t="shared" ca="1" si="294"/>
        <v>0</v>
      </c>
      <c r="AF340" s="163">
        <f t="shared" ca="1" si="294"/>
        <v>0</v>
      </c>
      <c r="AG340" s="163">
        <f t="shared" ca="1" si="294"/>
        <v>0</v>
      </c>
      <c r="AH340" s="163">
        <f t="shared" ca="1" si="294"/>
        <v>0</v>
      </c>
      <c r="AI340" s="163">
        <f t="shared" ca="1" si="294"/>
        <v>0</v>
      </c>
      <c r="AJ340" s="163">
        <f t="shared" ca="1" si="294"/>
        <v>0</v>
      </c>
      <c r="AK340" s="163">
        <f t="shared" ca="1" si="294"/>
        <v>0</v>
      </c>
      <c r="AL340" s="163">
        <f t="shared" ca="1" si="294"/>
        <v>0</v>
      </c>
      <c r="AM340" s="163">
        <f t="shared" ca="1" si="294"/>
        <v>0</v>
      </c>
      <c r="AN340" s="163">
        <f t="shared" ca="1" si="294"/>
        <v>0</v>
      </c>
      <c r="AP340" s="163">
        <f t="shared" ca="1" si="245"/>
        <v>0</v>
      </c>
      <c r="AQ340" s="163">
        <f t="shared" ref="AQ340:AY340" ca="1" si="313">ROUND(SUMIF($U$310:$AN$310,AQ$310,$U340:$AN340)-AQ294+AP340,0)</f>
        <v>0</v>
      </c>
      <c r="AR340" s="163">
        <f t="shared" ca="1" si="313"/>
        <v>0</v>
      </c>
      <c r="AS340" s="163">
        <f t="shared" ca="1" si="313"/>
        <v>0</v>
      </c>
      <c r="AT340" s="163">
        <f t="shared" ca="1" si="313"/>
        <v>0</v>
      </c>
      <c r="AU340" s="163">
        <f t="shared" ca="1" si="313"/>
        <v>0</v>
      </c>
      <c r="AV340" s="163">
        <f t="shared" ca="1" si="313"/>
        <v>0</v>
      </c>
      <c r="AW340" s="163">
        <f t="shared" ca="1" si="313"/>
        <v>0</v>
      </c>
      <c r="AX340" s="163">
        <f t="shared" ca="1" si="313"/>
        <v>0</v>
      </c>
      <c r="AY340" s="163">
        <f t="shared" ca="1" si="313"/>
        <v>0</v>
      </c>
      <c r="AZ340" s="163">
        <f t="shared" ref="AZ340:BI340" ca="1" si="314">ROUND(SUMIF($U$310:$AN$310,AZ$310,$U340:$AN340)-AZ294+AY340,0)</f>
        <v>0</v>
      </c>
      <c r="BA340" s="163">
        <f t="shared" ca="1" si="314"/>
        <v>0</v>
      </c>
      <c r="BB340" s="163">
        <f t="shared" ca="1" si="314"/>
        <v>0</v>
      </c>
      <c r="BC340" s="163">
        <f t="shared" ca="1" si="314"/>
        <v>0</v>
      </c>
      <c r="BD340" s="163">
        <f t="shared" ca="1" si="314"/>
        <v>0</v>
      </c>
      <c r="BE340" s="163">
        <f t="shared" ca="1" si="314"/>
        <v>0</v>
      </c>
      <c r="BF340" s="163">
        <f t="shared" ca="1" si="314"/>
        <v>0</v>
      </c>
      <c r="BG340" s="163">
        <f t="shared" ca="1" si="314"/>
        <v>0</v>
      </c>
      <c r="BH340" s="163">
        <f t="shared" ca="1" si="314"/>
        <v>0</v>
      </c>
      <c r="BI340" s="163">
        <f t="shared" ca="1" si="314"/>
        <v>0</v>
      </c>
    </row>
    <row r="341" spans="2:61" hidden="1" outlineLevel="1" x14ac:dyDescent="0.3">
      <c r="D341" s="323">
        <f ca="1">SUM(D311:D340)</f>
        <v>0</v>
      </c>
      <c r="E341" s="165"/>
      <c r="AP341" s="325">
        <f ca="1">SUM(AP311:AP340)</f>
        <v>0</v>
      </c>
      <c r="AQ341" s="325">
        <f t="shared" ref="AQ341:AY341" ca="1" si="315">SUM(AQ311:AQ340)</f>
        <v>0</v>
      </c>
      <c r="AR341" s="325">
        <f t="shared" ca="1" si="315"/>
        <v>0</v>
      </c>
      <c r="AS341" s="325">
        <f t="shared" ca="1" si="315"/>
        <v>0</v>
      </c>
      <c r="AT341" s="325">
        <f t="shared" ca="1" si="315"/>
        <v>0</v>
      </c>
      <c r="AU341" s="325">
        <f t="shared" ca="1" si="315"/>
        <v>0</v>
      </c>
      <c r="AV341" s="325">
        <f t="shared" ca="1" si="315"/>
        <v>0</v>
      </c>
      <c r="AW341" s="325">
        <f t="shared" ca="1" si="315"/>
        <v>0</v>
      </c>
      <c r="AX341" s="325">
        <f t="shared" ca="1" si="315"/>
        <v>0</v>
      </c>
      <c r="AY341" s="325">
        <f t="shared" ca="1" si="315"/>
        <v>0</v>
      </c>
      <c r="AZ341" s="325">
        <f t="shared" ref="AZ341:BI341" ca="1" si="316">SUM(AZ311:AZ340)</f>
        <v>0</v>
      </c>
      <c r="BA341" s="325">
        <f t="shared" ca="1" si="316"/>
        <v>0</v>
      </c>
      <c r="BB341" s="325">
        <f t="shared" ca="1" si="316"/>
        <v>0</v>
      </c>
      <c r="BC341" s="325">
        <f t="shared" ca="1" si="316"/>
        <v>0</v>
      </c>
      <c r="BD341" s="325">
        <f t="shared" ca="1" si="316"/>
        <v>0</v>
      </c>
      <c r="BE341" s="325">
        <f t="shared" ca="1" si="316"/>
        <v>0</v>
      </c>
      <c r="BF341" s="325">
        <f t="shared" ca="1" si="316"/>
        <v>0</v>
      </c>
      <c r="BG341" s="325">
        <f t="shared" ca="1" si="316"/>
        <v>0</v>
      </c>
      <c r="BH341" s="325">
        <f t="shared" ca="1" si="316"/>
        <v>0</v>
      </c>
      <c r="BI341" s="325">
        <f t="shared" ca="1" si="316"/>
        <v>0</v>
      </c>
    </row>
    <row r="342" spans="2:61" hidden="1" outlineLevel="1" x14ac:dyDescent="0.3">
      <c r="E342" s="165"/>
    </row>
    <row r="343" spans="2:61" hidden="1" outlineLevel="1" x14ac:dyDescent="0.3"/>
    <row r="344" spans="2:61" hidden="1" outlineLevel="1" x14ac:dyDescent="0.3">
      <c r="C344" s="163" t="s">
        <v>91</v>
      </c>
      <c r="U344" s="163">
        <f ca="1">SUMIF($C$311:$C$340,$C344,U$311:U$340)</f>
        <v>0</v>
      </c>
      <c r="V344" s="163">
        <f t="shared" ref="V344:AN344" ca="1" si="317">SUMIF($C$311:$C$340,$C344,V$311:V$340)</f>
        <v>0</v>
      </c>
      <c r="W344" s="163">
        <f t="shared" ca="1" si="317"/>
        <v>0</v>
      </c>
      <c r="X344" s="163">
        <f t="shared" ca="1" si="317"/>
        <v>0</v>
      </c>
      <c r="Y344" s="163">
        <f t="shared" ca="1" si="317"/>
        <v>0</v>
      </c>
      <c r="Z344" s="163">
        <f t="shared" ca="1" si="317"/>
        <v>0</v>
      </c>
      <c r="AA344" s="163">
        <f t="shared" ca="1" si="317"/>
        <v>0</v>
      </c>
      <c r="AB344" s="163">
        <f t="shared" ca="1" si="317"/>
        <v>0</v>
      </c>
      <c r="AC344" s="163">
        <f t="shared" ca="1" si="317"/>
        <v>0</v>
      </c>
      <c r="AD344" s="163">
        <f t="shared" ca="1" si="317"/>
        <v>0</v>
      </c>
      <c r="AE344" s="163">
        <f t="shared" ca="1" si="317"/>
        <v>0</v>
      </c>
      <c r="AF344" s="163">
        <f t="shared" ca="1" si="317"/>
        <v>0</v>
      </c>
      <c r="AG344" s="163">
        <f t="shared" ca="1" si="317"/>
        <v>0</v>
      </c>
      <c r="AH344" s="163">
        <f t="shared" ca="1" si="317"/>
        <v>0</v>
      </c>
      <c r="AI344" s="163">
        <f t="shared" ca="1" si="317"/>
        <v>0</v>
      </c>
      <c r="AJ344" s="163">
        <f t="shared" ca="1" si="317"/>
        <v>0</v>
      </c>
      <c r="AK344" s="163">
        <f t="shared" ca="1" si="317"/>
        <v>0</v>
      </c>
      <c r="AL344" s="163">
        <f t="shared" ca="1" si="317"/>
        <v>0</v>
      </c>
      <c r="AM344" s="163">
        <f t="shared" ca="1" si="317"/>
        <v>0</v>
      </c>
      <c r="AN344" s="163">
        <f t="shared" ca="1" si="317"/>
        <v>0</v>
      </c>
      <c r="AP344" s="163">
        <f ca="1">SUMIF($C$311:$C$340,$C344,AP$311:AP$340)</f>
        <v>0</v>
      </c>
      <c r="AQ344" s="163">
        <f t="shared" ref="AP344:BI349" ca="1" si="318">SUMIF($C$311:$C$340,$C344,AQ$311:AQ$340)</f>
        <v>0</v>
      </c>
      <c r="AR344" s="163">
        <f t="shared" ca="1" si="318"/>
        <v>0</v>
      </c>
      <c r="AS344" s="163">
        <f t="shared" ca="1" si="318"/>
        <v>0</v>
      </c>
      <c r="AT344" s="163">
        <f t="shared" ca="1" si="318"/>
        <v>0</v>
      </c>
      <c r="AU344" s="163">
        <f t="shared" ca="1" si="318"/>
        <v>0</v>
      </c>
      <c r="AV344" s="163">
        <f t="shared" ca="1" si="318"/>
        <v>0</v>
      </c>
      <c r="AW344" s="163">
        <f t="shared" ca="1" si="318"/>
        <v>0</v>
      </c>
      <c r="AX344" s="163">
        <f t="shared" ca="1" si="318"/>
        <v>0</v>
      </c>
      <c r="AY344" s="163">
        <f t="shared" ca="1" si="318"/>
        <v>0</v>
      </c>
      <c r="AZ344" s="163">
        <f t="shared" ca="1" si="318"/>
        <v>0</v>
      </c>
      <c r="BA344" s="163">
        <f t="shared" ca="1" si="318"/>
        <v>0</v>
      </c>
      <c r="BB344" s="163">
        <f t="shared" ca="1" si="318"/>
        <v>0</v>
      </c>
      <c r="BC344" s="163">
        <f t="shared" ca="1" si="318"/>
        <v>0</v>
      </c>
      <c r="BD344" s="163">
        <f t="shared" ca="1" si="318"/>
        <v>0</v>
      </c>
      <c r="BE344" s="163">
        <f t="shared" ca="1" si="318"/>
        <v>0</v>
      </c>
      <c r="BF344" s="163">
        <f t="shared" ca="1" si="318"/>
        <v>0</v>
      </c>
      <c r="BG344" s="163">
        <f t="shared" ca="1" si="318"/>
        <v>0</v>
      </c>
      <c r="BH344" s="163">
        <f t="shared" ca="1" si="318"/>
        <v>0</v>
      </c>
      <c r="BI344" s="163">
        <f t="shared" ca="1" si="318"/>
        <v>0</v>
      </c>
    </row>
    <row r="345" spans="2:61" hidden="1" outlineLevel="1" x14ac:dyDescent="0.3">
      <c r="C345" s="163" t="s">
        <v>93</v>
      </c>
      <c r="U345" s="163">
        <f t="shared" ref="U345:AQ349" ca="1" si="319">SUMIF($C$311:$C$340,$C345,U$311:U$340)</f>
        <v>0</v>
      </c>
      <c r="V345" s="163">
        <f t="shared" ca="1" si="319"/>
        <v>0</v>
      </c>
      <c r="W345" s="163">
        <f t="shared" ca="1" si="319"/>
        <v>0</v>
      </c>
      <c r="X345" s="163">
        <f t="shared" ca="1" si="319"/>
        <v>0</v>
      </c>
      <c r="Y345" s="163">
        <f t="shared" ca="1" si="319"/>
        <v>0</v>
      </c>
      <c r="Z345" s="163">
        <f t="shared" ca="1" si="319"/>
        <v>0</v>
      </c>
      <c r="AA345" s="163">
        <f t="shared" ca="1" si="319"/>
        <v>0</v>
      </c>
      <c r="AB345" s="163">
        <f t="shared" ca="1" si="319"/>
        <v>0</v>
      </c>
      <c r="AC345" s="163">
        <f t="shared" ca="1" si="319"/>
        <v>0</v>
      </c>
      <c r="AD345" s="163">
        <f t="shared" ca="1" si="319"/>
        <v>0</v>
      </c>
      <c r="AE345" s="163">
        <f t="shared" ca="1" si="319"/>
        <v>0</v>
      </c>
      <c r="AF345" s="163">
        <f t="shared" ca="1" si="319"/>
        <v>0</v>
      </c>
      <c r="AG345" s="163">
        <f t="shared" ca="1" si="319"/>
        <v>0</v>
      </c>
      <c r="AH345" s="163">
        <f t="shared" ca="1" si="319"/>
        <v>0</v>
      </c>
      <c r="AI345" s="163">
        <f t="shared" ca="1" si="319"/>
        <v>0</v>
      </c>
      <c r="AJ345" s="163">
        <f t="shared" ca="1" si="319"/>
        <v>0</v>
      </c>
      <c r="AK345" s="163">
        <f t="shared" ca="1" si="319"/>
        <v>0</v>
      </c>
      <c r="AL345" s="163">
        <f t="shared" ca="1" si="319"/>
        <v>0</v>
      </c>
      <c r="AM345" s="163">
        <f t="shared" ca="1" si="319"/>
        <v>0</v>
      </c>
      <c r="AN345" s="163">
        <f t="shared" ca="1" si="319"/>
        <v>0</v>
      </c>
      <c r="AP345" s="163">
        <f t="shared" ca="1" si="319"/>
        <v>0</v>
      </c>
      <c r="AQ345" s="163">
        <f t="shared" ca="1" si="319"/>
        <v>0</v>
      </c>
      <c r="AR345" s="163">
        <f t="shared" ca="1" si="318"/>
        <v>0</v>
      </c>
      <c r="AS345" s="163">
        <f t="shared" ca="1" si="318"/>
        <v>0</v>
      </c>
      <c r="AT345" s="163">
        <f t="shared" ca="1" si="318"/>
        <v>0</v>
      </c>
      <c r="AU345" s="163">
        <f t="shared" ca="1" si="318"/>
        <v>0</v>
      </c>
      <c r="AV345" s="163">
        <f t="shared" ca="1" si="318"/>
        <v>0</v>
      </c>
      <c r="AW345" s="163">
        <f t="shared" ca="1" si="318"/>
        <v>0</v>
      </c>
      <c r="AX345" s="163">
        <f t="shared" ca="1" si="318"/>
        <v>0</v>
      </c>
      <c r="AY345" s="163">
        <f t="shared" ca="1" si="318"/>
        <v>0</v>
      </c>
      <c r="AZ345" s="163">
        <f t="shared" ca="1" si="318"/>
        <v>0</v>
      </c>
      <c r="BA345" s="163">
        <f t="shared" ca="1" si="318"/>
        <v>0</v>
      </c>
      <c r="BB345" s="163">
        <f t="shared" ca="1" si="318"/>
        <v>0</v>
      </c>
      <c r="BC345" s="163">
        <f t="shared" ca="1" si="318"/>
        <v>0</v>
      </c>
      <c r="BD345" s="163">
        <f t="shared" ca="1" si="318"/>
        <v>0</v>
      </c>
      <c r="BE345" s="163">
        <f t="shared" ca="1" si="318"/>
        <v>0</v>
      </c>
      <c r="BF345" s="163">
        <f t="shared" ca="1" si="318"/>
        <v>0</v>
      </c>
      <c r="BG345" s="163">
        <f t="shared" ca="1" si="318"/>
        <v>0</v>
      </c>
      <c r="BH345" s="163">
        <f t="shared" ca="1" si="318"/>
        <v>0</v>
      </c>
      <c r="BI345" s="163">
        <f t="shared" ca="1" si="318"/>
        <v>0</v>
      </c>
    </row>
    <row r="346" spans="2:61" hidden="1" outlineLevel="1" x14ac:dyDescent="0.3">
      <c r="C346" s="163" t="s">
        <v>108</v>
      </c>
      <c r="U346" s="163">
        <f t="shared" ca="1" si="319"/>
        <v>0</v>
      </c>
      <c r="V346" s="163">
        <f t="shared" ca="1" si="319"/>
        <v>0</v>
      </c>
      <c r="W346" s="163">
        <f t="shared" ca="1" si="319"/>
        <v>0</v>
      </c>
      <c r="X346" s="163">
        <f t="shared" ca="1" si="319"/>
        <v>0</v>
      </c>
      <c r="Y346" s="163">
        <f t="shared" ca="1" si="319"/>
        <v>0</v>
      </c>
      <c r="Z346" s="163">
        <f t="shared" ca="1" si="319"/>
        <v>0</v>
      </c>
      <c r="AA346" s="163">
        <f t="shared" ca="1" si="319"/>
        <v>0</v>
      </c>
      <c r="AB346" s="163">
        <f t="shared" ca="1" si="319"/>
        <v>0</v>
      </c>
      <c r="AC346" s="163">
        <f t="shared" ca="1" si="319"/>
        <v>0</v>
      </c>
      <c r="AD346" s="163">
        <f t="shared" ca="1" si="319"/>
        <v>0</v>
      </c>
      <c r="AE346" s="163">
        <f t="shared" ca="1" si="319"/>
        <v>0</v>
      </c>
      <c r="AF346" s="163">
        <f t="shared" ca="1" si="319"/>
        <v>0</v>
      </c>
      <c r="AG346" s="163">
        <f t="shared" ca="1" si="319"/>
        <v>0</v>
      </c>
      <c r="AH346" s="163">
        <f t="shared" ca="1" si="319"/>
        <v>0</v>
      </c>
      <c r="AI346" s="163">
        <f t="shared" ca="1" si="319"/>
        <v>0</v>
      </c>
      <c r="AJ346" s="163">
        <f t="shared" ca="1" si="319"/>
        <v>0</v>
      </c>
      <c r="AK346" s="163">
        <f t="shared" ca="1" si="319"/>
        <v>0</v>
      </c>
      <c r="AL346" s="163">
        <f t="shared" ca="1" si="319"/>
        <v>0</v>
      </c>
      <c r="AM346" s="163">
        <f t="shared" ca="1" si="319"/>
        <v>0</v>
      </c>
      <c r="AN346" s="163">
        <f t="shared" ca="1" si="319"/>
        <v>0</v>
      </c>
      <c r="AP346" s="163">
        <f t="shared" ca="1" si="318"/>
        <v>0</v>
      </c>
      <c r="AQ346" s="163">
        <f t="shared" ca="1" si="318"/>
        <v>0</v>
      </c>
      <c r="AR346" s="163">
        <f t="shared" ca="1" si="318"/>
        <v>0</v>
      </c>
      <c r="AS346" s="163">
        <f t="shared" ca="1" si="318"/>
        <v>0</v>
      </c>
      <c r="AT346" s="163">
        <f t="shared" ca="1" si="318"/>
        <v>0</v>
      </c>
      <c r="AU346" s="163">
        <f t="shared" ca="1" si="318"/>
        <v>0</v>
      </c>
      <c r="AV346" s="163">
        <f t="shared" ca="1" si="318"/>
        <v>0</v>
      </c>
      <c r="AW346" s="163">
        <f t="shared" ca="1" si="318"/>
        <v>0</v>
      </c>
      <c r="AX346" s="163">
        <f t="shared" ca="1" si="318"/>
        <v>0</v>
      </c>
      <c r="AY346" s="163">
        <f t="shared" ca="1" si="318"/>
        <v>0</v>
      </c>
      <c r="AZ346" s="163">
        <f t="shared" ca="1" si="318"/>
        <v>0</v>
      </c>
      <c r="BA346" s="163">
        <f t="shared" ca="1" si="318"/>
        <v>0</v>
      </c>
      <c r="BB346" s="163">
        <f t="shared" ca="1" si="318"/>
        <v>0</v>
      </c>
      <c r="BC346" s="163">
        <f t="shared" ca="1" si="318"/>
        <v>0</v>
      </c>
      <c r="BD346" s="163">
        <f t="shared" ca="1" si="318"/>
        <v>0</v>
      </c>
      <c r="BE346" s="163">
        <f t="shared" ca="1" si="318"/>
        <v>0</v>
      </c>
      <c r="BF346" s="163">
        <f t="shared" ca="1" si="318"/>
        <v>0</v>
      </c>
      <c r="BG346" s="163">
        <f t="shared" ca="1" si="318"/>
        <v>0</v>
      </c>
      <c r="BH346" s="163">
        <f t="shared" ca="1" si="318"/>
        <v>0</v>
      </c>
      <c r="BI346" s="163">
        <f t="shared" ca="1" si="318"/>
        <v>0</v>
      </c>
    </row>
    <row r="347" spans="2:61" hidden="1" outlineLevel="1" x14ac:dyDescent="0.3">
      <c r="C347" s="163" t="s">
        <v>109</v>
      </c>
      <c r="U347" s="163">
        <f t="shared" ca="1" si="319"/>
        <v>0</v>
      </c>
      <c r="V347" s="163">
        <f t="shared" ca="1" si="319"/>
        <v>0</v>
      </c>
      <c r="W347" s="163">
        <f t="shared" ca="1" si="319"/>
        <v>0</v>
      </c>
      <c r="X347" s="163">
        <f t="shared" ca="1" si="319"/>
        <v>0</v>
      </c>
      <c r="Y347" s="163">
        <f t="shared" ca="1" si="319"/>
        <v>0</v>
      </c>
      <c r="Z347" s="163">
        <f t="shared" ca="1" si="319"/>
        <v>0</v>
      </c>
      <c r="AA347" s="163">
        <f t="shared" ca="1" si="319"/>
        <v>0</v>
      </c>
      <c r="AB347" s="163">
        <f t="shared" ca="1" si="319"/>
        <v>0</v>
      </c>
      <c r="AC347" s="163">
        <f t="shared" ca="1" si="319"/>
        <v>0</v>
      </c>
      <c r="AD347" s="163">
        <f t="shared" ca="1" si="319"/>
        <v>0</v>
      </c>
      <c r="AE347" s="163">
        <f t="shared" ca="1" si="319"/>
        <v>0</v>
      </c>
      <c r="AF347" s="163">
        <f t="shared" ca="1" si="319"/>
        <v>0</v>
      </c>
      <c r="AG347" s="163">
        <f t="shared" ca="1" si="319"/>
        <v>0</v>
      </c>
      <c r="AH347" s="163">
        <f t="shared" ca="1" si="319"/>
        <v>0</v>
      </c>
      <c r="AI347" s="163">
        <f t="shared" ca="1" si="319"/>
        <v>0</v>
      </c>
      <c r="AJ347" s="163">
        <f t="shared" ca="1" si="319"/>
        <v>0</v>
      </c>
      <c r="AK347" s="163">
        <f t="shared" ca="1" si="319"/>
        <v>0</v>
      </c>
      <c r="AL347" s="163">
        <f t="shared" ca="1" si="319"/>
        <v>0</v>
      </c>
      <c r="AM347" s="163">
        <f t="shared" ca="1" si="319"/>
        <v>0</v>
      </c>
      <c r="AN347" s="163">
        <f t="shared" ca="1" si="319"/>
        <v>0</v>
      </c>
      <c r="AP347" s="163">
        <f t="shared" ca="1" si="318"/>
        <v>0</v>
      </c>
      <c r="AQ347" s="163">
        <f t="shared" ca="1" si="318"/>
        <v>0</v>
      </c>
      <c r="AR347" s="163">
        <f t="shared" ca="1" si="318"/>
        <v>0</v>
      </c>
      <c r="AS347" s="163">
        <f t="shared" ca="1" si="318"/>
        <v>0</v>
      </c>
      <c r="AT347" s="163">
        <f t="shared" ca="1" si="318"/>
        <v>0</v>
      </c>
      <c r="AU347" s="163">
        <f t="shared" ca="1" si="318"/>
        <v>0</v>
      </c>
      <c r="AV347" s="163">
        <f t="shared" ca="1" si="318"/>
        <v>0</v>
      </c>
      <c r="AW347" s="163">
        <f t="shared" ca="1" si="318"/>
        <v>0</v>
      </c>
      <c r="AX347" s="163">
        <f t="shared" ca="1" si="318"/>
        <v>0</v>
      </c>
      <c r="AY347" s="163">
        <f t="shared" ca="1" si="318"/>
        <v>0</v>
      </c>
      <c r="AZ347" s="163">
        <f t="shared" ca="1" si="318"/>
        <v>0</v>
      </c>
      <c r="BA347" s="163">
        <f t="shared" ca="1" si="318"/>
        <v>0</v>
      </c>
      <c r="BB347" s="163">
        <f t="shared" ca="1" si="318"/>
        <v>0</v>
      </c>
      <c r="BC347" s="163">
        <f t="shared" ca="1" si="318"/>
        <v>0</v>
      </c>
      <c r="BD347" s="163">
        <f t="shared" ca="1" si="318"/>
        <v>0</v>
      </c>
      <c r="BE347" s="163">
        <f t="shared" ca="1" si="318"/>
        <v>0</v>
      </c>
      <c r="BF347" s="163">
        <f t="shared" ca="1" si="318"/>
        <v>0</v>
      </c>
      <c r="BG347" s="163">
        <f t="shared" ca="1" si="318"/>
        <v>0</v>
      </c>
      <c r="BH347" s="163">
        <f t="shared" ca="1" si="318"/>
        <v>0</v>
      </c>
      <c r="BI347" s="163">
        <f t="shared" ca="1" si="318"/>
        <v>0</v>
      </c>
    </row>
    <row r="348" spans="2:61" hidden="1" outlineLevel="1" x14ac:dyDescent="0.3">
      <c r="C348" s="163" t="s">
        <v>110</v>
      </c>
      <c r="U348" s="163">
        <f t="shared" ca="1" si="319"/>
        <v>0</v>
      </c>
      <c r="V348" s="163">
        <f t="shared" ca="1" si="319"/>
        <v>0</v>
      </c>
      <c r="W348" s="163">
        <f t="shared" ca="1" si="319"/>
        <v>0</v>
      </c>
      <c r="X348" s="163">
        <f t="shared" ca="1" si="319"/>
        <v>0</v>
      </c>
      <c r="Y348" s="163">
        <f t="shared" ca="1" si="319"/>
        <v>0</v>
      </c>
      <c r="Z348" s="163">
        <f t="shared" ca="1" si="319"/>
        <v>0</v>
      </c>
      <c r="AA348" s="163">
        <f t="shared" ca="1" si="319"/>
        <v>0</v>
      </c>
      <c r="AB348" s="163">
        <f t="shared" ca="1" si="319"/>
        <v>0</v>
      </c>
      <c r="AC348" s="163">
        <f t="shared" ca="1" si="319"/>
        <v>0</v>
      </c>
      <c r="AD348" s="163">
        <f t="shared" ca="1" si="319"/>
        <v>0</v>
      </c>
      <c r="AE348" s="163">
        <f t="shared" ca="1" si="319"/>
        <v>0</v>
      </c>
      <c r="AF348" s="163">
        <f t="shared" ca="1" si="319"/>
        <v>0</v>
      </c>
      <c r="AG348" s="163">
        <f t="shared" ca="1" si="319"/>
        <v>0</v>
      </c>
      <c r="AH348" s="163">
        <f t="shared" ca="1" si="319"/>
        <v>0</v>
      </c>
      <c r="AI348" s="163">
        <f t="shared" ca="1" si="319"/>
        <v>0</v>
      </c>
      <c r="AJ348" s="163">
        <f t="shared" ca="1" si="319"/>
        <v>0</v>
      </c>
      <c r="AK348" s="163">
        <f t="shared" ca="1" si="319"/>
        <v>0</v>
      </c>
      <c r="AL348" s="163">
        <f t="shared" ca="1" si="319"/>
        <v>0</v>
      </c>
      <c r="AM348" s="163">
        <f t="shared" ca="1" si="319"/>
        <v>0</v>
      </c>
      <c r="AN348" s="163">
        <f t="shared" ca="1" si="319"/>
        <v>0</v>
      </c>
      <c r="AP348" s="163">
        <f t="shared" ca="1" si="318"/>
        <v>0</v>
      </c>
      <c r="AQ348" s="163">
        <f t="shared" ca="1" si="318"/>
        <v>0</v>
      </c>
      <c r="AR348" s="163">
        <f t="shared" ca="1" si="318"/>
        <v>0</v>
      </c>
      <c r="AS348" s="163">
        <f t="shared" ca="1" si="318"/>
        <v>0</v>
      </c>
      <c r="AT348" s="163">
        <f t="shared" ca="1" si="318"/>
        <v>0</v>
      </c>
      <c r="AU348" s="163">
        <f t="shared" ca="1" si="318"/>
        <v>0</v>
      </c>
      <c r="AV348" s="163">
        <f t="shared" ca="1" si="318"/>
        <v>0</v>
      </c>
      <c r="AW348" s="163">
        <f t="shared" ca="1" si="318"/>
        <v>0</v>
      </c>
      <c r="AX348" s="163">
        <f t="shared" ca="1" si="318"/>
        <v>0</v>
      </c>
      <c r="AY348" s="163">
        <f t="shared" ca="1" si="318"/>
        <v>0</v>
      </c>
      <c r="AZ348" s="163">
        <f t="shared" ca="1" si="318"/>
        <v>0</v>
      </c>
      <c r="BA348" s="163">
        <f t="shared" ca="1" si="318"/>
        <v>0</v>
      </c>
      <c r="BB348" s="163">
        <f t="shared" ca="1" si="318"/>
        <v>0</v>
      </c>
      <c r="BC348" s="163">
        <f t="shared" ca="1" si="318"/>
        <v>0</v>
      </c>
      <c r="BD348" s="163">
        <f t="shared" ca="1" si="318"/>
        <v>0</v>
      </c>
      <c r="BE348" s="163">
        <f t="shared" ca="1" si="318"/>
        <v>0</v>
      </c>
      <c r="BF348" s="163">
        <f t="shared" ca="1" si="318"/>
        <v>0</v>
      </c>
      <c r="BG348" s="163">
        <f t="shared" ca="1" si="318"/>
        <v>0</v>
      </c>
      <c r="BH348" s="163">
        <f t="shared" ca="1" si="318"/>
        <v>0</v>
      </c>
      <c r="BI348" s="163">
        <f t="shared" ca="1" si="318"/>
        <v>0</v>
      </c>
    </row>
    <row r="349" spans="2:61" hidden="1" outlineLevel="1" x14ac:dyDescent="0.3">
      <c r="C349" s="163" t="s">
        <v>111</v>
      </c>
      <c r="U349" s="163">
        <f t="shared" ca="1" si="319"/>
        <v>0</v>
      </c>
      <c r="V349" s="163">
        <f t="shared" ca="1" si="319"/>
        <v>0</v>
      </c>
      <c r="W349" s="163">
        <f t="shared" ca="1" si="319"/>
        <v>0</v>
      </c>
      <c r="X349" s="163">
        <f t="shared" ca="1" si="319"/>
        <v>0</v>
      </c>
      <c r="Y349" s="163">
        <f t="shared" ca="1" si="319"/>
        <v>0</v>
      </c>
      <c r="Z349" s="163">
        <f t="shared" ca="1" si="319"/>
        <v>0</v>
      </c>
      <c r="AA349" s="163">
        <f t="shared" ca="1" si="319"/>
        <v>0</v>
      </c>
      <c r="AB349" s="163">
        <f t="shared" ca="1" si="319"/>
        <v>0</v>
      </c>
      <c r="AC349" s="163">
        <f t="shared" ca="1" si="319"/>
        <v>0</v>
      </c>
      <c r="AD349" s="163">
        <f t="shared" ca="1" si="319"/>
        <v>0</v>
      </c>
      <c r="AE349" s="163">
        <f t="shared" ca="1" si="319"/>
        <v>0</v>
      </c>
      <c r="AF349" s="163">
        <f t="shared" ca="1" si="319"/>
        <v>0</v>
      </c>
      <c r="AG349" s="163">
        <f t="shared" ca="1" si="319"/>
        <v>0</v>
      </c>
      <c r="AH349" s="163">
        <f t="shared" ca="1" si="319"/>
        <v>0</v>
      </c>
      <c r="AI349" s="163">
        <f t="shared" ca="1" si="319"/>
        <v>0</v>
      </c>
      <c r="AJ349" s="163">
        <f t="shared" ca="1" si="319"/>
        <v>0</v>
      </c>
      <c r="AK349" s="163">
        <f t="shared" ca="1" si="319"/>
        <v>0</v>
      </c>
      <c r="AL349" s="163">
        <f t="shared" ca="1" si="319"/>
        <v>0</v>
      </c>
      <c r="AM349" s="163">
        <f t="shared" ca="1" si="319"/>
        <v>0</v>
      </c>
      <c r="AN349" s="163">
        <f t="shared" ca="1" si="319"/>
        <v>0</v>
      </c>
      <c r="AP349" s="163">
        <f t="shared" ca="1" si="318"/>
        <v>0</v>
      </c>
      <c r="AQ349" s="163">
        <f t="shared" ca="1" si="318"/>
        <v>0</v>
      </c>
      <c r="AR349" s="163">
        <f t="shared" ca="1" si="318"/>
        <v>0</v>
      </c>
      <c r="AS349" s="163">
        <f t="shared" ca="1" si="318"/>
        <v>0</v>
      </c>
      <c r="AT349" s="163">
        <f t="shared" ca="1" si="318"/>
        <v>0</v>
      </c>
      <c r="AU349" s="163">
        <f t="shared" ca="1" si="318"/>
        <v>0</v>
      </c>
      <c r="AV349" s="163">
        <f t="shared" ca="1" si="318"/>
        <v>0</v>
      </c>
      <c r="AW349" s="163">
        <f t="shared" ca="1" si="318"/>
        <v>0</v>
      </c>
      <c r="AX349" s="163">
        <f t="shared" ca="1" si="318"/>
        <v>0</v>
      </c>
      <c r="AY349" s="163">
        <f t="shared" ca="1" si="318"/>
        <v>0</v>
      </c>
      <c r="AZ349" s="163">
        <f t="shared" ca="1" si="318"/>
        <v>0</v>
      </c>
      <c r="BA349" s="163">
        <f t="shared" ca="1" si="318"/>
        <v>0</v>
      </c>
      <c r="BB349" s="163">
        <f t="shared" ca="1" si="318"/>
        <v>0</v>
      </c>
      <c r="BC349" s="163">
        <f t="shared" ca="1" si="318"/>
        <v>0</v>
      </c>
      <c r="BD349" s="163">
        <f t="shared" ca="1" si="318"/>
        <v>0</v>
      </c>
      <c r="BE349" s="163">
        <f t="shared" ca="1" si="318"/>
        <v>0</v>
      </c>
      <c r="BF349" s="163">
        <f t="shared" ca="1" si="318"/>
        <v>0</v>
      </c>
      <c r="BG349" s="163">
        <f t="shared" ca="1" si="318"/>
        <v>0</v>
      </c>
      <c r="BH349" s="163">
        <f t="shared" ca="1" si="318"/>
        <v>0</v>
      </c>
      <c r="BI349" s="163">
        <f t="shared" ca="1" si="318"/>
        <v>0</v>
      </c>
    </row>
    <row r="350" spans="2:61" hidden="1" outlineLevel="1" x14ac:dyDescent="0.3">
      <c r="AO350" s="325" t="s">
        <v>333</v>
      </c>
      <c r="AP350" s="325">
        <f t="shared" ref="AP350:AY350" ca="1" si="320">SUM(AP343:AP349)</f>
        <v>0</v>
      </c>
      <c r="AQ350" s="325">
        <f t="shared" ca="1" si="320"/>
        <v>0</v>
      </c>
      <c r="AR350" s="325">
        <f t="shared" ca="1" si="320"/>
        <v>0</v>
      </c>
      <c r="AS350" s="325">
        <f t="shared" ca="1" si="320"/>
        <v>0</v>
      </c>
      <c r="AT350" s="325">
        <f t="shared" ca="1" si="320"/>
        <v>0</v>
      </c>
      <c r="AU350" s="325">
        <f t="shared" ca="1" si="320"/>
        <v>0</v>
      </c>
      <c r="AV350" s="325">
        <f t="shared" ca="1" si="320"/>
        <v>0</v>
      </c>
      <c r="AW350" s="325">
        <f t="shared" ca="1" si="320"/>
        <v>0</v>
      </c>
      <c r="AX350" s="325">
        <f t="shared" ca="1" si="320"/>
        <v>0</v>
      </c>
      <c r="AY350" s="325">
        <f t="shared" ca="1" si="320"/>
        <v>0</v>
      </c>
      <c r="AZ350" s="325">
        <f t="shared" ref="AZ350:BI350" ca="1" si="321">SUM(AZ343:AZ349)</f>
        <v>0</v>
      </c>
      <c r="BA350" s="325">
        <f t="shared" ca="1" si="321"/>
        <v>0</v>
      </c>
      <c r="BB350" s="325">
        <f t="shared" ca="1" si="321"/>
        <v>0</v>
      </c>
      <c r="BC350" s="325">
        <f t="shared" ca="1" si="321"/>
        <v>0</v>
      </c>
      <c r="BD350" s="325">
        <f t="shared" ca="1" si="321"/>
        <v>0</v>
      </c>
      <c r="BE350" s="325">
        <f t="shared" ca="1" si="321"/>
        <v>0</v>
      </c>
      <c r="BF350" s="325">
        <f t="shared" ca="1" si="321"/>
        <v>0</v>
      </c>
      <c r="BG350" s="325">
        <f t="shared" ca="1" si="321"/>
        <v>0</v>
      </c>
      <c r="BH350" s="325">
        <f t="shared" ca="1" si="321"/>
        <v>0</v>
      </c>
      <c r="BI350" s="325">
        <f t="shared" ca="1" si="321"/>
        <v>0</v>
      </c>
    </row>
    <row r="351" spans="2:61" hidden="1" outlineLevel="1" x14ac:dyDescent="0.3"/>
    <row r="352" spans="2:61" hidden="1" outlineLevel="1" x14ac:dyDescent="0.3"/>
    <row r="353" spans="2:26" hidden="1" outlineLevel="1" x14ac:dyDescent="0.3"/>
    <row r="354" spans="2:26" hidden="1" outlineLevel="1" x14ac:dyDescent="0.3"/>
    <row r="355" spans="2:26" hidden="1" outlineLevel="1" x14ac:dyDescent="0.3">
      <c r="B355" s="173" t="s">
        <v>334</v>
      </c>
      <c r="C355" s="173"/>
      <c r="D355" s="173"/>
      <c r="E355" s="173"/>
      <c r="F355" s="173"/>
      <c r="G355" s="173">
        <f ca="1">Projekt!K$2</f>
        <v>2026</v>
      </c>
      <c r="H355" s="173">
        <f ca="1">Projekt!L$2</f>
        <v>2027</v>
      </c>
      <c r="I355" s="173">
        <f ca="1">Projekt!M$2</f>
        <v>2028</v>
      </c>
      <c r="J355" s="173">
        <f ca="1">Projekt!N$2</f>
        <v>2029</v>
      </c>
      <c r="K355" s="173">
        <f ca="1">Projekt!O$2</f>
        <v>2030</v>
      </c>
      <c r="L355" s="173">
        <f ca="1">Projekt!P$2</f>
        <v>2031</v>
      </c>
      <c r="M355" s="173">
        <f ca="1">Projekt!Q$2</f>
        <v>2032</v>
      </c>
      <c r="N355" s="173">
        <f ca="1">Projekt!R$2</f>
        <v>2033</v>
      </c>
      <c r="O355" s="173">
        <f ca="1">Projekt!S$2</f>
        <v>2034</v>
      </c>
      <c r="P355" s="173">
        <f ca="1">Projekt!T$2</f>
        <v>2035</v>
      </c>
      <c r="Q355" s="173">
        <f ca="1">Projekt!U$2</f>
        <v>2036</v>
      </c>
      <c r="R355" s="173">
        <f ca="1">Projekt!V$2</f>
        <v>2037</v>
      </c>
      <c r="S355" s="173">
        <f ca="1">Projekt!W$2</f>
        <v>2038</v>
      </c>
      <c r="T355" s="173">
        <f ca="1">Projekt!X$2</f>
        <v>2039</v>
      </c>
      <c r="U355" s="173">
        <f ca="1">Projekt!Y$2</f>
        <v>2040</v>
      </c>
      <c r="V355" s="173">
        <f ca="1">Projekt!Z$2</f>
        <v>2041</v>
      </c>
      <c r="W355" s="173">
        <f ca="1">Projekt!AA$2</f>
        <v>2042</v>
      </c>
      <c r="X355" s="173">
        <f ca="1">Projekt!AB$2</f>
        <v>2043</v>
      </c>
      <c r="Y355" s="173">
        <f ca="1">Projekt!AC$2</f>
        <v>2044</v>
      </c>
      <c r="Z355" s="173">
        <f ca="1">Projekt!AD$2</f>
        <v>2045</v>
      </c>
    </row>
    <row r="356" spans="2:26" hidden="1" outlineLevel="1" x14ac:dyDescent="0.3">
      <c r="B356" s="163" t="s">
        <v>91</v>
      </c>
      <c r="G356" s="156">
        <f t="shared" ref="G356:H361" ca="1" si="322">U344</f>
        <v>0</v>
      </c>
      <c r="H356" s="156">
        <f t="shared" ca="1" si="322"/>
        <v>0</v>
      </c>
      <c r="I356" s="156">
        <f t="shared" ref="I356:I361" ca="1" si="323">W344</f>
        <v>0</v>
      </c>
      <c r="J356" s="156">
        <f t="shared" ref="J356:J361" ca="1" si="324">X344</f>
        <v>0</v>
      </c>
      <c r="K356" s="156">
        <f t="shared" ref="K356:K361" ca="1" si="325">Y344</f>
        <v>0</v>
      </c>
      <c r="L356" s="156">
        <f t="shared" ref="L356:L361" ca="1" si="326">Z344</f>
        <v>0</v>
      </c>
      <c r="M356" s="156">
        <f t="shared" ref="M356:M361" ca="1" si="327">AA344</f>
        <v>0</v>
      </c>
      <c r="N356" s="156">
        <f t="shared" ref="N356:N361" ca="1" si="328">AB344</f>
        <v>0</v>
      </c>
      <c r="O356" s="156">
        <f t="shared" ref="O356:O361" ca="1" si="329">AC344</f>
        <v>0</v>
      </c>
      <c r="P356" s="156">
        <f t="shared" ref="P356:P361" ca="1" si="330">AD344</f>
        <v>0</v>
      </c>
      <c r="Q356" s="156">
        <f t="shared" ref="Q356:Q361" ca="1" si="331">AE344</f>
        <v>0</v>
      </c>
      <c r="R356" s="156">
        <f t="shared" ref="R356:R361" ca="1" si="332">AF344</f>
        <v>0</v>
      </c>
      <c r="S356" s="156">
        <f t="shared" ref="S356:S361" ca="1" si="333">AG344</f>
        <v>0</v>
      </c>
      <c r="T356" s="156">
        <f t="shared" ref="T356:T361" ca="1" si="334">AH344</f>
        <v>0</v>
      </c>
      <c r="U356" s="156">
        <f t="shared" ref="U356:U361" ca="1" si="335">AI344</f>
        <v>0</v>
      </c>
      <c r="V356" s="156">
        <f t="shared" ref="V356:V361" ca="1" si="336">AJ344</f>
        <v>0</v>
      </c>
      <c r="W356" s="156">
        <f t="shared" ref="W356:W361" ca="1" si="337">AK344</f>
        <v>0</v>
      </c>
      <c r="X356" s="156">
        <f t="shared" ref="X356:X361" ca="1" si="338">AL344</f>
        <v>0</v>
      </c>
      <c r="Y356" s="156">
        <f t="shared" ref="Y356:Z361" ca="1" si="339">AM344</f>
        <v>0</v>
      </c>
      <c r="Z356" s="156">
        <f t="shared" ca="1" si="339"/>
        <v>0</v>
      </c>
    </row>
    <row r="357" spans="2:26" hidden="1" outlineLevel="1" x14ac:dyDescent="0.3">
      <c r="B357" s="163" t="s">
        <v>93</v>
      </c>
      <c r="G357" s="156">
        <f t="shared" ca="1" si="322"/>
        <v>0</v>
      </c>
      <c r="H357" s="156">
        <f t="shared" ca="1" si="322"/>
        <v>0</v>
      </c>
      <c r="I357" s="156">
        <f t="shared" ca="1" si="323"/>
        <v>0</v>
      </c>
      <c r="J357" s="156">
        <f t="shared" ca="1" si="324"/>
        <v>0</v>
      </c>
      <c r="K357" s="156">
        <f t="shared" ca="1" si="325"/>
        <v>0</v>
      </c>
      <c r="L357" s="156">
        <f t="shared" ca="1" si="326"/>
        <v>0</v>
      </c>
      <c r="M357" s="156">
        <f t="shared" ca="1" si="327"/>
        <v>0</v>
      </c>
      <c r="N357" s="156">
        <f t="shared" ca="1" si="328"/>
        <v>0</v>
      </c>
      <c r="O357" s="156">
        <f t="shared" ca="1" si="329"/>
        <v>0</v>
      </c>
      <c r="P357" s="156">
        <f t="shared" ca="1" si="330"/>
        <v>0</v>
      </c>
      <c r="Q357" s="156">
        <f t="shared" ca="1" si="331"/>
        <v>0</v>
      </c>
      <c r="R357" s="156">
        <f t="shared" ca="1" si="332"/>
        <v>0</v>
      </c>
      <c r="S357" s="156">
        <f t="shared" ca="1" si="333"/>
        <v>0</v>
      </c>
      <c r="T357" s="156">
        <f t="shared" ca="1" si="334"/>
        <v>0</v>
      </c>
      <c r="U357" s="156">
        <f t="shared" ca="1" si="335"/>
        <v>0</v>
      </c>
      <c r="V357" s="156">
        <f t="shared" ca="1" si="336"/>
        <v>0</v>
      </c>
      <c r="W357" s="156">
        <f t="shared" ca="1" si="337"/>
        <v>0</v>
      </c>
      <c r="X357" s="156">
        <f t="shared" ca="1" si="338"/>
        <v>0</v>
      </c>
      <c r="Y357" s="156">
        <f t="shared" ca="1" si="339"/>
        <v>0</v>
      </c>
      <c r="Z357" s="156">
        <f t="shared" ca="1" si="339"/>
        <v>0</v>
      </c>
    </row>
    <row r="358" spans="2:26" hidden="1" outlineLevel="1" x14ac:dyDescent="0.3">
      <c r="B358" s="163" t="s">
        <v>108</v>
      </c>
      <c r="G358" s="156">
        <f t="shared" ca="1" si="322"/>
        <v>0</v>
      </c>
      <c r="H358" s="156">
        <f t="shared" ca="1" si="322"/>
        <v>0</v>
      </c>
      <c r="I358" s="156">
        <f t="shared" ca="1" si="323"/>
        <v>0</v>
      </c>
      <c r="J358" s="156">
        <f t="shared" ca="1" si="324"/>
        <v>0</v>
      </c>
      <c r="K358" s="156">
        <f t="shared" ca="1" si="325"/>
        <v>0</v>
      </c>
      <c r="L358" s="156">
        <f t="shared" ca="1" si="326"/>
        <v>0</v>
      </c>
      <c r="M358" s="156">
        <f t="shared" ca="1" si="327"/>
        <v>0</v>
      </c>
      <c r="N358" s="156">
        <f t="shared" ca="1" si="328"/>
        <v>0</v>
      </c>
      <c r="O358" s="156">
        <f t="shared" ca="1" si="329"/>
        <v>0</v>
      </c>
      <c r="P358" s="156">
        <f t="shared" ca="1" si="330"/>
        <v>0</v>
      </c>
      <c r="Q358" s="156">
        <f t="shared" ca="1" si="331"/>
        <v>0</v>
      </c>
      <c r="R358" s="156">
        <f t="shared" ca="1" si="332"/>
        <v>0</v>
      </c>
      <c r="S358" s="156">
        <f t="shared" ca="1" si="333"/>
        <v>0</v>
      </c>
      <c r="T358" s="156">
        <f t="shared" ca="1" si="334"/>
        <v>0</v>
      </c>
      <c r="U358" s="156">
        <f t="shared" ca="1" si="335"/>
        <v>0</v>
      </c>
      <c r="V358" s="156">
        <f t="shared" ca="1" si="336"/>
        <v>0</v>
      </c>
      <c r="W358" s="156">
        <f t="shared" ca="1" si="337"/>
        <v>0</v>
      </c>
      <c r="X358" s="156">
        <f t="shared" ca="1" si="338"/>
        <v>0</v>
      </c>
      <c r="Y358" s="156">
        <f t="shared" ca="1" si="339"/>
        <v>0</v>
      </c>
      <c r="Z358" s="156">
        <f t="shared" ca="1" si="339"/>
        <v>0</v>
      </c>
    </row>
    <row r="359" spans="2:26" hidden="1" outlineLevel="1" x14ac:dyDescent="0.3">
      <c r="B359" s="163" t="s">
        <v>109</v>
      </c>
      <c r="G359" s="156">
        <f t="shared" ca="1" si="322"/>
        <v>0</v>
      </c>
      <c r="H359" s="156">
        <f t="shared" ca="1" si="322"/>
        <v>0</v>
      </c>
      <c r="I359" s="156">
        <f t="shared" ca="1" si="323"/>
        <v>0</v>
      </c>
      <c r="J359" s="156">
        <f t="shared" ca="1" si="324"/>
        <v>0</v>
      </c>
      <c r="K359" s="156">
        <f t="shared" ca="1" si="325"/>
        <v>0</v>
      </c>
      <c r="L359" s="156">
        <f t="shared" ca="1" si="326"/>
        <v>0</v>
      </c>
      <c r="M359" s="156">
        <f t="shared" ca="1" si="327"/>
        <v>0</v>
      </c>
      <c r="N359" s="156">
        <f t="shared" ca="1" si="328"/>
        <v>0</v>
      </c>
      <c r="O359" s="156">
        <f t="shared" ca="1" si="329"/>
        <v>0</v>
      </c>
      <c r="P359" s="156">
        <f t="shared" ca="1" si="330"/>
        <v>0</v>
      </c>
      <c r="Q359" s="156">
        <f t="shared" ca="1" si="331"/>
        <v>0</v>
      </c>
      <c r="R359" s="156">
        <f t="shared" ca="1" si="332"/>
        <v>0</v>
      </c>
      <c r="S359" s="156">
        <f t="shared" ca="1" si="333"/>
        <v>0</v>
      </c>
      <c r="T359" s="156">
        <f t="shared" ca="1" si="334"/>
        <v>0</v>
      </c>
      <c r="U359" s="156">
        <f t="shared" ca="1" si="335"/>
        <v>0</v>
      </c>
      <c r="V359" s="156">
        <f t="shared" ca="1" si="336"/>
        <v>0</v>
      </c>
      <c r="W359" s="156">
        <f t="shared" ca="1" si="337"/>
        <v>0</v>
      </c>
      <c r="X359" s="156">
        <f t="shared" ca="1" si="338"/>
        <v>0</v>
      </c>
      <c r="Y359" s="156">
        <f t="shared" ca="1" si="339"/>
        <v>0</v>
      </c>
      <c r="Z359" s="156">
        <f t="shared" ca="1" si="339"/>
        <v>0</v>
      </c>
    </row>
    <row r="360" spans="2:26" hidden="1" outlineLevel="1" x14ac:dyDescent="0.3">
      <c r="B360" s="163" t="s">
        <v>110</v>
      </c>
      <c r="G360" s="156">
        <f t="shared" ca="1" si="322"/>
        <v>0</v>
      </c>
      <c r="H360" s="156">
        <f t="shared" ca="1" si="322"/>
        <v>0</v>
      </c>
      <c r="I360" s="156">
        <f t="shared" ca="1" si="323"/>
        <v>0</v>
      </c>
      <c r="J360" s="156">
        <f t="shared" ca="1" si="324"/>
        <v>0</v>
      </c>
      <c r="K360" s="156">
        <f t="shared" ca="1" si="325"/>
        <v>0</v>
      </c>
      <c r="L360" s="156">
        <f t="shared" ca="1" si="326"/>
        <v>0</v>
      </c>
      <c r="M360" s="156">
        <f t="shared" ca="1" si="327"/>
        <v>0</v>
      </c>
      <c r="N360" s="156">
        <f t="shared" ca="1" si="328"/>
        <v>0</v>
      </c>
      <c r="O360" s="156">
        <f t="shared" ca="1" si="329"/>
        <v>0</v>
      </c>
      <c r="P360" s="156">
        <f t="shared" ca="1" si="330"/>
        <v>0</v>
      </c>
      <c r="Q360" s="156">
        <f t="shared" ca="1" si="331"/>
        <v>0</v>
      </c>
      <c r="R360" s="156">
        <f t="shared" ca="1" si="332"/>
        <v>0</v>
      </c>
      <c r="S360" s="156">
        <f t="shared" ca="1" si="333"/>
        <v>0</v>
      </c>
      <c r="T360" s="156">
        <f t="shared" ca="1" si="334"/>
        <v>0</v>
      </c>
      <c r="U360" s="156">
        <f t="shared" ca="1" si="335"/>
        <v>0</v>
      </c>
      <c r="V360" s="156">
        <f t="shared" ca="1" si="336"/>
        <v>0</v>
      </c>
      <c r="W360" s="156">
        <f t="shared" ca="1" si="337"/>
        <v>0</v>
      </c>
      <c r="X360" s="156">
        <f t="shared" ca="1" si="338"/>
        <v>0</v>
      </c>
      <c r="Y360" s="156">
        <f t="shared" ca="1" si="339"/>
        <v>0</v>
      </c>
      <c r="Z360" s="156">
        <f t="shared" ca="1" si="339"/>
        <v>0</v>
      </c>
    </row>
    <row r="361" spans="2:26" hidden="1" outlineLevel="1" x14ac:dyDescent="0.3">
      <c r="B361" s="163" t="s">
        <v>111</v>
      </c>
      <c r="G361" s="156">
        <f t="shared" ca="1" si="322"/>
        <v>0</v>
      </c>
      <c r="H361" s="156">
        <f t="shared" ca="1" si="322"/>
        <v>0</v>
      </c>
      <c r="I361" s="156">
        <f t="shared" ca="1" si="323"/>
        <v>0</v>
      </c>
      <c r="J361" s="156">
        <f t="shared" ca="1" si="324"/>
        <v>0</v>
      </c>
      <c r="K361" s="156">
        <f t="shared" ca="1" si="325"/>
        <v>0</v>
      </c>
      <c r="L361" s="156">
        <f t="shared" ca="1" si="326"/>
        <v>0</v>
      </c>
      <c r="M361" s="156">
        <f t="shared" ca="1" si="327"/>
        <v>0</v>
      </c>
      <c r="N361" s="156">
        <f t="shared" ca="1" si="328"/>
        <v>0</v>
      </c>
      <c r="O361" s="156">
        <f t="shared" ca="1" si="329"/>
        <v>0</v>
      </c>
      <c r="P361" s="156">
        <f t="shared" ca="1" si="330"/>
        <v>0</v>
      </c>
      <c r="Q361" s="156">
        <f t="shared" ca="1" si="331"/>
        <v>0</v>
      </c>
      <c r="R361" s="156">
        <f t="shared" ca="1" si="332"/>
        <v>0</v>
      </c>
      <c r="S361" s="156">
        <f t="shared" ca="1" si="333"/>
        <v>0</v>
      </c>
      <c r="T361" s="156">
        <f t="shared" ca="1" si="334"/>
        <v>0</v>
      </c>
      <c r="U361" s="156">
        <f t="shared" ca="1" si="335"/>
        <v>0</v>
      </c>
      <c r="V361" s="156">
        <f t="shared" ca="1" si="336"/>
        <v>0</v>
      </c>
      <c r="W361" s="156">
        <f t="shared" ca="1" si="337"/>
        <v>0</v>
      </c>
      <c r="X361" s="156">
        <f t="shared" ca="1" si="338"/>
        <v>0</v>
      </c>
      <c r="Y361" s="156">
        <f t="shared" ca="1" si="339"/>
        <v>0</v>
      </c>
      <c r="Z361" s="156">
        <f t="shared" ca="1" si="339"/>
        <v>0</v>
      </c>
    </row>
    <row r="362" spans="2:26" hidden="1" outlineLevel="1" x14ac:dyDescent="0.3">
      <c r="B362" s="168" t="s">
        <v>121</v>
      </c>
      <c r="C362" s="168"/>
      <c r="D362" s="168"/>
      <c r="E362" s="168"/>
      <c r="F362" s="168"/>
      <c r="G362" s="175">
        <f ca="1">SUM(G356:G361)</f>
        <v>0</v>
      </c>
      <c r="H362" s="175">
        <f t="shared" ref="H362" ca="1" si="340">SUM(H356:H361)</f>
        <v>0</v>
      </c>
      <c r="I362" s="175">
        <f t="shared" ref="I362:U362" ca="1" si="341">SUM(I356:I361)</f>
        <v>0</v>
      </c>
      <c r="J362" s="175">
        <f t="shared" ca="1" si="341"/>
        <v>0</v>
      </c>
      <c r="K362" s="175">
        <f t="shared" ca="1" si="341"/>
        <v>0</v>
      </c>
      <c r="L362" s="175">
        <f t="shared" ca="1" si="341"/>
        <v>0</v>
      </c>
      <c r="M362" s="175">
        <f t="shared" ca="1" si="341"/>
        <v>0</v>
      </c>
      <c r="N362" s="175">
        <f t="shared" ca="1" si="341"/>
        <v>0</v>
      </c>
      <c r="O362" s="175">
        <f t="shared" ca="1" si="341"/>
        <v>0</v>
      </c>
      <c r="P362" s="175">
        <f t="shared" ca="1" si="341"/>
        <v>0</v>
      </c>
      <c r="Q362" s="175">
        <f t="shared" ca="1" si="341"/>
        <v>0</v>
      </c>
      <c r="R362" s="175">
        <f t="shared" ca="1" si="341"/>
        <v>0</v>
      </c>
      <c r="S362" s="175">
        <f t="shared" ca="1" si="341"/>
        <v>0</v>
      </c>
      <c r="T362" s="175">
        <f t="shared" ca="1" si="341"/>
        <v>0</v>
      </c>
      <c r="U362" s="175">
        <f t="shared" ca="1" si="341"/>
        <v>0</v>
      </c>
      <c r="V362" s="175">
        <f t="shared" ref="V362:Y362" ca="1" si="342">SUM(V356:V361)</f>
        <v>0</v>
      </c>
      <c r="W362" s="175">
        <f t="shared" ca="1" si="342"/>
        <v>0</v>
      </c>
      <c r="X362" s="175">
        <f t="shared" ca="1" si="342"/>
        <v>0</v>
      </c>
      <c r="Y362" s="175">
        <f t="shared" ca="1" si="342"/>
        <v>0</v>
      </c>
      <c r="Z362" s="175">
        <f t="shared" ref="Z362" ca="1" si="343">SUM(Z356:Z361)</f>
        <v>0</v>
      </c>
    </row>
    <row r="363" spans="2:26" hidden="1" outlineLevel="1" x14ac:dyDescent="0.3">
      <c r="Z363" s="323">
        <f ca="1">SUM(G362:Z362)</f>
        <v>0</v>
      </c>
    </row>
    <row r="364" spans="2:26" hidden="1" outlineLevel="1" x14ac:dyDescent="0.3"/>
    <row r="365" spans="2:26" hidden="1" outlineLevel="1" x14ac:dyDescent="0.3">
      <c r="B365" s="173" t="s">
        <v>335</v>
      </c>
      <c r="C365" s="173"/>
      <c r="D365" s="173"/>
      <c r="E365" s="173"/>
      <c r="F365" s="173"/>
      <c r="G365" s="173">
        <f ca="1">Projekt!K$2</f>
        <v>2026</v>
      </c>
      <c r="H365" s="173">
        <f ca="1">Projekt!L$2</f>
        <v>2027</v>
      </c>
      <c r="I365" s="173">
        <f ca="1">Projekt!M$2</f>
        <v>2028</v>
      </c>
      <c r="J365" s="173">
        <f ca="1">Projekt!N$2</f>
        <v>2029</v>
      </c>
      <c r="K365" s="173">
        <f ca="1">Projekt!O$2</f>
        <v>2030</v>
      </c>
      <c r="L365" s="173">
        <f ca="1">Projekt!P$2</f>
        <v>2031</v>
      </c>
      <c r="M365" s="173">
        <f ca="1">Projekt!Q$2</f>
        <v>2032</v>
      </c>
      <c r="N365" s="173">
        <f ca="1">Projekt!R$2</f>
        <v>2033</v>
      </c>
      <c r="O365" s="173">
        <f ca="1">Projekt!S$2</f>
        <v>2034</v>
      </c>
      <c r="P365" s="173">
        <f ca="1">Projekt!T$2</f>
        <v>2035</v>
      </c>
      <c r="Q365" s="173">
        <f ca="1">Projekt!U$2</f>
        <v>2036</v>
      </c>
      <c r="R365" s="173">
        <f ca="1">Projekt!V$2</f>
        <v>2037</v>
      </c>
      <c r="S365" s="173">
        <f ca="1">Projekt!W$2</f>
        <v>2038</v>
      </c>
      <c r="T365" s="173">
        <f ca="1">Projekt!X$2</f>
        <v>2039</v>
      </c>
      <c r="U365" s="173">
        <f ca="1">Projekt!Y$2</f>
        <v>2040</v>
      </c>
      <c r="V365" s="173">
        <f ca="1">Projekt!Z$2</f>
        <v>2041</v>
      </c>
      <c r="W365" s="173">
        <f ca="1">Projekt!AA$2</f>
        <v>2042</v>
      </c>
      <c r="X365" s="173">
        <f ca="1">Projekt!AB$2</f>
        <v>2043</v>
      </c>
      <c r="Y365" s="173">
        <f ca="1">Projekt!AC$2</f>
        <v>2044</v>
      </c>
      <c r="Z365" s="173">
        <f ca="1">Projekt!AD$2</f>
        <v>2045</v>
      </c>
    </row>
    <row r="366" spans="2:26" hidden="1" outlineLevel="1" x14ac:dyDescent="0.3">
      <c r="B366" s="163" t="s">
        <v>91</v>
      </c>
      <c r="G366" s="156">
        <f t="shared" ref="G366:H371" ca="1" si="344">U298</f>
        <v>0</v>
      </c>
      <c r="H366" s="156">
        <f t="shared" ca="1" si="344"/>
        <v>0</v>
      </c>
      <c r="I366" s="156">
        <f t="shared" ref="I366:I371" ca="1" si="345">W298</f>
        <v>0</v>
      </c>
      <c r="J366" s="156">
        <f t="shared" ref="J366:J371" ca="1" si="346">X298</f>
        <v>0</v>
      </c>
      <c r="K366" s="156">
        <f t="shared" ref="K366:K371" ca="1" si="347">Y298</f>
        <v>0</v>
      </c>
      <c r="L366" s="156">
        <f t="shared" ref="L366:L371" ca="1" si="348">Z298</f>
        <v>0</v>
      </c>
      <c r="M366" s="156">
        <f t="shared" ref="M366:M371" ca="1" si="349">AA298</f>
        <v>0</v>
      </c>
      <c r="N366" s="156">
        <f t="shared" ref="N366:N371" ca="1" si="350">AB298</f>
        <v>0</v>
      </c>
      <c r="O366" s="156">
        <f t="shared" ref="O366:O371" ca="1" si="351">AC298</f>
        <v>0</v>
      </c>
      <c r="P366" s="156">
        <f t="shared" ref="P366:P371" ca="1" si="352">AD298</f>
        <v>0</v>
      </c>
      <c r="Q366" s="156">
        <f t="shared" ref="Q366:Q371" ca="1" si="353">AE298</f>
        <v>0</v>
      </c>
      <c r="R366" s="156">
        <f t="shared" ref="R366:R371" ca="1" si="354">AF298</f>
        <v>0</v>
      </c>
      <c r="S366" s="156">
        <f t="shared" ref="S366:S371" ca="1" si="355">AG298</f>
        <v>0</v>
      </c>
      <c r="T366" s="156">
        <f t="shared" ref="T366:T371" ca="1" si="356">AH298</f>
        <v>0</v>
      </c>
      <c r="U366" s="156">
        <f t="shared" ref="U366:U371" ca="1" si="357">AI298</f>
        <v>0</v>
      </c>
      <c r="V366" s="156">
        <f t="shared" ref="V366:V371" ca="1" si="358">AJ298</f>
        <v>0</v>
      </c>
      <c r="W366" s="156">
        <f t="shared" ref="W366:W371" ca="1" si="359">AK298</f>
        <v>0</v>
      </c>
      <c r="X366" s="156">
        <f t="shared" ref="X366:X371" ca="1" si="360">AL298</f>
        <v>0</v>
      </c>
      <c r="Y366" s="156">
        <f t="shared" ref="Y366:Z371" ca="1" si="361">AM298</f>
        <v>0</v>
      </c>
      <c r="Z366" s="156">
        <f t="shared" ca="1" si="361"/>
        <v>0</v>
      </c>
    </row>
    <row r="367" spans="2:26" hidden="1" outlineLevel="1" x14ac:dyDescent="0.3">
      <c r="B367" s="163" t="s">
        <v>93</v>
      </c>
      <c r="G367" s="156">
        <f t="shared" ca="1" si="344"/>
        <v>0</v>
      </c>
      <c r="H367" s="156">
        <f t="shared" ca="1" si="344"/>
        <v>0</v>
      </c>
      <c r="I367" s="156">
        <f t="shared" ca="1" si="345"/>
        <v>0</v>
      </c>
      <c r="J367" s="156">
        <f t="shared" ca="1" si="346"/>
        <v>0</v>
      </c>
      <c r="K367" s="156">
        <f t="shared" ca="1" si="347"/>
        <v>0</v>
      </c>
      <c r="L367" s="156">
        <f t="shared" ca="1" si="348"/>
        <v>0</v>
      </c>
      <c r="M367" s="156">
        <f t="shared" ca="1" si="349"/>
        <v>0</v>
      </c>
      <c r="N367" s="156">
        <f t="shared" ca="1" si="350"/>
        <v>0</v>
      </c>
      <c r="O367" s="156">
        <f t="shared" ca="1" si="351"/>
        <v>0</v>
      </c>
      <c r="P367" s="156">
        <f t="shared" ca="1" si="352"/>
        <v>0</v>
      </c>
      <c r="Q367" s="156">
        <f t="shared" ca="1" si="353"/>
        <v>0</v>
      </c>
      <c r="R367" s="156">
        <f t="shared" ca="1" si="354"/>
        <v>0</v>
      </c>
      <c r="S367" s="156">
        <f t="shared" ca="1" si="355"/>
        <v>0</v>
      </c>
      <c r="T367" s="156">
        <f t="shared" ca="1" si="356"/>
        <v>0</v>
      </c>
      <c r="U367" s="156">
        <f t="shared" ca="1" si="357"/>
        <v>0</v>
      </c>
      <c r="V367" s="156">
        <f t="shared" ca="1" si="358"/>
        <v>0</v>
      </c>
      <c r="W367" s="156">
        <f t="shared" ca="1" si="359"/>
        <v>0</v>
      </c>
      <c r="X367" s="156">
        <f t="shared" ca="1" si="360"/>
        <v>0</v>
      </c>
      <c r="Y367" s="156">
        <f t="shared" ca="1" si="361"/>
        <v>0</v>
      </c>
      <c r="Z367" s="156">
        <f t="shared" ca="1" si="361"/>
        <v>0</v>
      </c>
    </row>
    <row r="368" spans="2:26" hidden="1" outlineLevel="1" x14ac:dyDescent="0.3">
      <c r="B368" s="163" t="s">
        <v>108</v>
      </c>
      <c r="G368" s="156">
        <f t="shared" ca="1" si="344"/>
        <v>0</v>
      </c>
      <c r="H368" s="156">
        <f t="shared" ca="1" si="344"/>
        <v>0</v>
      </c>
      <c r="I368" s="156">
        <f t="shared" ca="1" si="345"/>
        <v>0</v>
      </c>
      <c r="J368" s="156">
        <f t="shared" ca="1" si="346"/>
        <v>0</v>
      </c>
      <c r="K368" s="156">
        <f t="shared" ca="1" si="347"/>
        <v>0</v>
      </c>
      <c r="L368" s="156">
        <f t="shared" ca="1" si="348"/>
        <v>0</v>
      </c>
      <c r="M368" s="156">
        <f t="shared" ca="1" si="349"/>
        <v>0</v>
      </c>
      <c r="N368" s="156">
        <f t="shared" ca="1" si="350"/>
        <v>0</v>
      </c>
      <c r="O368" s="156">
        <f t="shared" ca="1" si="351"/>
        <v>0</v>
      </c>
      <c r="P368" s="156">
        <f t="shared" ca="1" si="352"/>
        <v>0</v>
      </c>
      <c r="Q368" s="156">
        <f t="shared" ca="1" si="353"/>
        <v>0</v>
      </c>
      <c r="R368" s="156">
        <f t="shared" ca="1" si="354"/>
        <v>0</v>
      </c>
      <c r="S368" s="156">
        <f t="shared" ca="1" si="355"/>
        <v>0</v>
      </c>
      <c r="T368" s="156">
        <f t="shared" ca="1" si="356"/>
        <v>0</v>
      </c>
      <c r="U368" s="156">
        <f t="shared" ca="1" si="357"/>
        <v>0</v>
      </c>
      <c r="V368" s="156">
        <f t="shared" ca="1" si="358"/>
        <v>0</v>
      </c>
      <c r="W368" s="156">
        <f t="shared" ca="1" si="359"/>
        <v>0</v>
      </c>
      <c r="X368" s="156">
        <f t="shared" ca="1" si="360"/>
        <v>0</v>
      </c>
      <c r="Y368" s="156">
        <f t="shared" ca="1" si="361"/>
        <v>0</v>
      </c>
      <c r="Z368" s="156">
        <f t="shared" ca="1" si="361"/>
        <v>0</v>
      </c>
    </row>
    <row r="369" spans="2:26" hidden="1" outlineLevel="1" x14ac:dyDescent="0.3">
      <c r="B369" s="163" t="s">
        <v>109</v>
      </c>
      <c r="G369" s="156">
        <f t="shared" ca="1" si="344"/>
        <v>0</v>
      </c>
      <c r="H369" s="156">
        <f t="shared" ca="1" si="344"/>
        <v>0</v>
      </c>
      <c r="I369" s="156">
        <f t="shared" ca="1" si="345"/>
        <v>0</v>
      </c>
      <c r="J369" s="156">
        <f t="shared" ca="1" si="346"/>
        <v>0</v>
      </c>
      <c r="K369" s="156">
        <f t="shared" ca="1" si="347"/>
        <v>0</v>
      </c>
      <c r="L369" s="156">
        <f t="shared" ca="1" si="348"/>
        <v>0</v>
      </c>
      <c r="M369" s="156">
        <f t="shared" ca="1" si="349"/>
        <v>0</v>
      </c>
      <c r="N369" s="156">
        <f t="shared" ca="1" si="350"/>
        <v>0</v>
      </c>
      <c r="O369" s="156">
        <f t="shared" ca="1" si="351"/>
        <v>0</v>
      </c>
      <c r="P369" s="156">
        <f t="shared" ca="1" si="352"/>
        <v>0</v>
      </c>
      <c r="Q369" s="156">
        <f t="shared" ca="1" si="353"/>
        <v>0</v>
      </c>
      <c r="R369" s="156">
        <f t="shared" ca="1" si="354"/>
        <v>0</v>
      </c>
      <c r="S369" s="156">
        <f t="shared" ca="1" si="355"/>
        <v>0</v>
      </c>
      <c r="T369" s="156">
        <f t="shared" ca="1" si="356"/>
        <v>0</v>
      </c>
      <c r="U369" s="156">
        <f t="shared" ca="1" si="357"/>
        <v>0</v>
      </c>
      <c r="V369" s="156">
        <f t="shared" ca="1" si="358"/>
        <v>0</v>
      </c>
      <c r="W369" s="156">
        <f t="shared" ca="1" si="359"/>
        <v>0</v>
      </c>
      <c r="X369" s="156">
        <f t="shared" ca="1" si="360"/>
        <v>0</v>
      </c>
      <c r="Y369" s="156">
        <f t="shared" ca="1" si="361"/>
        <v>0</v>
      </c>
      <c r="Z369" s="156">
        <f t="shared" ca="1" si="361"/>
        <v>0</v>
      </c>
    </row>
    <row r="370" spans="2:26" hidden="1" outlineLevel="1" x14ac:dyDescent="0.3">
      <c r="B370" s="163" t="s">
        <v>110</v>
      </c>
      <c r="G370" s="156">
        <f t="shared" ca="1" si="344"/>
        <v>0</v>
      </c>
      <c r="H370" s="156">
        <f t="shared" ca="1" si="344"/>
        <v>0</v>
      </c>
      <c r="I370" s="156">
        <f t="shared" ca="1" si="345"/>
        <v>0</v>
      </c>
      <c r="J370" s="156">
        <f t="shared" ca="1" si="346"/>
        <v>0</v>
      </c>
      <c r="K370" s="156">
        <f t="shared" ca="1" si="347"/>
        <v>0</v>
      </c>
      <c r="L370" s="156">
        <f t="shared" ca="1" si="348"/>
        <v>0</v>
      </c>
      <c r="M370" s="156">
        <f t="shared" ca="1" si="349"/>
        <v>0</v>
      </c>
      <c r="N370" s="156">
        <f t="shared" ca="1" si="350"/>
        <v>0</v>
      </c>
      <c r="O370" s="156">
        <f t="shared" ca="1" si="351"/>
        <v>0</v>
      </c>
      <c r="P370" s="156">
        <f t="shared" ca="1" si="352"/>
        <v>0</v>
      </c>
      <c r="Q370" s="156">
        <f t="shared" ca="1" si="353"/>
        <v>0</v>
      </c>
      <c r="R370" s="156">
        <f t="shared" ca="1" si="354"/>
        <v>0</v>
      </c>
      <c r="S370" s="156">
        <f t="shared" ca="1" si="355"/>
        <v>0</v>
      </c>
      <c r="T370" s="156">
        <f t="shared" ca="1" si="356"/>
        <v>0</v>
      </c>
      <c r="U370" s="156">
        <f t="shared" ca="1" si="357"/>
        <v>0</v>
      </c>
      <c r="V370" s="156">
        <f t="shared" ca="1" si="358"/>
        <v>0</v>
      </c>
      <c r="W370" s="156">
        <f t="shared" ca="1" si="359"/>
        <v>0</v>
      </c>
      <c r="X370" s="156">
        <f t="shared" ca="1" si="360"/>
        <v>0</v>
      </c>
      <c r="Y370" s="156">
        <f t="shared" ca="1" si="361"/>
        <v>0</v>
      </c>
      <c r="Z370" s="156">
        <f t="shared" ca="1" si="361"/>
        <v>0</v>
      </c>
    </row>
    <row r="371" spans="2:26" hidden="1" outlineLevel="1" x14ac:dyDescent="0.3">
      <c r="B371" s="163" t="s">
        <v>111</v>
      </c>
      <c r="G371" s="156">
        <f t="shared" ca="1" si="344"/>
        <v>0</v>
      </c>
      <c r="H371" s="156">
        <f t="shared" ca="1" si="344"/>
        <v>0</v>
      </c>
      <c r="I371" s="156">
        <f t="shared" ca="1" si="345"/>
        <v>0</v>
      </c>
      <c r="J371" s="156">
        <f t="shared" ca="1" si="346"/>
        <v>0</v>
      </c>
      <c r="K371" s="156">
        <f t="shared" ca="1" si="347"/>
        <v>0</v>
      </c>
      <c r="L371" s="156">
        <f t="shared" ca="1" si="348"/>
        <v>0</v>
      </c>
      <c r="M371" s="156">
        <f t="shared" ca="1" si="349"/>
        <v>0</v>
      </c>
      <c r="N371" s="156">
        <f t="shared" ca="1" si="350"/>
        <v>0</v>
      </c>
      <c r="O371" s="156">
        <f t="shared" ca="1" si="351"/>
        <v>0</v>
      </c>
      <c r="P371" s="156">
        <f t="shared" ca="1" si="352"/>
        <v>0</v>
      </c>
      <c r="Q371" s="156">
        <f t="shared" ca="1" si="353"/>
        <v>0</v>
      </c>
      <c r="R371" s="156">
        <f t="shared" ca="1" si="354"/>
        <v>0</v>
      </c>
      <c r="S371" s="156">
        <f t="shared" ca="1" si="355"/>
        <v>0</v>
      </c>
      <c r="T371" s="156">
        <f t="shared" ca="1" si="356"/>
        <v>0</v>
      </c>
      <c r="U371" s="156">
        <f t="shared" ca="1" si="357"/>
        <v>0</v>
      </c>
      <c r="V371" s="156">
        <f t="shared" ca="1" si="358"/>
        <v>0</v>
      </c>
      <c r="W371" s="156">
        <f t="shared" ca="1" si="359"/>
        <v>0</v>
      </c>
      <c r="X371" s="156">
        <f t="shared" ca="1" si="360"/>
        <v>0</v>
      </c>
      <c r="Y371" s="156">
        <f t="shared" ca="1" si="361"/>
        <v>0</v>
      </c>
      <c r="Z371" s="156">
        <f t="shared" ca="1" si="361"/>
        <v>0</v>
      </c>
    </row>
    <row r="372" spans="2:26" hidden="1" outlineLevel="1" x14ac:dyDescent="0.3">
      <c r="B372" s="168" t="s">
        <v>121</v>
      </c>
      <c r="C372" s="168"/>
      <c r="D372" s="168"/>
      <c r="E372" s="168"/>
      <c r="F372" s="168"/>
      <c r="G372" s="175">
        <f ca="1">SUM(G366:G371)</f>
        <v>0</v>
      </c>
      <c r="H372" s="175">
        <f t="shared" ref="H372" ca="1" si="362">SUM(H366:H371)</f>
        <v>0</v>
      </c>
      <c r="I372" s="175">
        <f t="shared" ref="I372:U372" ca="1" si="363">SUM(I366:I371)</f>
        <v>0</v>
      </c>
      <c r="J372" s="175">
        <f t="shared" ca="1" si="363"/>
        <v>0</v>
      </c>
      <c r="K372" s="175">
        <f t="shared" ca="1" si="363"/>
        <v>0</v>
      </c>
      <c r="L372" s="175">
        <f t="shared" ca="1" si="363"/>
        <v>0</v>
      </c>
      <c r="M372" s="175">
        <f t="shared" ca="1" si="363"/>
        <v>0</v>
      </c>
      <c r="N372" s="175">
        <f t="shared" ca="1" si="363"/>
        <v>0</v>
      </c>
      <c r="O372" s="175">
        <f t="shared" ca="1" si="363"/>
        <v>0</v>
      </c>
      <c r="P372" s="175">
        <f t="shared" ca="1" si="363"/>
        <v>0</v>
      </c>
      <c r="Q372" s="175">
        <f t="shared" ca="1" si="363"/>
        <v>0</v>
      </c>
      <c r="R372" s="175">
        <f t="shared" ca="1" si="363"/>
        <v>0</v>
      </c>
      <c r="S372" s="175">
        <f t="shared" ca="1" si="363"/>
        <v>0</v>
      </c>
      <c r="T372" s="175">
        <f t="shared" ca="1" si="363"/>
        <v>0</v>
      </c>
      <c r="U372" s="175">
        <f t="shared" ca="1" si="363"/>
        <v>0</v>
      </c>
      <c r="V372" s="175">
        <f t="shared" ref="V372:Y372" ca="1" si="364">SUM(V366:V371)</f>
        <v>0</v>
      </c>
      <c r="W372" s="175">
        <f t="shared" ca="1" si="364"/>
        <v>0</v>
      </c>
      <c r="X372" s="175">
        <f t="shared" ca="1" si="364"/>
        <v>0</v>
      </c>
      <c r="Y372" s="175">
        <f t="shared" ca="1" si="364"/>
        <v>0</v>
      </c>
      <c r="Z372" s="175">
        <f t="shared" ref="Z372" ca="1" si="365">SUM(Z366:Z371)</f>
        <v>0</v>
      </c>
    </row>
    <row r="373" spans="2:26" hidden="1" outlineLevel="1" x14ac:dyDescent="0.3">
      <c r="Z373" s="323">
        <f ca="1">SUM(G372:Z372)</f>
        <v>0</v>
      </c>
    </row>
    <row r="374" spans="2:26" hidden="1" outlineLevel="1" x14ac:dyDescent="0.3"/>
    <row r="375" spans="2:26" hidden="1" outlineLevel="1" x14ac:dyDescent="0.3">
      <c r="B375" s="173" t="s">
        <v>336</v>
      </c>
      <c r="C375" s="173"/>
      <c r="D375" s="173"/>
      <c r="E375" s="173"/>
      <c r="F375" s="173"/>
      <c r="G375" s="173">
        <f ca="1">Projekt!K$2</f>
        <v>2026</v>
      </c>
      <c r="H375" s="173">
        <f ca="1">Projekt!L$2</f>
        <v>2027</v>
      </c>
      <c r="I375" s="173">
        <f ca="1">Projekt!M$2</f>
        <v>2028</v>
      </c>
      <c r="J375" s="173">
        <f ca="1">Projekt!N$2</f>
        <v>2029</v>
      </c>
      <c r="K375" s="173">
        <f ca="1">Projekt!O$2</f>
        <v>2030</v>
      </c>
      <c r="L375" s="173">
        <f ca="1">Projekt!P$2</f>
        <v>2031</v>
      </c>
      <c r="M375" s="173">
        <f ca="1">Projekt!Q$2</f>
        <v>2032</v>
      </c>
      <c r="N375" s="173">
        <f ca="1">Projekt!R$2</f>
        <v>2033</v>
      </c>
      <c r="O375" s="173">
        <f ca="1">Projekt!S$2</f>
        <v>2034</v>
      </c>
      <c r="P375" s="173">
        <f ca="1">Projekt!T$2</f>
        <v>2035</v>
      </c>
      <c r="Q375" s="173">
        <f ca="1">Projekt!U$2</f>
        <v>2036</v>
      </c>
      <c r="R375" s="173">
        <f ca="1">Projekt!V$2</f>
        <v>2037</v>
      </c>
      <c r="S375" s="173">
        <f ca="1">Projekt!W$2</f>
        <v>2038</v>
      </c>
      <c r="T375" s="173">
        <f ca="1">Projekt!X$2</f>
        <v>2039</v>
      </c>
      <c r="U375" s="173">
        <f ca="1">Projekt!Y$2</f>
        <v>2040</v>
      </c>
      <c r="V375" s="173">
        <f ca="1">Projekt!Z$2</f>
        <v>2041</v>
      </c>
      <c r="W375" s="173">
        <f ca="1">Projekt!AA$2</f>
        <v>2042</v>
      </c>
      <c r="X375" s="173">
        <f ca="1">Projekt!AB$2</f>
        <v>2043</v>
      </c>
      <c r="Y375" s="173">
        <f ca="1">Projekt!AC$2</f>
        <v>2044</v>
      </c>
      <c r="Z375" s="173">
        <f ca="1">Projekt!AD$2</f>
        <v>2045</v>
      </c>
    </row>
    <row r="376" spans="2:26" hidden="1" outlineLevel="1" x14ac:dyDescent="0.3">
      <c r="B376" s="163" t="s">
        <v>91</v>
      </c>
      <c r="G376" s="156">
        <f t="shared" ref="G376:G381" ca="1" si="366">G356-G366</f>
        <v>0</v>
      </c>
      <c r="H376" s="156">
        <f t="shared" ref="H376:H381" ca="1" si="367">G376+H356-H366</f>
        <v>0</v>
      </c>
      <c r="I376" s="156">
        <f t="shared" ref="I376:I381" ca="1" si="368">H376+I356-I366</f>
        <v>0</v>
      </c>
      <c r="J376" s="156">
        <f t="shared" ref="J376:J381" ca="1" si="369">I376+J356-J366</f>
        <v>0</v>
      </c>
      <c r="K376" s="156">
        <f t="shared" ref="K376:K381" ca="1" si="370">J376+K356-K366</f>
        <v>0</v>
      </c>
      <c r="L376" s="156">
        <f t="shared" ref="L376:L381" ca="1" si="371">K376+L356-L366</f>
        <v>0</v>
      </c>
      <c r="M376" s="156">
        <f t="shared" ref="M376:M381" ca="1" si="372">L376+M356-M366</f>
        <v>0</v>
      </c>
      <c r="N376" s="156">
        <f t="shared" ref="N376:N381" ca="1" si="373">M376+N356-N366</f>
        <v>0</v>
      </c>
      <c r="O376" s="156">
        <f t="shared" ref="O376:O381" ca="1" si="374">N376+O356-O366</f>
        <v>0</v>
      </c>
      <c r="P376" s="156">
        <f t="shared" ref="P376:P381" ca="1" si="375">O376+P356-P366</f>
        <v>0</v>
      </c>
      <c r="Q376" s="156">
        <f t="shared" ref="Q376:Q381" ca="1" si="376">P376+Q356-Q366</f>
        <v>0</v>
      </c>
      <c r="R376" s="156">
        <f t="shared" ref="R376:R381" ca="1" si="377">Q376+R356-R366</f>
        <v>0</v>
      </c>
      <c r="S376" s="156">
        <f t="shared" ref="S376:S381" ca="1" si="378">R376+S356-S366</f>
        <v>0</v>
      </c>
      <c r="T376" s="156">
        <f t="shared" ref="T376:T381" ca="1" si="379">S376+T356-T366</f>
        <v>0</v>
      </c>
      <c r="U376" s="156">
        <f t="shared" ref="U376:U381" ca="1" si="380">T376+U356-U366</f>
        <v>0</v>
      </c>
      <c r="V376" s="156">
        <f t="shared" ref="V376:V381" ca="1" si="381">U376+V356-V366</f>
        <v>0</v>
      </c>
      <c r="W376" s="156">
        <f t="shared" ref="W376:W381" ca="1" si="382">V376+W356-W366</f>
        <v>0</v>
      </c>
      <c r="X376" s="156">
        <f t="shared" ref="X376:X381" ca="1" si="383">W376+X356-X366</f>
        <v>0</v>
      </c>
      <c r="Y376" s="156">
        <f t="shared" ref="Y376:Z381" ca="1" si="384">X376+Y356-Y366</f>
        <v>0</v>
      </c>
      <c r="Z376" s="156">
        <f t="shared" ca="1" si="384"/>
        <v>0</v>
      </c>
    </row>
    <row r="377" spans="2:26" hidden="1" outlineLevel="1" x14ac:dyDescent="0.3">
      <c r="B377" s="163" t="s">
        <v>93</v>
      </c>
      <c r="G377" s="156">
        <f t="shared" ca="1" si="366"/>
        <v>0</v>
      </c>
      <c r="H377" s="156">
        <f t="shared" ca="1" si="367"/>
        <v>0</v>
      </c>
      <c r="I377" s="156">
        <f t="shared" ca="1" si="368"/>
        <v>0</v>
      </c>
      <c r="J377" s="156">
        <f t="shared" ca="1" si="369"/>
        <v>0</v>
      </c>
      <c r="K377" s="156">
        <f t="shared" ca="1" si="370"/>
        <v>0</v>
      </c>
      <c r="L377" s="156">
        <f t="shared" ca="1" si="371"/>
        <v>0</v>
      </c>
      <c r="M377" s="156">
        <f t="shared" ca="1" si="372"/>
        <v>0</v>
      </c>
      <c r="N377" s="156">
        <f t="shared" ca="1" si="373"/>
        <v>0</v>
      </c>
      <c r="O377" s="156">
        <f t="shared" ca="1" si="374"/>
        <v>0</v>
      </c>
      <c r="P377" s="156">
        <f t="shared" ca="1" si="375"/>
        <v>0</v>
      </c>
      <c r="Q377" s="156">
        <f t="shared" ca="1" si="376"/>
        <v>0</v>
      </c>
      <c r="R377" s="156">
        <f t="shared" ca="1" si="377"/>
        <v>0</v>
      </c>
      <c r="S377" s="156">
        <f t="shared" ca="1" si="378"/>
        <v>0</v>
      </c>
      <c r="T377" s="156">
        <f t="shared" ca="1" si="379"/>
        <v>0</v>
      </c>
      <c r="U377" s="156">
        <f t="shared" ca="1" si="380"/>
        <v>0</v>
      </c>
      <c r="V377" s="156">
        <f t="shared" ca="1" si="381"/>
        <v>0</v>
      </c>
      <c r="W377" s="156">
        <f t="shared" ca="1" si="382"/>
        <v>0</v>
      </c>
      <c r="X377" s="156">
        <f t="shared" ca="1" si="383"/>
        <v>0</v>
      </c>
      <c r="Y377" s="156">
        <f t="shared" ca="1" si="384"/>
        <v>0</v>
      </c>
      <c r="Z377" s="156">
        <f t="shared" ca="1" si="384"/>
        <v>0</v>
      </c>
    </row>
    <row r="378" spans="2:26" hidden="1" outlineLevel="1" x14ac:dyDescent="0.3">
      <c r="B378" s="163" t="s">
        <v>108</v>
      </c>
      <c r="G378" s="156">
        <f t="shared" ca="1" si="366"/>
        <v>0</v>
      </c>
      <c r="H378" s="156">
        <f t="shared" ca="1" si="367"/>
        <v>0</v>
      </c>
      <c r="I378" s="156">
        <f t="shared" ca="1" si="368"/>
        <v>0</v>
      </c>
      <c r="J378" s="156">
        <f t="shared" ca="1" si="369"/>
        <v>0</v>
      </c>
      <c r="K378" s="156">
        <f t="shared" ca="1" si="370"/>
        <v>0</v>
      </c>
      <c r="L378" s="156">
        <f t="shared" ca="1" si="371"/>
        <v>0</v>
      </c>
      <c r="M378" s="156">
        <f t="shared" ca="1" si="372"/>
        <v>0</v>
      </c>
      <c r="N378" s="156">
        <f t="shared" ca="1" si="373"/>
        <v>0</v>
      </c>
      <c r="O378" s="156">
        <f t="shared" ca="1" si="374"/>
        <v>0</v>
      </c>
      <c r="P378" s="156">
        <f t="shared" ca="1" si="375"/>
        <v>0</v>
      </c>
      <c r="Q378" s="156">
        <f t="shared" ca="1" si="376"/>
        <v>0</v>
      </c>
      <c r="R378" s="156">
        <f t="shared" ca="1" si="377"/>
        <v>0</v>
      </c>
      <c r="S378" s="156">
        <f t="shared" ca="1" si="378"/>
        <v>0</v>
      </c>
      <c r="T378" s="156">
        <f t="shared" ca="1" si="379"/>
        <v>0</v>
      </c>
      <c r="U378" s="156">
        <f t="shared" ca="1" si="380"/>
        <v>0</v>
      </c>
      <c r="V378" s="156">
        <f t="shared" ca="1" si="381"/>
        <v>0</v>
      </c>
      <c r="W378" s="156">
        <f t="shared" ca="1" si="382"/>
        <v>0</v>
      </c>
      <c r="X378" s="156">
        <f t="shared" ca="1" si="383"/>
        <v>0</v>
      </c>
      <c r="Y378" s="156">
        <f t="shared" ca="1" si="384"/>
        <v>0</v>
      </c>
      <c r="Z378" s="156">
        <f t="shared" ca="1" si="384"/>
        <v>0</v>
      </c>
    </row>
    <row r="379" spans="2:26" hidden="1" outlineLevel="1" x14ac:dyDescent="0.3">
      <c r="B379" s="163" t="s">
        <v>109</v>
      </c>
      <c r="G379" s="156">
        <f t="shared" ca="1" si="366"/>
        <v>0</v>
      </c>
      <c r="H379" s="156">
        <f t="shared" ca="1" si="367"/>
        <v>0</v>
      </c>
      <c r="I379" s="156">
        <f t="shared" ca="1" si="368"/>
        <v>0</v>
      </c>
      <c r="J379" s="156">
        <f t="shared" ca="1" si="369"/>
        <v>0</v>
      </c>
      <c r="K379" s="156">
        <f t="shared" ca="1" si="370"/>
        <v>0</v>
      </c>
      <c r="L379" s="156">
        <f t="shared" ca="1" si="371"/>
        <v>0</v>
      </c>
      <c r="M379" s="156">
        <f t="shared" ca="1" si="372"/>
        <v>0</v>
      </c>
      <c r="N379" s="156">
        <f t="shared" ca="1" si="373"/>
        <v>0</v>
      </c>
      <c r="O379" s="156">
        <f t="shared" ca="1" si="374"/>
        <v>0</v>
      </c>
      <c r="P379" s="156">
        <f t="shared" ca="1" si="375"/>
        <v>0</v>
      </c>
      <c r="Q379" s="156">
        <f t="shared" ca="1" si="376"/>
        <v>0</v>
      </c>
      <c r="R379" s="156">
        <f t="shared" ca="1" si="377"/>
        <v>0</v>
      </c>
      <c r="S379" s="156">
        <f t="shared" ca="1" si="378"/>
        <v>0</v>
      </c>
      <c r="T379" s="156">
        <f t="shared" ca="1" si="379"/>
        <v>0</v>
      </c>
      <c r="U379" s="156">
        <f t="shared" ca="1" si="380"/>
        <v>0</v>
      </c>
      <c r="V379" s="156">
        <f t="shared" ca="1" si="381"/>
        <v>0</v>
      </c>
      <c r="W379" s="156">
        <f t="shared" ca="1" si="382"/>
        <v>0</v>
      </c>
      <c r="X379" s="156">
        <f t="shared" ca="1" si="383"/>
        <v>0</v>
      </c>
      <c r="Y379" s="156">
        <f t="shared" ca="1" si="384"/>
        <v>0</v>
      </c>
      <c r="Z379" s="156">
        <f t="shared" ca="1" si="384"/>
        <v>0</v>
      </c>
    </row>
    <row r="380" spans="2:26" hidden="1" outlineLevel="1" x14ac:dyDescent="0.3">
      <c r="B380" s="163" t="s">
        <v>110</v>
      </c>
      <c r="G380" s="156">
        <f t="shared" ca="1" si="366"/>
        <v>0</v>
      </c>
      <c r="H380" s="156">
        <f t="shared" ca="1" si="367"/>
        <v>0</v>
      </c>
      <c r="I380" s="156">
        <f t="shared" ca="1" si="368"/>
        <v>0</v>
      </c>
      <c r="J380" s="156">
        <f t="shared" ca="1" si="369"/>
        <v>0</v>
      </c>
      <c r="K380" s="156">
        <f t="shared" ca="1" si="370"/>
        <v>0</v>
      </c>
      <c r="L380" s="156">
        <f t="shared" ca="1" si="371"/>
        <v>0</v>
      </c>
      <c r="M380" s="156">
        <f t="shared" ca="1" si="372"/>
        <v>0</v>
      </c>
      <c r="N380" s="156">
        <f t="shared" ca="1" si="373"/>
        <v>0</v>
      </c>
      <c r="O380" s="156">
        <f t="shared" ca="1" si="374"/>
        <v>0</v>
      </c>
      <c r="P380" s="156">
        <f t="shared" ca="1" si="375"/>
        <v>0</v>
      </c>
      <c r="Q380" s="156">
        <f t="shared" ca="1" si="376"/>
        <v>0</v>
      </c>
      <c r="R380" s="156">
        <f t="shared" ca="1" si="377"/>
        <v>0</v>
      </c>
      <c r="S380" s="156">
        <f t="shared" ca="1" si="378"/>
        <v>0</v>
      </c>
      <c r="T380" s="156">
        <f t="shared" ca="1" si="379"/>
        <v>0</v>
      </c>
      <c r="U380" s="156">
        <f t="shared" ca="1" si="380"/>
        <v>0</v>
      </c>
      <c r="V380" s="156">
        <f t="shared" ca="1" si="381"/>
        <v>0</v>
      </c>
      <c r="W380" s="156">
        <f t="shared" ca="1" si="382"/>
        <v>0</v>
      </c>
      <c r="X380" s="156">
        <f t="shared" ca="1" si="383"/>
        <v>0</v>
      </c>
      <c r="Y380" s="156">
        <f t="shared" ca="1" si="384"/>
        <v>0</v>
      </c>
      <c r="Z380" s="156">
        <f t="shared" ca="1" si="384"/>
        <v>0</v>
      </c>
    </row>
    <row r="381" spans="2:26" hidden="1" outlineLevel="1" x14ac:dyDescent="0.3">
      <c r="B381" s="163" t="s">
        <v>111</v>
      </c>
      <c r="G381" s="156">
        <f t="shared" ca="1" si="366"/>
        <v>0</v>
      </c>
      <c r="H381" s="156">
        <f t="shared" ca="1" si="367"/>
        <v>0</v>
      </c>
      <c r="I381" s="156">
        <f t="shared" ca="1" si="368"/>
        <v>0</v>
      </c>
      <c r="J381" s="156">
        <f t="shared" ca="1" si="369"/>
        <v>0</v>
      </c>
      <c r="K381" s="156">
        <f t="shared" ca="1" si="370"/>
        <v>0</v>
      </c>
      <c r="L381" s="156">
        <f t="shared" ca="1" si="371"/>
        <v>0</v>
      </c>
      <c r="M381" s="156">
        <f t="shared" ca="1" si="372"/>
        <v>0</v>
      </c>
      <c r="N381" s="156">
        <f t="shared" ca="1" si="373"/>
        <v>0</v>
      </c>
      <c r="O381" s="156">
        <f t="shared" ca="1" si="374"/>
        <v>0</v>
      </c>
      <c r="P381" s="156">
        <f t="shared" ca="1" si="375"/>
        <v>0</v>
      </c>
      <c r="Q381" s="156">
        <f t="shared" ca="1" si="376"/>
        <v>0</v>
      </c>
      <c r="R381" s="156">
        <f t="shared" ca="1" si="377"/>
        <v>0</v>
      </c>
      <c r="S381" s="156">
        <f t="shared" ca="1" si="378"/>
        <v>0</v>
      </c>
      <c r="T381" s="156">
        <f t="shared" ca="1" si="379"/>
        <v>0</v>
      </c>
      <c r="U381" s="156">
        <f t="shared" ca="1" si="380"/>
        <v>0</v>
      </c>
      <c r="V381" s="156">
        <f t="shared" ca="1" si="381"/>
        <v>0</v>
      </c>
      <c r="W381" s="156">
        <f t="shared" ca="1" si="382"/>
        <v>0</v>
      </c>
      <c r="X381" s="156">
        <f t="shared" ca="1" si="383"/>
        <v>0</v>
      </c>
      <c r="Y381" s="156">
        <f t="shared" ca="1" si="384"/>
        <v>0</v>
      </c>
      <c r="Z381" s="156">
        <f t="shared" ca="1" si="384"/>
        <v>0</v>
      </c>
    </row>
    <row r="382" spans="2:26" hidden="1" outlineLevel="1" x14ac:dyDescent="0.3">
      <c r="B382" s="168" t="s">
        <v>121</v>
      </c>
      <c r="C382" s="168"/>
      <c r="D382" s="168"/>
      <c r="E382" s="168"/>
      <c r="F382" s="168"/>
      <c r="G382" s="175">
        <f ca="1">SUM(G376:G381)</f>
        <v>0</v>
      </c>
      <c r="H382" s="175">
        <f t="shared" ref="H382" ca="1" si="385">SUM(H376:H381)</f>
        <v>0</v>
      </c>
      <c r="I382" s="175">
        <f t="shared" ref="I382:U382" ca="1" si="386">SUM(I376:I381)</f>
        <v>0</v>
      </c>
      <c r="J382" s="175">
        <f t="shared" ca="1" si="386"/>
        <v>0</v>
      </c>
      <c r="K382" s="175">
        <f t="shared" ca="1" si="386"/>
        <v>0</v>
      </c>
      <c r="L382" s="175">
        <f t="shared" ca="1" si="386"/>
        <v>0</v>
      </c>
      <c r="M382" s="175">
        <f t="shared" ca="1" si="386"/>
        <v>0</v>
      </c>
      <c r="N382" s="175">
        <f t="shared" ca="1" si="386"/>
        <v>0</v>
      </c>
      <c r="O382" s="175">
        <f t="shared" ca="1" si="386"/>
        <v>0</v>
      </c>
      <c r="P382" s="175">
        <f t="shared" ca="1" si="386"/>
        <v>0</v>
      </c>
      <c r="Q382" s="175">
        <f t="shared" ca="1" si="386"/>
        <v>0</v>
      </c>
      <c r="R382" s="175">
        <f t="shared" ca="1" si="386"/>
        <v>0</v>
      </c>
      <c r="S382" s="175">
        <f t="shared" ca="1" si="386"/>
        <v>0</v>
      </c>
      <c r="T382" s="175">
        <f t="shared" ca="1" si="386"/>
        <v>0</v>
      </c>
      <c r="U382" s="175">
        <f t="shared" ca="1" si="386"/>
        <v>0</v>
      </c>
      <c r="V382" s="175">
        <f t="shared" ref="V382:Y382" ca="1" si="387">SUM(V376:V381)</f>
        <v>0</v>
      </c>
      <c r="W382" s="175">
        <f t="shared" ca="1" si="387"/>
        <v>0</v>
      </c>
      <c r="X382" s="175">
        <f t="shared" ca="1" si="387"/>
        <v>0</v>
      </c>
      <c r="Y382" s="175">
        <f t="shared" ca="1" si="387"/>
        <v>0</v>
      </c>
      <c r="Z382" s="175">
        <f t="shared" ref="Z382" ca="1" si="388">SUM(Z376:Z381)</f>
        <v>0</v>
      </c>
    </row>
    <row r="383" spans="2:26" collapsed="1" x14ac:dyDescent="0.3"/>
    <row r="391" spans="2:27" x14ac:dyDescent="0.3">
      <c r="B391" s="167" t="s">
        <v>118</v>
      </c>
    </row>
    <row r="392" spans="2:27" x14ac:dyDescent="0.3">
      <c r="B392" s="163" t="s">
        <v>127</v>
      </c>
      <c r="D392" s="163">
        <f ca="1">C24</f>
        <v>2026</v>
      </c>
      <c r="E392" s="163">
        <f t="shared" ref="E392:P392" ca="1" si="389">D392+1</f>
        <v>2027</v>
      </c>
      <c r="F392" s="163">
        <f t="shared" ca="1" si="389"/>
        <v>2028</v>
      </c>
      <c r="G392" s="163">
        <f t="shared" ca="1" si="389"/>
        <v>2029</v>
      </c>
      <c r="H392" s="163">
        <f t="shared" ca="1" si="389"/>
        <v>2030</v>
      </c>
      <c r="I392" s="163">
        <f t="shared" ca="1" si="389"/>
        <v>2031</v>
      </c>
      <c r="J392" s="163">
        <f t="shared" ca="1" si="389"/>
        <v>2032</v>
      </c>
      <c r="K392" s="163">
        <f t="shared" ca="1" si="389"/>
        <v>2033</v>
      </c>
      <c r="L392" s="163">
        <f t="shared" ca="1" si="389"/>
        <v>2034</v>
      </c>
      <c r="M392" s="163">
        <f t="shared" ca="1" si="389"/>
        <v>2035</v>
      </c>
      <c r="N392" s="163">
        <f t="shared" ca="1" si="389"/>
        <v>2036</v>
      </c>
      <c r="O392" s="163">
        <f t="shared" ca="1" si="389"/>
        <v>2037</v>
      </c>
      <c r="P392" s="163">
        <f t="shared" ca="1" si="389"/>
        <v>2038</v>
      </c>
      <c r="Q392" s="163">
        <f t="shared" ref="Q392" ca="1" si="390">P392+1</f>
        <v>2039</v>
      </c>
      <c r="R392" s="163">
        <f t="shared" ref="R392" ca="1" si="391">Q392+1</f>
        <v>2040</v>
      </c>
      <c r="S392" s="163">
        <f t="shared" ref="S392" ca="1" si="392">R392+1</f>
        <v>2041</v>
      </c>
      <c r="T392" s="163">
        <f t="shared" ref="T392" ca="1" si="393">S392+1</f>
        <v>2042</v>
      </c>
      <c r="U392" s="163">
        <f t="shared" ref="U392" ca="1" si="394">T392+1</f>
        <v>2043</v>
      </c>
      <c r="V392" s="163">
        <f t="shared" ref="V392:W392" ca="1" si="395">U392+1</f>
        <v>2044</v>
      </c>
      <c r="W392" s="163">
        <f t="shared" ca="1" si="395"/>
        <v>2045</v>
      </c>
    </row>
    <row r="394" spans="2:27" x14ac:dyDescent="0.3">
      <c r="F394" s="163" t="s">
        <v>129</v>
      </c>
    </row>
    <row r="395" spans="2:27" x14ac:dyDescent="0.3">
      <c r="B395" s="163" t="s">
        <v>128</v>
      </c>
      <c r="C395" s="163" t="e">
        <f>D395-1</f>
        <v>#N/A</v>
      </c>
      <c r="D395" s="163" t="e">
        <f>E395-1</f>
        <v>#N/A</v>
      </c>
      <c r="E395" s="176" t="e">
        <f>D13</f>
        <v>#N/A</v>
      </c>
      <c r="F395" s="177" t="e">
        <f>IF(AND(OR(Rodzaj_Podmiotu=1,Rodzaj_Podmiotu=2,Rodzaj_Podmiotu=4),ISBLANK('Dane podstawowe'!C16)),"bd.",IF(AND(Rodzaj_Podmiotu=3,ISBLANK('Dane podstawowe'!C16)),"n/d",C13))</f>
        <v>#N/A</v>
      </c>
      <c r="G395" s="163">
        <f ca="1">D14</f>
        <v>2026</v>
      </c>
      <c r="H395" s="163">
        <f ca="1">G395+1</f>
        <v>2027</v>
      </c>
      <c r="I395" s="163">
        <f t="shared" ref="I395:S395" ca="1" si="396">H395+1</f>
        <v>2028</v>
      </c>
      <c r="J395" s="163">
        <f t="shared" ca="1" si="396"/>
        <v>2029</v>
      </c>
      <c r="K395" s="163">
        <f t="shared" ca="1" si="396"/>
        <v>2030</v>
      </c>
      <c r="L395" s="163">
        <f t="shared" ca="1" si="396"/>
        <v>2031</v>
      </c>
      <c r="M395" s="163">
        <f t="shared" ca="1" si="396"/>
        <v>2032</v>
      </c>
      <c r="N395" s="163">
        <f t="shared" ca="1" si="396"/>
        <v>2033</v>
      </c>
      <c r="O395" s="163">
        <f t="shared" ca="1" si="396"/>
        <v>2034</v>
      </c>
      <c r="P395" s="163">
        <f t="shared" ca="1" si="396"/>
        <v>2035</v>
      </c>
      <c r="Q395" s="163">
        <f t="shared" ca="1" si="396"/>
        <v>2036</v>
      </c>
      <c r="R395" s="163">
        <f t="shared" ca="1" si="396"/>
        <v>2037</v>
      </c>
      <c r="S395" s="163">
        <f t="shared" ca="1" si="396"/>
        <v>2038</v>
      </c>
      <c r="T395" s="163">
        <f t="shared" ref="T395" ca="1" si="397">S395+1</f>
        <v>2039</v>
      </c>
      <c r="U395" s="163">
        <f t="shared" ref="U395" ca="1" si="398">T395+1</f>
        <v>2040</v>
      </c>
      <c r="V395" s="163">
        <f t="shared" ref="V395" ca="1" si="399">U395+1</f>
        <v>2041</v>
      </c>
      <c r="W395" s="163">
        <f t="shared" ref="W395" ca="1" si="400">V395+1</f>
        <v>2042</v>
      </c>
      <c r="X395" s="163">
        <f t="shared" ref="X395" ca="1" si="401">W395+1</f>
        <v>2043</v>
      </c>
      <c r="Y395" s="163">
        <f t="shared" ref="Y395" ca="1" si="402">X395+1</f>
        <v>2044</v>
      </c>
      <c r="Z395" s="163">
        <f t="shared" ref="Z395:AA395" ca="1" si="403">Y395+1</f>
        <v>2045</v>
      </c>
      <c r="AA395" s="163">
        <f t="shared" ca="1" si="403"/>
        <v>2046</v>
      </c>
    </row>
    <row r="403" spans="2:22" x14ac:dyDescent="0.3">
      <c r="B403" s="365" t="s">
        <v>217</v>
      </c>
      <c r="C403" s="365"/>
      <c r="D403" s="365"/>
      <c r="E403" s="365"/>
    </row>
    <row r="404" spans="2:22" outlineLevel="1" x14ac:dyDescent="0.3"/>
    <row r="405" spans="2:22" outlineLevel="1" x14ac:dyDescent="0.3"/>
    <row r="406" spans="2:22" outlineLevel="1" x14ac:dyDescent="0.3">
      <c r="C406" s="173">
        <f ca="1">Projekt!K$2</f>
        <v>2026</v>
      </c>
      <c r="D406" s="173">
        <f ca="1">Projekt!L$2</f>
        <v>2027</v>
      </c>
      <c r="E406" s="173">
        <f ca="1">Projekt!M$2</f>
        <v>2028</v>
      </c>
      <c r="F406" s="173">
        <f ca="1">Projekt!N$2</f>
        <v>2029</v>
      </c>
      <c r="G406" s="173">
        <f ca="1">Projekt!O$2</f>
        <v>2030</v>
      </c>
      <c r="H406" s="173">
        <f ca="1">Projekt!P$2</f>
        <v>2031</v>
      </c>
      <c r="I406" s="173">
        <f ca="1">Projekt!Q$2</f>
        <v>2032</v>
      </c>
      <c r="J406" s="173">
        <f ca="1">Projekt!R$2</f>
        <v>2033</v>
      </c>
      <c r="K406" s="173">
        <f ca="1">Projekt!S$2</f>
        <v>2034</v>
      </c>
      <c r="L406" s="173">
        <f ca="1">Projekt!T$2</f>
        <v>2035</v>
      </c>
      <c r="M406" s="173">
        <f ca="1">Projekt!U$2</f>
        <v>2036</v>
      </c>
      <c r="N406" s="173">
        <f ca="1">Projekt!V$2</f>
        <v>2037</v>
      </c>
      <c r="O406" s="173">
        <f ca="1">Projekt!W$2</f>
        <v>2038</v>
      </c>
      <c r="P406" s="173">
        <f ca="1">Projekt!X$2</f>
        <v>2039</v>
      </c>
      <c r="Q406" s="173">
        <f ca="1">Projekt!Y$2</f>
        <v>2040</v>
      </c>
      <c r="R406" s="173">
        <f ca="1">Projekt!Z$2</f>
        <v>2041</v>
      </c>
      <c r="S406" s="173">
        <f ca="1">Projekt!AA$2</f>
        <v>2042</v>
      </c>
      <c r="T406" s="173">
        <f ca="1">Projekt!AB$2</f>
        <v>2043</v>
      </c>
      <c r="U406" s="173">
        <f ca="1">Projekt!AC$2</f>
        <v>2044</v>
      </c>
      <c r="V406" s="173">
        <f ca="1">Projekt!AD$2</f>
        <v>2045</v>
      </c>
    </row>
    <row r="407" spans="2:22" outlineLevel="1" x14ac:dyDescent="0.3">
      <c r="B407" s="178" t="s">
        <v>63</v>
      </c>
      <c r="C407" s="179">
        <f>ROUND(Projekt!K334,0)</f>
        <v>0</v>
      </c>
      <c r="D407" s="179">
        <f>Projekt!L334</f>
        <v>0</v>
      </c>
      <c r="E407" s="179">
        <f>Projekt!M334</f>
        <v>0</v>
      </c>
      <c r="F407" s="179">
        <f>Projekt!N334</f>
        <v>0</v>
      </c>
      <c r="G407" s="179">
        <f>Projekt!O334</f>
        <v>0</v>
      </c>
      <c r="H407" s="179">
        <f>Projekt!P334</f>
        <v>0</v>
      </c>
      <c r="I407" s="179">
        <f>Projekt!Q334</f>
        <v>0</v>
      </c>
      <c r="J407" s="179">
        <f>Projekt!R334</f>
        <v>0</v>
      </c>
      <c r="K407" s="179">
        <f>Projekt!S334</f>
        <v>0</v>
      </c>
      <c r="L407" s="179">
        <f>Projekt!T334</f>
        <v>0</v>
      </c>
      <c r="M407" s="179">
        <f>Projekt!U334</f>
        <v>0</v>
      </c>
      <c r="N407" s="179">
        <f>Projekt!V334</f>
        <v>0</v>
      </c>
      <c r="O407" s="179">
        <f>Projekt!W334</f>
        <v>0</v>
      </c>
      <c r="P407" s="179">
        <f>Projekt!X334</f>
        <v>0</v>
      </c>
      <c r="Q407" s="179">
        <f>Projekt!Y334</f>
        <v>0</v>
      </c>
      <c r="R407" s="179">
        <f>Projekt!Z334</f>
        <v>0</v>
      </c>
      <c r="S407" s="179">
        <f>Projekt!AA334</f>
        <v>0</v>
      </c>
      <c r="T407" s="179">
        <f>Projekt!AB334</f>
        <v>0</v>
      </c>
      <c r="U407" s="179">
        <f>Projekt!AC334</f>
        <v>0</v>
      </c>
      <c r="V407" s="179">
        <f>Projekt!AD334</f>
        <v>0</v>
      </c>
    </row>
    <row r="408" spans="2:22" outlineLevel="1" x14ac:dyDescent="0.3">
      <c r="B408" s="178" t="s">
        <v>96</v>
      </c>
      <c r="C408" s="179">
        <f ca="1">ROUND(SUM(C409:C415),0)</f>
        <v>0</v>
      </c>
      <c r="D408" s="179">
        <f t="shared" ref="D408:I408" ca="1" si="404">SUM(D409:D415)</f>
        <v>0</v>
      </c>
      <c r="E408" s="179">
        <f t="shared" ca="1" si="404"/>
        <v>0</v>
      </c>
      <c r="F408" s="179">
        <f t="shared" ca="1" si="404"/>
        <v>0</v>
      </c>
      <c r="G408" s="179">
        <f t="shared" ca="1" si="404"/>
        <v>0</v>
      </c>
      <c r="H408" s="179">
        <f t="shared" ca="1" si="404"/>
        <v>0</v>
      </c>
      <c r="I408" s="179">
        <f t="shared" ca="1" si="404"/>
        <v>0</v>
      </c>
      <c r="J408" s="179">
        <f t="shared" ref="J408:V408" ca="1" si="405">SUM(J409:J415)</f>
        <v>0</v>
      </c>
      <c r="K408" s="179">
        <f t="shared" ca="1" si="405"/>
        <v>0</v>
      </c>
      <c r="L408" s="179">
        <f t="shared" ca="1" si="405"/>
        <v>0</v>
      </c>
      <c r="M408" s="179">
        <f t="shared" ca="1" si="405"/>
        <v>0</v>
      </c>
      <c r="N408" s="179">
        <f t="shared" ca="1" si="405"/>
        <v>0</v>
      </c>
      <c r="O408" s="179">
        <f t="shared" ca="1" si="405"/>
        <v>0</v>
      </c>
      <c r="P408" s="179">
        <f t="shared" ca="1" si="405"/>
        <v>0</v>
      </c>
      <c r="Q408" s="179">
        <f t="shared" ca="1" si="405"/>
        <v>0</v>
      </c>
      <c r="R408" s="179">
        <f t="shared" ca="1" si="405"/>
        <v>0</v>
      </c>
      <c r="S408" s="179">
        <f t="shared" ca="1" si="405"/>
        <v>0</v>
      </c>
      <c r="T408" s="179">
        <f t="shared" ca="1" si="405"/>
        <v>0</v>
      </c>
      <c r="U408" s="179">
        <f t="shared" ca="1" si="405"/>
        <v>0</v>
      </c>
      <c r="V408" s="179">
        <f t="shared" ca="1" si="405"/>
        <v>0</v>
      </c>
    </row>
    <row r="409" spans="2:22" outlineLevel="1" x14ac:dyDescent="0.3">
      <c r="B409" s="180" t="s">
        <v>65</v>
      </c>
      <c r="C409" s="181">
        <f ca="1">ROUND(SUMIFS(Projekt!K$8:K$107,Projekt!$J$8:$J$107,Projekt!$J$108,Projekt!$F$8:$F$107,$B409)+G243,0)</f>
        <v>0</v>
      </c>
      <c r="D409" s="181">
        <f ca="1">ROUND(SUMIFS(Projekt!L$8:L$107,Projekt!$J$8:$J$107,Projekt!$J$108,Projekt!$F$8:$F$107,$B409)+H243,0)</f>
        <v>0</v>
      </c>
      <c r="E409" s="181">
        <f ca="1">ROUND(SUMIFS(Projekt!M$8:M$107,Projekt!$J$8:$J$107,Projekt!$J$108,Projekt!$F$8:$F$107,$B409)+I243,0)</f>
        <v>0</v>
      </c>
      <c r="F409" s="181">
        <f ca="1">ROUND(SUMIFS(Projekt!N$8:N$107,Projekt!$J$8:$J$107,Projekt!$J$108,Projekt!$F$8:$F$107,$B409)+J243,0)</f>
        <v>0</v>
      </c>
      <c r="G409" s="181">
        <f ca="1">ROUND(SUMIFS(Projekt!O$8:O$107,Projekt!$J$8:$J$107,Projekt!$J$108,Projekt!$F$8:$F$107,$B409)+K243,0)</f>
        <v>0</v>
      </c>
      <c r="H409" s="181">
        <f ca="1">ROUND(SUMIFS(Projekt!P$8:P$107,Projekt!$J$8:$J$107,Projekt!$J$108,Projekt!$F$8:$F$107,$B409)+L243,0)</f>
        <v>0</v>
      </c>
      <c r="I409" s="181">
        <f ca="1">ROUND(SUMIFS(Projekt!Q$8:Q$107,Projekt!$J$8:$J$107,Projekt!$J$108,Projekt!$F$8:$F$107,$B409)+M243,0)</f>
        <v>0</v>
      </c>
      <c r="J409" s="181">
        <f ca="1">ROUND(SUMIFS(Projekt!R$8:R$107,Projekt!$J$8:$J$107,Projekt!$J$108,Projekt!$F$8:$F$107,$B409)+N243,0)</f>
        <v>0</v>
      </c>
      <c r="K409" s="181">
        <f ca="1">ROUND(SUMIFS(Projekt!S$8:S$107,Projekt!$J$8:$J$107,Projekt!$J$108,Projekt!$F$8:$F$107,$B409)+O243,0)</f>
        <v>0</v>
      </c>
      <c r="L409" s="181">
        <f ca="1">ROUND(SUMIFS(Projekt!T$8:T$107,Projekt!$J$8:$J$107,Projekt!$J$108,Projekt!$F$8:$F$107,$B409)+P243,0)</f>
        <v>0</v>
      </c>
      <c r="M409" s="181">
        <f ca="1">ROUND(SUMIFS(Projekt!U$8:U$107,Projekt!$J$8:$J$107,Projekt!$J$108,Projekt!$F$8:$F$107,$B409)+Q243,0)</f>
        <v>0</v>
      </c>
      <c r="N409" s="181">
        <f ca="1">ROUND(SUMIFS(Projekt!V$8:V$107,Projekt!$J$8:$J$107,Projekt!$J$108,Projekt!$F$8:$F$107,$B409)+R243,0)</f>
        <v>0</v>
      </c>
      <c r="O409" s="181">
        <f ca="1">ROUND(SUMIFS(Projekt!W$8:W$107,Projekt!$J$8:$J$107,Projekt!$J$108,Projekt!$F$8:$F$107,$B409)+S243,0)</f>
        <v>0</v>
      </c>
      <c r="P409" s="181">
        <f ca="1">ROUND(SUMIFS(Projekt!X$8:X$107,Projekt!$J$8:$J$107,Projekt!$J$108,Projekt!$F$8:$F$107,$B409)+T243,0)</f>
        <v>0</v>
      </c>
      <c r="Q409" s="181">
        <f ca="1">ROUND(SUMIFS(Projekt!Y$8:Y$107,Projekt!$J$8:$J$107,Projekt!$J$108,Projekt!$F$8:$F$107,$B409)+U243,0)</f>
        <v>0</v>
      </c>
      <c r="R409" s="181">
        <f ca="1">ROUND(SUMIFS(Projekt!Z$8:Z$107,Projekt!$J$8:$J$107,Projekt!$J$108,Projekt!$F$8:$F$107,$B409)+V243,0)</f>
        <v>0</v>
      </c>
      <c r="S409" s="181">
        <f ca="1">ROUND(SUMIFS(Projekt!AA$8:AA$107,Projekt!$J$8:$J$107,Projekt!$J$108,Projekt!$F$8:$F$107,$B409)+W243,0)</f>
        <v>0</v>
      </c>
      <c r="T409" s="181">
        <f ca="1">ROUND(SUMIFS(Projekt!AB$8:AB$107,Projekt!$J$8:$J$107,Projekt!$J$108,Projekt!$F$8:$F$107,$B409)+X243,0)</f>
        <v>0</v>
      </c>
      <c r="U409" s="181">
        <f ca="1">ROUND(SUMIFS(Projekt!AC$8:AC$107,Projekt!$J$8:$J$107,Projekt!$J$108,Projekt!$F$8:$F$107,$B409)+Y243,0)</f>
        <v>0</v>
      </c>
      <c r="V409" s="181">
        <f ca="1">ROUND(SUMIFS(Projekt!AD$8:AD$107,Projekt!$J$8:$J$107,Projekt!$J$108,Projekt!$F$8:$F$107,$B409)+Z243,0)</f>
        <v>0</v>
      </c>
    </row>
    <row r="410" spans="2:22" outlineLevel="1" x14ac:dyDescent="0.3">
      <c r="B410" s="180" t="s">
        <v>0</v>
      </c>
      <c r="C410" s="181">
        <f>ROUND(SUMIFS(Projekt!K$8:K$107,Projekt!$J$8:$J$107,Projekt!$J$108,Projekt!$F$8:$F$107,$B410),0)</f>
        <v>0</v>
      </c>
      <c r="D410" s="181">
        <f>ROUND(SUMIFS(Projekt!L$8:L$107,Projekt!$J$8:$J$107,Projekt!$J$108,Projekt!$F$8:$F$107,$B410),0)</f>
        <v>0</v>
      </c>
      <c r="E410" s="181">
        <f>ROUND(SUMIFS(Projekt!M$8:M$107,Projekt!$J$8:$J$107,Projekt!$J$108,Projekt!$F$8:$F$107,$B410),0)</f>
        <v>0</v>
      </c>
      <c r="F410" s="181">
        <f>ROUND(SUMIFS(Projekt!N$8:N$107,Projekt!$J$8:$J$107,Projekt!$J$108,Projekt!$F$8:$F$107,$B410),0)</f>
        <v>0</v>
      </c>
      <c r="G410" s="181">
        <f>ROUND(SUMIFS(Projekt!O$8:O$107,Projekt!$J$8:$J$107,Projekt!$J$108,Projekt!$F$8:$F$107,$B410),0)</f>
        <v>0</v>
      </c>
      <c r="H410" s="181">
        <f>ROUND(SUMIFS(Projekt!P$8:P$107,Projekt!$J$8:$J$107,Projekt!$J$108,Projekt!$F$8:$F$107,$B410),0)</f>
        <v>0</v>
      </c>
      <c r="I410" s="181">
        <f>ROUND(SUMIFS(Projekt!Q$8:Q$107,Projekt!$J$8:$J$107,Projekt!$J$108,Projekt!$F$8:$F$107,$B410),0)</f>
        <v>0</v>
      </c>
      <c r="J410" s="181">
        <f>ROUND(SUMIFS(Projekt!R$8:R$107,Projekt!$J$8:$J$107,Projekt!$J$108,Projekt!$F$8:$F$107,$B410),0)</f>
        <v>0</v>
      </c>
      <c r="K410" s="181">
        <f>ROUND(SUMIFS(Projekt!S$8:S$107,Projekt!$J$8:$J$107,Projekt!$J$108,Projekt!$F$8:$F$107,$B410),0)</f>
        <v>0</v>
      </c>
      <c r="L410" s="181">
        <f>ROUND(SUMIFS(Projekt!T$8:T$107,Projekt!$J$8:$J$107,Projekt!$J$108,Projekt!$F$8:$F$107,$B410),0)</f>
        <v>0</v>
      </c>
      <c r="M410" s="181">
        <f>ROUND(SUMIFS(Projekt!U$8:U$107,Projekt!$J$8:$J$107,Projekt!$J$108,Projekt!$F$8:$F$107,$B410),0)</f>
        <v>0</v>
      </c>
      <c r="N410" s="181">
        <f>ROUND(SUMIFS(Projekt!V$8:V$107,Projekt!$J$8:$J$107,Projekt!$J$108,Projekt!$F$8:$F$107,$B410),0)</f>
        <v>0</v>
      </c>
      <c r="O410" s="181">
        <f>ROUND(SUMIFS(Projekt!W$8:W$107,Projekt!$J$8:$J$107,Projekt!$J$108,Projekt!$F$8:$F$107,$B410),0)</f>
        <v>0</v>
      </c>
      <c r="P410" s="181">
        <f>ROUND(SUMIFS(Projekt!X$8:X$107,Projekt!$J$8:$J$107,Projekt!$J$108,Projekt!$F$8:$F$107,$B410),0)</f>
        <v>0</v>
      </c>
      <c r="Q410" s="181">
        <f>ROUND(SUMIFS(Projekt!Y$8:Y$107,Projekt!$J$8:$J$107,Projekt!$J$108,Projekt!$F$8:$F$107,$B410),0)</f>
        <v>0</v>
      </c>
      <c r="R410" s="181">
        <f>ROUND(SUMIFS(Projekt!Z$8:Z$107,Projekt!$J$8:$J$107,Projekt!$J$108,Projekt!$F$8:$F$107,$B410),0)</f>
        <v>0</v>
      </c>
      <c r="S410" s="181">
        <f>ROUND(SUMIFS(Projekt!AA$8:AA$107,Projekt!$J$8:$J$107,Projekt!$J$108,Projekt!$F$8:$F$107,$B410),0)</f>
        <v>0</v>
      </c>
      <c r="T410" s="181">
        <f>ROUND(SUMIFS(Projekt!AB$8:AB$107,Projekt!$J$8:$J$107,Projekt!$J$108,Projekt!$F$8:$F$107,$B410),0)</f>
        <v>0</v>
      </c>
      <c r="U410" s="181">
        <f>ROUND(SUMIFS(Projekt!AC$8:AC$107,Projekt!$J$8:$J$107,Projekt!$J$108,Projekt!$F$8:$F$107,$B410),0)</f>
        <v>0</v>
      </c>
      <c r="V410" s="181">
        <f>ROUND(SUMIFS(Projekt!AD$8:AD$107,Projekt!$J$8:$J$107,Projekt!$J$108,Projekt!$F$8:$F$107,$B410),0)</f>
        <v>0</v>
      </c>
    </row>
    <row r="411" spans="2:22" outlineLevel="1" x14ac:dyDescent="0.3">
      <c r="B411" s="180" t="s">
        <v>1</v>
      </c>
      <c r="C411" s="181">
        <f>ROUND(SUMIFS(Projekt!K$8:K$107,Projekt!$J$8:$J$107,Projekt!$J$108,Projekt!$F$8:$F$107,$B411),0)</f>
        <v>0</v>
      </c>
      <c r="D411" s="181">
        <f>ROUND(SUMIFS(Projekt!L$8:L$107,Projekt!$J$8:$J$107,Projekt!$J$108,Projekt!$F$8:$F$107,$B411),0)</f>
        <v>0</v>
      </c>
      <c r="E411" s="181">
        <f>ROUND(SUMIFS(Projekt!M$8:M$107,Projekt!$J$8:$J$107,Projekt!$J$108,Projekt!$F$8:$F$107,$B411),0)</f>
        <v>0</v>
      </c>
      <c r="F411" s="181">
        <f>ROUND(SUMIFS(Projekt!N$8:N$107,Projekt!$J$8:$J$107,Projekt!$J$108,Projekt!$F$8:$F$107,$B411),0)</f>
        <v>0</v>
      </c>
      <c r="G411" s="181">
        <f>ROUND(SUMIFS(Projekt!O$8:O$107,Projekt!$J$8:$J$107,Projekt!$J$108,Projekt!$F$8:$F$107,$B411),0)</f>
        <v>0</v>
      </c>
      <c r="H411" s="181">
        <f>ROUND(SUMIFS(Projekt!P$8:P$107,Projekt!$J$8:$J$107,Projekt!$J$108,Projekt!$F$8:$F$107,$B411),0)</f>
        <v>0</v>
      </c>
      <c r="I411" s="181">
        <f>ROUND(SUMIFS(Projekt!Q$8:Q$107,Projekt!$J$8:$J$107,Projekt!$J$108,Projekt!$F$8:$F$107,$B411),0)</f>
        <v>0</v>
      </c>
      <c r="J411" s="181">
        <f>ROUND(SUMIFS(Projekt!R$8:R$107,Projekt!$J$8:$J$107,Projekt!$J$108,Projekt!$F$8:$F$107,$B411),0)</f>
        <v>0</v>
      </c>
      <c r="K411" s="181">
        <f>ROUND(SUMIFS(Projekt!S$8:S$107,Projekt!$J$8:$J$107,Projekt!$J$108,Projekt!$F$8:$F$107,$B411),0)</f>
        <v>0</v>
      </c>
      <c r="L411" s="181">
        <f>ROUND(SUMIFS(Projekt!T$8:T$107,Projekt!$J$8:$J$107,Projekt!$J$108,Projekt!$F$8:$F$107,$B411),0)</f>
        <v>0</v>
      </c>
      <c r="M411" s="181">
        <f>ROUND(SUMIFS(Projekt!U$8:U$107,Projekt!$J$8:$J$107,Projekt!$J$108,Projekt!$F$8:$F$107,$B411),0)</f>
        <v>0</v>
      </c>
      <c r="N411" s="181">
        <f>ROUND(SUMIFS(Projekt!V$8:V$107,Projekt!$J$8:$J$107,Projekt!$J$108,Projekt!$F$8:$F$107,$B411),0)</f>
        <v>0</v>
      </c>
      <c r="O411" s="181">
        <f>ROUND(SUMIFS(Projekt!W$8:W$107,Projekt!$J$8:$J$107,Projekt!$J$108,Projekt!$F$8:$F$107,$B411),0)</f>
        <v>0</v>
      </c>
      <c r="P411" s="181">
        <f>ROUND(SUMIFS(Projekt!X$8:X$107,Projekt!$J$8:$J$107,Projekt!$J$108,Projekt!$F$8:$F$107,$B411),0)</f>
        <v>0</v>
      </c>
      <c r="Q411" s="181">
        <f>ROUND(SUMIFS(Projekt!Y$8:Y$107,Projekt!$J$8:$J$107,Projekt!$J$108,Projekt!$F$8:$F$107,$B411),0)</f>
        <v>0</v>
      </c>
      <c r="R411" s="181">
        <f>ROUND(SUMIFS(Projekt!Z$8:Z$107,Projekt!$J$8:$J$107,Projekt!$J$108,Projekt!$F$8:$F$107,$B411),0)</f>
        <v>0</v>
      </c>
      <c r="S411" s="181">
        <f>ROUND(SUMIFS(Projekt!AA$8:AA$107,Projekt!$J$8:$J$107,Projekt!$J$108,Projekt!$F$8:$F$107,$B411),0)</f>
        <v>0</v>
      </c>
      <c r="T411" s="181">
        <f>ROUND(SUMIFS(Projekt!AB$8:AB$107,Projekt!$J$8:$J$107,Projekt!$J$108,Projekt!$F$8:$F$107,$B411),0)</f>
        <v>0</v>
      </c>
      <c r="U411" s="181">
        <f>ROUND(SUMIFS(Projekt!AC$8:AC$107,Projekt!$J$8:$J$107,Projekt!$J$108,Projekt!$F$8:$F$107,$B411),0)</f>
        <v>0</v>
      </c>
      <c r="V411" s="181">
        <f>ROUND(SUMIFS(Projekt!AD$8:AD$107,Projekt!$J$8:$J$107,Projekt!$J$108,Projekt!$F$8:$F$107,$B411),0)</f>
        <v>0</v>
      </c>
    </row>
    <row r="412" spans="2:22" outlineLevel="1" x14ac:dyDescent="0.3">
      <c r="B412" s="180" t="s">
        <v>2</v>
      </c>
      <c r="C412" s="181">
        <f>ROUND(SUMIFS(Projekt!K$8:K$107,Projekt!$J$8:$J$107,Projekt!$J$108,Projekt!$F$8:$F$107,$B412),0)</f>
        <v>0</v>
      </c>
      <c r="D412" s="181">
        <f>ROUND(SUMIFS(Projekt!L$8:L$107,Projekt!$J$8:$J$107,Projekt!$J$108,Projekt!$F$8:$F$107,$B412),0)</f>
        <v>0</v>
      </c>
      <c r="E412" s="181">
        <f>ROUND(SUMIFS(Projekt!M$8:M$107,Projekt!$J$8:$J$107,Projekt!$J$108,Projekt!$F$8:$F$107,$B412),0)</f>
        <v>0</v>
      </c>
      <c r="F412" s="181">
        <f>ROUND(SUMIFS(Projekt!N$8:N$107,Projekt!$J$8:$J$107,Projekt!$J$108,Projekt!$F$8:$F$107,$B412),0)</f>
        <v>0</v>
      </c>
      <c r="G412" s="181">
        <f>ROUND(SUMIFS(Projekt!O$8:O$107,Projekt!$J$8:$J$107,Projekt!$J$108,Projekt!$F$8:$F$107,$B412),0)</f>
        <v>0</v>
      </c>
      <c r="H412" s="181">
        <f>ROUND(SUMIFS(Projekt!P$8:P$107,Projekt!$J$8:$J$107,Projekt!$J$108,Projekt!$F$8:$F$107,$B412),0)</f>
        <v>0</v>
      </c>
      <c r="I412" s="181">
        <f>ROUND(SUMIFS(Projekt!Q$8:Q$107,Projekt!$J$8:$J$107,Projekt!$J$108,Projekt!$F$8:$F$107,$B412),0)</f>
        <v>0</v>
      </c>
      <c r="J412" s="181">
        <f>ROUND(SUMIFS(Projekt!R$8:R$107,Projekt!$J$8:$J$107,Projekt!$J$108,Projekt!$F$8:$F$107,$B412),0)</f>
        <v>0</v>
      </c>
      <c r="K412" s="181">
        <f>ROUND(SUMIFS(Projekt!S$8:S$107,Projekt!$J$8:$J$107,Projekt!$J$108,Projekt!$F$8:$F$107,$B412),0)</f>
        <v>0</v>
      </c>
      <c r="L412" s="181">
        <f>ROUND(SUMIFS(Projekt!T$8:T$107,Projekt!$J$8:$J$107,Projekt!$J$108,Projekt!$F$8:$F$107,$B412),0)</f>
        <v>0</v>
      </c>
      <c r="M412" s="181">
        <f>ROUND(SUMIFS(Projekt!U$8:U$107,Projekt!$J$8:$J$107,Projekt!$J$108,Projekt!$F$8:$F$107,$B412),0)</f>
        <v>0</v>
      </c>
      <c r="N412" s="181">
        <f>ROUND(SUMIFS(Projekt!V$8:V$107,Projekt!$J$8:$J$107,Projekt!$J$108,Projekt!$F$8:$F$107,$B412),0)</f>
        <v>0</v>
      </c>
      <c r="O412" s="181">
        <f>ROUND(SUMIFS(Projekt!W$8:W$107,Projekt!$J$8:$J$107,Projekt!$J$108,Projekt!$F$8:$F$107,$B412),0)</f>
        <v>0</v>
      </c>
      <c r="P412" s="181">
        <f>ROUND(SUMIFS(Projekt!X$8:X$107,Projekt!$J$8:$J$107,Projekt!$J$108,Projekt!$F$8:$F$107,$B412),0)</f>
        <v>0</v>
      </c>
      <c r="Q412" s="181">
        <f>ROUND(SUMIFS(Projekt!Y$8:Y$107,Projekt!$J$8:$J$107,Projekt!$J$108,Projekt!$F$8:$F$107,$B412),0)</f>
        <v>0</v>
      </c>
      <c r="R412" s="181">
        <f>ROUND(SUMIFS(Projekt!Z$8:Z$107,Projekt!$J$8:$J$107,Projekt!$J$108,Projekt!$F$8:$F$107,$B412),0)</f>
        <v>0</v>
      </c>
      <c r="S412" s="181">
        <f>ROUND(SUMIFS(Projekt!AA$8:AA$107,Projekt!$J$8:$J$107,Projekt!$J$108,Projekt!$F$8:$F$107,$B412),0)</f>
        <v>0</v>
      </c>
      <c r="T412" s="181">
        <f>ROUND(SUMIFS(Projekt!AB$8:AB$107,Projekt!$J$8:$J$107,Projekt!$J$108,Projekt!$F$8:$F$107,$B412),0)</f>
        <v>0</v>
      </c>
      <c r="U412" s="181">
        <f>ROUND(SUMIFS(Projekt!AC$8:AC$107,Projekt!$J$8:$J$107,Projekt!$J$108,Projekt!$F$8:$F$107,$B412),0)</f>
        <v>0</v>
      </c>
      <c r="V412" s="181">
        <f>ROUND(SUMIFS(Projekt!AD$8:AD$107,Projekt!$J$8:$J$107,Projekt!$J$108,Projekt!$F$8:$F$107,$B412),0)</f>
        <v>0</v>
      </c>
    </row>
    <row r="413" spans="2:22" outlineLevel="1" x14ac:dyDescent="0.3">
      <c r="B413" s="180" t="s">
        <v>122</v>
      </c>
      <c r="C413" s="181">
        <f>ROUND(SUMIFS(Projekt!K$8:K$107,Projekt!$J$8:$J$107,Projekt!$J$108,Projekt!$F$8:$F$107,$B413),0)</f>
        <v>0</v>
      </c>
      <c r="D413" s="181">
        <f>ROUND(SUMIFS(Projekt!L$8:L$107,Projekt!$J$8:$J$107,Projekt!$J$108,Projekt!$F$8:$F$107,$B413),0)</f>
        <v>0</v>
      </c>
      <c r="E413" s="181">
        <f>ROUND(SUMIFS(Projekt!M$8:M$107,Projekt!$J$8:$J$107,Projekt!$J$108,Projekt!$F$8:$F$107,$B413),0)</f>
        <v>0</v>
      </c>
      <c r="F413" s="181">
        <f>ROUND(SUMIFS(Projekt!N$8:N$107,Projekt!$J$8:$J$107,Projekt!$J$108,Projekt!$F$8:$F$107,$B413),0)</f>
        <v>0</v>
      </c>
      <c r="G413" s="181">
        <f>ROUND(SUMIFS(Projekt!O$8:O$107,Projekt!$J$8:$J$107,Projekt!$J$108,Projekt!$F$8:$F$107,$B413),0)</f>
        <v>0</v>
      </c>
      <c r="H413" s="181">
        <f>ROUND(SUMIFS(Projekt!P$8:P$107,Projekt!$J$8:$J$107,Projekt!$J$108,Projekt!$F$8:$F$107,$B413),0)</f>
        <v>0</v>
      </c>
      <c r="I413" s="181">
        <f>ROUND(SUMIFS(Projekt!Q$8:Q$107,Projekt!$J$8:$J$107,Projekt!$J$108,Projekt!$F$8:$F$107,$B413),0)</f>
        <v>0</v>
      </c>
      <c r="J413" s="181">
        <f>ROUND(SUMIFS(Projekt!R$8:R$107,Projekt!$J$8:$J$107,Projekt!$J$108,Projekt!$F$8:$F$107,$B413),0)</f>
        <v>0</v>
      </c>
      <c r="K413" s="181">
        <f>ROUND(SUMIFS(Projekt!S$8:S$107,Projekt!$J$8:$J$107,Projekt!$J$108,Projekt!$F$8:$F$107,$B413),0)</f>
        <v>0</v>
      </c>
      <c r="L413" s="181">
        <f>ROUND(SUMIFS(Projekt!T$8:T$107,Projekt!$J$8:$J$107,Projekt!$J$108,Projekt!$F$8:$F$107,$B413),0)</f>
        <v>0</v>
      </c>
      <c r="M413" s="181">
        <f>ROUND(SUMIFS(Projekt!U$8:U$107,Projekt!$J$8:$J$107,Projekt!$J$108,Projekt!$F$8:$F$107,$B413),0)</f>
        <v>0</v>
      </c>
      <c r="N413" s="181">
        <f>ROUND(SUMIFS(Projekt!V$8:V$107,Projekt!$J$8:$J$107,Projekt!$J$108,Projekt!$F$8:$F$107,$B413),0)</f>
        <v>0</v>
      </c>
      <c r="O413" s="181">
        <f>ROUND(SUMIFS(Projekt!W$8:W$107,Projekt!$J$8:$J$107,Projekt!$J$108,Projekt!$F$8:$F$107,$B413),0)</f>
        <v>0</v>
      </c>
      <c r="P413" s="181">
        <f>ROUND(SUMIFS(Projekt!X$8:X$107,Projekt!$J$8:$J$107,Projekt!$J$108,Projekt!$F$8:$F$107,$B413),0)</f>
        <v>0</v>
      </c>
      <c r="Q413" s="181">
        <f>ROUND(SUMIFS(Projekt!Y$8:Y$107,Projekt!$J$8:$J$107,Projekt!$J$108,Projekt!$F$8:$F$107,$B413),0)</f>
        <v>0</v>
      </c>
      <c r="R413" s="181">
        <f>ROUND(SUMIFS(Projekt!Z$8:Z$107,Projekt!$J$8:$J$107,Projekt!$J$108,Projekt!$F$8:$F$107,$B413),0)</f>
        <v>0</v>
      </c>
      <c r="S413" s="181">
        <f>ROUND(SUMIFS(Projekt!AA$8:AA$107,Projekt!$J$8:$J$107,Projekt!$J$108,Projekt!$F$8:$F$107,$B413),0)</f>
        <v>0</v>
      </c>
      <c r="T413" s="181">
        <f>ROUND(SUMIFS(Projekt!AB$8:AB$107,Projekt!$J$8:$J$107,Projekt!$J$108,Projekt!$F$8:$F$107,$B413),0)</f>
        <v>0</v>
      </c>
      <c r="U413" s="181">
        <f>ROUND(SUMIFS(Projekt!AC$8:AC$107,Projekt!$J$8:$J$107,Projekt!$J$108,Projekt!$F$8:$F$107,$B413),0)</f>
        <v>0</v>
      </c>
      <c r="V413" s="181">
        <f>ROUND(SUMIFS(Projekt!AD$8:AD$107,Projekt!$J$8:$J$107,Projekt!$J$108,Projekt!$F$8:$F$107,$B413),0)</f>
        <v>0</v>
      </c>
    </row>
    <row r="414" spans="2:22" outlineLevel="1" x14ac:dyDescent="0.3">
      <c r="B414" s="180" t="s">
        <v>3</v>
      </c>
      <c r="C414" s="181">
        <f>ROUND(SUMIFS(Projekt!K$8:K$107,Projekt!$J$8:$J$107,Projekt!$J$108,Projekt!$F$8:$F$107,$B414),0)</f>
        <v>0</v>
      </c>
      <c r="D414" s="181">
        <f>ROUND(SUMIFS(Projekt!L$8:L$107,Projekt!$J$8:$J$107,Projekt!$J$108,Projekt!$F$8:$F$107,$B414),0)</f>
        <v>0</v>
      </c>
      <c r="E414" s="181">
        <f>ROUND(SUMIFS(Projekt!M$8:M$107,Projekt!$J$8:$J$107,Projekt!$J$108,Projekt!$F$8:$F$107,$B414),0)</f>
        <v>0</v>
      </c>
      <c r="F414" s="181">
        <f>ROUND(SUMIFS(Projekt!N$8:N$107,Projekt!$J$8:$J$107,Projekt!$J$108,Projekt!$F$8:$F$107,$B414),0)</f>
        <v>0</v>
      </c>
      <c r="G414" s="181">
        <f>ROUND(SUMIFS(Projekt!O$8:O$107,Projekt!$J$8:$J$107,Projekt!$J$108,Projekt!$F$8:$F$107,$B414),0)</f>
        <v>0</v>
      </c>
      <c r="H414" s="181">
        <f>ROUND(SUMIFS(Projekt!P$8:P$107,Projekt!$J$8:$J$107,Projekt!$J$108,Projekt!$F$8:$F$107,$B414),0)</f>
        <v>0</v>
      </c>
      <c r="I414" s="181">
        <f>ROUND(SUMIFS(Projekt!Q$8:Q$107,Projekt!$J$8:$J$107,Projekt!$J$108,Projekt!$F$8:$F$107,$B414),0)</f>
        <v>0</v>
      </c>
      <c r="J414" s="181">
        <f>ROUND(SUMIFS(Projekt!R$8:R$107,Projekt!$J$8:$J$107,Projekt!$J$108,Projekt!$F$8:$F$107,$B414),0)</f>
        <v>0</v>
      </c>
      <c r="K414" s="181">
        <f>ROUND(SUMIFS(Projekt!S$8:S$107,Projekt!$J$8:$J$107,Projekt!$J$108,Projekt!$F$8:$F$107,$B414),0)</f>
        <v>0</v>
      </c>
      <c r="L414" s="181">
        <f>ROUND(SUMIFS(Projekt!T$8:T$107,Projekt!$J$8:$J$107,Projekt!$J$108,Projekt!$F$8:$F$107,$B414),0)</f>
        <v>0</v>
      </c>
      <c r="M414" s="181">
        <f>ROUND(SUMIFS(Projekt!U$8:U$107,Projekt!$J$8:$J$107,Projekt!$J$108,Projekt!$F$8:$F$107,$B414),0)</f>
        <v>0</v>
      </c>
      <c r="N414" s="181">
        <f>ROUND(SUMIFS(Projekt!V$8:V$107,Projekt!$J$8:$J$107,Projekt!$J$108,Projekt!$F$8:$F$107,$B414),0)</f>
        <v>0</v>
      </c>
      <c r="O414" s="181">
        <f>ROUND(SUMIFS(Projekt!W$8:W$107,Projekt!$J$8:$J$107,Projekt!$J$108,Projekt!$F$8:$F$107,$B414),0)</f>
        <v>0</v>
      </c>
      <c r="P414" s="181">
        <f>ROUND(SUMIFS(Projekt!X$8:X$107,Projekt!$J$8:$J$107,Projekt!$J$108,Projekt!$F$8:$F$107,$B414),0)</f>
        <v>0</v>
      </c>
      <c r="Q414" s="181">
        <f>ROUND(SUMIFS(Projekt!Y$8:Y$107,Projekt!$J$8:$J$107,Projekt!$J$108,Projekt!$F$8:$F$107,$B414),0)</f>
        <v>0</v>
      </c>
      <c r="R414" s="181">
        <f>ROUND(SUMIFS(Projekt!Z$8:Z$107,Projekt!$J$8:$J$107,Projekt!$J$108,Projekt!$F$8:$F$107,$B414),0)</f>
        <v>0</v>
      </c>
      <c r="S414" s="181">
        <f>ROUND(SUMIFS(Projekt!AA$8:AA$107,Projekt!$J$8:$J$107,Projekt!$J$108,Projekt!$F$8:$F$107,$B414),0)</f>
        <v>0</v>
      </c>
      <c r="T414" s="181">
        <f>ROUND(SUMIFS(Projekt!AB$8:AB$107,Projekt!$J$8:$J$107,Projekt!$J$108,Projekt!$F$8:$F$107,$B414),0)</f>
        <v>0</v>
      </c>
      <c r="U414" s="181">
        <f>ROUND(SUMIFS(Projekt!AC$8:AC$107,Projekt!$J$8:$J$107,Projekt!$J$108,Projekt!$F$8:$F$107,$B414),0)</f>
        <v>0</v>
      </c>
      <c r="V414" s="181">
        <f>ROUND(SUMIFS(Projekt!AD$8:AD$107,Projekt!$J$8:$J$107,Projekt!$J$108,Projekt!$F$8:$F$107,$B414),0)</f>
        <v>0</v>
      </c>
    </row>
    <row r="415" spans="2:22" outlineLevel="1" x14ac:dyDescent="0.3">
      <c r="B415" s="180" t="s">
        <v>123</v>
      </c>
      <c r="C415" s="181">
        <f>ROUND(SUMIFS(Projekt!K$8:K$107,Projekt!$J$8:$J$107,Projekt!$J$108,Projekt!$F$8:$F$107,$B415),0)</f>
        <v>0</v>
      </c>
      <c r="D415" s="181">
        <f>ROUND(SUMIFS(Projekt!L$8:L$107,Projekt!$J$8:$J$107,Projekt!$J$108,Projekt!$F$8:$F$107,$B415),0)</f>
        <v>0</v>
      </c>
      <c r="E415" s="181">
        <f>ROUND(SUMIFS(Projekt!M$8:M$107,Projekt!$J$8:$J$107,Projekt!$J$108,Projekt!$F$8:$F$107,$B415),0)</f>
        <v>0</v>
      </c>
      <c r="F415" s="181">
        <f>ROUND(SUMIFS(Projekt!N$8:N$107,Projekt!$J$8:$J$107,Projekt!$J$108,Projekt!$F$8:$F$107,$B415),0)</f>
        <v>0</v>
      </c>
      <c r="G415" s="181">
        <f>ROUND(SUMIFS(Projekt!O$8:O$107,Projekt!$J$8:$J$107,Projekt!$J$108,Projekt!$F$8:$F$107,$B415),0)</f>
        <v>0</v>
      </c>
      <c r="H415" s="181">
        <f>ROUND(SUMIFS(Projekt!P$8:P$107,Projekt!$J$8:$J$107,Projekt!$J$108,Projekt!$F$8:$F$107,$B415),0)</f>
        <v>0</v>
      </c>
      <c r="I415" s="181">
        <f>ROUND(SUMIFS(Projekt!Q$8:Q$107,Projekt!$J$8:$J$107,Projekt!$J$108,Projekt!$F$8:$F$107,$B415),0)</f>
        <v>0</v>
      </c>
      <c r="J415" s="181">
        <f>ROUND(SUMIFS(Projekt!R$8:R$107,Projekt!$J$8:$J$107,Projekt!$J$108,Projekt!$F$8:$F$107,$B415),0)</f>
        <v>0</v>
      </c>
      <c r="K415" s="181">
        <f>ROUND(SUMIFS(Projekt!S$8:S$107,Projekt!$J$8:$J$107,Projekt!$J$108,Projekt!$F$8:$F$107,$B415),0)</f>
        <v>0</v>
      </c>
      <c r="L415" s="181">
        <f>ROUND(SUMIFS(Projekt!T$8:T$107,Projekt!$J$8:$J$107,Projekt!$J$108,Projekt!$F$8:$F$107,$B415),0)</f>
        <v>0</v>
      </c>
      <c r="M415" s="181">
        <f>ROUND(SUMIFS(Projekt!U$8:U$107,Projekt!$J$8:$J$107,Projekt!$J$108,Projekt!$F$8:$F$107,$B415),0)</f>
        <v>0</v>
      </c>
      <c r="N415" s="181">
        <f>ROUND(SUMIFS(Projekt!V$8:V$107,Projekt!$J$8:$J$107,Projekt!$J$108,Projekt!$F$8:$F$107,$B415),0)</f>
        <v>0</v>
      </c>
      <c r="O415" s="181">
        <f>ROUND(SUMIFS(Projekt!W$8:W$107,Projekt!$J$8:$J$107,Projekt!$J$108,Projekt!$F$8:$F$107,$B415),0)</f>
        <v>0</v>
      </c>
      <c r="P415" s="181">
        <f>ROUND(SUMIFS(Projekt!X$8:X$107,Projekt!$J$8:$J$107,Projekt!$J$108,Projekt!$F$8:$F$107,$B415),0)</f>
        <v>0</v>
      </c>
      <c r="Q415" s="181">
        <f>ROUND(SUMIFS(Projekt!Y$8:Y$107,Projekt!$J$8:$J$107,Projekt!$J$108,Projekt!$F$8:$F$107,$B415),0)</f>
        <v>0</v>
      </c>
      <c r="R415" s="181">
        <f>ROUND(SUMIFS(Projekt!Z$8:Z$107,Projekt!$J$8:$J$107,Projekt!$J$108,Projekt!$F$8:$F$107,$B415),0)</f>
        <v>0</v>
      </c>
      <c r="S415" s="181">
        <f>ROUND(SUMIFS(Projekt!AA$8:AA$107,Projekt!$J$8:$J$107,Projekt!$J$108,Projekt!$F$8:$F$107,$B415),0)</f>
        <v>0</v>
      </c>
      <c r="T415" s="181">
        <f>ROUND(SUMIFS(Projekt!AB$8:AB$107,Projekt!$J$8:$J$107,Projekt!$J$108,Projekt!$F$8:$F$107,$B415),0)</f>
        <v>0</v>
      </c>
      <c r="U415" s="181">
        <f>ROUND(SUMIFS(Projekt!AC$8:AC$107,Projekt!$J$8:$J$107,Projekt!$J$108,Projekt!$F$8:$F$107,$B415),0)</f>
        <v>0</v>
      </c>
      <c r="V415" s="181">
        <f>ROUND(SUMIFS(Projekt!AD$8:AD$107,Projekt!$J$8:$J$107,Projekt!$J$108,Projekt!$F$8:$F$107,$B415),0)</f>
        <v>0</v>
      </c>
    </row>
    <row r="416" spans="2:22" outlineLevel="1" x14ac:dyDescent="0.3">
      <c r="B416" s="168" t="s">
        <v>193</v>
      </c>
      <c r="C416" s="179">
        <f t="shared" ref="C416:I416" ca="1" si="406">ROUND(C407-C408,0)</f>
        <v>0</v>
      </c>
      <c r="D416" s="179">
        <f t="shared" ca="1" si="406"/>
        <v>0</v>
      </c>
      <c r="E416" s="179">
        <f t="shared" ca="1" si="406"/>
        <v>0</v>
      </c>
      <c r="F416" s="179">
        <f t="shared" ca="1" si="406"/>
        <v>0</v>
      </c>
      <c r="G416" s="179">
        <f t="shared" ca="1" si="406"/>
        <v>0</v>
      </c>
      <c r="H416" s="179">
        <f t="shared" ca="1" si="406"/>
        <v>0</v>
      </c>
      <c r="I416" s="179">
        <f t="shared" ca="1" si="406"/>
        <v>0</v>
      </c>
      <c r="J416" s="179">
        <f t="shared" ref="J416:V416" ca="1" si="407">ROUND(J407-J408,0)</f>
        <v>0</v>
      </c>
      <c r="K416" s="179">
        <f t="shared" ca="1" si="407"/>
        <v>0</v>
      </c>
      <c r="L416" s="179">
        <f t="shared" ca="1" si="407"/>
        <v>0</v>
      </c>
      <c r="M416" s="179">
        <f t="shared" ca="1" si="407"/>
        <v>0</v>
      </c>
      <c r="N416" s="179">
        <f t="shared" ca="1" si="407"/>
        <v>0</v>
      </c>
      <c r="O416" s="179">
        <f t="shared" ca="1" si="407"/>
        <v>0</v>
      </c>
      <c r="P416" s="179">
        <f t="shared" ca="1" si="407"/>
        <v>0</v>
      </c>
      <c r="Q416" s="179">
        <f t="shared" ca="1" si="407"/>
        <v>0</v>
      </c>
      <c r="R416" s="179">
        <f t="shared" ca="1" si="407"/>
        <v>0</v>
      </c>
      <c r="S416" s="179">
        <f t="shared" ca="1" si="407"/>
        <v>0</v>
      </c>
      <c r="T416" s="179">
        <f t="shared" ca="1" si="407"/>
        <v>0</v>
      </c>
      <c r="U416" s="179">
        <f t="shared" ca="1" si="407"/>
        <v>0</v>
      </c>
      <c r="V416" s="179">
        <f t="shared" ca="1" si="407"/>
        <v>0</v>
      </c>
    </row>
    <row r="417" spans="2:22" outlineLevel="1" x14ac:dyDescent="0.3">
      <c r="B417" s="168" t="s">
        <v>194</v>
      </c>
      <c r="C417" s="182">
        <f ca="1">ROUND(U305+Projekt!K111,0)</f>
        <v>0</v>
      </c>
      <c r="D417" s="182">
        <f ca="1">ROUND(V305+Projekt!L111,0)</f>
        <v>0</v>
      </c>
      <c r="E417" s="182">
        <f ca="1">ROUND(W305+Projekt!M111,0)</f>
        <v>0</v>
      </c>
      <c r="F417" s="182">
        <f ca="1">ROUND(X305+Projekt!N111,0)</f>
        <v>0</v>
      </c>
      <c r="G417" s="182">
        <f ca="1">ROUND(Y305+Projekt!O111,0)</f>
        <v>0</v>
      </c>
      <c r="H417" s="182">
        <f ca="1">ROUND(Z305+Projekt!P111,0)</f>
        <v>0</v>
      </c>
      <c r="I417" s="182">
        <f ca="1">ROUND(AA305+Projekt!Q111,0)</f>
        <v>0</v>
      </c>
      <c r="J417" s="182">
        <f ca="1">ROUND(AB305+Projekt!R111,0)</f>
        <v>0</v>
      </c>
      <c r="K417" s="182">
        <f ca="1">ROUND(AC305+Projekt!S111,0)</f>
        <v>0</v>
      </c>
      <c r="L417" s="182">
        <f ca="1">ROUND(AD305+Projekt!T111,0)</f>
        <v>0</v>
      </c>
      <c r="M417" s="182">
        <f ca="1">ROUND(AE305+Projekt!U111,0)</f>
        <v>0</v>
      </c>
      <c r="N417" s="182">
        <f ca="1">ROUND(AF305+Projekt!V111,0)</f>
        <v>0</v>
      </c>
      <c r="O417" s="182">
        <f ca="1">ROUND(AG305+Projekt!W111,0)</f>
        <v>0</v>
      </c>
      <c r="P417" s="182">
        <f ca="1">ROUND(AH305+Projekt!X111,0)</f>
        <v>0</v>
      </c>
      <c r="Q417" s="182">
        <f ca="1">ROUND(AI305+Projekt!Y111,0)</f>
        <v>0</v>
      </c>
      <c r="R417" s="182">
        <f ca="1">ROUND(AJ305+Projekt!Z111,0)</f>
        <v>0</v>
      </c>
      <c r="S417" s="182">
        <f ca="1">ROUND(AK305+Projekt!AA111,0)</f>
        <v>0</v>
      </c>
      <c r="T417" s="182">
        <f ca="1">ROUND(AL305+Projekt!AB111,0)</f>
        <v>0</v>
      </c>
      <c r="U417" s="182">
        <f ca="1">ROUND(AM305+Projekt!AC111,0)</f>
        <v>0</v>
      </c>
      <c r="V417" s="182">
        <f ca="1">ROUND(AN305+Projekt!AD111,0)</f>
        <v>0</v>
      </c>
    </row>
    <row r="418" spans="2:22" outlineLevel="1" x14ac:dyDescent="0.3">
      <c r="B418" s="163" t="s">
        <v>198</v>
      </c>
      <c r="C418" s="181">
        <f t="shared" ref="C418:I418" ca="1" si="408">IFERROR(ROUND(IF(C416&gt;0,C416*CIT,0),0),0)</f>
        <v>0</v>
      </c>
      <c r="D418" s="181">
        <f t="shared" ca="1" si="408"/>
        <v>0</v>
      </c>
      <c r="E418" s="181">
        <f t="shared" ca="1" si="408"/>
        <v>0</v>
      </c>
      <c r="F418" s="181">
        <f t="shared" ca="1" si="408"/>
        <v>0</v>
      </c>
      <c r="G418" s="181">
        <f t="shared" ca="1" si="408"/>
        <v>0</v>
      </c>
      <c r="H418" s="181">
        <f t="shared" ca="1" si="408"/>
        <v>0</v>
      </c>
      <c r="I418" s="181">
        <f t="shared" ca="1" si="408"/>
        <v>0</v>
      </c>
      <c r="J418" s="181">
        <f t="shared" ref="J418:V418" ca="1" si="409">IFERROR(ROUND(IF(J416&gt;0,J416*CIT,0),0),0)</f>
        <v>0</v>
      </c>
      <c r="K418" s="181">
        <f t="shared" ca="1" si="409"/>
        <v>0</v>
      </c>
      <c r="L418" s="181">
        <f t="shared" ca="1" si="409"/>
        <v>0</v>
      </c>
      <c r="M418" s="181">
        <f t="shared" ca="1" si="409"/>
        <v>0</v>
      </c>
      <c r="N418" s="181">
        <f t="shared" ca="1" si="409"/>
        <v>0</v>
      </c>
      <c r="O418" s="181">
        <f t="shared" ca="1" si="409"/>
        <v>0</v>
      </c>
      <c r="P418" s="181">
        <f t="shared" ca="1" si="409"/>
        <v>0</v>
      </c>
      <c r="Q418" s="181">
        <f t="shared" ca="1" si="409"/>
        <v>0</v>
      </c>
      <c r="R418" s="181">
        <f t="shared" ca="1" si="409"/>
        <v>0</v>
      </c>
      <c r="S418" s="181">
        <f t="shared" ca="1" si="409"/>
        <v>0</v>
      </c>
      <c r="T418" s="181">
        <f t="shared" ca="1" si="409"/>
        <v>0</v>
      </c>
      <c r="U418" s="181">
        <f t="shared" ca="1" si="409"/>
        <v>0</v>
      </c>
      <c r="V418" s="181">
        <f t="shared" ca="1" si="409"/>
        <v>0</v>
      </c>
    </row>
    <row r="419" spans="2:22" outlineLevel="1" x14ac:dyDescent="0.3">
      <c r="B419" s="168" t="s">
        <v>191</v>
      </c>
      <c r="C419" s="179">
        <f t="shared" ref="C419:I419" ca="1" si="410">ROUND(C416+C417-C418,0)</f>
        <v>0</v>
      </c>
      <c r="D419" s="179">
        <f t="shared" ca="1" si="410"/>
        <v>0</v>
      </c>
      <c r="E419" s="179">
        <f t="shared" ca="1" si="410"/>
        <v>0</v>
      </c>
      <c r="F419" s="179">
        <f t="shared" ca="1" si="410"/>
        <v>0</v>
      </c>
      <c r="G419" s="179">
        <f t="shared" ca="1" si="410"/>
        <v>0</v>
      </c>
      <c r="H419" s="179">
        <f t="shared" ca="1" si="410"/>
        <v>0</v>
      </c>
      <c r="I419" s="179">
        <f t="shared" ca="1" si="410"/>
        <v>0</v>
      </c>
      <c r="J419" s="179">
        <f t="shared" ref="J419:V419" ca="1" si="411">ROUND(J416+J417-J418,0)</f>
        <v>0</v>
      </c>
      <c r="K419" s="179">
        <f t="shared" ca="1" si="411"/>
        <v>0</v>
      </c>
      <c r="L419" s="179">
        <f t="shared" ca="1" si="411"/>
        <v>0</v>
      </c>
      <c r="M419" s="179">
        <f t="shared" ca="1" si="411"/>
        <v>0</v>
      </c>
      <c r="N419" s="179">
        <f t="shared" ca="1" si="411"/>
        <v>0</v>
      </c>
      <c r="O419" s="179">
        <f t="shared" ca="1" si="411"/>
        <v>0</v>
      </c>
      <c r="P419" s="179">
        <f t="shared" ca="1" si="411"/>
        <v>0</v>
      </c>
      <c r="Q419" s="179">
        <f t="shared" ca="1" si="411"/>
        <v>0</v>
      </c>
      <c r="R419" s="179">
        <f t="shared" ca="1" si="411"/>
        <v>0</v>
      </c>
      <c r="S419" s="179">
        <f t="shared" ca="1" si="411"/>
        <v>0</v>
      </c>
      <c r="T419" s="179">
        <f t="shared" ca="1" si="411"/>
        <v>0</v>
      </c>
      <c r="U419" s="179">
        <f t="shared" ca="1" si="411"/>
        <v>0</v>
      </c>
      <c r="V419" s="179">
        <f t="shared" ca="1" si="411"/>
        <v>0</v>
      </c>
    </row>
    <row r="420" spans="2:22" outlineLevel="1" x14ac:dyDescent="0.3"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</row>
    <row r="421" spans="2:22" outlineLevel="1" x14ac:dyDescent="0.3">
      <c r="B421" s="178" t="s">
        <v>182</v>
      </c>
      <c r="C421" s="183"/>
      <c r="D421" s="181">
        <f ca="1">D422-C422</f>
        <v>0</v>
      </c>
      <c r="E421" s="181">
        <f ca="1">D424-C424</f>
        <v>0</v>
      </c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</row>
    <row r="422" spans="2:22" outlineLevel="1" x14ac:dyDescent="0.3">
      <c r="B422" s="180" t="s">
        <v>183</v>
      </c>
      <c r="C422" s="181">
        <f t="shared" ref="C422:V422" ca="1" si="412">IFERROR(ROUND(Rotacja_Zapasy*(C$408-C$409)/360,0),0)</f>
        <v>0</v>
      </c>
      <c r="D422" s="181">
        <f t="shared" ca="1" si="412"/>
        <v>0</v>
      </c>
      <c r="E422" s="181">
        <f t="shared" ca="1" si="412"/>
        <v>0</v>
      </c>
      <c r="F422" s="181">
        <f t="shared" ca="1" si="412"/>
        <v>0</v>
      </c>
      <c r="G422" s="181">
        <f t="shared" ca="1" si="412"/>
        <v>0</v>
      </c>
      <c r="H422" s="181">
        <f t="shared" ca="1" si="412"/>
        <v>0</v>
      </c>
      <c r="I422" s="181">
        <f t="shared" ca="1" si="412"/>
        <v>0</v>
      </c>
      <c r="J422" s="181">
        <f t="shared" ca="1" si="412"/>
        <v>0</v>
      </c>
      <c r="K422" s="181">
        <f t="shared" ca="1" si="412"/>
        <v>0</v>
      </c>
      <c r="L422" s="181">
        <f t="shared" ca="1" si="412"/>
        <v>0</v>
      </c>
      <c r="M422" s="181">
        <f t="shared" ca="1" si="412"/>
        <v>0</v>
      </c>
      <c r="N422" s="181">
        <f t="shared" ca="1" si="412"/>
        <v>0</v>
      </c>
      <c r="O422" s="181">
        <f t="shared" ca="1" si="412"/>
        <v>0</v>
      </c>
      <c r="P422" s="181">
        <f t="shared" ca="1" si="412"/>
        <v>0</v>
      </c>
      <c r="Q422" s="181">
        <f t="shared" ca="1" si="412"/>
        <v>0</v>
      </c>
      <c r="R422" s="181">
        <f t="shared" ca="1" si="412"/>
        <v>0</v>
      </c>
      <c r="S422" s="181">
        <f t="shared" ca="1" si="412"/>
        <v>0</v>
      </c>
      <c r="T422" s="181">
        <f t="shared" ca="1" si="412"/>
        <v>0</v>
      </c>
      <c r="U422" s="181">
        <f t="shared" ca="1" si="412"/>
        <v>0</v>
      </c>
      <c r="V422" s="181">
        <f t="shared" ca="1" si="412"/>
        <v>0</v>
      </c>
    </row>
    <row r="423" spans="2:22" outlineLevel="1" x14ac:dyDescent="0.3">
      <c r="B423" s="180" t="s">
        <v>184</v>
      </c>
      <c r="C423" s="181">
        <f t="shared" ref="C423:V423" si="413">IFERROR(ROUND(Rotacja_Naleznosci*C$407/360,0),0)</f>
        <v>0</v>
      </c>
      <c r="D423" s="181">
        <f t="shared" si="413"/>
        <v>0</v>
      </c>
      <c r="E423" s="181">
        <f t="shared" si="413"/>
        <v>0</v>
      </c>
      <c r="F423" s="181">
        <f t="shared" si="413"/>
        <v>0</v>
      </c>
      <c r="G423" s="181">
        <f t="shared" si="413"/>
        <v>0</v>
      </c>
      <c r="H423" s="181">
        <f t="shared" si="413"/>
        <v>0</v>
      </c>
      <c r="I423" s="181">
        <f t="shared" si="413"/>
        <v>0</v>
      </c>
      <c r="J423" s="181">
        <f t="shared" si="413"/>
        <v>0</v>
      </c>
      <c r="K423" s="181">
        <f t="shared" si="413"/>
        <v>0</v>
      </c>
      <c r="L423" s="181">
        <f t="shared" si="413"/>
        <v>0</v>
      </c>
      <c r="M423" s="181">
        <f t="shared" si="413"/>
        <v>0</v>
      </c>
      <c r="N423" s="181">
        <f t="shared" si="413"/>
        <v>0</v>
      </c>
      <c r="O423" s="181">
        <f t="shared" si="413"/>
        <v>0</v>
      </c>
      <c r="P423" s="181">
        <f t="shared" si="413"/>
        <v>0</v>
      </c>
      <c r="Q423" s="181">
        <f t="shared" si="413"/>
        <v>0</v>
      </c>
      <c r="R423" s="181">
        <f t="shared" si="413"/>
        <v>0</v>
      </c>
      <c r="S423" s="181">
        <f t="shared" si="413"/>
        <v>0</v>
      </c>
      <c r="T423" s="181">
        <f t="shared" si="413"/>
        <v>0</v>
      </c>
      <c r="U423" s="181">
        <f t="shared" si="413"/>
        <v>0</v>
      </c>
      <c r="V423" s="181">
        <f t="shared" si="413"/>
        <v>0</v>
      </c>
    </row>
    <row r="424" spans="2:22" outlineLevel="1" x14ac:dyDescent="0.3">
      <c r="B424" s="180" t="s">
        <v>185</v>
      </c>
      <c r="C424" s="181">
        <f t="shared" ref="C424:V424" ca="1" si="414">IFERROR(ROUND(Rotacja_Zobowiazania*(C$408-C$409)/360,0),0)</f>
        <v>0</v>
      </c>
      <c r="D424" s="181">
        <f t="shared" ca="1" si="414"/>
        <v>0</v>
      </c>
      <c r="E424" s="181">
        <f t="shared" ca="1" si="414"/>
        <v>0</v>
      </c>
      <c r="F424" s="181">
        <f t="shared" ca="1" si="414"/>
        <v>0</v>
      </c>
      <c r="G424" s="181">
        <f t="shared" ca="1" si="414"/>
        <v>0</v>
      </c>
      <c r="H424" s="181">
        <f t="shared" ca="1" si="414"/>
        <v>0</v>
      </c>
      <c r="I424" s="181">
        <f t="shared" ca="1" si="414"/>
        <v>0</v>
      </c>
      <c r="J424" s="181">
        <f t="shared" ca="1" si="414"/>
        <v>0</v>
      </c>
      <c r="K424" s="181">
        <f t="shared" ca="1" si="414"/>
        <v>0</v>
      </c>
      <c r="L424" s="181">
        <f t="shared" ca="1" si="414"/>
        <v>0</v>
      </c>
      <c r="M424" s="181">
        <f t="shared" ca="1" si="414"/>
        <v>0</v>
      </c>
      <c r="N424" s="181">
        <f t="shared" ca="1" si="414"/>
        <v>0</v>
      </c>
      <c r="O424" s="181">
        <f t="shared" ca="1" si="414"/>
        <v>0</v>
      </c>
      <c r="P424" s="181">
        <f t="shared" ca="1" si="414"/>
        <v>0</v>
      </c>
      <c r="Q424" s="181">
        <f t="shared" ca="1" si="414"/>
        <v>0</v>
      </c>
      <c r="R424" s="181">
        <f t="shared" ca="1" si="414"/>
        <v>0</v>
      </c>
      <c r="S424" s="181">
        <f t="shared" ca="1" si="414"/>
        <v>0</v>
      </c>
      <c r="T424" s="181">
        <f t="shared" ca="1" si="414"/>
        <v>0</v>
      </c>
      <c r="U424" s="181">
        <f t="shared" ca="1" si="414"/>
        <v>0</v>
      </c>
      <c r="V424" s="181">
        <f t="shared" ca="1" si="414"/>
        <v>0</v>
      </c>
    </row>
    <row r="425" spans="2:22" outlineLevel="1" x14ac:dyDescent="0.3">
      <c r="B425" s="180" t="s">
        <v>186</v>
      </c>
      <c r="C425" s="181">
        <f t="shared" ref="C425:I425" ca="1" si="415">ROUND(C422+C423-C424,0)</f>
        <v>0</v>
      </c>
      <c r="D425" s="181">
        <f t="shared" ca="1" si="415"/>
        <v>0</v>
      </c>
      <c r="E425" s="181">
        <f t="shared" ca="1" si="415"/>
        <v>0</v>
      </c>
      <c r="F425" s="181">
        <f t="shared" ca="1" si="415"/>
        <v>0</v>
      </c>
      <c r="G425" s="181">
        <f t="shared" ca="1" si="415"/>
        <v>0</v>
      </c>
      <c r="H425" s="181">
        <f t="shared" ca="1" si="415"/>
        <v>0</v>
      </c>
      <c r="I425" s="181">
        <f t="shared" ca="1" si="415"/>
        <v>0</v>
      </c>
      <c r="J425" s="181">
        <f t="shared" ref="J425:V425" ca="1" si="416">ROUND(J422+J423-J424,0)</f>
        <v>0</v>
      </c>
      <c r="K425" s="181">
        <f t="shared" ca="1" si="416"/>
        <v>0</v>
      </c>
      <c r="L425" s="181">
        <f t="shared" ca="1" si="416"/>
        <v>0</v>
      </c>
      <c r="M425" s="181">
        <f t="shared" ca="1" si="416"/>
        <v>0</v>
      </c>
      <c r="N425" s="181">
        <f t="shared" ca="1" si="416"/>
        <v>0</v>
      </c>
      <c r="O425" s="181">
        <f t="shared" ca="1" si="416"/>
        <v>0</v>
      </c>
      <c r="P425" s="181">
        <f t="shared" ca="1" si="416"/>
        <v>0</v>
      </c>
      <c r="Q425" s="181">
        <f t="shared" ca="1" si="416"/>
        <v>0</v>
      </c>
      <c r="R425" s="181">
        <f t="shared" ca="1" si="416"/>
        <v>0</v>
      </c>
      <c r="S425" s="181">
        <f t="shared" ca="1" si="416"/>
        <v>0</v>
      </c>
      <c r="T425" s="181">
        <f t="shared" ca="1" si="416"/>
        <v>0</v>
      </c>
      <c r="U425" s="181">
        <f t="shared" ca="1" si="416"/>
        <v>0</v>
      </c>
      <c r="V425" s="181">
        <f t="shared" ca="1" si="416"/>
        <v>0</v>
      </c>
    </row>
    <row r="426" spans="2:22" outlineLevel="1" x14ac:dyDescent="0.3">
      <c r="B426" s="178" t="s">
        <v>187</v>
      </c>
      <c r="C426" s="179">
        <f ca="1">-ROUND(C425,0)</f>
        <v>0</v>
      </c>
      <c r="D426" s="179">
        <f ca="1">ROUND(C425-D425,0)</f>
        <v>0</v>
      </c>
      <c r="E426" s="179">
        <f t="shared" ref="E426:I426" ca="1" si="417">ROUND(D425-E425,0)</f>
        <v>0</v>
      </c>
      <c r="F426" s="179">
        <f t="shared" ca="1" si="417"/>
        <v>0</v>
      </c>
      <c r="G426" s="179">
        <f t="shared" ca="1" si="417"/>
        <v>0</v>
      </c>
      <c r="H426" s="179">
        <f t="shared" ca="1" si="417"/>
        <v>0</v>
      </c>
      <c r="I426" s="179">
        <f t="shared" ca="1" si="417"/>
        <v>0</v>
      </c>
      <c r="J426" s="179">
        <f t="shared" ref="J426" ca="1" si="418">ROUND(I425-J425,0)</f>
        <v>0</v>
      </c>
      <c r="K426" s="179">
        <f t="shared" ref="K426" ca="1" si="419">ROUND(J425-K425,0)</f>
        <v>0</v>
      </c>
      <c r="L426" s="179">
        <f t="shared" ref="L426" ca="1" si="420">ROUND(K425-L425,0)</f>
        <v>0</v>
      </c>
      <c r="M426" s="179">
        <f t="shared" ref="M426" ca="1" si="421">ROUND(L425-M425,0)</f>
        <v>0</v>
      </c>
      <c r="N426" s="179">
        <f t="shared" ref="N426" ca="1" si="422">ROUND(M425-N425,0)</f>
        <v>0</v>
      </c>
      <c r="O426" s="179">
        <f t="shared" ref="O426" ca="1" si="423">ROUND(N425-O425,0)</f>
        <v>0</v>
      </c>
      <c r="P426" s="179">
        <f t="shared" ref="P426" ca="1" si="424">ROUND(O425-P425,0)</f>
        <v>0</v>
      </c>
      <c r="Q426" s="179">
        <f t="shared" ref="Q426" ca="1" si="425">ROUND(P425-Q425,0)</f>
        <v>0</v>
      </c>
      <c r="R426" s="179">
        <f t="shared" ref="R426" ca="1" si="426">ROUND(Q425-R425,0)</f>
        <v>0</v>
      </c>
      <c r="S426" s="179">
        <f t="shared" ref="S426" ca="1" si="427">ROUND(R425-S425,0)</f>
        <v>0</v>
      </c>
      <c r="T426" s="179">
        <f t="shared" ref="T426" ca="1" si="428">ROUND(S425-T425,0)</f>
        <v>0</v>
      </c>
      <c r="U426" s="179">
        <f t="shared" ref="U426" ca="1" si="429">ROUND(T425-U425,0)</f>
        <v>0</v>
      </c>
      <c r="V426" s="179">
        <f t="shared" ref="V426" ca="1" si="430">ROUND(U425-V425,0)</f>
        <v>0</v>
      </c>
    </row>
    <row r="427" spans="2:22" outlineLevel="1" x14ac:dyDescent="0.3"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</row>
    <row r="428" spans="2:22" outlineLevel="1" x14ac:dyDescent="0.3">
      <c r="B428" s="178" t="s">
        <v>196</v>
      </c>
      <c r="C428" s="179">
        <f t="shared" ref="C428:I428" ca="1" si="431">ROUND(C426+C419+C409,0)</f>
        <v>0</v>
      </c>
      <c r="D428" s="179">
        <f t="shared" ca="1" si="431"/>
        <v>0</v>
      </c>
      <c r="E428" s="179">
        <f t="shared" ca="1" si="431"/>
        <v>0</v>
      </c>
      <c r="F428" s="179">
        <f t="shared" ca="1" si="431"/>
        <v>0</v>
      </c>
      <c r="G428" s="179">
        <f t="shared" ca="1" si="431"/>
        <v>0</v>
      </c>
      <c r="H428" s="179">
        <f t="shared" ca="1" si="431"/>
        <v>0</v>
      </c>
      <c r="I428" s="179">
        <f t="shared" ca="1" si="431"/>
        <v>0</v>
      </c>
      <c r="J428" s="179">
        <f t="shared" ref="J428:V428" ca="1" si="432">ROUND(J426+J419+J409,0)</f>
        <v>0</v>
      </c>
      <c r="K428" s="179">
        <f t="shared" ca="1" si="432"/>
        <v>0</v>
      </c>
      <c r="L428" s="179">
        <f t="shared" ca="1" si="432"/>
        <v>0</v>
      </c>
      <c r="M428" s="179">
        <f t="shared" ca="1" si="432"/>
        <v>0</v>
      </c>
      <c r="N428" s="179">
        <f t="shared" ca="1" si="432"/>
        <v>0</v>
      </c>
      <c r="O428" s="179">
        <f t="shared" ca="1" si="432"/>
        <v>0</v>
      </c>
      <c r="P428" s="179">
        <f t="shared" ca="1" si="432"/>
        <v>0</v>
      </c>
      <c r="Q428" s="179">
        <f t="shared" ca="1" si="432"/>
        <v>0</v>
      </c>
      <c r="R428" s="179">
        <f t="shared" ca="1" si="432"/>
        <v>0</v>
      </c>
      <c r="S428" s="179">
        <f t="shared" ca="1" si="432"/>
        <v>0</v>
      </c>
      <c r="T428" s="179">
        <f t="shared" ca="1" si="432"/>
        <v>0</v>
      </c>
      <c r="U428" s="179">
        <f t="shared" ca="1" si="432"/>
        <v>0</v>
      </c>
      <c r="V428" s="179">
        <f t="shared" ca="1" si="432"/>
        <v>0</v>
      </c>
    </row>
    <row r="429" spans="2:22" outlineLevel="1" x14ac:dyDescent="0.3">
      <c r="B429" s="180" t="s">
        <v>195</v>
      </c>
      <c r="C429" s="181">
        <f>ROUND(Projekt!K178,0)</f>
        <v>0</v>
      </c>
      <c r="D429" s="181">
        <f>ROUND(Projekt!L178,0)</f>
        <v>0</v>
      </c>
      <c r="E429" s="181">
        <f>ROUND(Projekt!M178,0)</f>
        <v>0</v>
      </c>
      <c r="F429" s="181">
        <f>ROUND(Projekt!N178,0)</f>
        <v>0</v>
      </c>
      <c r="G429" s="181">
        <f>ROUND(Projekt!O178,0)</f>
        <v>0</v>
      </c>
      <c r="H429" s="181">
        <f>ROUND(Projekt!P178,0)</f>
        <v>0</v>
      </c>
      <c r="I429" s="181">
        <f>ROUND(Projekt!Q178,0)</f>
        <v>0</v>
      </c>
      <c r="J429" s="181">
        <f>ROUND(Projekt!R178,0)</f>
        <v>0</v>
      </c>
      <c r="K429" s="181">
        <f>ROUND(Projekt!S178,0)</f>
        <v>0</v>
      </c>
      <c r="L429" s="181">
        <f>ROUND(Projekt!T178,0)</f>
        <v>0</v>
      </c>
      <c r="M429" s="181">
        <f>ROUND(Projekt!U178,0)</f>
        <v>0</v>
      </c>
      <c r="N429" s="181">
        <f>ROUND(Projekt!V178,0)</f>
        <v>0</v>
      </c>
      <c r="O429" s="181">
        <f>ROUND(Projekt!W178,0)</f>
        <v>0</v>
      </c>
      <c r="P429" s="181">
        <f>ROUND(Projekt!X178,0)</f>
        <v>0</v>
      </c>
      <c r="Q429" s="181">
        <f>ROUND(Projekt!Y178,0)</f>
        <v>0</v>
      </c>
      <c r="R429" s="181">
        <f>ROUND(Projekt!Z178,0)</f>
        <v>0</v>
      </c>
      <c r="S429" s="181">
        <f>ROUND(Projekt!AA178,0)</f>
        <v>0</v>
      </c>
      <c r="T429" s="181">
        <f>ROUND(Projekt!AB178,0)</f>
        <v>0</v>
      </c>
      <c r="U429" s="181">
        <f>ROUND(Projekt!AC178,0)</f>
        <v>0</v>
      </c>
      <c r="V429" s="181">
        <f>ROUND(Projekt!AD178,0)</f>
        <v>0</v>
      </c>
    </row>
    <row r="430" spans="2:22" outlineLevel="1" x14ac:dyDescent="0.3">
      <c r="B430" s="178" t="s">
        <v>197</v>
      </c>
      <c r="C430" s="179">
        <f t="shared" ref="C430:I430" ca="1" si="433">ROUND(C428-C429,0)</f>
        <v>0</v>
      </c>
      <c r="D430" s="179">
        <f t="shared" ca="1" si="433"/>
        <v>0</v>
      </c>
      <c r="E430" s="179">
        <f t="shared" ca="1" si="433"/>
        <v>0</v>
      </c>
      <c r="F430" s="179">
        <f t="shared" ca="1" si="433"/>
        <v>0</v>
      </c>
      <c r="G430" s="179">
        <f t="shared" ca="1" si="433"/>
        <v>0</v>
      </c>
      <c r="H430" s="179">
        <f t="shared" ca="1" si="433"/>
        <v>0</v>
      </c>
      <c r="I430" s="179">
        <f t="shared" ca="1" si="433"/>
        <v>0</v>
      </c>
      <c r="J430" s="179">
        <f t="shared" ref="J430:V430" ca="1" si="434">ROUND(J428-J429,0)</f>
        <v>0</v>
      </c>
      <c r="K430" s="179">
        <f t="shared" ca="1" si="434"/>
        <v>0</v>
      </c>
      <c r="L430" s="179">
        <f t="shared" ca="1" si="434"/>
        <v>0</v>
      </c>
      <c r="M430" s="179">
        <f t="shared" ca="1" si="434"/>
        <v>0</v>
      </c>
      <c r="N430" s="179">
        <f t="shared" ca="1" si="434"/>
        <v>0</v>
      </c>
      <c r="O430" s="179">
        <f t="shared" ca="1" si="434"/>
        <v>0</v>
      </c>
      <c r="P430" s="179">
        <f t="shared" ca="1" si="434"/>
        <v>0</v>
      </c>
      <c r="Q430" s="179">
        <f t="shared" ca="1" si="434"/>
        <v>0</v>
      </c>
      <c r="R430" s="179">
        <f t="shared" ca="1" si="434"/>
        <v>0</v>
      </c>
      <c r="S430" s="179">
        <f t="shared" ca="1" si="434"/>
        <v>0</v>
      </c>
      <c r="T430" s="179">
        <f t="shared" ca="1" si="434"/>
        <v>0</v>
      </c>
      <c r="U430" s="179">
        <f t="shared" ca="1" si="434"/>
        <v>0</v>
      </c>
      <c r="V430" s="179">
        <f t="shared" ca="1" si="434"/>
        <v>0</v>
      </c>
    </row>
    <row r="431" spans="2:22" outlineLevel="1" x14ac:dyDescent="0.3">
      <c r="B431" s="180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</row>
    <row r="432" spans="2:22" outlineLevel="1" x14ac:dyDescent="0.3">
      <c r="B432" s="180" t="s">
        <v>199</v>
      </c>
      <c r="C432" s="183">
        <f>IF(ISBLANK('Dane podstawowe'!$C$15),0,HLOOKUP(C$406,'Bieżąca działalność'!$G$76:$AA$100,25))</f>
        <v>0</v>
      </c>
      <c r="D432" s="183">
        <f>IF(ISBLANK('Dane podstawowe'!$C$15),0,HLOOKUP(D$406,'Bieżąca działalność'!$G$76:$AA$100,25))</f>
        <v>0</v>
      </c>
      <c r="E432" s="183">
        <f>IF(ISBLANK('Dane podstawowe'!$C$15),0,HLOOKUP(E$406,'Bieżąca działalność'!$G$76:$AA$100,25))</f>
        <v>0</v>
      </c>
      <c r="F432" s="183">
        <f>IF(ISBLANK('Dane podstawowe'!$C$15),0,HLOOKUP(F$406,'Bieżąca działalność'!$G$76:$AA$100,25))</f>
        <v>0</v>
      </c>
      <c r="G432" s="183">
        <f>IF(ISBLANK('Dane podstawowe'!$C$15),0,HLOOKUP(G$406,'Bieżąca działalność'!$G$76:$AA$100,25))</f>
        <v>0</v>
      </c>
      <c r="H432" s="183">
        <f>IF(ISBLANK('Dane podstawowe'!$C$15),0,HLOOKUP(H$406,'Bieżąca działalność'!$G$76:$AA$100,25))</f>
        <v>0</v>
      </c>
      <c r="I432" s="183">
        <f>IF(ISBLANK('Dane podstawowe'!$C$15),0,HLOOKUP(I$406,'Bieżąca działalność'!$G$76:$AA$100,25))</f>
        <v>0</v>
      </c>
      <c r="J432" s="183">
        <f>IF(ISBLANK('Dane podstawowe'!$C$15),0,HLOOKUP(J$406,'Bieżąca działalność'!$G$76:$AA$100,25))</f>
        <v>0</v>
      </c>
      <c r="K432" s="183">
        <f>IF(ISBLANK('Dane podstawowe'!$C$15),0,HLOOKUP(K$406,'Bieżąca działalność'!$G$76:$AA$100,25))</f>
        <v>0</v>
      </c>
      <c r="L432" s="183">
        <f>IF(ISBLANK('Dane podstawowe'!$C$15),0,HLOOKUP(L$406,'Bieżąca działalność'!$G$76:$AA$100,25))</f>
        <v>0</v>
      </c>
      <c r="M432" s="183">
        <f>IF(ISBLANK('Dane podstawowe'!$C$15),0,HLOOKUP(M$406,'Bieżąca działalność'!$G$76:$AA$100,25))</f>
        <v>0</v>
      </c>
      <c r="N432" s="183">
        <f>IF(ISBLANK('Dane podstawowe'!$C$15),0,HLOOKUP(N$406,'Bieżąca działalność'!$G$76:$AA$100,25))</f>
        <v>0</v>
      </c>
      <c r="O432" s="183">
        <f>IF(ISBLANK('Dane podstawowe'!$C$15),0,HLOOKUP(O$406,'Bieżąca działalność'!$G$76:$AA$100,25))</f>
        <v>0</v>
      </c>
      <c r="P432" s="183">
        <f>IF(ISBLANK('Dane podstawowe'!$C$15),0,HLOOKUP(P$406,'Bieżąca działalność'!$G$76:$AA$100,25))</f>
        <v>0</v>
      </c>
      <c r="Q432" s="183">
        <f>IF(ISBLANK('Dane podstawowe'!$C$15),0,HLOOKUP(Q$406,'Bieżąca działalność'!$G$76:$AA$100,25))</f>
        <v>0</v>
      </c>
      <c r="R432" s="183">
        <f>IF(ISBLANK('Dane podstawowe'!$C$15),0,HLOOKUP(R$406,'Bieżąca działalność'!$G$76:$AA$100,25))</f>
        <v>0</v>
      </c>
      <c r="S432" s="183">
        <f>IF(ISBLANK('Dane podstawowe'!$C$15),0,HLOOKUP(S$406,'Bieżąca działalność'!$G$76:$AA$100,25))</f>
        <v>0</v>
      </c>
      <c r="T432" s="183">
        <f>IF(ISBLANK('Dane podstawowe'!$C$15),0,HLOOKUP(T$406,'Bieżąca działalność'!$G$76:$AA$100,25))</f>
        <v>0</v>
      </c>
      <c r="U432" s="183">
        <f>IF(ISBLANK('Dane podstawowe'!$C$15),0,HLOOKUP(U$406,'Bieżąca działalność'!$G$76:$AA$100,25))</f>
        <v>0</v>
      </c>
      <c r="V432" s="183">
        <f>IF(ISBLANK('Dane podstawowe'!$C$15),0,HLOOKUP(V$406,'Bieżąca działalność'!$G$76:$AA$100,25))</f>
        <v>0</v>
      </c>
    </row>
    <row r="433" spans="2:24" outlineLevel="1" x14ac:dyDescent="0.3"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</row>
    <row r="434" spans="2:24" outlineLevel="1" x14ac:dyDescent="0.3">
      <c r="B434" s="178" t="s">
        <v>200</v>
      </c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</row>
    <row r="435" spans="2:24" outlineLevel="1" x14ac:dyDescent="0.3">
      <c r="B435" s="180" t="s">
        <v>210</v>
      </c>
      <c r="C435" s="184">
        <f>ROUND(Projekt!K368,0)</f>
        <v>0</v>
      </c>
      <c r="D435" s="184">
        <f>ROUND(Projekt!L368,0)</f>
        <v>0</v>
      </c>
      <c r="E435" s="184">
        <f>ROUND(Projekt!M368,0)</f>
        <v>0</v>
      </c>
      <c r="F435" s="184">
        <f>ROUND(Projekt!N368,0)</f>
        <v>0</v>
      </c>
      <c r="G435" s="184">
        <f>ROUND(Projekt!O368,0)</f>
        <v>0</v>
      </c>
      <c r="H435" s="184">
        <f>ROUND(Projekt!P368,0)</f>
        <v>0</v>
      </c>
      <c r="I435" s="184">
        <f>ROUND(Projekt!Q368,0)</f>
        <v>0</v>
      </c>
      <c r="J435" s="184">
        <f>ROUND(Projekt!R368,0)</f>
        <v>0</v>
      </c>
      <c r="K435" s="184">
        <f>ROUND(Projekt!S368,0)</f>
        <v>0</v>
      </c>
      <c r="L435" s="184">
        <f>ROUND(Projekt!T368,0)</f>
        <v>0</v>
      </c>
      <c r="M435" s="184">
        <f>ROUND(Projekt!U368,0)</f>
        <v>0</v>
      </c>
      <c r="N435" s="184">
        <f>ROUND(Projekt!V368,0)</f>
        <v>0</v>
      </c>
      <c r="O435" s="184">
        <f>ROUND(Projekt!W368,0)</f>
        <v>0</v>
      </c>
      <c r="P435" s="184">
        <f>ROUND(Projekt!X368,0)</f>
        <v>0</v>
      </c>
      <c r="Q435" s="184">
        <f>ROUND(Projekt!Y368,0)</f>
        <v>0</v>
      </c>
      <c r="R435" s="184">
        <f>ROUND(Projekt!Z368,0)</f>
        <v>0</v>
      </c>
      <c r="S435" s="184">
        <f>ROUND(Projekt!AA368,0)</f>
        <v>0</v>
      </c>
      <c r="T435" s="184">
        <f>ROUND(Projekt!AB368,0)</f>
        <v>0</v>
      </c>
      <c r="U435" s="184">
        <f>ROUND(Projekt!AC368,0)</f>
        <v>0</v>
      </c>
      <c r="V435" s="184">
        <f>ROUND(Projekt!AD368,0)</f>
        <v>0</v>
      </c>
    </row>
    <row r="436" spans="2:24" outlineLevel="1" x14ac:dyDescent="0.3">
      <c r="B436" s="178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</row>
    <row r="437" spans="2:24" outlineLevel="1" x14ac:dyDescent="0.3">
      <c r="B437" s="178"/>
      <c r="C437" s="179">
        <f ca="1">C430+C435</f>
        <v>0</v>
      </c>
      <c r="D437" s="179">
        <f t="shared" ref="D437:I437" ca="1" si="435">D430+D435</f>
        <v>0</v>
      </c>
      <c r="E437" s="179">
        <f t="shared" ca="1" si="435"/>
        <v>0</v>
      </c>
      <c r="F437" s="179">
        <f t="shared" ca="1" si="435"/>
        <v>0</v>
      </c>
      <c r="G437" s="179">
        <f t="shared" ca="1" si="435"/>
        <v>0</v>
      </c>
      <c r="H437" s="179">
        <f t="shared" ca="1" si="435"/>
        <v>0</v>
      </c>
      <c r="I437" s="179">
        <f t="shared" ca="1" si="435"/>
        <v>0</v>
      </c>
      <c r="J437" s="179">
        <f t="shared" ref="J437:V437" ca="1" si="436">J430+J435</f>
        <v>0</v>
      </c>
      <c r="K437" s="179">
        <f t="shared" ca="1" si="436"/>
        <v>0</v>
      </c>
      <c r="L437" s="179">
        <f t="shared" ca="1" si="436"/>
        <v>0</v>
      </c>
      <c r="M437" s="179">
        <f t="shared" ca="1" si="436"/>
        <v>0</v>
      </c>
      <c r="N437" s="179">
        <f t="shared" ca="1" si="436"/>
        <v>0</v>
      </c>
      <c r="O437" s="179">
        <f t="shared" ca="1" si="436"/>
        <v>0</v>
      </c>
      <c r="P437" s="179">
        <f t="shared" ca="1" si="436"/>
        <v>0</v>
      </c>
      <c r="Q437" s="179">
        <f t="shared" ca="1" si="436"/>
        <v>0</v>
      </c>
      <c r="R437" s="179">
        <f t="shared" ca="1" si="436"/>
        <v>0</v>
      </c>
      <c r="S437" s="179">
        <f t="shared" ca="1" si="436"/>
        <v>0</v>
      </c>
      <c r="T437" s="179">
        <f t="shared" ca="1" si="436"/>
        <v>0</v>
      </c>
      <c r="U437" s="179">
        <f t="shared" ca="1" si="436"/>
        <v>0</v>
      </c>
      <c r="V437" s="179">
        <f t="shared" ca="1" si="436"/>
        <v>0</v>
      </c>
    </row>
    <row r="438" spans="2:24" outlineLevel="1" x14ac:dyDescent="0.3">
      <c r="B438" s="178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</row>
    <row r="439" spans="2:24" ht="13.5" outlineLevel="1" thickBot="1" x14ac:dyDescent="0.35">
      <c r="B439" s="180" t="s">
        <v>201</v>
      </c>
      <c r="C439" s="184">
        <f>ROUND(Projekt!K370,0)</f>
        <v>0</v>
      </c>
      <c r="D439" s="184">
        <f>ROUND(Projekt!L370,0)</f>
        <v>0</v>
      </c>
      <c r="E439" s="184">
        <f>ROUND(Projekt!M370,0)</f>
        <v>0</v>
      </c>
      <c r="F439" s="184">
        <f>ROUND(Projekt!N370,0)</f>
        <v>0</v>
      </c>
      <c r="G439" s="184">
        <f>ROUND(Projekt!O370,0)</f>
        <v>0</v>
      </c>
      <c r="H439" s="184">
        <f>ROUND(Projekt!P370,0)</f>
        <v>0</v>
      </c>
      <c r="I439" s="184">
        <f>ROUND(Projekt!Q370,0)</f>
        <v>0</v>
      </c>
      <c r="J439" s="184">
        <f>ROUND(Projekt!R370,0)</f>
        <v>0</v>
      </c>
      <c r="K439" s="184">
        <f>ROUND(Projekt!S370,0)</f>
        <v>0</v>
      </c>
      <c r="L439" s="184">
        <f>ROUND(Projekt!T370,0)</f>
        <v>0</v>
      </c>
      <c r="M439" s="184">
        <f>ROUND(Projekt!U370,0)</f>
        <v>0</v>
      </c>
      <c r="N439" s="184">
        <f>ROUND(Projekt!V370,0)</f>
        <v>0</v>
      </c>
      <c r="O439" s="184">
        <f>ROUND(Projekt!W370,0)</f>
        <v>0</v>
      </c>
      <c r="P439" s="184">
        <f>ROUND(Projekt!X370,0)</f>
        <v>0</v>
      </c>
      <c r="Q439" s="184">
        <f>ROUND(Projekt!Y370,0)</f>
        <v>0</v>
      </c>
      <c r="R439" s="184">
        <f>ROUND(Projekt!Z370,0)</f>
        <v>0</v>
      </c>
      <c r="S439" s="184">
        <f>ROUND(Projekt!AA370,0)</f>
        <v>0</v>
      </c>
      <c r="T439" s="184">
        <f>ROUND(Projekt!AB370,0)</f>
        <v>0</v>
      </c>
      <c r="U439" s="184">
        <f>ROUND(Projekt!AC370,0)</f>
        <v>0</v>
      </c>
      <c r="V439" s="184">
        <f>ROUND(Projekt!AD370,0)</f>
        <v>0</v>
      </c>
    </row>
    <row r="440" spans="2:24" ht="13.5" outlineLevel="1" thickBot="1" x14ac:dyDescent="0.35">
      <c r="B440" s="180" t="s">
        <v>202</v>
      </c>
      <c r="C440" s="184">
        <f>ROUND(Projekt!K371,0)</f>
        <v>0</v>
      </c>
      <c r="D440" s="184">
        <f>ROUND(Projekt!L371,0)</f>
        <v>0</v>
      </c>
      <c r="E440" s="184">
        <f>ROUND(Projekt!M371,0)</f>
        <v>0</v>
      </c>
      <c r="F440" s="184">
        <f>ROUND(Projekt!N371,0)</f>
        <v>0</v>
      </c>
      <c r="G440" s="184">
        <f>ROUND(Projekt!O371,0)</f>
        <v>0</v>
      </c>
      <c r="H440" s="184">
        <f>ROUND(Projekt!P371,0)</f>
        <v>0</v>
      </c>
      <c r="I440" s="184">
        <f>ROUND(Projekt!Q371,0)</f>
        <v>0</v>
      </c>
      <c r="J440" s="184">
        <f>ROUND(Projekt!R371,0)</f>
        <v>0</v>
      </c>
      <c r="K440" s="184">
        <f>ROUND(Projekt!S371,0)</f>
        <v>0</v>
      </c>
      <c r="L440" s="184">
        <f>ROUND(Projekt!T371,0)</f>
        <v>0</v>
      </c>
      <c r="M440" s="184">
        <f>ROUND(Projekt!U371,0)</f>
        <v>0</v>
      </c>
      <c r="N440" s="184">
        <f>ROUND(Projekt!V371,0)</f>
        <v>0</v>
      </c>
      <c r="O440" s="184">
        <f>ROUND(Projekt!W371,0)</f>
        <v>0</v>
      </c>
      <c r="P440" s="184">
        <f>ROUND(Projekt!X371,0)</f>
        <v>0</v>
      </c>
      <c r="Q440" s="184">
        <f>ROUND(Projekt!Y371,0)</f>
        <v>0</v>
      </c>
      <c r="R440" s="184">
        <f>ROUND(Projekt!Z371,0)</f>
        <v>0</v>
      </c>
      <c r="S440" s="184">
        <f>ROUND(Projekt!AA371,0)</f>
        <v>0</v>
      </c>
      <c r="T440" s="184">
        <f>ROUND(Projekt!AB371,0)</f>
        <v>0</v>
      </c>
      <c r="U440" s="184">
        <f>ROUND(Projekt!AC371,0)</f>
        <v>0</v>
      </c>
      <c r="V440" s="184">
        <f>ROUND(Projekt!AD371,0)</f>
        <v>0</v>
      </c>
      <c r="W440" s="185">
        <f>X441</f>
        <v>0</v>
      </c>
    </row>
    <row r="441" spans="2:24" outlineLevel="1" x14ac:dyDescent="0.3">
      <c r="B441" s="186" t="s">
        <v>203</v>
      </c>
      <c r="C441" s="181">
        <f>C439-C440</f>
        <v>0</v>
      </c>
      <c r="D441" s="181">
        <f t="shared" ref="D441:I441" si="437">C441+D439-D440</f>
        <v>0</v>
      </c>
      <c r="E441" s="181">
        <f t="shared" si="437"/>
        <v>0</v>
      </c>
      <c r="F441" s="181">
        <f t="shared" si="437"/>
        <v>0</v>
      </c>
      <c r="G441" s="181">
        <f t="shared" si="437"/>
        <v>0</v>
      </c>
      <c r="H441" s="181">
        <f t="shared" si="437"/>
        <v>0</v>
      </c>
      <c r="I441" s="181">
        <f t="shared" si="437"/>
        <v>0</v>
      </c>
      <c r="J441" s="181">
        <f t="shared" ref="J441" si="438">I441+J439-J440</f>
        <v>0</v>
      </c>
      <c r="K441" s="181">
        <f t="shared" ref="K441" si="439">J441+K439-K440</f>
        <v>0</v>
      </c>
      <c r="L441" s="181">
        <f t="shared" ref="L441" si="440">K441+L439-L440</f>
        <v>0</v>
      </c>
      <c r="M441" s="181">
        <f t="shared" ref="M441" si="441">L441+M439-M440</f>
        <v>0</v>
      </c>
      <c r="N441" s="181">
        <f t="shared" ref="N441" si="442">M441+N439-N440</f>
        <v>0</v>
      </c>
      <c r="O441" s="181">
        <f t="shared" ref="O441" si="443">N441+O439-O440</f>
        <v>0</v>
      </c>
      <c r="P441" s="181">
        <f t="shared" ref="P441" si="444">O441+P439-P440</f>
        <v>0</v>
      </c>
      <c r="Q441" s="181">
        <f t="shared" ref="Q441" si="445">P441+Q439-Q440</f>
        <v>0</v>
      </c>
      <c r="R441" s="181">
        <f t="shared" ref="R441" si="446">Q441+R439-R440</f>
        <v>0</v>
      </c>
      <c r="S441" s="181">
        <f t="shared" ref="S441" si="447">R441+S439-S440</f>
        <v>0</v>
      </c>
      <c r="T441" s="181">
        <f t="shared" ref="T441" si="448">S441+T439-T440</f>
        <v>0</v>
      </c>
      <c r="U441" s="181">
        <f t="shared" ref="U441" si="449">T441+U439-U440</f>
        <v>0</v>
      </c>
      <c r="V441" s="181">
        <f t="shared" ref="V441" si="450">U441+V439-V440</f>
        <v>0</v>
      </c>
      <c r="X441" s="181">
        <f>IF((V441-V440)&gt;0,V440,V441)</f>
        <v>0</v>
      </c>
    </row>
    <row r="442" spans="2:24" outlineLevel="1" x14ac:dyDescent="0.3">
      <c r="B442" s="163" t="s">
        <v>205</v>
      </c>
      <c r="C442" s="163">
        <f>IFERROR(ROUND(InterestRate*(C441/2),0),0)</f>
        <v>0</v>
      </c>
      <c r="D442" s="163">
        <f t="shared" ref="D442:I442" si="451">IFERROR(ROUND(InterestRate*(AVERAGE(C441:D441)),0),0)</f>
        <v>0</v>
      </c>
      <c r="E442" s="163">
        <f t="shared" si="451"/>
        <v>0</v>
      </c>
      <c r="F442" s="163">
        <f t="shared" si="451"/>
        <v>0</v>
      </c>
      <c r="G442" s="163">
        <f t="shared" si="451"/>
        <v>0</v>
      </c>
      <c r="H442" s="163">
        <f t="shared" si="451"/>
        <v>0</v>
      </c>
      <c r="I442" s="163">
        <f t="shared" si="451"/>
        <v>0</v>
      </c>
      <c r="J442" s="163">
        <f t="shared" ref="J442" si="452">IFERROR(ROUND(InterestRate*(AVERAGE(I441:J441)),0),0)</f>
        <v>0</v>
      </c>
      <c r="K442" s="163">
        <f t="shared" ref="K442" si="453">IFERROR(ROUND(InterestRate*(AVERAGE(J441:K441)),0),0)</f>
        <v>0</v>
      </c>
      <c r="L442" s="163">
        <f t="shared" ref="L442" si="454">IFERROR(ROUND(InterestRate*(AVERAGE(K441:L441)),0),0)</f>
        <v>0</v>
      </c>
      <c r="M442" s="163">
        <f t="shared" ref="M442" si="455">IFERROR(ROUND(InterestRate*(AVERAGE(L441:M441)),0),0)</f>
        <v>0</v>
      </c>
      <c r="N442" s="163">
        <f t="shared" ref="N442" si="456">IFERROR(ROUND(InterestRate*(AVERAGE(M441:N441)),0),0)</f>
        <v>0</v>
      </c>
      <c r="O442" s="163">
        <f t="shared" ref="O442" si="457">IFERROR(ROUND(InterestRate*(AVERAGE(N441:O441)),0),0)</f>
        <v>0</v>
      </c>
      <c r="P442" s="163">
        <f t="shared" ref="P442" si="458">IFERROR(ROUND(InterestRate*(AVERAGE(O441:P441)),0),0)</f>
        <v>0</v>
      </c>
      <c r="Q442" s="163">
        <f t="shared" ref="Q442" si="459">IFERROR(ROUND(InterestRate*(AVERAGE(P441:Q441)),0),0)</f>
        <v>0</v>
      </c>
      <c r="R442" s="163">
        <f t="shared" ref="R442" si="460">IFERROR(ROUND(InterestRate*(AVERAGE(Q441:R441)),0),0)</f>
        <v>0</v>
      </c>
      <c r="S442" s="163">
        <f t="shared" ref="S442" si="461">IFERROR(ROUND(InterestRate*(AVERAGE(R441:S441)),0),0)</f>
        <v>0</v>
      </c>
      <c r="T442" s="163">
        <f t="shared" ref="T442" si="462">IFERROR(ROUND(InterestRate*(AVERAGE(S441:T441)),0),0)</f>
        <v>0</v>
      </c>
      <c r="U442" s="163">
        <f t="shared" ref="U442" si="463">IFERROR(ROUND(InterestRate*(AVERAGE(T441:U441)),0),0)</f>
        <v>0</v>
      </c>
      <c r="V442" s="163">
        <f t="shared" ref="V442" si="464">IFERROR(ROUND(InterestRate*(AVERAGE(U441:V441)),0),0)</f>
        <v>0</v>
      </c>
    </row>
    <row r="443" spans="2:24" outlineLevel="1" x14ac:dyDescent="0.3"/>
    <row r="444" spans="2:24" outlineLevel="1" x14ac:dyDescent="0.3">
      <c r="B444" s="163" t="s">
        <v>206</v>
      </c>
      <c r="C444" s="156">
        <f t="shared" ref="C444:I444" si="465">ROUND(C441-C445,0)</f>
        <v>0</v>
      </c>
      <c r="D444" s="156">
        <f t="shared" si="465"/>
        <v>0</v>
      </c>
      <c r="E444" s="156">
        <f t="shared" si="465"/>
        <v>0</v>
      </c>
      <c r="F444" s="156">
        <f t="shared" si="465"/>
        <v>0</v>
      </c>
      <c r="G444" s="156">
        <f t="shared" si="465"/>
        <v>0</v>
      </c>
      <c r="H444" s="156">
        <f t="shared" si="465"/>
        <v>0</v>
      </c>
      <c r="I444" s="156">
        <f t="shared" si="465"/>
        <v>0</v>
      </c>
      <c r="J444" s="156">
        <f t="shared" ref="J444:V444" si="466">ROUND(J441-J445,0)</f>
        <v>0</v>
      </c>
      <c r="K444" s="156">
        <f t="shared" si="466"/>
        <v>0</v>
      </c>
      <c r="L444" s="156">
        <f t="shared" si="466"/>
        <v>0</v>
      </c>
      <c r="M444" s="156">
        <f t="shared" si="466"/>
        <v>0</v>
      </c>
      <c r="N444" s="156">
        <f t="shared" si="466"/>
        <v>0</v>
      </c>
      <c r="O444" s="156">
        <f t="shared" si="466"/>
        <v>0</v>
      </c>
      <c r="P444" s="156">
        <f t="shared" si="466"/>
        <v>0</v>
      </c>
      <c r="Q444" s="156">
        <f t="shared" si="466"/>
        <v>0</v>
      </c>
      <c r="R444" s="156">
        <f t="shared" si="466"/>
        <v>0</v>
      </c>
      <c r="S444" s="156">
        <f t="shared" si="466"/>
        <v>0</v>
      </c>
      <c r="T444" s="156">
        <f t="shared" si="466"/>
        <v>0</v>
      </c>
      <c r="U444" s="156">
        <f t="shared" si="466"/>
        <v>0</v>
      </c>
      <c r="V444" s="156">
        <f t="shared" si="466"/>
        <v>0</v>
      </c>
    </row>
    <row r="445" spans="2:24" outlineLevel="1" x14ac:dyDescent="0.3">
      <c r="B445" s="163" t="s">
        <v>207</v>
      </c>
      <c r="C445" s="181">
        <f>ROUND(D440,0)</f>
        <v>0</v>
      </c>
      <c r="D445" s="181">
        <f t="shared" ref="D445:H445" si="467">ROUND(E440,0)</f>
        <v>0</v>
      </c>
      <c r="E445" s="181">
        <f t="shared" si="467"/>
        <v>0</v>
      </c>
      <c r="F445" s="181">
        <f t="shared" si="467"/>
        <v>0</v>
      </c>
      <c r="G445" s="181">
        <f t="shared" si="467"/>
        <v>0</v>
      </c>
      <c r="H445" s="181">
        <f t="shared" si="467"/>
        <v>0</v>
      </c>
      <c r="I445" s="181">
        <f>ROUND(Q440,0)</f>
        <v>0</v>
      </c>
      <c r="J445" s="181">
        <f t="shared" ref="J445:V445" si="468">ROUND(R440,0)</f>
        <v>0</v>
      </c>
      <c r="K445" s="181">
        <f t="shared" si="468"/>
        <v>0</v>
      </c>
      <c r="L445" s="181">
        <f t="shared" si="468"/>
        <v>0</v>
      </c>
      <c r="M445" s="181">
        <f t="shared" si="468"/>
        <v>0</v>
      </c>
      <c r="N445" s="181">
        <f t="shared" si="468"/>
        <v>0</v>
      </c>
      <c r="O445" s="181">
        <f t="shared" si="468"/>
        <v>0</v>
      </c>
      <c r="P445" s="181">
        <f t="shared" si="468"/>
        <v>0</v>
      </c>
      <c r="Q445" s="181">
        <f t="shared" si="468"/>
        <v>0</v>
      </c>
      <c r="R445" s="181">
        <f t="shared" si="468"/>
        <v>0</v>
      </c>
      <c r="S445" s="181">
        <f t="shared" si="468"/>
        <v>0</v>
      </c>
      <c r="T445" s="181">
        <f t="shared" si="468"/>
        <v>0</v>
      </c>
      <c r="U445" s="181">
        <f t="shared" si="468"/>
        <v>0</v>
      </c>
      <c r="V445" s="181">
        <f t="shared" si="468"/>
        <v>0</v>
      </c>
    </row>
    <row r="446" spans="2:24" outlineLevel="1" x14ac:dyDescent="0.3"/>
    <row r="447" spans="2:24" outlineLevel="1" x14ac:dyDescent="0.3">
      <c r="B447" s="178" t="s">
        <v>208</v>
      </c>
      <c r="C447" s="179">
        <f ca="1">C437+C439-C440-C442</f>
        <v>0</v>
      </c>
      <c r="D447" s="179">
        <f t="shared" ref="D447:I447" ca="1" si="469">D437+D439-D440-D442</f>
        <v>0</v>
      </c>
      <c r="E447" s="179">
        <f t="shared" ca="1" si="469"/>
        <v>0</v>
      </c>
      <c r="F447" s="179">
        <f t="shared" ca="1" si="469"/>
        <v>0</v>
      </c>
      <c r="G447" s="179">
        <f t="shared" ca="1" si="469"/>
        <v>0</v>
      </c>
      <c r="H447" s="179">
        <f t="shared" ca="1" si="469"/>
        <v>0</v>
      </c>
      <c r="I447" s="179">
        <f t="shared" ca="1" si="469"/>
        <v>0</v>
      </c>
      <c r="J447" s="179">
        <f t="shared" ref="J447:V447" ca="1" si="470">J437+J439-J440-J442</f>
        <v>0</v>
      </c>
      <c r="K447" s="179">
        <f t="shared" ca="1" si="470"/>
        <v>0</v>
      </c>
      <c r="L447" s="179">
        <f t="shared" ca="1" si="470"/>
        <v>0</v>
      </c>
      <c r="M447" s="179">
        <f t="shared" ca="1" si="470"/>
        <v>0</v>
      </c>
      <c r="N447" s="179">
        <f t="shared" ca="1" si="470"/>
        <v>0</v>
      </c>
      <c r="O447" s="179">
        <f t="shared" ca="1" si="470"/>
        <v>0</v>
      </c>
      <c r="P447" s="179">
        <f t="shared" ca="1" si="470"/>
        <v>0</v>
      </c>
      <c r="Q447" s="179">
        <f t="shared" ca="1" si="470"/>
        <v>0</v>
      </c>
      <c r="R447" s="179">
        <f t="shared" ca="1" si="470"/>
        <v>0</v>
      </c>
      <c r="S447" s="179">
        <f t="shared" ca="1" si="470"/>
        <v>0</v>
      </c>
      <c r="T447" s="179">
        <f t="shared" ca="1" si="470"/>
        <v>0</v>
      </c>
      <c r="U447" s="179">
        <f t="shared" ca="1" si="470"/>
        <v>0</v>
      </c>
      <c r="V447" s="179">
        <f t="shared" ca="1" si="470"/>
        <v>0</v>
      </c>
    </row>
    <row r="453" spans="1:40" x14ac:dyDescent="0.3">
      <c r="B453" s="187" t="s">
        <v>214</v>
      </c>
      <c r="C453" s="163">
        <f>ROUND(SUMIFS(Projekt!K$8:K$107,Projekt!$J$8:$J$107,Projekt!$J$108,Projekt!$F$8:$F$107,$B409),0)</f>
        <v>0</v>
      </c>
      <c r="D453" s="163">
        <f>ROUND(SUMIFS(Projekt!L$8:L$107,Projekt!$J$8:$J$107,Projekt!$J$108,Projekt!$F$8:$F$107,$B409),0)</f>
        <v>0</v>
      </c>
      <c r="E453" s="163">
        <f>ROUND(SUMIFS(Projekt!M$8:M$107,Projekt!$J$8:$J$107,Projekt!$J$108,Projekt!$F$8:$F$107,$B409),0)</f>
        <v>0</v>
      </c>
      <c r="F453" s="163">
        <f>ROUND(SUMIFS(Projekt!N$8:N$107,Projekt!$J$8:$J$107,Projekt!$J$108,Projekt!$F$8:$F$107,$B409),0)</f>
        <v>0</v>
      </c>
      <c r="G453" s="163">
        <f>ROUND(SUMIFS(Projekt!O$8:O$107,Projekt!$J$8:$J$107,Projekt!$J$108,Projekt!$F$8:$F$107,$B409),0)</f>
        <v>0</v>
      </c>
      <c r="H453" s="163">
        <f>ROUND(SUMIFS(Projekt!P$8:P$107,Projekt!$J$8:$J$107,Projekt!$J$108,Projekt!$F$8:$F$107,$B409),0)</f>
        <v>0</v>
      </c>
      <c r="I453" s="163">
        <f>ROUND(SUMIFS(Projekt!Q$8:Q$107,Projekt!$J$8:$J$107,Projekt!$J$108,Projekt!$F$8:$F$107,$B409),0)</f>
        <v>0</v>
      </c>
      <c r="J453" s="163">
        <f>ROUND(SUMIFS(Projekt!R$8:R$107,Projekt!$J$8:$J$107,Projekt!$J$108,Projekt!$F$8:$F$107,$B409),0)</f>
        <v>0</v>
      </c>
      <c r="K453" s="163">
        <f>ROUND(SUMIFS(Projekt!S$8:S$107,Projekt!$J$8:$J$107,Projekt!$J$108,Projekt!$F$8:$F$107,$B409),0)</f>
        <v>0</v>
      </c>
      <c r="L453" s="163">
        <f>ROUND(SUMIFS(Projekt!T$8:T$107,Projekt!$J$8:$J$107,Projekt!$J$108,Projekt!$F$8:$F$107,$B409),0)</f>
        <v>0</v>
      </c>
      <c r="M453" s="163">
        <f>ROUND(SUMIFS(Projekt!U$8:U$107,Projekt!$J$8:$J$107,Projekt!$J$108,Projekt!$F$8:$F$107,$B409),0)</f>
        <v>0</v>
      </c>
      <c r="N453" s="163">
        <f>ROUND(SUMIFS(Projekt!V$8:V$107,Projekt!$J$8:$J$107,Projekt!$J$108,Projekt!$F$8:$F$107,$B409),0)</f>
        <v>0</v>
      </c>
      <c r="O453" s="163">
        <f>ROUND(SUMIFS(Projekt!W$8:W$107,Projekt!$J$8:$J$107,Projekt!$J$108,Projekt!$F$8:$F$107,$B409),0)</f>
        <v>0</v>
      </c>
      <c r="P453" s="163">
        <f>ROUND(SUMIFS(Projekt!X$8:X$107,Projekt!$J$8:$J$107,Projekt!$J$108,Projekt!$F$8:$F$107,$B409),0)</f>
        <v>0</v>
      </c>
      <c r="Q453" s="163">
        <f>ROUND(SUMIFS(Projekt!Y$8:Y$107,Projekt!$J$8:$J$107,Projekt!$J$108,Projekt!$F$8:$F$107,$B409),0)</f>
        <v>0</v>
      </c>
      <c r="R453" s="163">
        <f>ROUND(SUMIFS(Projekt!Z$8:Z$107,Projekt!$J$8:$J$107,Projekt!$J$108,Projekt!$F$8:$F$107,$B409),0)</f>
        <v>0</v>
      </c>
      <c r="S453" s="163">
        <f>ROUND(SUMIFS(Projekt!AA$8:AA$107,Projekt!$J$8:$J$107,Projekt!$J$108,Projekt!$F$8:$F$107,$B409),0)</f>
        <v>0</v>
      </c>
      <c r="T453" s="163">
        <f>ROUND(SUMIFS(Projekt!AB$8:AB$107,Projekt!$J$8:$J$107,Projekt!$J$108,Projekt!$F$8:$F$107,$B409),0)</f>
        <v>0</v>
      </c>
      <c r="U453" s="163">
        <f>ROUND(SUMIFS(Projekt!AC$8:AC$107,Projekt!$J$8:$J$107,Projekt!$J$108,Projekt!$F$8:$F$107,$B409),0)</f>
        <v>0</v>
      </c>
      <c r="V453" s="163">
        <f>ROUND(SUMIFS(Projekt!AD$8:AD$107,Projekt!$J$8:$J$107,Projekt!$J$108,Projekt!$F$8:$F$107,$B409),0)</f>
        <v>0</v>
      </c>
    </row>
    <row r="460" spans="1:40" x14ac:dyDescent="0.3">
      <c r="B460" s="171">
        <v>0</v>
      </c>
      <c r="C460" s="171">
        <v>1</v>
      </c>
      <c r="D460" s="171">
        <v>2</v>
      </c>
      <c r="E460" s="171">
        <v>3</v>
      </c>
      <c r="F460" s="171">
        <v>4</v>
      </c>
      <c r="U460" s="163">
        <v>0</v>
      </c>
      <c r="V460" s="163">
        <f t="shared" ref="V460:AC460" si="471">U460+1</f>
        <v>1</v>
      </c>
      <c r="W460" s="163">
        <f t="shared" si="471"/>
        <v>2</v>
      </c>
      <c r="X460" s="163">
        <f t="shared" si="471"/>
        <v>3</v>
      </c>
      <c r="Y460" s="163">
        <f t="shared" si="471"/>
        <v>4</v>
      </c>
      <c r="Z460" s="163">
        <f t="shared" si="471"/>
        <v>5</v>
      </c>
      <c r="AA460" s="163">
        <f t="shared" si="471"/>
        <v>6</v>
      </c>
      <c r="AB460" s="163">
        <f t="shared" si="471"/>
        <v>7</v>
      </c>
      <c r="AC460" s="163">
        <f t="shared" si="471"/>
        <v>8</v>
      </c>
      <c r="AD460" s="163">
        <f t="shared" ref="AD460" si="472">AC460+1</f>
        <v>9</v>
      </c>
      <c r="AE460" s="163">
        <f t="shared" ref="AE460" si="473">AD460+1</f>
        <v>10</v>
      </c>
      <c r="AF460" s="163">
        <f t="shared" ref="AF460" si="474">AE460+1</f>
        <v>11</v>
      </c>
      <c r="AG460" s="163">
        <f t="shared" ref="AG460" si="475">AF460+1</f>
        <v>12</v>
      </c>
      <c r="AH460" s="163">
        <f t="shared" ref="AH460" si="476">AG460+1</f>
        <v>13</v>
      </c>
      <c r="AI460" s="163">
        <f t="shared" ref="AI460" si="477">AH460+1</f>
        <v>14</v>
      </c>
      <c r="AJ460" s="163">
        <f t="shared" ref="AJ460" si="478">AI460+1</f>
        <v>15</v>
      </c>
      <c r="AK460" s="163">
        <f t="shared" ref="AK460" si="479">AJ460+1</f>
        <v>16</v>
      </c>
      <c r="AL460" s="163">
        <f t="shared" ref="AL460" si="480">AK460+1</f>
        <v>17</v>
      </c>
      <c r="AM460" s="163">
        <f t="shared" ref="AM460" si="481">AL460+1</f>
        <v>18</v>
      </c>
      <c r="AN460" s="163">
        <f t="shared" ref="AN460" si="482">AM460+1</f>
        <v>19</v>
      </c>
    </row>
    <row r="461" spans="1:40" x14ac:dyDescent="0.3">
      <c r="C461" s="168" t="s">
        <v>177</v>
      </c>
      <c r="D461" s="168" t="s">
        <v>100</v>
      </c>
      <c r="U461" s="173">
        <f ca="1">C$406</f>
        <v>2026</v>
      </c>
      <c r="V461" s="173">
        <f t="shared" ref="V461:AN461" ca="1" si="483">D$406</f>
        <v>2027</v>
      </c>
      <c r="W461" s="173">
        <f t="shared" ca="1" si="483"/>
        <v>2028</v>
      </c>
      <c r="X461" s="173">
        <f t="shared" ca="1" si="483"/>
        <v>2029</v>
      </c>
      <c r="Y461" s="173">
        <f t="shared" ca="1" si="483"/>
        <v>2030</v>
      </c>
      <c r="Z461" s="173">
        <f t="shared" ca="1" si="483"/>
        <v>2031</v>
      </c>
      <c r="AA461" s="173">
        <f t="shared" ca="1" si="483"/>
        <v>2032</v>
      </c>
      <c r="AB461" s="173">
        <f t="shared" ca="1" si="483"/>
        <v>2033</v>
      </c>
      <c r="AC461" s="173">
        <f t="shared" ca="1" si="483"/>
        <v>2034</v>
      </c>
      <c r="AD461" s="173">
        <f t="shared" ca="1" si="483"/>
        <v>2035</v>
      </c>
      <c r="AE461" s="173">
        <f t="shared" ca="1" si="483"/>
        <v>2036</v>
      </c>
      <c r="AF461" s="173">
        <f t="shared" ca="1" si="483"/>
        <v>2037</v>
      </c>
      <c r="AG461" s="173">
        <f t="shared" ca="1" si="483"/>
        <v>2038</v>
      </c>
      <c r="AH461" s="173">
        <f t="shared" ca="1" si="483"/>
        <v>2039</v>
      </c>
      <c r="AI461" s="173">
        <f t="shared" ca="1" si="483"/>
        <v>2040</v>
      </c>
      <c r="AJ461" s="173">
        <f t="shared" ca="1" si="483"/>
        <v>2041</v>
      </c>
      <c r="AK461" s="173">
        <f t="shared" ca="1" si="483"/>
        <v>2042</v>
      </c>
      <c r="AL461" s="173">
        <f t="shared" ca="1" si="483"/>
        <v>2043</v>
      </c>
      <c r="AM461" s="173">
        <f t="shared" ca="1" si="483"/>
        <v>2044</v>
      </c>
      <c r="AN461" s="173">
        <f t="shared" ca="1" si="483"/>
        <v>2045</v>
      </c>
    </row>
    <row r="462" spans="1:40" x14ac:dyDescent="0.3">
      <c r="A462" s="171">
        <v>0</v>
      </c>
      <c r="B462" s="163" t="str">
        <f ca="1">IF(ISTEXT(OFFSET(Projekt!$B$8,$A462,B$460)),OFFSET(Projekt!$B$8,$A462,B$460),"")</f>
        <v/>
      </c>
      <c r="C462" s="163" t="str">
        <f ca="1">IF(ISTEXT(OFFSET(Projekt!$B$8,$A462,C$460)),OFFSET(Projekt!$B$8,$A462,C$460),"")</f>
        <v/>
      </c>
      <c r="D462" s="163" t="str">
        <f ca="1">IF(ISTEXT(OFFSET(Projekt!$B$8,$A462,D$460)),OFFSET(Projekt!$B$8,$A462,D$460),"")</f>
        <v/>
      </c>
      <c r="E462" s="163" t="str">
        <f ca="1">IF(ISTEXT(OFFSET(Projekt!$B$8,$A462,E$460)),OFFSET(Projekt!$B$8,$A462,E$460),"")</f>
        <v/>
      </c>
      <c r="F462" s="163" t="str">
        <f ca="1">IF(ISTEXT(OFFSET(Projekt!$B$8,$A462,F$460)),OFFSET(Projekt!$B$8,$A462,F$460),"")</f>
        <v/>
      </c>
      <c r="U462" s="156">
        <f ca="1">ROUND(OFFSET(Projekt!$K$8,$A462,U$460),0)</f>
        <v>0</v>
      </c>
      <c r="V462" s="156">
        <f ca="1">ROUND(OFFSET(Projekt!$K$8,$A462,V$460),0)</f>
        <v>0</v>
      </c>
      <c r="W462" s="156">
        <f ca="1">ROUND(OFFSET(Projekt!$K$8,$A462,W$460),0)</f>
        <v>0</v>
      </c>
      <c r="X462" s="156">
        <f ca="1">ROUND(OFFSET(Projekt!$K$8,$A462,X$460),0)</f>
        <v>0</v>
      </c>
      <c r="Y462" s="156">
        <f ca="1">ROUND(OFFSET(Projekt!$K$8,$A462,Y$460),0)</f>
        <v>0</v>
      </c>
      <c r="Z462" s="156">
        <f ca="1">ROUND(OFFSET(Projekt!$K$8,$A462,Z$460),0)</f>
        <v>0</v>
      </c>
      <c r="AA462" s="156">
        <f ca="1">ROUND(OFFSET(Projekt!$K$8,$A462,AA$460),0)</f>
        <v>0</v>
      </c>
      <c r="AB462" s="156">
        <f ca="1">ROUND(OFFSET(Projekt!$K$8,$A462,AB$460),0)</f>
        <v>0</v>
      </c>
      <c r="AC462" s="156">
        <f ca="1">ROUND(OFFSET(Projekt!$K$8,$A462,AC$460),0)</f>
        <v>0</v>
      </c>
      <c r="AD462" s="156">
        <f ca="1">ROUND(OFFSET(Projekt!$K$8,$A462,AD$460),0)</f>
        <v>0</v>
      </c>
      <c r="AE462" s="156">
        <f ca="1">ROUND(OFFSET(Projekt!$K$8,$A462,AE$460),0)</f>
        <v>0</v>
      </c>
      <c r="AF462" s="156">
        <f ca="1">ROUND(OFFSET(Projekt!$K$8,$A462,AF$460),0)</f>
        <v>0</v>
      </c>
      <c r="AG462" s="156">
        <f ca="1">ROUND(OFFSET(Projekt!$K$8,$A462,AG$460),0)</f>
        <v>0</v>
      </c>
      <c r="AH462" s="156">
        <f ca="1">ROUND(OFFSET(Projekt!$K$8,$A462,AH$460),0)</f>
        <v>0</v>
      </c>
      <c r="AI462" s="156">
        <f ca="1">ROUND(OFFSET(Projekt!$K$8,$A462,AI$460),0)</f>
        <v>0</v>
      </c>
      <c r="AJ462" s="156">
        <f ca="1">ROUND(OFFSET(Projekt!$K$8,$A462,AJ$460),0)</f>
        <v>0</v>
      </c>
      <c r="AK462" s="156">
        <f ca="1">ROUND(OFFSET(Projekt!$K$8,$A462,AK$460),0)</f>
        <v>0</v>
      </c>
      <c r="AL462" s="156">
        <f ca="1">ROUND(OFFSET(Projekt!$K$8,$A462,AL$460),0)</f>
        <v>0</v>
      </c>
      <c r="AM462" s="156">
        <f ca="1">ROUND(OFFSET(Projekt!$K$8,$A462,AM$460),0)</f>
        <v>0</v>
      </c>
      <c r="AN462" s="156">
        <f ca="1">ROUND(OFFSET(Projekt!$K$8,$A462,AN$460),0)</f>
        <v>0</v>
      </c>
    </row>
    <row r="463" spans="1:40" x14ac:dyDescent="0.3">
      <c r="A463" s="163">
        <f>A462+2</f>
        <v>2</v>
      </c>
      <c r="B463" s="163" t="str">
        <f ca="1">IF(ISTEXT(OFFSET(Projekt!$B$8,$A463,B$460)),OFFSET(Projekt!$B$8,$A463,B$460),"")</f>
        <v/>
      </c>
      <c r="C463" s="163" t="str">
        <f ca="1">IF(ISTEXT(OFFSET(Projekt!$B$8,$A463,C$460)),OFFSET(Projekt!$B$8,$A463,C$460),"")</f>
        <v/>
      </c>
      <c r="D463" s="163" t="str">
        <f ca="1">IF(ISTEXT(OFFSET(Projekt!$B$8,$A463,D$460)),OFFSET(Projekt!$B$8,$A463,D$460),"")</f>
        <v/>
      </c>
      <c r="E463" s="163" t="str">
        <f ca="1">IF(ISTEXT(OFFSET(Projekt!$B$8,$A463,E$460)),OFFSET(Projekt!$B$8,$A463,E$460),"")</f>
        <v/>
      </c>
      <c r="F463" s="163" t="str">
        <f ca="1">IF(ISTEXT(OFFSET(Projekt!$B$8,$A463,F$460)),OFFSET(Projekt!$B$8,$A463,F$460),"")</f>
        <v/>
      </c>
      <c r="U463" s="156">
        <f ca="1">ROUND(OFFSET(Projekt!$K$8,$A463,U$460),0)</f>
        <v>0</v>
      </c>
      <c r="V463" s="156">
        <f ca="1">ROUND(OFFSET(Projekt!$K$8,$A463,V$460),0)</f>
        <v>0</v>
      </c>
      <c r="W463" s="156">
        <f ca="1">ROUND(OFFSET(Projekt!$K$8,$A463,W$460),0)</f>
        <v>0</v>
      </c>
      <c r="X463" s="156">
        <f ca="1">ROUND(OFFSET(Projekt!$K$8,$A463,X$460),0)</f>
        <v>0</v>
      </c>
      <c r="Y463" s="156">
        <f ca="1">ROUND(OFFSET(Projekt!$K$8,$A463,Y$460),0)</f>
        <v>0</v>
      </c>
      <c r="Z463" s="156">
        <f ca="1">ROUND(OFFSET(Projekt!$K$8,$A463,Z$460),0)</f>
        <v>0</v>
      </c>
      <c r="AA463" s="156">
        <f ca="1">ROUND(OFFSET(Projekt!$K$8,$A463,AA$460),0)</f>
        <v>0</v>
      </c>
      <c r="AB463" s="156">
        <f ca="1">ROUND(OFFSET(Projekt!$K$8,$A463,AB$460),0)</f>
        <v>0</v>
      </c>
      <c r="AC463" s="156">
        <f ca="1">ROUND(OFFSET(Projekt!$K$8,$A463,AC$460),0)</f>
        <v>0</v>
      </c>
      <c r="AD463" s="156">
        <f ca="1">ROUND(OFFSET(Projekt!$K$8,$A463,AD$460),0)</f>
        <v>0</v>
      </c>
      <c r="AE463" s="156">
        <f ca="1">ROUND(OFFSET(Projekt!$K$8,$A463,AE$460),0)</f>
        <v>0</v>
      </c>
      <c r="AF463" s="156">
        <f ca="1">ROUND(OFFSET(Projekt!$K$8,$A463,AF$460),0)</f>
        <v>0</v>
      </c>
      <c r="AG463" s="156">
        <f ca="1">ROUND(OFFSET(Projekt!$K$8,$A463,AG$460),0)</f>
        <v>0</v>
      </c>
      <c r="AH463" s="156">
        <f ca="1">ROUND(OFFSET(Projekt!$K$8,$A463,AH$460),0)</f>
        <v>0</v>
      </c>
      <c r="AI463" s="156">
        <f ca="1">ROUND(OFFSET(Projekt!$K$8,$A463,AI$460),0)</f>
        <v>0</v>
      </c>
      <c r="AJ463" s="156">
        <f ca="1">ROUND(OFFSET(Projekt!$K$8,$A463,AJ$460),0)</f>
        <v>0</v>
      </c>
      <c r="AK463" s="156">
        <f ca="1">ROUND(OFFSET(Projekt!$K$8,$A463,AK$460),0)</f>
        <v>0</v>
      </c>
      <c r="AL463" s="156">
        <f ca="1">ROUND(OFFSET(Projekt!$K$8,$A463,AL$460),0)</f>
        <v>0</v>
      </c>
      <c r="AM463" s="156">
        <f ca="1">ROUND(OFFSET(Projekt!$K$8,$A463,AM$460),0)</f>
        <v>0</v>
      </c>
      <c r="AN463" s="156">
        <f ca="1">ROUND(OFFSET(Projekt!$K$8,$A463,AN$460),0)</f>
        <v>0</v>
      </c>
    </row>
    <row r="464" spans="1:40" x14ac:dyDescent="0.3">
      <c r="A464" s="163">
        <f t="shared" ref="A464:A501" si="484">A463+2</f>
        <v>4</v>
      </c>
      <c r="B464" s="163" t="str">
        <f ca="1">IF(ISTEXT(OFFSET(Projekt!$B$8,$A464,B$460)),OFFSET(Projekt!$B$8,$A464,B$460),"")</f>
        <v/>
      </c>
      <c r="C464" s="163" t="str">
        <f ca="1">IF(ISTEXT(OFFSET(Projekt!$B$8,$A464,C$460)),OFFSET(Projekt!$B$8,$A464,C$460),"")</f>
        <v/>
      </c>
      <c r="D464" s="163" t="str">
        <f ca="1">IF(ISTEXT(OFFSET(Projekt!$B$8,$A464,D$460)),OFFSET(Projekt!$B$8,$A464,D$460),"")</f>
        <v/>
      </c>
      <c r="E464" s="163" t="str">
        <f ca="1">IF(ISTEXT(OFFSET(Projekt!$B$8,$A464,E$460)),OFFSET(Projekt!$B$8,$A464,E$460),"")</f>
        <v/>
      </c>
      <c r="F464" s="163" t="str">
        <f ca="1">IF(ISTEXT(OFFSET(Projekt!$B$8,$A464,F$460)),OFFSET(Projekt!$B$8,$A464,F$460),"")</f>
        <v/>
      </c>
      <c r="U464" s="156">
        <f ca="1">ROUND(OFFSET(Projekt!$K$8,$A464,U$460),0)</f>
        <v>0</v>
      </c>
      <c r="V464" s="156">
        <f ca="1">ROUND(OFFSET(Projekt!$K$8,$A464,V$460),0)</f>
        <v>0</v>
      </c>
      <c r="W464" s="156">
        <f ca="1">ROUND(OFFSET(Projekt!$K$8,$A464,W$460),0)</f>
        <v>0</v>
      </c>
      <c r="X464" s="156">
        <f ca="1">ROUND(OFFSET(Projekt!$K$8,$A464,X$460),0)</f>
        <v>0</v>
      </c>
      <c r="Y464" s="156">
        <f ca="1">ROUND(OFFSET(Projekt!$K$8,$A464,Y$460),0)</f>
        <v>0</v>
      </c>
      <c r="Z464" s="156">
        <f ca="1">ROUND(OFFSET(Projekt!$K$8,$A464,Z$460),0)</f>
        <v>0</v>
      </c>
      <c r="AA464" s="156">
        <f ca="1">ROUND(OFFSET(Projekt!$K$8,$A464,AA$460),0)</f>
        <v>0</v>
      </c>
      <c r="AB464" s="156">
        <f ca="1">ROUND(OFFSET(Projekt!$K$8,$A464,AB$460),0)</f>
        <v>0</v>
      </c>
      <c r="AC464" s="156">
        <f ca="1">ROUND(OFFSET(Projekt!$K$8,$A464,AC$460),0)</f>
        <v>0</v>
      </c>
      <c r="AD464" s="156">
        <f ca="1">ROUND(OFFSET(Projekt!$K$8,$A464,AD$460),0)</f>
        <v>0</v>
      </c>
      <c r="AE464" s="156">
        <f ca="1">ROUND(OFFSET(Projekt!$K$8,$A464,AE$460),0)</f>
        <v>0</v>
      </c>
      <c r="AF464" s="156">
        <f ca="1">ROUND(OFFSET(Projekt!$K$8,$A464,AF$460),0)</f>
        <v>0</v>
      </c>
      <c r="AG464" s="156">
        <f ca="1">ROUND(OFFSET(Projekt!$K$8,$A464,AG$460),0)</f>
        <v>0</v>
      </c>
      <c r="AH464" s="156">
        <f ca="1">ROUND(OFFSET(Projekt!$K$8,$A464,AH$460),0)</f>
        <v>0</v>
      </c>
      <c r="AI464" s="156">
        <f ca="1">ROUND(OFFSET(Projekt!$K$8,$A464,AI$460),0)</f>
        <v>0</v>
      </c>
      <c r="AJ464" s="156">
        <f ca="1">ROUND(OFFSET(Projekt!$K$8,$A464,AJ$460),0)</f>
        <v>0</v>
      </c>
      <c r="AK464" s="156">
        <f ca="1">ROUND(OFFSET(Projekt!$K$8,$A464,AK$460),0)</f>
        <v>0</v>
      </c>
      <c r="AL464" s="156">
        <f ca="1">ROUND(OFFSET(Projekt!$K$8,$A464,AL$460),0)</f>
        <v>0</v>
      </c>
      <c r="AM464" s="156">
        <f ca="1">ROUND(OFFSET(Projekt!$K$8,$A464,AM$460),0)</f>
        <v>0</v>
      </c>
      <c r="AN464" s="156">
        <f ca="1">ROUND(OFFSET(Projekt!$K$8,$A464,AN$460),0)</f>
        <v>0</v>
      </c>
    </row>
    <row r="465" spans="1:40" x14ac:dyDescent="0.3">
      <c r="A465" s="163">
        <f t="shared" si="484"/>
        <v>6</v>
      </c>
      <c r="B465" s="163" t="str">
        <f ca="1">IF(ISTEXT(OFFSET(Projekt!$B$8,$A465,B$460)),OFFSET(Projekt!$B$8,$A465,B$460),"")</f>
        <v/>
      </c>
      <c r="C465" s="163" t="str">
        <f ca="1">IF(ISTEXT(OFFSET(Projekt!$B$8,$A465,C$460)),OFFSET(Projekt!$B$8,$A465,C$460),"")</f>
        <v/>
      </c>
      <c r="D465" s="163" t="str">
        <f ca="1">IF(ISTEXT(OFFSET(Projekt!$B$8,$A465,D$460)),OFFSET(Projekt!$B$8,$A465,D$460),"")</f>
        <v/>
      </c>
      <c r="E465" s="163" t="str">
        <f ca="1">IF(ISTEXT(OFFSET(Projekt!$B$8,$A465,E$460)),OFFSET(Projekt!$B$8,$A465,E$460),"")</f>
        <v/>
      </c>
      <c r="F465" s="163" t="str">
        <f ca="1">IF(ISTEXT(OFFSET(Projekt!$B$8,$A465,F$460)),OFFSET(Projekt!$B$8,$A465,F$460),"")</f>
        <v/>
      </c>
      <c r="U465" s="156">
        <f ca="1">ROUND(OFFSET(Projekt!$K$8,$A465,U$460),0)</f>
        <v>0</v>
      </c>
      <c r="V465" s="156">
        <f ca="1">ROUND(OFFSET(Projekt!$K$8,$A465,V$460),0)</f>
        <v>0</v>
      </c>
      <c r="W465" s="156">
        <f ca="1">ROUND(OFFSET(Projekt!$K$8,$A465,W$460),0)</f>
        <v>0</v>
      </c>
      <c r="X465" s="156">
        <f ca="1">ROUND(OFFSET(Projekt!$K$8,$A465,X$460),0)</f>
        <v>0</v>
      </c>
      <c r="Y465" s="156">
        <f ca="1">ROUND(OFFSET(Projekt!$K$8,$A465,Y$460),0)</f>
        <v>0</v>
      </c>
      <c r="Z465" s="156">
        <f ca="1">ROUND(OFFSET(Projekt!$K$8,$A465,Z$460),0)</f>
        <v>0</v>
      </c>
      <c r="AA465" s="156">
        <f ca="1">ROUND(OFFSET(Projekt!$K$8,$A465,AA$460),0)</f>
        <v>0</v>
      </c>
      <c r="AB465" s="156">
        <f ca="1">ROUND(OFFSET(Projekt!$K$8,$A465,AB$460),0)</f>
        <v>0</v>
      </c>
      <c r="AC465" s="156">
        <f ca="1">ROUND(OFFSET(Projekt!$K$8,$A465,AC$460),0)</f>
        <v>0</v>
      </c>
      <c r="AD465" s="156">
        <f ca="1">ROUND(OFFSET(Projekt!$K$8,$A465,AD$460),0)</f>
        <v>0</v>
      </c>
      <c r="AE465" s="156">
        <f ca="1">ROUND(OFFSET(Projekt!$K$8,$A465,AE$460),0)</f>
        <v>0</v>
      </c>
      <c r="AF465" s="156">
        <f ca="1">ROUND(OFFSET(Projekt!$K$8,$A465,AF$460),0)</f>
        <v>0</v>
      </c>
      <c r="AG465" s="156">
        <f ca="1">ROUND(OFFSET(Projekt!$K$8,$A465,AG$460),0)</f>
        <v>0</v>
      </c>
      <c r="AH465" s="156">
        <f ca="1">ROUND(OFFSET(Projekt!$K$8,$A465,AH$460),0)</f>
        <v>0</v>
      </c>
      <c r="AI465" s="156">
        <f ca="1">ROUND(OFFSET(Projekt!$K$8,$A465,AI$460),0)</f>
        <v>0</v>
      </c>
      <c r="AJ465" s="156">
        <f ca="1">ROUND(OFFSET(Projekt!$K$8,$A465,AJ$460),0)</f>
        <v>0</v>
      </c>
      <c r="AK465" s="156">
        <f ca="1">ROUND(OFFSET(Projekt!$K$8,$A465,AK$460),0)</f>
        <v>0</v>
      </c>
      <c r="AL465" s="156">
        <f ca="1">ROUND(OFFSET(Projekt!$K$8,$A465,AL$460),0)</f>
        <v>0</v>
      </c>
      <c r="AM465" s="156">
        <f ca="1">ROUND(OFFSET(Projekt!$K$8,$A465,AM$460),0)</f>
        <v>0</v>
      </c>
      <c r="AN465" s="156">
        <f ca="1">ROUND(OFFSET(Projekt!$K$8,$A465,AN$460),0)</f>
        <v>0</v>
      </c>
    </row>
    <row r="466" spans="1:40" x14ac:dyDescent="0.3">
      <c r="A466" s="163">
        <f t="shared" si="484"/>
        <v>8</v>
      </c>
      <c r="B466" s="163" t="str">
        <f ca="1">IF(ISTEXT(OFFSET(Projekt!$B$8,$A466,B$460)),OFFSET(Projekt!$B$8,$A466,B$460),"")</f>
        <v/>
      </c>
      <c r="C466" s="163" t="str">
        <f ca="1">IF(ISTEXT(OFFSET(Projekt!$B$8,$A466,C$460)),OFFSET(Projekt!$B$8,$A466,C$460),"")</f>
        <v/>
      </c>
      <c r="D466" s="163" t="str">
        <f ca="1">IF(ISTEXT(OFFSET(Projekt!$B$8,$A466,D$460)),OFFSET(Projekt!$B$8,$A466,D$460),"")</f>
        <v/>
      </c>
      <c r="E466" s="163" t="str">
        <f ca="1">IF(ISTEXT(OFFSET(Projekt!$B$8,$A466,E$460)),OFFSET(Projekt!$B$8,$A466,E$460),"")</f>
        <v/>
      </c>
      <c r="F466" s="163" t="str">
        <f ca="1">IF(ISTEXT(OFFSET(Projekt!$B$8,$A466,F$460)),OFFSET(Projekt!$B$8,$A466,F$460),"")</f>
        <v/>
      </c>
      <c r="U466" s="156">
        <f ca="1">ROUND(OFFSET(Projekt!$K$8,$A466,U$460),0)</f>
        <v>0</v>
      </c>
      <c r="V466" s="156">
        <f ca="1">ROUND(OFFSET(Projekt!$K$8,$A466,V$460),0)</f>
        <v>0</v>
      </c>
      <c r="W466" s="156">
        <f ca="1">ROUND(OFFSET(Projekt!$K$8,$A466,W$460),0)</f>
        <v>0</v>
      </c>
      <c r="X466" s="156">
        <f ca="1">ROUND(OFFSET(Projekt!$K$8,$A466,X$460),0)</f>
        <v>0</v>
      </c>
      <c r="Y466" s="156">
        <f ca="1">ROUND(OFFSET(Projekt!$K$8,$A466,Y$460),0)</f>
        <v>0</v>
      </c>
      <c r="Z466" s="156">
        <f ca="1">ROUND(OFFSET(Projekt!$K$8,$A466,Z$460),0)</f>
        <v>0</v>
      </c>
      <c r="AA466" s="156">
        <f ca="1">ROUND(OFFSET(Projekt!$K$8,$A466,AA$460),0)</f>
        <v>0</v>
      </c>
      <c r="AB466" s="156">
        <f ca="1">ROUND(OFFSET(Projekt!$K$8,$A466,AB$460),0)</f>
        <v>0</v>
      </c>
      <c r="AC466" s="156">
        <f ca="1">ROUND(OFFSET(Projekt!$K$8,$A466,AC$460),0)</f>
        <v>0</v>
      </c>
      <c r="AD466" s="156">
        <f ca="1">ROUND(OFFSET(Projekt!$K$8,$A466,AD$460),0)</f>
        <v>0</v>
      </c>
      <c r="AE466" s="156">
        <f ca="1">ROUND(OFFSET(Projekt!$K$8,$A466,AE$460),0)</f>
        <v>0</v>
      </c>
      <c r="AF466" s="156">
        <f ca="1">ROUND(OFFSET(Projekt!$K$8,$A466,AF$460),0)</f>
        <v>0</v>
      </c>
      <c r="AG466" s="156">
        <f ca="1">ROUND(OFFSET(Projekt!$K$8,$A466,AG$460),0)</f>
        <v>0</v>
      </c>
      <c r="AH466" s="156">
        <f ca="1">ROUND(OFFSET(Projekt!$K$8,$A466,AH$460),0)</f>
        <v>0</v>
      </c>
      <c r="AI466" s="156">
        <f ca="1">ROUND(OFFSET(Projekt!$K$8,$A466,AI$460),0)</f>
        <v>0</v>
      </c>
      <c r="AJ466" s="156">
        <f ca="1">ROUND(OFFSET(Projekt!$K$8,$A466,AJ$460),0)</f>
        <v>0</v>
      </c>
      <c r="AK466" s="156">
        <f ca="1">ROUND(OFFSET(Projekt!$K$8,$A466,AK$460),0)</f>
        <v>0</v>
      </c>
      <c r="AL466" s="156">
        <f ca="1">ROUND(OFFSET(Projekt!$K$8,$A466,AL$460),0)</f>
        <v>0</v>
      </c>
      <c r="AM466" s="156">
        <f ca="1">ROUND(OFFSET(Projekt!$K$8,$A466,AM$460),0)</f>
        <v>0</v>
      </c>
      <c r="AN466" s="156">
        <f ca="1">ROUND(OFFSET(Projekt!$K$8,$A466,AN$460),0)</f>
        <v>0</v>
      </c>
    </row>
    <row r="467" spans="1:40" x14ac:dyDescent="0.3">
      <c r="A467" s="163">
        <f t="shared" si="484"/>
        <v>10</v>
      </c>
      <c r="B467" s="163" t="str">
        <f ca="1">IF(ISTEXT(OFFSET(Projekt!$B$8,$A467,B$460)),OFFSET(Projekt!$B$8,$A467,B$460),"")</f>
        <v/>
      </c>
      <c r="C467" s="163" t="str">
        <f ca="1">IF(ISTEXT(OFFSET(Projekt!$B$8,$A467,C$460)),OFFSET(Projekt!$B$8,$A467,C$460),"")</f>
        <v/>
      </c>
      <c r="D467" s="163" t="str">
        <f ca="1">IF(ISTEXT(OFFSET(Projekt!$B$8,$A467,D$460)),OFFSET(Projekt!$B$8,$A467,D$460),"")</f>
        <v/>
      </c>
      <c r="E467" s="163" t="str">
        <f ca="1">IF(ISTEXT(OFFSET(Projekt!$B$8,$A467,E$460)),OFFSET(Projekt!$B$8,$A467,E$460),"")</f>
        <v/>
      </c>
      <c r="F467" s="163" t="str">
        <f ca="1">IF(ISTEXT(OFFSET(Projekt!$B$8,$A467,F$460)),OFFSET(Projekt!$B$8,$A467,F$460),"")</f>
        <v/>
      </c>
      <c r="U467" s="156">
        <f ca="1">ROUND(OFFSET(Projekt!$K$8,$A467,U$460),0)</f>
        <v>0</v>
      </c>
      <c r="V467" s="156">
        <f ca="1">ROUND(OFFSET(Projekt!$K$8,$A467,V$460),0)</f>
        <v>0</v>
      </c>
      <c r="W467" s="156">
        <f ca="1">ROUND(OFFSET(Projekt!$K$8,$A467,W$460),0)</f>
        <v>0</v>
      </c>
      <c r="X467" s="156">
        <f ca="1">ROUND(OFFSET(Projekt!$K$8,$A467,X$460),0)</f>
        <v>0</v>
      </c>
      <c r="Y467" s="156">
        <f ca="1">ROUND(OFFSET(Projekt!$K$8,$A467,Y$460),0)</f>
        <v>0</v>
      </c>
      <c r="Z467" s="156">
        <f ca="1">ROUND(OFFSET(Projekt!$K$8,$A467,Z$460),0)</f>
        <v>0</v>
      </c>
      <c r="AA467" s="156">
        <f ca="1">ROUND(OFFSET(Projekt!$K$8,$A467,AA$460),0)</f>
        <v>0</v>
      </c>
      <c r="AB467" s="156">
        <f ca="1">ROUND(OFFSET(Projekt!$K$8,$A467,AB$460),0)</f>
        <v>0</v>
      </c>
      <c r="AC467" s="156">
        <f ca="1">ROUND(OFFSET(Projekt!$K$8,$A467,AC$460),0)</f>
        <v>0</v>
      </c>
      <c r="AD467" s="156">
        <f ca="1">ROUND(OFFSET(Projekt!$K$8,$A467,AD$460),0)</f>
        <v>0</v>
      </c>
      <c r="AE467" s="156">
        <f ca="1">ROUND(OFFSET(Projekt!$K$8,$A467,AE$460),0)</f>
        <v>0</v>
      </c>
      <c r="AF467" s="156">
        <f ca="1">ROUND(OFFSET(Projekt!$K$8,$A467,AF$460),0)</f>
        <v>0</v>
      </c>
      <c r="AG467" s="156">
        <f ca="1">ROUND(OFFSET(Projekt!$K$8,$A467,AG$460),0)</f>
        <v>0</v>
      </c>
      <c r="AH467" s="156">
        <f ca="1">ROUND(OFFSET(Projekt!$K$8,$A467,AH$460),0)</f>
        <v>0</v>
      </c>
      <c r="AI467" s="156">
        <f ca="1">ROUND(OFFSET(Projekt!$K$8,$A467,AI$460),0)</f>
        <v>0</v>
      </c>
      <c r="AJ467" s="156">
        <f ca="1">ROUND(OFFSET(Projekt!$K$8,$A467,AJ$460),0)</f>
        <v>0</v>
      </c>
      <c r="AK467" s="156">
        <f ca="1">ROUND(OFFSET(Projekt!$K$8,$A467,AK$460),0)</f>
        <v>0</v>
      </c>
      <c r="AL467" s="156">
        <f ca="1">ROUND(OFFSET(Projekt!$K$8,$A467,AL$460),0)</f>
        <v>0</v>
      </c>
      <c r="AM467" s="156">
        <f ca="1">ROUND(OFFSET(Projekt!$K$8,$A467,AM$460),0)</f>
        <v>0</v>
      </c>
      <c r="AN467" s="156">
        <f ca="1">ROUND(OFFSET(Projekt!$K$8,$A467,AN$460),0)</f>
        <v>0</v>
      </c>
    </row>
    <row r="468" spans="1:40" x14ac:dyDescent="0.3">
      <c r="A468" s="163">
        <f t="shared" si="484"/>
        <v>12</v>
      </c>
      <c r="B468" s="163" t="str">
        <f ca="1">IF(ISTEXT(OFFSET(Projekt!$B$8,$A468,B$460)),OFFSET(Projekt!$B$8,$A468,B$460),"")</f>
        <v/>
      </c>
      <c r="C468" s="163" t="str">
        <f ca="1">IF(ISTEXT(OFFSET(Projekt!$B$8,$A468,C$460)),OFFSET(Projekt!$B$8,$A468,C$460),"")</f>
        <v/>
      </c>
      <c r="D468" s="163" t="str">
        <f ca="1">IF(ISTEXT(OFFSET(Projekt!$B$8,$A468,D$460)),OFFSET(Projekt!$B$8,$A468,D$460),"")</f>
        <v/>
      </c>
      <c r="E468" s="163" t="str">
        <f ca="1">IF(ISTEXT(OFFSET(Projekt!$B$8,$A468,E$460)),OFFSET(Projekt!$B$8,$A468,E$460),"")</f>
        <v/>
      </c>
      <c r="F468" s="163" t="str">
        <f ca="1">IF(ISTEXT(OFFSET(Projekt!$B$8,$A468,F$460)),OFFSET(Projekt!$B$8,$A468,F$460),"")</f>
        <v/>
      </c>
      <c r="U468" s="156">
        <f ca="1">ROUND(OFFSET(Projekt!$K$8,$A468,U$460),0)</f>
        <v>0</v>
      </c>
      <c r="V468" s="156">
        <f ca="1">ROUND(OFFSET(Projekt!$K$8,$A468,V$460),0)</f>
        <v>0</v>
      </c>
      <c r="W468" s="156">
        <f ca="1">ROUND(OFFSET(Projekt!$K$8,$A468,W$460),0)</f>
        <v>0</v>
      </c>
      <c r="X468" s="156">
        <f ca="1">ROUND(OFFSET(Projekt!$K$8,$A468,X$460),0)</f>
        <v>0</v>
      </c>
      <c r="Y468" s="156">
        <f ca="1">ROUND(OFFSET(Projekt!$K$8,$A468,Y$460),0)</f>
        <v>0</v>
      </c>
      <c r="Z468" s="156">
        <f ca="1">ROUND(OFFSET(Projekt!$K$8,$A468,Z$460),0)</f>
        <v>0</v>
      </c>
      <c r="AA468" s="156">
        <f ca="1">ROUND(OFFSET(Projekt!$K$8,$A468,AA$460),0)</f>
        <v>0</v>
      </c>
      <c r="AB468" s="156">
        <f ca="1">ROUND(OFFSET(Projekt!$K$8,$A468,AB$460),0)</f>
        <v>0</v>
      </c>
      <c r="AC468" s="156">
        <f ca="1">ROUND(OFFSET(Projekt!$K$8,$A468,AC$460),0)</f>
        <v>0</v>
      </c>
      <c r="AD468" s="156">
        <f ca="1">ROUND(OFFSET(Projekt!$K$8,$A468,AD$460),0)</f>
        <v>0</v>
      </c>
      <c r="AE468" s="156">
        <f ca="1">ROUND(OFFSET(Projekt!$K$8,$A468,AE$460),0)</f>
        <v>0</v>
      </c>
      <c r="AF468" s="156">
        <f ca="1">ROUND(OFFSET(Projekt!$K$8,$A468,AF$460),0)</f>
        <v>0</v>
      </c>
      <c r="AG468" s="156">
        <f ca="1">ROUND(OFFSET(Projekt!$K$8,$A468,AG$460),0)</f>
        <v>0</v>
      </c>
      <c r="AH468" s="156">
        <f ca="1">ROUND(OFFSET(Projekt!$K$8,$A468,AH$460),0)</f>
        <v>0</v>
      </c>
      <c r="AI468" s="156">
        <f ca="1">ROUND(OFFSET(Projekt!$K$8,$A468,AI$460),0)</f>
        <v>0</v>
      </c>
      <c r="AJ468" s="156">
        <f ca="1">ROUND(OFFSET(Projekt!$K$8,$A468,AJ$460),0)</f>
        <v>0</v>
      </c>
      <c r="AK468" s="156">
        <f ca="1">ROUND(OFFSET(Projekt!$K$8,$A468,AK$460),0)</f>
        <v>0</v>
      </c>
      <c r="AL468" s="156">
        <f ca="1">ROUND(OFFSET(Projekt!$K$8,$A468,AL$460),0)</f>
        <v>0</v>
      </c>
      <c r="AM468" s="156">
        <f ca="1">ROUND(OFFSET(Projekt!$K$8,$A468,AM$460),0)</f>
        <v>0</v>
      </c>
      <c r="AN468" s="156">
        <f ca="1">ROUND(OFFSET(Projekt!$K$8,$A468,AN$460),0)</f>
        <v>0</v>
      </c>
    </row>
    <row r="469" spans="1:40" x14ac:dyDescent="0.3">
      <c r="A469" s="163">
        <f t="shared" si="484"/>
        <v>14</v>
      </c>
      <c r="B469" s="163" t="str">
        <f ca="1">IF(ISTEXT(OFFSET(Projekt!$B$8,$A469,B$460)),OFFSET(Projekt!$B$8,$A469,B$460),"")</f>
        <v/>
      </c>
      <c r="C469" s="163" t="str">
        <f ca="1">IF(ISTEXT(OFFSET(Projekt!$B$8,$A469,C$460)),OFFSET(Projekt!$B$8,$A469,C$460),"")</f>
        <v/>
      </c>
      <c r="D469" s="163" t="str">
        <f ca="1">IF(ISTEXT(OFFSET(Projekt!$B$8,$A469,D$460)),OFFSET(Projekt!$B$8,$A469,D$460),"")</f>
        <v/>
      </c>
      <c r="E469" s="163" t="str">
        <f ca="1">IF(ISTEXT(OFFSET(Projekt!$B$8,$A469,E$460)),OFFSET(Projekt!$B$8,$A469,E$460),"")</f>
        <v/>
      </c>
      <c r="F469" s="163" t="str">
        <f ca="1">IF(ISTEXT(OFFSET(Projekt!$B$8,$A469,F$460)),OFFSET(Projekt!$B$8,$A469,F$460),"")</f>
        <v/>
      </c>
      <c r="U469" s="156">
        <f ca="1">ROUND(OFFSET(Projekt!$K$8,$A469,U$460),0)</f>
        <v>0</v>
      </c>
      <c r="V469" s="156">
        <f ca="1">ROUND(OFFSET(Projekt!$K$8,$A469,V$460),0)</f>
        <v>0</v>
      </c>
      <c r="W469" s="156">
        <f ca="1">ROUND(OFFSET(Projekt!$K$8,$A469,W$460),0)</f>
        <v>0</v>
      </c>
      <c r="X469" s="156">
        <f ca="1">ROUND(OFFSET(Projekt!$K$8,$A469,X$460),0)</f>
        <v>0</v>
      </c>
      <c r="Y469" s="156">
        <f ca="1">ROUND(OFFSET(Projekt!$K$8,$A469,Y$460),0)</f>
        <v>0</v>
      </c>
      <c r="Z469" s="156">
        <f ca="1">ROUND(OFFSET(Projekt!$K$8,$A469,Z$460),0)</f>
        <v>0</v>
      </c>
      <c r="AA469" s="156">
        <f ca="1">ROUND(OFFSET(Projekt!$K$8,$A469,AA$460),0)</f>
        <v>0</v>
      </c>
      <c r="AB469" s="156">
        <f ca="1">ROUND(OFFSET(Projekt!$K$8,$A469,AB$460),0)</f>
        <v>0</v>
      </c>
      <c r="AC469" s="156">
        <f ca="1">ROUND(OFFSET(Projekt!$K$8,$A469,AC$460),0)</f>
        <v>0</v>
      </c>
      <c r="AD469" s="156">
        <f ca="1">ROUND(OFFSET(Projekt!$K$8,$A469,AD$460),0)</f>
        <v>0</v>
      </c>
      <c r="AE469" s="156">
        <f ca="1">ROUND(OFFSET(Projekt!$K$8,$A469,AE$460),0)</f>
        <v>0</v>
      </c>
      <c r="AF469" s="156">
        <f ca="1">ROUND(OFFSET(Projekt!$K$8,$A469,AF$460),0)</f>
        <v>0</v>
      </c>
      <c r="AG469" s="156">
        <f ca="1">ROUND(OFFSET(Projekt!$K$8,$A469,AG$460),0)</f>
        <v>0</v>
      </c>
      <c r="AH469" s="156">
        <f ca="1">ROUND(OFFSET(Projekt!$K$8,$A469,AH$460),0)</f>
        <v>0</v>
      </c>
      <c r="AI469" s="156">
        <f ca="1">ROUND(OFFSET(Projekt!$K$8,$A469,AI$460),0)</f>
        <v>0</v>
      </c>
      <c r="AJ469" s="156">
        <f ca="1">ROUND(OFFSET(Projekt!$K$8,$A469,AJ$460),0)</f>
        <v>0</v>
      </c>
      <c r="AK469" s="156">
        <f ca="1">ROUND(OFFSET(Projekt!$K$8,$A469,AK$460),0)</f>
        <v>0</v>
      </c>
      <c r="AL469" s="156">
        <f ca="1">ROUND(OFFSET(Projekt!$K$8,$A469,AL$460),0)</f>
        <v>0</v>
      </c>
      <c r="AM469" s="156">
        <f ca="1">ROUND(OFFSET(Projekt!$K$8,$A469,AM$460),0)</f>
        <v>0</v>
      </c>
      <c r="AN469" s="156">
        <f ca="1">ROUND(OFFSET(Projekt!$K$8,$A469,AN$460),0)</f>
        <v>0</v>
      </c>
    </row>
    <row r="470" spans="1:40" x14ac:dyDescent="0.3">
      <c r="A470" s="163">
        <f t="shared" si="484"/>
        <v>16</v>
      </c>
      <c r="B470" s="163" t="str">
        <f ca="1">IF(ISTEXT(OFFSET(Projekt!$B$8,$A470,B$460)),OFFSET(Projekt!$B$8,$A470,B$460),"")</f>
        <v/>
      </c>
      <c r="C470" s="163" t="str">
        <f ca="1">IF(ISTEXT(OFFSET(Projekt!$B$8,$A470,C$460)),OFFSET(Projekt!$B$8,$A470,C$460),"")</f>
        <v/>
      </c>
      <c r="D470" s="163" t="str">
        <f ca="1">IF(ISTEXT(OFFSET(Projekt!$B$8,$A470,D$460)),OFFSET(Projekt!$B$8,$A470,D$460),"")</f>
        <v/>
      </c>
      <c r="E470" s="163" t="str">
        <f ca="1">IF(ISTEXT(OFFSET(Projekt!$B$8,$A470,E$460)),OFFSET(Projekt!$B$8,$A470,E$460),"")</f>
        <v/>
      </c>
      <c r="F470" s="163" t="str">
        <f ca="1">IF(ISTEXT(OFFSET(Projekt!$B$8,$A470,F$460)),OFFSET(Projekt!$B$8,$A470,F$460),"")</f>
        <v/>
      </c>
      <c r="U470" s="156">
        <f ca="1">ROUND(OFFSET(Projekt!$K$8,$A470,U$460),0)</f>
        <v>0</v>
      </c>
      <c r="V470" s="156">
        <f ca="1">ROUND(OFFSET(Projekt!$K$8,$A470,V$460),0)</f>
        <v>0</v>
      </c>
      <c r="W470" s="156">
        <f ca="1">ROUND(OFFSET(Projekt!$K$8,$A470,W$460),0)</f>
        <v>0</v>
      </c>
      <c r="X470" s="156">
        <f ca="1">ROUND(OFFSET(Projekt!$K$8,$A470,X$460),0)</f>
        <v>0</v>
      </c>
      <c r="Y470" s="156">
        <f ca="1">ROUND(OFFSET(Projekt!$K$8,$A470,Y$460),0)</f>
        <v>0</v>
      </c>
      <c r="Z470" s="156">
        <f ca="1">ROUND(OFFSET(Projekt!$K$8,$A470,Z$460),0)</f>
        <v>0</v>
      </c>
      <c r="AA470" s="156">
        <f ca="1">ROUND(OFFSET(Projekt!$K$8,$A470,AA$460),0)</f>
        <v>0</v>
      </c>
      <c r="AB470" s="156">
        <f ca="1">ROUND(OFFSET(Projekt!$K$8,$A470,AB$460),0)</f>
        <v>0</v>
      </c>
      <c r="AC470" s="156">
        <f ca="1">ROUND(OFFSET(Projekt!$K$8,$A470,AC$460),0)</f>
        <v>0</v>
      </c>
      <c r="AD470" s="156">
        <f ca="1">ROUND(OFFSET(Projekt!$K$8,$A470,AD$460),0)</f>
        <v>0</v>
      </c>
      <c r="AE470" s="156">
        <f ca="1">ROUND(OFFSET(Projekt!$K$8,$A470,AE$460),0)</f>
        <v>0</v>
      </c>
      <c r="AF470" s="156">
        <f ca="1">ROUND(OFFSET(Projekt!$K$8,$A470,AF$460),0)</f>
        <v>0</v>
      </c>
      <c r="AG470" s="156">
        <f ca="1">ROUND(OFFSET(Projekt!$K$8,$A470,AG$460),0)</f>
        <v>0</v>
      </c>
      <c r="AH470" s="156">
        <f ca="1">ROUND(OFFSET(Projekt!$K$8,$A470,AH$460),0)</f>
        <v>0</v>
      </c>
      <c r="AI470" s="156">
        <f ca="1">ROUND(OFFSET(Projekt!$K$8,$A470,AI$460),0)</f>
        <v>0</v>
      </c>
      <c r="AJ470" s="156">
        <f ca="1">ROUND(OFFSET(Projekt!$K$8,$A470,AJ$460),0)</f>
        <v>0</v>
      </c>
      <c r="AK470" s="156">
        <f ca="1">ROUND(OFFSET(Projekt!$K$8,$A470,AK$460),0)</f>
        <v>0</v>
      </c>
      <c r="AL470" s="156">
        <f ca="1">ROUND(OFFSET(Projekt!$K$8,$A470,AL$460),0)</f>
        <v>0</v>
      </c>
      <c r="AM470" s="156">
        <f ca="1">ROUND(OFFSET(Projekt!$K$8,$A470,AM$460),0)</f>
        <v>0</v>
      </c>
      <c r="AN470" s="156">
        <f ca="1">ROUND(OFFSET(Projekt!$K$8,$A470,AN$460),0)</f>
        <v>0</v>
      </c>
    </row>
    <row r="471" spans="1:40" x14ac:dyDescent="0.3">
      <c r="A471" s="163">
        <f t="shared" si="484"/>
        <v>18</v>
      </c>
      <c r="B471" s="163" t="str">
        <f ca="1">IF(ISTEXT(OFFSET(Projekt!$B$8,$A471,B$460)),OFFSET(Projekt!$B$8,$A471,B$460),"")</f>
        <v/>
      </c>
      <c r="C471" s="163" t="str">
        <f ca="1">IF(ISTEXT(OFFSET(Projekt!$B$8,$A471,C$460)),OFFSET(Projekt!$B$8,$A471,C$460),"")</f>
        <v/>
      </c>
      <c r="D471" s="163" t="str">
        <f ca="1">IF(ISTEXT(OFFSET(Projekt!$B$8,$A471,D$460)),OFFSET(Projekt!$B$8,$A471,D$460),"")</f>
        <v/>
      </c>
      <c r="E471" s="163" t="str">
        <f ca="1">IF(ISTEXT(OFFSET(Projekt!$B$8,$A471,E$460)),OFFSET(Projekt!$B$8,$A471,E$460),"")</f>
        <v/>
      </c>
      <c r="F471" s="163" t="str">
        <f ca="1">IF(ISTEXT(OFFSET(Projekt!$B$8,$A471,F$460)),OFFSET(Projekt!$B$8,$A471,F$460),"")</f>
        <v/>
      </c>
      <c r="U471" s="156">
        <f ca="1">ROUND(OFFSET(Projekt!$K$8,$A471,U$460),0)</f>
        <v>0</v>
      </c>
      <c r="V471" s="156">
        <f ca="1">ROUND(OFFSET(Projekt!$K$8,$A471,V$460),0)</f>
        <v>0</v>
      </c>
      <c r="W471" s="156">
        <f ca="1">ROUND(OFFSET(Projekt!$K$8,$A471,W$460),0)</f>
        <v>0</v>
      </c>
      <c r="X471" s="156">
        <f ca="1">ROUND(OFFSET(Projekt!$K$8,$A471,X$460),0)</f>
        <v>0</v>
      </c>
      <c r="Y471" s="156">
        <f ca="1">ROUND(OFFSET(Projekt!$K$8,$A471,Y$460),0)</f>
        <v>0</v>
      </c>
      <c r="Z471" s="156">
        <f ca="1">ROUND(OFFSET(Projekt!$K$8,$A471,Z$460),0)</f>
        <v>0</v>
      </c>
      <c r="AA471" s="156">
        <f ca="1">ROUND(OFFSET(Projekt!$K$8,$A471,AA$460),0)</f>
        <v>0</v>
      </c>
      <c r="AB471" s="156">
        <f ca="1">ROUND(OFFSET(Projekt!$K$8,$A471,AB$460),0)</f>
        <v>0</v>
      </c>
      <c r="AC471" s="156">
        <f ca="1">ROUND(OFFSET(Projekt!$K$8,$A471,AC$460),0)</f>
        <v>0</v>
      </c>
      <c r="AD471" s="156">
        <f ca="1">ROUND(OFFSET(Projekt!$K$8,$A471,AD$460),0)</f>
        <v>0</v>
      </c>
      <c r="AE471" s="156">
        <f ca="1">ROUND(OFFSET(Projekt!$K$8,$A471,AE$460),0)</f>
        <v>0</v>
      </c>
      <c r="AF471" s="156">
        <f ca="1">ROUND(OFFSET(Projekt!$K$8,$A471,AF$460),0)</f>
        <v>0</v>
      </c>
      <c r="AG471" s="156">
        <f ca="1">ROUND(OFFSET(Projekt!$K$8,$A471,AG$460),0)</f>
        <v>0</v>
      </c>
      <c r="AH471" s="156">
        <f ca="1">ROUND(OFFSET(Projekt!$K$8,$A471,AH$460),0)</f>
        <v>0</v>
      </c>
      <c r="AI471" s="156">
        <f ca="1">ROUND(OFFSET(Projekt!$K$8,$A471,AI$460),0)</f>
        <v>0</v>
      </c>
      <c r="AJ471" s="156">
        <f ca="1">ROUND(OFFSET(Projekt!$K$8,$A471,AJ$460),0)</f>
        <v>0</v>
      </c>
      <c r="AK471" s="156">
        <f ca="1">ROUND(OFFSET(Projekt!$K$8,$A471,AK$460),0)</f>
        <v>0</v>
      </c>
      <c r="AL471" s="156">
        <f ca="1">ROUND(OFFSET(Projekt!$K$8,$A471,AL$460),0)</f>
        <v>0</v>
      </c>
      <c r="AM471" s="156">
        <f ca="1">ROUND(OFFSET(Projekt!$K$8,$A471,AM$460),0)</f>
        <v>0</v>
      </c>
      <c r="AN471" s="156">
        <f ca="1">ROUND(OFFSET(Projekt!$K$8,$A471,AN$460),0)</f>
        <v>0</v>
      </c>
    </row>
    <row r="472" spans="1:40" x14ac:dyDescent="0.3">
      <c r="A472" s="163">
        <f t="shared" si="484"/>
        <v>20</v>
      </c>
      <c r="B472" s="163" t="str">
        <f ca="1">IF(ISTEXT(OFFSET(Projekt!$B$8,$A472,B$460)),OFFSET(Projekt!$B$8,$A472,B$460),"")</f>
        <v/>
      </c>
      <c r="C472" s="163" t="str">
        <f ca="1">IF(ISTEXT(OFFSET(Projekt!$B$8,$A472,C$460)),OFFSET(Projekt!$B$8,$A472,C$460),"")</f>
        <v/>
      </c>
      <c r="D472" s="163" t="str">
        <f ca="1">IF(ISTEXT(OFFSET(Projekt!$B$8,$A472,D$460)),OFFSET(Projekt!$B$8,$A472,D$460),"")</f>
        <v/>
      </c>
      <c r="E472" s="163" t="str">
        <f ca="1">IF(ISTEXT(OFFSET(Projekt!$B$8,$A472,E$460)),OFFSET(Projekt!$B$8,$A472,E$460),"")</f>
        <v/>
      </c>
      <c r="F472" s="163" t="str">
        <f ca="1">IF(ISTEXT(OFFSET(Projekt!$B$8,$A472,F$460)),OFFSET(Projekt!$B$8,$A472,F$460),"")</f>
        <v/>
      </c>
      <c r="U472" s="156">
        <f ca="1">ROUND(OFFSET(Projekt!$K$8,$A472,U$460),0)</f>
        <v>0</v>
      </c>
      <c r="V472" s="156">
        <f ca="1">ROUND(OFFSET(Projekt!$K$8,$A472,V$460),0)</f>
        <v>0</v>
      </c>
      <c r="W472" s="156">
        <f ca="1">ROUND(OFFSET(Projekt!$K$8,$A472,W$460),0)</f>
        <v>0</v>
      </c>
      <c r="X472" s="156">
        <f ca="1">ROUND(OFFSET(Projekt!$K$8,$A472,X$460),0)</f>
        <v>0</v>
      </c>
      <c r="Y472" s="156">
        <f ca="1">ROUND(OFFSET(Projekt!$K$8,$A472,Y$460),0)</f>
        <v>0</v>
      </c>
      <c r="Z472" s="156">
        <f ca="1">ROUND(OFFSET(Projekt!$K$8,$A472,Z$460),0)</f>
        <v>0</v>
      </c>
      <c r="AA472" s="156">
        <f ca="1">ROUND(OFFSET(Projekt!$K$8,$A472,AA$460),0)</f>
        <v>0</v>
      </c>
      <c r="AB472" s="156">
        <f ca="1">ROUND(OFFSET(Projekt!$K$8,$A472,AB$460),0)</f>
        <v>0</v>
      </c>
      <c r="AC472" s="156">
        <f ca="1">ROUND(OFFSET(Projekt!$K$8,$A472,AC$460),0)</f>
        <v>0</v>
      </c>
      <c r="AD472" s="156">
        <f ca="1">ROUND(OFFSET(Projekt!$K$8,$A472,AD$460),0)</f>
        <v>0</v>
      </c>
      <c r="AE472" s="156">
        <f ca="1">ROUND(OFFSET(Projekt!$K$8,$A472,AE$460),0)</f>
        <v>0</v>
      </c>
      <c r="AF472" s="156">
        <f ca="1">ROUND(OFFSET(Projekt!$K$8,$A472,AF$460),0)</f>
        <v>0</v>
      </c>
      <c r="AG472" s="156">
        <f ca="1">ROUND(OFFSET(Projekt!$K$8,$A472,AG$460),0)</f>
        <v>0</v>
      </c>
      <c r="AH472" s="156">
        <f ca="1">ROUND(OFFSET(Projekt!$K$8,$A472,AH$460),0)</f>
        <v>0</v>
      </c>
      <c r="AI472" s="156">
        <f ca="1">ROUND(OFFSET(Projekt!$K$8,$A472,AI$460),0)</f>
        <v>0</v>
      </c>
      <c r="AJ472" s="156">
        <f ca="1">ROUND(OFFSET(Projekt!$K$8,$A472,AJ$460),0)</f>
        <v>0</v>
      </c>
      <c r="AK472" s="156">
        <f ca="1">ROUND(OFFSET(Projekt!$K$8,$A472,AK$460),0)</f>
        <v>0</v>
      </c>
      <c r="AL472" s="156">
        <f ca="1">ROUND(OFFSET(Projekt!$K$8,$A472,AL$460),0)</f>
        <v>0</v>
      </c>
      <c r="AM472" s="156">
        <f ca="1">ROUND(OFFSET(Projekt!$K$8,$A472,AM$460),0)</f>
        <v>0</v>
      </c>
      <c r="AN472" s="156">
        <f ca="1">ROUND(OFFSET(Projekt!$K$8,$A472,AN$460),0)</f>
        <v>0</v>
      </c>
    </row>
    <row r="473" spans="1:40" x14ac:dyDescent="0.3">
      <c r="A473" s="163">
        <f t="shared" si="484"/>
        <v>22</v>
      </c>
      <c r="B473" s="163" t="str">
        <f ca="1">IF(ISTEXT(OFFSET(Projekt!$B$8,$A473,B$460)),OFFSET(Projekt!$B$8,$A473,B$460),"")</f>
        <v/>
      </c>
      <c r="C473" s="163" t="str">
        <f ca="1">IF(ISTEXT(OFFSET(Projekt!$B$8,$A473,C$460)),OFFSET(Projekt!$B$8,$A473,C$460),"")</f>
        <v/>
      </c>
      <c r="D473" s="163" t="str">
        <f ca="1">IF(ISTEXT(OFFSET(Projekt!$B$8,$A473,D$460)),OFFSET(Projekt!$B$8,$A473,D$460),"")</f>
        <v/>
      </c>
      <c r="E473" s="163" t="str">
        <f ca="1">IF(ISTEXT(OFFSET(Projekt!$B$8,$A473,E$460)),OFFSET(Projekt!$B$8,$A473,E$460),"")</f>
        <v/>
      </c>
      <c r="F473" s="163" t="str">
        <f ca="1">IF(ISTEXT(OFFSET(Projekt!$B$8,$A473,F$460)),OFFSET(Projekt!$B$8,$A473,F$460),"")</f>
        <v/>
      </c>
      <c r="U473" s="156">
        <f ca="1">ROUND(OFFSET(Projekt!$K$8,$A473,U$460),0)</f>
        <v>0</v>
      </c>
      <c r="V473" s="156">
        <f ca="1">ROUND(OFFSET(Projekt!$K$8,$A473,V$460),0)</f>
        <v>0</v>
      </c>
      <c r="W473" s="156">
        <f ca="1">ROUND(OFFSET(Projekt!$K$8,$A473,W$460),0)</f>
        <v>0</v>
      </c>
      <c r="X473" s="156">
        <f ca="1">ROUND(OFFSET(Projekt!$K$8,$A473,X$460),0)</f>
        <v>0</v>
      </c>
      <c r="Y473" s="156">
        <f ca="1">ROUND(OFFSET(Projekt!$K$8,$A473,Y$460),0)</f>
        <v>0</v>
      </c>
      <c r="Z473" s="156">
        <f ca="1">ROUND(OFFSET(Projekt!$K$8,$A473,Z$460),0)</f>
        <v>0</v>
      </c>
      <c r="AA473" s="156">
        <f ca="1">ROUND(OFFSET(Projekt!$K$8,$A473,AA$460),0)</f>
        <v>0</v>
      </c>
      <c r="AB473" s="156">
        <f ca="1">ROUND(OFFSET(Projekt!$K$8,$A473,AB$460),0)</f>
        <v>0</v>
      </c>
      <c r="AC473" s="156">
        <f ca="1">ROUND(OFFSET(Projekt!$K$8,$A473,AC$460),0)</f>
        <v>0</v>
      </c>
      <c r="AD473" s="156">
        <f ca="1">ROUND(OFFSET(Projekt!$K$8,$A473,AD$460),0)</f>
        <v>0</v>
      </c>
      <c r="AE473" s="156">
        <f ca="1">ROUND(OFFSET(Projekt!$K$8,$A473,AE$460),0)</f>
        <v>0</v>
      </c>
      <c r="AF473" s="156">
        <f ca="1">ROUND(OFFSET(Projekt!$K$8,$A473,AF$460),0)</f>
        <v>0</v>
      </c>
      <c r="AG473" s="156">
        <f ca="1">ROUND(OFFSET(Projekt!$K$8,$A473,AG$460),0)</f>
        <v>0</v>
      </c>
      <c r="AH473" s="156">
        <f ca="1">ROUND(OFFSET(Projekt!$K$8,$A473,AH$460),0)</f>
        <v>0</v>
      </c>
      <c r="AI473" s="156">
        <f ca="1">ROUND(OFFSET(Projekt!$K$8,$A473,AI$460),0)</f>
        <v>0</v>
      </c>
      <c r="AJ473" s="156">
        <f ca="1">ROUND(OFFSET(Projekt!$K$8,$A473,AJ$460),0)</f>
        <v>0</v>
      </c>
      <c r="AK473" s="156">
        <f ca="1">ROUND(OFFSET(Projekt!$K$8,$A473,AK$460),0)</f>
        <v>0</v>
      </c>
      <c r="AL473" s="156">
        <f ca="1">ROUND(OFFSET(Projekt!$K$8,$A473,AL$460),0)</f>
        <v>0</v>
      </c>
      <c r="AM473" s="156">
        <f ca="1">ROUND(OFFSET(Projekt!$K$8,$A473,AM$460),0)</f>
        <v>0</v>
      </c>
      <c r="AN473" s="156">
        <f ca="1">ROUND(OFFSET(Projekt!$K$8,$A473,AN$460),0)</f>
        <v>0</v>
      </c>
    </row>
    <row r="474" spans="1:40" x14ac:dyDescent="0.3">
      <c r="A474" s="163">
        <f t="shared" si="484"/>
        <v>24</v>
      </c>
      <c r="B474" s="163" t="str">
        <f ca="1">IF(ISTEXT(OFFSET(Projekt!$B$8,$A474,B$460)),OFFSET(Projekt!$B$8,$A474,B$460),"")</f>
        <v/>
      </c>
      <c r="C474" s="163" t="str">
        <f ca="1">IF(ISTEXT(OFFSET(Projekt!$B$8,$A474,C$460)),OFFSET(Projekt!$B$8,$A474,C$460),"")</f>
        <v/>
      </c>
      <c r="D474" s="163" t="str">
        <f ca="1">IF(ISTEXT(OFFSET(Projekt!$B$8,$A474,D$460)),OFFSET(Projekt!$B$8,$A474,D$460),"")</f>
        <v/>
      </c>
      <c r="E474" s="163" t="str">
        <f ca="1">IF(ISTEXT(OFFSET(Projekt!$B$8,$A474,E$460)),OFFSET(Projekt!$B$8,$A474,E$460),"")</f>
        <v/>
      </c>
      <c r="F474" s="163" t="str">
        <f ca="1">IF(ISTEXT(OFFSET(Projekt!$B$8,$A474,F$460)),OFFSET(Projekt!$B$8,$A474,F$460),"")</f>
        <v/>
      </c>
      <c r="U474" s="156">
        <f ca="1">ROUND(OFFSET(Projekt!$K$8,$A474,U$460),0)</f>
        <v>0</v>
      </c>
      <c r="V474" s="156">
        <f ca="1">ROUND(OFFSET(Projekt!$K$8,$A474,V$460),0)</f>
        <v>0</v>
      </c>
      <c r="W474" s="156">
        <f ca="1">ROUND(OFFSET(Projekt!$K$8,$A474,W$460),0)</f>
        <v>0</v>
      </c>
      <c r="X474" s="156">
        <f ca="1">ROUND(OFFSET(Projekt!$K$8,$A474,X$460),0)</f>
        <v>0</v>
      </c>
      <c r="Y474" s="156">
        <f ca="1">ROUND(OFFSET(Projekt!$K$8,$A474,Y$460),0)</f>
        <v>0</v>
      </c>
      <c r="Z474" s="156">
        <f ca="1">ROUND(OFFSET(Projekt!$K$8,$A474,Z$460),0)</f>
        <v>0</v>
      </c>
      <c r="AA474" s="156">
        <f ca="1">ROUND(OFFSET(Projekt!$K$8,$A474,AA$460),0)</f>
        <v>0</v>
      </c>
      <c r="AB474" s="156">
        <f ca="1">ROUND(OFFSET(Projekt!$K$8,$A474,AB$460),0)</f>
        <v>0</v>
      </c>
      <c r="AC474" s="156">
        <f ca="1">ROUND(OFFSET(Projekt!$K$8,$A474,AC$460),0)</f>
        <v>0</v>
      </c>
      <c r="AD474" s="156">
        <f ca="1">ROUND(OFFSET(Projekt!$K$8,$A474,AD$460),0)</f>
        <v>0</v>
      </c>
      <c r="AE474" s="156">
        <f ca="1">ROUND(OFFSET(Projekt!$K$8,$A474,AE$460),0)</f>
        <v>0</v>
      </c>
      <c r="AF474" s="156">
        <f ca="1">ROUND(OFFSET(Projekt!$K$8,$A474,AF$460),0)</f>
        <v>0</v>
      </c>
      <c r="AG474" s="156">
        <f ca="1">ROUND(OFFSET(Projekt!$K$8,$A474,AG$460),0)</f>
        <v>0</v>
      </c>
      <c r="AH474" s="156">
        <f ca="1">ROUND(OFFSET(Projekt!$K$8,$A474,AH$460),0)</f>
        <v>0</v>
      </c>
      <c r="AI474" s="156">
        <f ca="1">ROUND(OFFSET(Projekt!$K$8,$A474,AI$460),0)</f>
        <v>0</v>
      </c>
      <c r="AJ474" s="156">
        <f ca="1">ROUND(OFFSET(Projekt!$K$8,$A474,AJ$460),0)</f>
        <v>0</v>
      </c>
      <c r="AK474" s="156">
        <f ca="1">ROUND(OFFSET(Projekt!$K$8,$A474,AK$460),0)</f>
        <v>0</v>
      </c>
      <c r="AL474" s="156">
        <f ca="1">ROUND(OFFSET(Projekt!$K$8,$A474,AL$460),0)</f>
        <v>0</v>
      </c>
      <c r="AM474" s="156">
        <f ca="1">ROUND(OFFSET(Projekt!$K$8,$A474,AM$460),0)</f>
        <v>0</v>
      </c>
      <c r="AN474" s="156">
        <f ca="1">ROUND(OFFSET(Projekt!$K$8,$A474,AN$460),0)</f>
        <v>0</v>
      </c>
    </row>
    <row r="475" spans="1:40" x14ac:dyDescent="0.3">
      <c r="A475" s="163">
        <f t="shared" si="484"/>
        <v>26</v>
      </c>
      <c r="B475" s="163" t="str">
        <f ca="1">IF(ISTEXT(OFFSET(Projekt!$B$8,$A475,B$460)),OFFSET(Projekt!$B$8,$A475,B$460),"")</f>
        <v/>
      </c>
      <c r="C475" s="163" t="str">
        <f ca="1">IF(ISTEXT(OFFSET(Projekt!$B$8,$A475,C$460)),OFFSET(Projekt!$B$8,$A475,C$460),"")</f>
        <v/>
      </c>
      <c r="D475" s="163" t="str">
        <f ca="1">IF(ISTEXT(OFFSET(Projekt!$B$8,$A475,D$460)),OFFSET(Projekt!$B$8,$A475,D$460),"")</f>
        <v/>
      </c>
      <c r="E475" s="163" t="str">
        <f ca="1">IF(ISTEXT(OFFSET(Projekt!$B$8,$A475,E$460)),OFFSET(Projekt!$B$8,$A475,E$460),"")</f>
        <v/>
      </c>
      <c r="F475" s="163" t="str">
        <f ca="1">IF(ISTEXT(OFFSET(Projekt!$B$8,$A475,F$460)),OFFSET(Projekt!$B$8,$A475,F$460),"")</f>
        <v/>
      </c>
      <c r="U475" s="156">
        <f ca="1">ROUND(OFFSET(Projekt!$K$8,$A475,U$460),0)</f>
        <v>0</v>
      </c>
      <c r="V475" s="156">
        <f ca="1">ROUND(OFFSET(Projekt!$K$8,$A475,V$460),0)</f>
        <v>0</v>
      </c>
      <c r="W475" s="156">
        <f ca="1">ROUND(OFFSET(Projekt!$K$8,$A475,W$460),0)</f>
        <v>0</v>
      </c>
      <c r="X475" s="156">
        <f ca="1">ROUND(OFFSET(Projekt!$K$8,$A475,X$460),0)</f>
        <v>0</v>
      </c>
      <c r="Y475" s="156">
        <f ca="1">ROUND(OFFSET(Projekt!$K$8,$A475,Y$460),0)</f>
        <v>0</v>
      </c>
      <c r="Z475" s="156">
        <f ca="1">ROUND(OFFSET(Projekt!$K$8,$A475,Z$460),0)</f>
        <v>0</v>
      </c>
      <c r="AA475" s="156">
        <f ca="1">ROUND(OFFSET(Projekt!$K$8,$A475,AA$460),0)</f>
        <v>0</v>
      </c>
      <c r="AB475" s="156">
        <f ca="1">ROUND(OFFSET(Projekt!$K$8,$A475,AB$460),0)</f>
        <v>0</v>
      </c>
      <c r="AC475" s="156">
        <f ca="1">ROUND(OFFSET(Projekt!$K$8,$A475,AC$460),0)</f>
        <v>0</v>
      </c>
      <c r="AD475" s="156">
        <f ca="1">ROUND(OFFSET(Projekt!$K$8,$A475,AD$460),0)</f>
        <v>0</v>
      </c>
      <c r="AE475" s="156">
        <f ca="1">ROUND(OFFSET(Projekt!$K$8,$A475,AE$460),0)</f>
        <v>0</v>
      </c>
      <c r="AF475" s="156">
        <f ca="1">ROUND(OFFSET(Projekt!$K$8,$A475,AF$460),0)</f>
        <v>0</v>
      </c>
      <c r="AG475" s="156">
        <f ca="1">ROUND(OFFSET(Projekt!$K$8,$A475,AG$460),0)</f>
        <v>0</v>
      </c>
      <c r="AH475" s="156">
        <f ca="1">ROUND(OFFSET(Projekt!$K$8,$A475,AH$460),0)</f>
        <v>0</v>
      </c>
      <c r="AI475" s="156">
        <f ca="1">ROUND(OFFSET(Projekt!$K$8,$A475,AI$460),0)</f>
        <v>0</v>
      </c>
      <c r="AJ475" s="156">
        <f ca="1">ROUND(OFFSET(Projekt!$K$8,$A475,AJ$460),0)</f>
        <v>0</v>
      </c>
      <c r="AK475" s="156">
        <f ca="1">ROUND(OFFSET(Projekt!$K$8,$A475,AK$460),0)</f>
        <v>0</v>
      </c>
      <c r="AL475" s="156">
        <f ca="1">ROUND(OFFSET(Projekt!$K$8,$A475,AL$460),0)</f>
        <v>0</v>
      </c>
      <c r="AM475" s="156">
        <f ca="1">ROUND(OFFSET(Projekt!$K$8,$A475,AM$460),0)</f>
        <v>0</v>
      </c>
      <c r="AN475" s="156">
        <f ca="1">ROUND(OFFSET(Projekt!$K$8,$A475,AN$460),0)</f>
        <v>0</v>
      </c>
    </row>
    <row r="476" spans="1:40" x14ac:dyDescent="0.3">
      <c r="A476" s="163">
        <f t="shared" si="484"/>
        <v>28</v>
      </c>
      <c r="B476" s="163" t="str">
        <f ca="1">IF(ISTEXT(OFFSET(Projekt!$B$8,$A476,B$460)),OFFSET(Projekt!$B$8,$A476,B$460),"")</f>
        <v/>
      </c>
      <c r="C476" s="163" t="str">
        <f ca="1">IF(ISTEXT(OFFSET(Projekt!$B$8,$A476,C$460)),OFFSET(Projekt!$B$8,$A476,C$460),"")</f>
        <v/>
      </c>
      <c r="D476" s="163" t="str">
        <f ca="1">IF(ISTEXT(OFFSET(Projekt!$B$8,$A476,D$460)),OFFSET(Projekt!$B$8,$A476,D$460),"")</f>
        <v/>
      </c>
      <c r="E476" s="163" t="str">
        <f ca="1">IF(ISTEXT(OFFSET(Projekt!$B$8,$A476,E$460)),OFFSET(Projekt!$B$8,$A476,E$460),"")</f>
        <v/>
      </c>
      <c r="F476" s="163" t="str">
        <f ca="1">IF(ISTEXT(OFFSET(Projekt!$B$8,$A476,F$460)),OFFSET(Projekt!$B$8,$A476,F$460),"")</f>
        <v/>
      </c>
      <c r="U476" s="156">
        <f ca="1">ROUND(OFFSET(Projekt!$K$8,$A476,U$460),0)</f>
        <v>0</v>
      </c>
      <c r="V476" s="156">
        <f ca="1">ROUND(OFFSET(Projekt!$K$8,$A476,V$460),0)</f>
        <v>0</v>
      </c>
      <c r="W476" s="156">
        <f ca="1">ROUND(OFFSET(Projekt!$K$8,$A476,W$460),0)</f>
        <v>0</v>
      </c>
      <c r="X476" s="156">
        <f ca="1">ROUND(OFFSET(Projekt!$K$8,$A476,X$460),0)</f>
        <v>0</v>
      </c>
      <c r="Y476" s="156">
        <f ca="1">ROUND(OFFSET(Projekt!$K$8,$A476,Y$460),0)</f>
        <v>0</v>
      </c>
      <c r="Z476" s="156">
        <f ca="1">ROUND(OFFSET(Projekt!$K$8,$A476,Z$460),0)</f>
        <v>0</v>
      </c>
      <c r="AA476" s="156">
        <f ca="1">ROUND(OFFSET(Projekt!$K$8,$A476,AA$460),0)</f>
        <v>0</v>
      </c>
      <c r="AB476" s="156">
        <f ca="1">ROUND(OFFSET(Projekt!$K$8,$A476,AB$460),0)</f>
        <v>0</v>
      </c>
      <c r="AC476" s="156">
        <f ca="1">ROUND(OFFSET(Projekt!$K$8,$A476,AC$460),0)</f>
        <v>0</v>
      </c>
      <c r="AD476" s="156">
        <f ca="1">ROUND(OFFSET(Projekt!$K$8,$A476,AD$460),0)</f>
        <v>0</v>
      </c>
      <c r="AE476" s="156">
        <f ca="1">ROUND(OFFSET(Projekt!$K$8,$A476,AE$460),0)</f>
        <v>0</v>
      </c>
      <c r="AF476" s="156">
        <f ca="1">ROUND(OFFSET(Projekt!$K$8,$A476,AF$460),0)</f>
        <v>0</v>
      </c>
      <c r="AG476" s="156">
        <f ca="1">ROUND(OFFSET(Projekt!$K$8,$A476,AG$460),0)</f>
        <v>0</v>
      </c>
      <c r="AH476" s="156">
        <f ca="1">ROUND(OFFSET(Projekt!$K$8,$A476,AH$460),0)</f>
        <v>0</v>
      </c>
      <c r="AI476" s="156">
        <f ca="1">ROUND(OFFSET(Projekt!$K$8,$A476,AI$460),0)</f>
        <v>0</v>
      </c>
      <c r="AJ476" s="156">
        <f ca="1">ROUND(OFFSET(Projekt!$K$8,$A476,AJ$460),0)</f>
        <v>0</v>
      </c>
      <c r="AK476" s="156">
        <f ca="1">ROUND(OFFSET(Projekt!$K$8,$A476,AK$460),0)</f>
        <v>0</v>
      </c>
      <c r="AL476" s="156">
        <f ca="1">ROUND(OFFSET(Projekt!$K$8,$A476,AL$460),0)</f>
        <v>0</v>
      </c>
      <c r="AM476" s="156">
        <f ca="1">ROUND(OFFSET(Projekt!$K$8,$A476,AM$460),0)</f>
        <v>0</v>
      </c>
      <c r="AN476" s="156">
        <f ca="1">ROUND(OFFSET(Projekt!$K$8,$A476,AN$460),0)</f>
        <v>0</v>
      </c>
    </row>
    <row r="477" spans="1:40" x14ac:dyDescent="0.3">
      <c r="A477" s="163">
        <f t="shared" si="484"/>
        <v>30</v>
      </c>
      <c r="B477" s="163" t="str">
        <f ca="1">IF(ISTEXT(OFFSET(Projekt!$B$8,$A477,B$460)),OFFSET(Projekt!$B$8,$A477,B$460),"")</f>
        <v/>
      </c>
      <c r="C477" s="163" t="str">
        <f ca="1">IF(ISTEXT(OFFSET(Projekt!$B$8,$A477,C$460)),OFFSET(Projekt!$B$8,$A477,C$460),"")</f>
        <v/>
      </c>
      <c r="D477" s="163" t="str">
        <f ca="1">IF(ISTEXT(OFFSET(Projekt!$B$8,$A477,D$460)),OFFSET(Projekt!$B$8,$A477,D$460),"")</f>
        <v/>
      </c>
      <c r="E477" s="163" t="str">
        <f ca="1">IF(ISTEXT(OFFSET(Projekt!$B$8,$A477,E$460)),OFFSET(Projekt!$B$8,$A477,E$460),"")</f>
        <v/>
      </c>
      <c r="F477" s="163" t="str">
        <f ca="1">IF(ISTEXT(OFFSET(Projekt!$B$8,$A477,F$460)),OFFSET(Projekt!$B$8,$A477,F$460),"")</f>
        <v/>
      </c>
      <c r="U477" s="156">
        <f ca="1">ROUND(OFFSET(Projekt!$K$8,$A477,U$460),0)</f>
        <v>0</v>
      </c>
      <c r="V477" s="156">
        <f ca="1">ROUND(OFFSET(Projekt!$K$8,$A477,V$460),0)</f>
        <v>0</v>
      </c>
      <c r="W477" s="156">
        <f ca="1">ROUND(OFFSET(Projekt!$K$8,$A477,W$460),0)</f>
        <v>0</v>
      </c>
      <c r="X477" s="156">
        <f ca="1">ROUND(OFFSET(Projekt!$K$8,$A477,X$460),0)</f>
        <v>0</v>
      </c>
      <c r="Y477" s="156">
        <f ca="1">ROUND(OFFSET(Projekt!$K$8,$A477,Y$460),0)</f>
        <v>0</v>
      </c>
      <c r="Z477" s="156">
        <f ca="1">ROUND(OFFSET(Projekt!$K$8,$A477,Z$460),0)</f>
        <v>0</v>
      </c>
      <c r="AA477" s="156">
        <f ca="1">ROUND(OFFSET(Projekt!$K$8,$A477,AA$460),0)</f>
        <v>0</v>
      </c>
      <c r="AB477" s="156">
        <f ca="1">ROUND(OFFSET(Projekt!$K$8,$A477,AB$460),0)</f>
        <v>0</v>
      </c>
      <c r="AC477" s="156">
        <f ca="1">ROUND(OFFSET(Projekt!$K$8,$A477,AC$460),0)</f>
        <v>0</v>
      </c>
      <c r="AD477" s="156">
        <f ca="1">ROUND(OFFSET(Projekt!$K$8,$A477,AD$460),0)</f>
        <v>0</v>
      </c>
      <c r="AE477" s="156">
        <f ca="1">ROUND(OFFSET(Projekt!$K$8,$A477,AE$460),0)</f>
        <v>0</v>
      </c>
      <c r="AF477" s="156">
        <f ca="1">ROUND(OFFSET(Projekt!$K$8,$A477,AF$460),0)</f>
        <v>0</v>
      </c>
      <c r="AG477" s="156">
        <f ca="1">ROUND(OFFSET(Projekt!$K$8,$A477,AG$460),0)</f>
        <v>0</v>
      </c>
      <c r="AH477" s="156">
        <f ca="1">ROUND(OFFSET(Projekt!$K$8,$A477,AH$460),0)</f>
        <v>0</v>
      </c>
      <c r="AI477" s="156">
        <f ca="1">ROUND(OFFSET(Projekt!$K$8,$A477,AI$460),0)</f>
        <v>0</v>
      </c>
      <c r="AJ477" s="156">
        <f ca="1">ROUND(OFFSET(Projekt!$K$8,$A477,AJ$460),0)</f>
        <v>0</v>
      </c>
      <c r="AK477" s="156">
        <f ca="1">ROUND(OFFSET(Projekt!$K$8,$A477,AK$460),0)</f>
        <v>0</v>
      </c>
      <c r="AL477" s="156">
        <f ca="1">ROUND(OFFSET(Projekt!$K$8,$A477,AL$460),0)</f>
        <v>0</v>
      </c>
      <c r="AM477" s="156">
        <f ca="1">ROUND(OFFSET(Projekt!$K$8,$A477,AM$460),0)</f>
        <v>0</v>
      </c>
      <c r="AN477" s="156">
        <f ca="1">ROUND(OFFSET(Projekt!$K$8,$A477,AN$460),0)</f>
        <v>0</v>
      </c>
    </row>
    <row r="478" spans="1:40" x14ac:dyDescent="0.3">
      <c r="A478" s="163">
        <f t="shared" si="484"/>
        <v>32</v>
      </c>
      <c r="B478" s="163" t="str">
        <f ca="1">IF(ISTEXT(OFFSET(Projekt!$B$8,$A478,B$460)),OFFSET(Projekt!$B$8,$A478,B$460),"")</f>
        <v/>
      </c>
      <c r="C478" s="163" t="str">
        <f ca="1">IF(ISTEXT(OFFSET(Projekt!$B$8,$A478,C$460)),OFFSET(Projekt!$B$8,$A478,C$460),"")</f>
        <v/>
      </c>
      <c r="D478" s="163" t="str">
        <f ca="1">IF(ISTEXT(OFFSET(Projekt!$B$8,$A478,D$460)),OFFSET(Projekt!$B$8,$A478,D$460),"")</f>
        <v/>
      </c>
      <c r="E478" s="163" t="str">
        <f ca="1">IF(ISTEXT(OFFSET(Projekt!$B$8,$A478,E$460)),OFFSET(Projekt!$B$8,$A478,E$460),"")</f>
        <v/>
      </c>
      <c r="F478" s="163" t="str">
        <f ca="1">IF(ISTEXT(OFFSET(Projekt!$B$8,$A478,F$460)),OFFSET(Projekt!$B$8,$A478,F$460),"")</f>
        <v/>
      </c>
      <c r="U478" s="156">
        <f ca="1">ROUND(OFFSET(Projekt!$K$8,$A478,U$460),0)</f>
        <v>0</v>
      </c>
      <c r="V478" s="156">
        <f ca="1">ROUND(OFFSET(Projekt!$K$8,$A478,V$460),0)</f>
        <v>0</v>
      </c>
      <c r="W478" s="156">
        <f ca="1">ROUND(OFFSET(Projekt!$K$8,$A478,W$460),0)</f>
        <v>0</v>
      </c>
      <c r="X478" s="156">
        <f ca="1">ROUND(OFFSET(Projekt!$K$8,$A478,X$460),0)</f>
        <v>0</v>
      </c>
      <c r="Y478" s="156">
        <f ca="1">ROUND(OFFSET(Projekt!$K$8,$A478,Y$460),0)</f>
        <v>0</v>
      </c>
      <c r="Z478" s="156">
        <f ca="1">ROUND(OFFSET(Projekt!$K$8,$A478,Z$460),0)</f>
        <v>0</v>
      </c>
      <c r="AA478" s="156">
        <f ca="1">ROUND(OFFSET(Projekt!$K$8,$A478,AA$460),0)</f>
        <v>0</v>
      </c>
      <c r="AB478" s="156">
        <f ca="1">ROUND(OFFSET(Projekt!$K$8,$A478,AB$460),0)</f>
        <v>0</v>
      </c>
      <c r="AC478" s="156">
        <f ca="1">ROUND(OFFSET(Projekt!$K$8,$A478,AC$460),0)</f>
        <v>0</v>
      </c>
      <c r="AD478" s="156">
        <f ca="1">ROUND(OFFSET(Projekt!$K$8,$A478,AD$460),0)</f>
        <v>0</v>
      </c>
      <c r="AE478" s="156">
        <f ca="1">ROUND(OFFSET(Projekt!$K$8,$A478,AE$460),0)</f>
        <v>0</v>
      </c>
      <c r="AF478" s="156">
        <f ca="1">ROUND(OFFSET(Projekt!$K$8,$A478,AF$460),0)</f>
        <v>0</v>
      </c>
      <c r="AG478" s="156">
        <f ca="1">ROUND(OFFSET(Projekt!$K$8,$A478,AG$460),0)</f>
        <v>0</v>
      </c>
      <c r="AH478" s="156">
        <f ca="1">ROUND(OFFSET(Projekt!$K$8,$A478,AH$460),0)</f>
        <v>0</v>
      </c>
      <c r="AI478" s="156">
        <f ca="1">ROUND(OFFSET(Projekt!$K$8,$A478,AI$460),0)</f>
        <v>0</v>
      </c>
      <c r="AJ478" s="156">
        <f ca="1">ROUND(OFFSET(Projekt!$K$8,$A478,AJ$460),0)</f>
        <v>0</v>
      </c>
      <c r="AK478" s="156">
        <f ca="1">ROUND(OFFSET(Projekt!$K$8,$A478,AK$460),0)</f>
        <v>0</v>
      </c>
      <c r="AL478" s="156">
        <f ca="1">ROUND(OFFSET(Projekt!$K$8,$A478,AL$460),0)</f>
        <v>0</v>
      </c>
      <c r="AM478" s="156">
        <f ca="1">ROUND(OFFSET(Projekt!$K$8,$A478,AM$460),0)</f>
        <v>0</v>
      </c>
      <c r="AN478" s="156">
        <f ca="1">ROUND(OFFSET(Projekt!$K$8,$A478,AN$460),0)</f>
        <v>0</v>
      </c>
    </row>
    <row r="479" spans="1:40" x14ac:dyDescent="0.3">
      <c r="A479" s="163">
        <f t="shared" si="484"/>
        <v>34</v>
      </c>
      <c r="B479" s="163" t="str">
        <f ca="1">IF(ISTEXT(OFFSET(Projekt!$B$8,$A479,B$460)),OFFSET(Projekt!$B$8,$A479,B$460),"")</f>
        <v/>
      </c>
      <c r="C479" s="163" t="str">
        <f ca="1">IF(ISTEXT(OFFSET(Projekt!$B$8,$A479,C$460)),OFFSET(Projekt!$B$8,$A479,C$460),"")</f>
        <v/>
      </c>
      <c r="D479" s="163" t="str">
        <f ca="1">IF(ISTEXT(OFFSET(Projekt!$B$8,$A479,D$460)),OFFSET(Projekt!$B$8,$A479,D$460),"")</f>
        <v/>
      </c>
      <c r="E479" s="163" t="str">
        <f ca="1">IF(ISTEXT(OFFSET(Projekt!$B$8,$A479,E$460)),OFFSET(Projekt!$B$8,$A479,E$460),"")</f>
        <v/>
      </c>
      <c r="F479" s="163" t="str">
        <f ca="1">IF(ISTEXT(OFFSET(Projekt!$B$8,$A479,F$460)),OFFSET(Projekt!$B$8,$A479,F$460),"")</f>
        <v/>
      </c>
      <c r="U479" s="156">
        <f ca="1">ROUND(OFFSET(Projekt!$K$8,$A479,U$460),0)</f>
        <v>0</v>
      </c>
      <c r="V479" s="156">
        <f ca="1">ROUND(OFFSET(Projekt!$K$8,$A479,V$460),0)</f>
        <v>0</v>
      </c>
      <c r="W479" s="156">
        <f ca="1">ROUND(OFFSET(Projekt!$K$8,$A479,W$460),0)</f>
        <v>0</v>
      </c>
      <c r="X479" s="156">
        <f ca="1">ROUND(OFFSET(Projekt!$K$8,$A479,X$460),0)</f>
        <v>0</v>
      </c>
      <c r="Y479" s="156">
        <f ca="1">ROUND(OFFSET(Projekt!$K$8,$A479,Y$460),0)</f>
        <v>0</v>
      </c>
      <c r="Z479" s="156">
        <f ca="1">ROUND(OFFSET(Projekt!$K$8,$A479,Z$460),0)</f>
        <v>0</v>
      </c>
      <c r="AA479" s="156">
        <f ca="1">ROUND(OFFSET(Projekt!$K$8,$A479,AA$460),0)</f>
        <v>0</v>
      </c>
      <c r="AB479" s="156">
        <f ca="1">ROUND(OFFSET(Projekt!$K$8,$A479,AB$460),0)</f>
        <v>0</v>
      </c>
      <c r="AC479" s="156">
        <f ca="1">ROUND(OFFSET(Projekt!$K$8,$A479,AC$460),0)</f>
        <v>0</v>
      </c>
      <c r="AD479" s="156">
        <f ca="1">ROUND(OFFSET(Projekt!$K$8,$A479,AD$460),0)</f>
        <v>0</v>
      </c>
      <c r="AE479" s="156">
        <f ca="1">ROUND(OFFSET(Projekt!$K$8,$A479,AE$460),0)</f>
        <v>0</v>
      </c>
      <c r="AF479" s="156">
        <f ca="1">ROUND(OFFSET(Projekt!$K$8,$A479,AF$460),0)</f>
        <v>0</v>
      </c>
      <c r="AG479" s="156">
        <f ca="1">ROUND(OFFSET(Projekt!$K$8,$A479,AG$460),0)</f>
        <v>0</v>
      </c>
      <c r="AH479" s="156">
        <f ca="1">ROUND(OFFSET(Projekt!$K$8,$A479,AH$460),0)</f>
        <v>0</v>
      </c>
      <c r="AI479" s="156">
        <f ca="1">ROUND(OFFSET(Projekt!$K$8,$A479,AI$460),0)</f>
        <v>0</v>
      </c>
      <c r="AJ479" s="156">
        <f ca="1">ROUND(OFFSET(Projekt!$K$8,$A479,AJ$460),0)</f>
        <v>0</v>
      </c>
      <c r="AK479" s="156">
        <f ca="1">ROUND(OFFSET(Projekt!$K$8,$A479,AK$460),0)</f>
        <v>0</v>
      </c>
      <c r="AL479" s="156">
        <f ca="1">ROUND(OFFSET(Projekt!$K$8,$A479,AL$460),0)</f>
        <v>0</v>
      </c>
      <c r="AM479" s="156">
        <f ca="1">ROUND(OFFSET(Projekt!$K$8,$A479,AM$460),0)</f>
        <v>0</v>
      </c>
      <c r="AN479" s="156">
        <f ca="1">ROUND(OFFSET(Projekt!$K$8,$A479,AN$460),0)</f>
        <v>0</v>
      </c>
    </row>
    <row r="480" spans="1:40" x14ac:dyDescent="0.3">
      <c r="A480" s="163">
        <f t="shared" si="484"/>
        <v>36</v>
      </c>
      <c r="B480" s="163" t="str">
        <f ca="1">IF(ISTEXT(OFFSET(Projekt!$B$8,$A480,B$460)),OFFSET(Projekt!$B$8,$A480,B$460),"")</f>
        <v/>
      </c>
      <c r="C480" s="163" t="str">
        <f ca="1">IF(ISTEXT(OFFSET(Projekt!$B$8,$A480,C$460)),OFFSET(Projekt!$B$8,$A480,C$460),"")</f>
        <v/>
      </c>
      <c r="D480" s="163" t="str">
        <f ca="1">IF(ISTEXT(OFFSET(Projekt!$B$8,$A480,D$460)),OFFSET(Projekt!$B$8,$A480,D$460),"")</f>
        <v/>
      </c>
      <c r="E480" s="163" t="str">
        <f ca="1">IF(ISTEXT(OFFSET(Projekt!$B$8,$A480,E$460)),OFFSET(Projekt!$B$8,$A480,E$460),"")</f>
        <v/>
      </c>
      <c r="F480" s="163" t="str">
        <f ca="1">IF(ISTEXT(OFFSET(Projekt!$B$8,$A480,F$460)),OFFSET(Projekt!$B$8,$A480,F$460),"")</f>
        <v/>
      </c>
      <c r="U480" s="156">
        <f ca="1">ROUND(OFFSET(Projekt!$K$8,$A480,U$460),0)</f>
        <v>0</v>
      </c>
      <c r="V480" s="156">
        <f ca="1">ROUND(OFFSET(Projekt!$K$8,$A480,V$460),0)</f>
        <v>0</v>
      </c>
      <c r="W480" s="156">
        <f ca="1">ROUND(OFFSET(Projekt!$K$8,$A480,W$460),0)</f>
        <v>0</v>
      </c>
      <c r="X480" s="156">
        <f ca="1">ROUND(OFFSET(Projekt!$K$8,$A480,X$460),0)</f>
        <v>0</v>
      </c>
      <c r="Y480" s="156">
        <f ca="1">ROUND(OFFSET(Projekt!$K$8,$A480,Y$460),0)</f>
        <v>0</v>
      </c>
      <c r="Z480" s="156">
        <f ca="1">ROUND(OFFSET(Projekt!$K$8,$A480,Z$460),0)</f>
        <v>0</v>
      </c>
      <c r="AA480" s="156">
        <f ca="1">ROUND(OFFSET(Projekt!$K$8,$A480,AA$460),0)</f>
        <v>0</v>
      </c>
      <c r="AB480" s="156">
        <f ca="1">ROUND(OFFSET(Projekt!$K$8,$A480,AB$460),0)</f>
        <v>0</v>
      </c>
      <c r="AC480" s="156">
        <f ca="1">ROUND(OFFSET(Projekt!$K$8,$A480,AC$460),0)</f>
        <v>0</v>
      </c>
      <c r="AD480" s="156">
        <f ca="1">ROUND(OFFSET(Projekt!$K$8,$A480,AD$460),0)</f>
        <v>0</v>
      </c>
      <c r="AE480" s="156">
        <f ca="1">ROUND(OFFSET(Projekt!$K$8,$A480,AE$460),0)</f>
        <v>0</v>
      </c>
      <c r="AF480" s="156">
        <f ca="1">ROUND(OFFSET(Projekt!$K$8,$A480,AF$460),0)</f>
        <v>0</v>
      </c>
      <c r="AG480" s="156">
        <f ca="1">ROUND(OFFSET(Projekt!$K$8,$A480,AG$460),0)</f>
        <v>0</v>
      </c>
      <c r="AH480" s="156">
        <f ca="1">ROUND(OFFSET(Projekt!$K$8,$A480,AH$460),0)</f>
        <v>0</v>
      </c>
      <c r="AI480" s="156">
        <f ca="1">ROUND(OFFSET(Projekt!$K$8,$A480,AI$460),0)</f>
        <v>0</v>
      </c>
      <c r="AJ480" s="156">
        <f ca="1">ROUND(OFFSET(Projekt!$K$8,$A480,AJ$460),0)</f>
        <v>0</v>
      </c>
      <c r="AK480" s="156">
        <f ca="1">ROUND(OFFSET(Projekt!$K$8,$A480,AK$460),0)</f>
        <v>0</v>
      </c>
      <c r="AL480" s="156">
        <f ca="1">ROUND(OFFSET(Projekt!$K$8,$A480,AL$460),0)</f>
        <v>0</v>
      </c>
      <c r="AM480" s="156">
        <f ca="1">ROUND(OFFSET(Projekt!$K$8,$A480,AM$460),0)</f>
        <v>0</v>
      </c>
      <c r="AN480" s="156">
        <f ca="1">ROUND(OFFSET(Projekt!$K$8,$A480,AN$460),0)</f>
        <v>0</v>
      </c>
    </row>
    <row r="481" spans="1:40" x14ac:dyDescent="0.3">
      <c r="A481" s="163">
        <f t="shared" si="484"/>
        <v>38</v>
      </c>
      <c r="B481" s="163" t="str">
        <f ca="1">IF(ISTEXT(OFFSET(Projekt!$B$8,$A481,B$460)),OFFSET(Projekt!$B$8,$A481,B$460),"")</f>
        <v/>
      </c>
      <c r="C481" s="163" t="str">
        <f ca="1">IF(ISTEXT(OFFSET(Projekt!$B$8,$A481,C$460)),OFFSET(Projekt!$B$8,$A481,C$460),"")</f>
        <v/>
      </c>
      <c r="D481" s="163" t="str">
        <f ca="1">IF(ISTEXT(OFFSET(Projekt!$B$8,$A481,D$460)),OFFSET(Projekt!$B$8,$A481,D$460),"")</f>
        <v/>
      </c>
      <c r="E481" s="163" t="str">
        <f ca="1">IF(ISTEXT(OFFSET(Projekt!$B$8,$A481,E$460)),OFFSET(Projekt!$B$8,$A481,E$460),"")</f>
        <v/>
      </c>
      <c r="F481" s="163" t="str">
        <f ca="1">IF(ISTEXT(OFFSET(Projekt!$B$8,$A481,F$460)),OFFSET(Projekt!$B$8,$A481,F$460),"")</f>
        <v/>
      </c>
      <c r="U481" s="156">
        <f ca="1">ROUND(OFFSET(Projekt!$K$8,$A481,U$460),0)</f>
        <v>0</v>
      </c>
      <c r="V481" s="156">
        <f ca="1">ROUND(OFFSET(Projekt!$K$8,$A481,V$460),0)</f>
        <v>0</v>
      </c>
      <c r="W481" s="156">
        <f ca="1">ROUND(OFFSET(Projekt!$K$8,$A481,W$460),0)</f>
        <v>0</v>
      </c>
      <c r="X481" s="156">
        <f ca="1">ROUND(OFFSET(Projekt!$K$8,$A481,X$460),0)</f>
        <v>0</v>
      </c>
      <c r="Y481" s="156">
        <f ca="1">ROUND(OFFSET(Projekt!$K$8,$A481,Y$460),0)</f>
        <v>0</v>
      </c>
      <c r="Z481" s="156">
        <f ca="1">ROUND(OFFSET(Projekt!$K$8,$A481,Z$460),0)</f>
        <v>0</v>
      </c>
      <c r="AA481" s="156">
        <f ca="1">ROUND(OFFSET(Projekt!$K$8,$A481,AA$460),0)</f>
        <v>0</v>
      </c>
      <c r="AB481" s="156">
        <f ca="1">ROUND(OFFSET(Projekt!$K$8,$A481,AB$460),0)</f>
        <v>0</v>
      </c>
      <c r="AC481" s="156">
        <f ca="1">ROUND(OFFSET(Projekt!$K$8,$A481,AC$460),0)</f>
        <v>0</v>
      </c>
      <c r="AD481" s="156">
        <f ca="1">ROUND(OFFSET(Projekt!$K$8,$A481,AD$460),0)</f>
        <v>0</v>
      </c>
      <c r="AE481" s="156">
        <f ca="1">ROUND(OFFSET(Projekt!$K$8,$A481,AE$460),0)</f>
        <v>0</v>
      </c>
      <c r="AF481" s="156">
        <f ca="1">ROUND(OFFSET(Projekt!$K$8,$A481,AF$460),0)</f>
        <v>0</v>
      </c>
      <c r="AG481" s="156">
        <f ca="1">ROUND(OFFSET(Projekt!$K$8,$A481,AG$460),0)</f>
        <v>0</v>
      </c>
      <c r="AH481" s="156">
        <f ca="1">ROUND(OFFSET(Projekt!$K$8,$A481,AH$460),0)</f>
        <v>0</v>
      </c>
      <c r="AI481" s="156">
        <f ca="1">ROUND(OFFSET(Projekt!$K$8,$A481,AI$460),0)</f>
        <v>0</v>
      </c>
      <c r="AJ481" s="156">
        <f ca="1">ROUND(OFFSET(Projekt!$K$8,$A481,AJ$460),0)</f>
        <v>0</v>
      </c>
      <c r="AK481" s="156">
        <f ca="1">ROUND(OFFSET(Projekt!$K$8,$A481,AK$460),0)</f>
        <v>0</v>
      </c>
      <c r="AL481" s="156">
        <f ca="1">ROUND(OFFSET(Projekt!$K$8,$A481,AL$460),0)</f>
        <v>0</v>
      </c>
      <c r="AM481" s="156">
        <f ca="1">ROUND(OFFSET(Projekt!$K$8,$A481,AM$460),0)</f>
        <v>0</v>
      </c>
      <c r="AN481" s="156">
        <f ca="1">ROUND(OFFSET(Projekt!$K$8,$A481,AN$460),0)</f>
        <v>0</v>
      </c>
    </row>
    <row r="482" spans="1:40" x14ac:dyDescent="0.3">
      <c r="A482" s="163">
        <f t="shared" si="484"/>
        <v>40</v>
      </c>
      <c r="B482" s="163" t="str">
        <f ca="1">IF(ISTEXT(OFFSET(Projekt!$B$8,$A482,B$460)),OFFSET(Projekt!$B$8,$A482,B$460),"")</f>
        <v/>
      </c>
      <c r="C482" s="163" t="str">
        <f ca="1">IF(ISTEXT(OFFSET(Projekt!$B$8,$A482,C$460)),OFFSET(Projekt!$B$8,$A482,C$460),"")</f>
        <v/>
      </c>
      <c r="D482" s="163" t="str">
        <f ca="1">IF(ISTEXT(OFFSET(Projekt!$B$8,$A482,D$460)),OFFSET(Projekt!$B$8,$A482,D$460),"")</f>
        <v/>
      </c>
      <c r="E482" s="163" t="str">
        <f ca="1">IF(ISTEXT(OFFSET(Projekt!$B$8,$A482,E$460)),OFFSET(Projekt!$B$8,$A482,E$460),"")</f>
        <v/>
      </c>
      <c r="F482" s="163" t="str">
        <f ca="1">IF(ISTEXT(OFFSET(Projekt!$B$8,$A482,F$460)),OFFSET(Projekt!$B$8,$A482,F$460),"")</f>
        <v/>
      </c>
      <c r="U482" s="156">
        <f ca="1">ROUND(OFFSET(Projekt!$K$8,$A482,U$460),0)</f>
        <v>0</v>
      </c>
      <c r="V482" s="156">
        <f ca="1">ROUND(OFFSET(Projekt!$K$8,$A482,V$460),0)</f>
        <v>0</v>
      </c>
      <c r="W482" s="156">
        <f ca="1">ROUND(OFFSET(Projekt!$K$8,$A482,W$460),0)</f>
        <v>0</v>
      </c>
      <c r="X482" s="156">
        <f ca="1">ROUND(OFFSET(Projekt!$K$8,$A482,X$460),0)</f>
        <v>0</v>
      </c>
      <c r="Y482" s="156">
        <f ca="1">ROUND(OFFSET(Projekt!$K$8,$A482,Y$460),0)</f>
        <v>0</v>
      </c>
      <c r="Z482" s="156">
        <f ca="1">ROUND(OFFSET(Projekt!$K$8,$A482,Z$460),0)</f>
        <v>0</v>
      </c>
      <c r="AA482" s="156">
        <f ca="1">ROUND(OFFSET(Projekt!$K$8,$A482,AA$460),0)</f>
        <v>0</v>
      </c>
      <c r="AB482" s="156">
        <f ca="1">ROUND(OFFSET(Projekt!$K$8,$A482,AB$460),0)</f>
        <v>0</v>
      </c>
      <c r="AC482" s="156">
        <f ca="1">ROUND(OFFSET(Projekt!$K$8,$A482,AC$460),0)</f>
        <v>0</v>
      </c>
      <c r="AD482" s="156">
        <f ca="1">ROUND(OFFSET(Projekt!$K$8,$A482,AD$460),0)</f>
        <v>0</v>
      </c>
      <c r="AE482" s="156">
        <f ca="1">ROUND(OFFSET(Projekt!$K$8,$A482,AE$460),0)</f>
        <v>0</v>
      </c>
      <c r="AF482" s="156">
        <f ca="1">ROUND(OFFSET(Projekt!$K$8,$A482,AF$460),0)</f>
        <v>0</v>
      </c>
      <c r="AG482" s="156">
        <f ca="1">ROUND(OFFSET(Projekt!$K$8,$A482,AG$460),0)</f>
        <v>0</v>
      </c>
      <c r="AH482" s="156">
        <f ca="1">ROUND(OFFSET(Projekt!$K$8,$A482,AH$460),0)</f>
        <v>0</v>
      </c>
      <c r="AI482" s="156">
        <f ca="1">ROUND(OFFSET(Projekt!$K$8,$A482,AI$460),0)</f>
        <v>0</v>
      </c>
      <c r="AJ482" s="156">
        <f ca="1">ROUND(OFFSET(Projekt!$K$8,$A482,AJ$460),0)</f>
        <v>0</v>
      </c>
      <c r="AK482" s="156">
        <f ca="1">ROUND(OFFSET(Projekt!$K$8,$A482,AK$460),0)</f>
        <v>0</v>
      </c>
      <c r="AL482" s="156">
        <f ca="1">ROUND(OFFSET(Projekt!$K$8,$A482,AL$460),0)</f>
        <v>0</v>
      </c>
      <c r="AM482" s="156">
        <f ca="1">ROUND(OFFSET(Projekt!$K$8,$A482,AM$460),0)</f>
        <v>0</v>
      </c>
      <c r="AN482" s="156">
        <f ca="1">ROUND(OFFSET(Projekt!$K$8,$A482,AN$460),0)</f>
        <v>0</v>
      </c>
    </row>
    <row r="483" spans="1:40" x14ac:dyDescent="0.3">
      <c r="A483" s="163">
        <f t="shared" si="484"/>
        <v>42</v>
      </c>
      <c r="B483" s="163" t="str">
        <f ca="1">IF(ISTEXT(OFFSET(Projekt!$B$8,$A483,B$460)),OFFSET(Projekt!$B$8,$A483,B$460),"")</f>
        <v/>
      </c>
      <c r="C483" s="163" t="str">
        <f ca="1">IF(ISTEXT(OFFSET(Projekt!$B$8,$A483,C$460)),OFFSET(Projekt!$B$8,$A483,C$460),"")</f>
        <v/>
      </c>
      <c r="D483" s="163" t="str">
        <f ca="1">IF(ISTEXT(OFFSET(Projekt!$B$8,$A483,D$460)),OFFSET(Projekt!$B$8,$A483,D$460),"")</f>
        <v/>
      </c>
      <c r="E483" s="163" t="str">
        <f ca="1">IF(ISTEXT(OFFSET(Projekt!$B$8,$A483,E$460)),OFFSET(Projekt!$B$8,$A483,E$460),"")</f>
        <v/>
      </c>
      <c r="F483" s="163" t="str">
        <f ca="1">IF(ISTEXT(OFFSET(Projekt!$B$8,$A483,F$460)),OFFSET(Projekt!$B$8,$A483,F$460),"")</f>
        <v/>
      </c>
      <c r="U483" s="156">
        <f ca="1">ROUND(OFFSET(Projekt!$K$8,$A483,U$460),0)</f>
        <v>0</v>
      </c>
      <c r="V483" s="156">
        <f ca="1">ROUND(OFFSET(Projekt!$K$8,$A483,V$460),0)</f>
        <v>0</v>
      </c>
      <c r="W483" s="156">
        <f ca="1">ROUND(OFFSET(Projekt!$K$8,$A483,W$460),0)</f>
        <v>0</v>
      </c>
      <c r="X483" s="156">
        <f ca="1">ROUND(OFFSET(Projekt!$K$8,$A483,X$460),0)</f>
        <v>0</v>
      </c>
      <c r="Y483" s="156">
        <f ca="1">ROUND(OFFSET(Projekt!$K$8,$A483,Y$460),0)</f>
        <v>0</v>
      </c>
      <c r="Z483" s="156">
        <f ca="1">ROUND(OFFSET(Projekt!$K$8,$A483,Z$460),0)</f>
        <v>0</v>
      </c>
      <c r="AA483" s="156">
        <f ca="1">ROUND(OFFSET(Projekt!$K$8,$A483,AA$460),0)</f>
        <v>0</v>
      </c>
      <c r="AB483" s="156">
        <f ca="1">ROUND(OFFSET(Projekt!$K$8,$A483,AB$460),0)</f>
        <v>0</v>
      </c>
      <c r="AC483" s="156">
        <f ca="1">ROUND(OFFSET(Projekt!$K$8,$A483,AC$460),0)</f>
        <v>0</v>
      </c>
      <c r="AD483" s="156">
        <f ca="1">ROUND(OFFSET(Projekt!$K$8,$A483,AD$460),0)</f>
        <v>0</v>
      </c>
      <c r="AE483" s="156">
        <f ca="1">ROUND(OFFSET(Projekt!$K$8,$A483,AE$460),0)</f>
        <v>0</v>
      </c>
      <c r="AF483" s="156">
        <f ca="1">ROUND(OFFSET(Projekt!$K$8,$A483,AF$460),0)</f>
        <v>0</v>
      </c>
      <c r="AG483" s="156">
        <f ca="1">ROUND(OFFSET(Projekt!$K$8,$A483,AG$460),0)</f>
        <v>0</v>
      </c>
      <c r="AH483" s="156">
        <f ca="1">ROUND(OFFSET(Projekt!$K$8,$A483,AH$460),0)</f>
        <v>0</v>
      </c>
      <c r="AI483" s="156">
        <f ca="1">ROUND(OFFSET(Projekt!$K$8,$A483,AI$460),0)</f>
        <v>0</v>
      </c>
      <c r="AJ483" s="156">
        <f ca="1">ROUND(OFFSET(Projekt!$K$8,$A483,AJ$460),0)</f>
        <v>0</v>
      </c>
      <c r="AK483" s="156">
        <f ca="1">ROUND(OFFSET(Projekt!$K$8,$A483,AK$460),0)</f>
        <v>0</v>
      </c>
      <c r="AL483" s="156">
        <f ca="1">ROUND(OFFSET(Projekt!$K$8,$A483,AL$460),0)</f>
        <v>0</v>
      </c>
      <c r="AM483" s="156">
        <f ca="1">ROUND(OFFSET(Projekt!$K$8,$A483,AM$460),0)</f>
        <v>0</v>
      </c>
      <c r="AN483" s="156">
        <f ca="1">ROUND(OFFSET(Projekt!$K$8,$A483,AN$460),0)</f>
        <v>0</v>
      </c>
    </row>
    <row r="484" spans="1:40" x14ac:dyDescent="0.3">
      <c r="A484" s="163">
        <f t="shared" si="484"/>
        <v>44</v>
      </c>
      <c r="B484" s="163" t="str">
        <f ca="1">IF(ISTEXT(OFFSET(Projekt!$B$8,$A484,B$460)),OFFSET(Projekt!$B$8,$A484,B$460),"")</f>
        <v/>
      </c>
      <c r="C484" s="163" t="str">
        <f ca="1">IF(ISTEXT(OFFSET(Projekt!$B$8,$A484,C$460)),OFFSET(Projekt!$B$8,$A484,C$460),"")</f>
        <v/>
      </c>
      <c r="D484" s="163" t="str">
        <f ca="1">IF(ISTEXT(OFFSET(Projekt!$B$8,$A484,D$460)),OFFSET(Projekt!$B$8,$A484,D$460),"")</f>
        <v/>
      </c>
      <c r="E484" s="163" t="str">
        <f ca="1">IF(ISTEXT(OFFSET(Projekt!$B$8,$A484,E$460)),OFFSET(Projekt!$B$8,$A484,E$460),"")</f>
        <v/>
      </c>
      <c r="F484" s="163" t="str">
        <f ca="1">IF(ISTEXT(OFFSET(Projekt!$B$8,$A484,F$460)),OFFSET(Projekt!$B$8,$A484,F$460),"")</f>
        <v/>
      </c>
      <c r="U484" s="156">
        <f ca="1">ROUND(OFFSET(Projekt!$K$8,$A484,U$460),0)</f>
        <v>0</v>
      </c>
      <c r="V484" s="156">
        <f ca="1">ROUND(OFFSET(Projekt!$K$8,$A484,V$460),0)</f>
        <v>0</v>
      </c>
      <c r="W484" s="156">
        <f ca="1">ROUND(OFFSET(Projekt!$K$8,$A484,W$460),0)</f>
        <v>0</v>
      </c>
      <c r="X484" s="156">
        <f ca="1">ROUND(OFFSET(Projekt!$K$8,$A484,X$460),0)</f>
        <v>0</v>
      </c>
      <c r="Y484" s="156">
        <f ca="1">ROUND(OFFSET(Projekt!$K$8,$A484,Y$460),0)</f>
        <v>0</v>
      </c>
      <c r="Z484" s="156">
        <f ca="1">ROUND(OFFSET(Projekt!$K$8,$A484,Z$460),0)</f>
        <v>0</v>
      </c>
      <c r="AA484" s="156">
        <f ca="1">ROUND(OFFSET(Projekt!$K$8,$A484,AA$460),0)</f>
        <v>0</v>
      </c>
      <c r="AB484" s="156">
        <f ca="1">ROUND(OFFSET(Projekt!$K$8,$A484,AB$460),0)</f>
        <v>0</v>
      </c>
      <c r="AC484" s="156">
        <f ca="1">ROUND(OFFSET(Projekt!$K$8,$A484,AC$460),0)</f>
        <v>0</v>
      </c>
      <c r="AD484" s="156">
        <f ca="1">ROUND(OFFSET(Projekt!$K$8,$A484,AD$460),0)</f>
        <v>0</v>
      </c>
      <c r="AE484" s="156">
        <f ca="1">ROUND(OFFSET(Projekt!$K$8,$A484,AE$460),0)</f>
        <v>0</v>
      </c>
      <c r="AF484" s="156">
        <f ca="1">ROUND(OFFSET(Projekt!$K$8,$A484,AF$460),0)</f>
        <v>0</v>
      </c>
      <c r="AG484" s="156">
        <f ca="1">ROUND(OFFSET(Projekt!$K$8,$A484,AG$460),0)</f>
        <v>0</v>
      </c>
      <c r="AH484" s="156">
        <f ca="1">ROUND(OFFSET(Projekt!$K$8,$A484,AH$460),0)</f>
        <v>0</v>
      </c>
      <c r="AI484" s="156">
        <f ca="1">ROUND(OFFSET(Projekt!$K$8,$A484,AI$460),0)</f>
        <v>0</v>
      </c>
      <c r="AJ484" s="156">
        <f ca="1">ROUND(OFFSET(Projekt!$K$8,$A484,AJ$460),0)</f>
        <v>0</v>
      </c>
      <c r="AK484" s="156">
        <f ca="1">ROUND(OFFSET(Projekt!$K$8,$A484,AK$460),0)</f>
        <v>0</v>
      </c>
      <c r="AL484" s="156">
        <f ca="1">ROUND(OFFSET(Projekt!$K$8,$A484,AL$460),0)</f>
        <v>0</v>
      </c>
      <c r="AM484" s="156">
        <f ca="1">ROUND(OFFSET(Projekt!$K$8,$A484,AM$460),0)</f>
        <v>0</v>
      </c>
      <c r="AN484" s="156">
        <f ca="1">ROUND(OFFSET(Projekt!$K$8,$A484,AN$460),0)</f>
        <v>0</v>
      </c>
    </row>
    <row r="485" spans="1:40" x14ac:dyDescent="0.3">
      <c r="A485" s="163">
        <f t="shared" si="484"/>
        <v>46</v>
      </c>
      <c r="B485" s="163" t="str">
        <f ca="1">IF(ISTEXT(OFFSET(Projekt!$B$8,$A485,B$460)),OFFSET(Projekt!$B$8,$A485,B$460),"")</f>
        <v/>
      </c>
      <c r="C485" s="163" t="str">
        <f ca="1">IF(ISTEXT(OFFSET(Projekt!$B$8,$A485,C$460)),OFFSET(Projekt!$B$8,$A485,C$460),"")</f>
        <v/>
      </c>
      <c r="D485" s="163" t="str">
        <f ca="1">IF(ISTEXT(OFFSET(Projekt!$B$8,$A485,D$460)),OFFSET(Projekt!$B$8,$A485,D$460),"")</f>
        <v/>
      </c>
      <c r="E485" s="163" t="str">
        <f ca="1">IF(ISTEXT(OFFSET(Projekt!$B$8,$A485,E$460)),OFFSET(Projekt!$B$8,$A485,E$460),"")</f>
        <v/>
      </c>
      <c r="F485" s="163" t="str">
        <f ca="1">IF(ISTEXT(OFFSET(Projekt!$B$8,$A485,F$460)),OFFSET(Projekt!$B$8,$A485,F$460),"")</f>
        <v/>
      </c>
      <c r="U485" s="156">
        <f ca="1">ROUND(OFFSET(Projekt!$K$8,$A485,U$460),0)</f>
        <v>0</v>
      </c>
      <c r="V485" s="156">
        <f ca="1">ROUND(OFFSET(Projekt!$K$8,$A485,V$460),0)</f>
        <v>0</v>
      </c>
      <c r="W485" s="156">
        <f ca="1">ROUND(OFFSET(Projekt!$K$8,$A485,W$460),0)</f>
        <v>0</v>
      </c>
      <c r="X485" s="156">
        <f ca="1">ROUND(OFFSET(Projekt!$K$8,$A485,X$460),0)</f>
        <v>0</v>
      </c>
      <c r="Y485" s="156">
        <f ca="1">ROUND(OFFSET(Projekt!$K$8,$A485,Y$460),0)</f>
        <v>0</v>
      </c>
      <c r="Z485" s="156">
        <f ca="1">ROUND(OFFSET(Projekt!$K$8,$A485,Z$460),0)</f>
        <v>0</v>
      </c>
      <c r="AA485" s="156">
        <f ca="1">ROUND(OFFSET(Projekt!$K$8,$A485,AA$460),0)</f>
        <v>0</v>
      </c>
      <c r="AB485" s="156">
        <f ca="1">ROUND(OFFSET(Projekt!$K$8,$A485,AB$460),0)</f>
        <v>0</v>
      </c>
      <c r="AC485" s="156">
        <f ca="1">ROUND(OFFSET(Projekt!$K$8,$A485,AC$460),0)</f>
        <v>0</v>
      </c>
      <c r="AD485" s="156">
        <f ca="1">ROUND(OFFSET(Projekt!$K$8,$A485,AD$460),0)</f>
        <v>0</v>
      </c>
      <c r="AE485" s="156">
        <f ca="1">ROUND(OFFSET(Projekt!$K$8,$A485,AE$460),0)</f>
        <v>0</v>
      </c>
      <c r="AF485" s="156">
        <f ca="1">ROUND(OFFSET(Projekt!$K$8,$A485,AF$460),0)</f>
        <v>0</v>
      </c>
      <c r="AG485" s="156">
        <f ca="1">ROUND(OFFSET(Projekt!$K$8,$A485,AG$460),0)</f>
        <v>0</v>
      </c>
      <c r="AH485" s="156">
        <f ca="1">ROUND(OFFSET(Projekt!$K$8,$A485,AH$460),0)</f>
        <v>0</v>
      </c>
      <c r="AI485" s="156">
        <f ca="1">ROUND(OFFSET(Projekt!$K$8,$A485,AI$460),0)</f>
        <v>0</v>
      </c>
      <c r="AJ485" s="156">
        <f ca="1">ROUND(OFFSET(Projekt!$K$8,$A485,AJ$460),0)</f>
        <v>0</v>
      </c>
      <c r="AK485" s="156">
        <f ca="1">ROUND(OFFSET(Projekt!$K$8,$A485,AK$460),0)</f>
        <v>0</v>
      </c>
      <c r="AL485" s="156">
        <f ca="1">ROUND(OFFSET(Projekt!$K$8,$A485,AL$460),0)</f>
        <v>0</v>
      </c>
      <c r="AM485" s="156">
        <f ca="1">ROUND(OFFSET(Projekt!$K$8,$A485,AM$460),0)</f>
        <v>0</v>
      </c>
      <c r="AN485" s="156">
        <f ca="1">ROUND(OFFSET(Projekt!$K$8,$A485,AN$460),0)</f>
        <v>0</v>
      </c>
    </row>
    <row r="486" spans="1:40" x14ac:dyDescent="0.3">
      <c r="A486" s="163">
        <f t="shared" si="484"/>
        <v>48</v>
      </c>
      <c r="B486" s="163" t="str">
        <f ca="1">IF(ISTEXT(OFFSET(Projekt!$B$8,$A486,B$460)),OFFSET(Projekt!$B$8,$A486,B$460),"")</f>
        <v/>
      </c>
      <c r="C486" s="163" t="str">
        <f ca="1">IF(ISTEXT(OFFSET(Projekt!$B$8,$A486,C$460)),OFFSET(Projekt!$B$8,$A486,C$460),"")</f>
        <v/>
      </c>
      <c r="D486" s="163" t="str">
        <f ca="1">IF(ISTEXT(OFFSET(Projekt!$B$8,$A486,D$460)),OFFSET(Projekt!$B$8,$A486,D$460),"")</f>
        <v/>
      </c>
      <c r="E486" s="163" t="str">
        <f ca="1">IF(ISTEXT(OFFSET(Projekt!$B$8,$A486,E$460)),OFFSET(Projekt!$B$8,$A486,E$460),"")</f>
        <v/>
      </c>
      <c r="F486" s="163" t="str">
        <f ca="1">IF(ISTEXT(OFFSET(Projekt!$B$8,$A486,F$460)),OFFSET(Projekt!$B$8,$A486,F$460),"")</f>
        <v/>
      </c>
      <c r="U486" s="156">
        <f ca="1">ROUND(OFFSET(Projekt!$K$8,$A486,U$460),0)</f>
        <v>0</v>
      </c>
      <c r="V486" s="156">
        <f ca="1">ROUND(OFFSET(Projekt!$K$8,$A486,V$460),0)</f>
        <v>0</v>
      </c>
      <c r="W486" s="156">
        <f ca="1">ROUND(OFFSET(Projekt!$K$8,$A486,W$460),0)</f>
        <v>0</v>
      </c>
      <c r="X486" s="156">
        <f ca="1">ROUND(OFFSET(Projekt!$K$8,$A486,X$460),0)</f>
        <v>0</v>
      </c>
      <c r="Y486" s="156">
        <f ca="1">ROUND(OFFSET(Projekt!$K$8,$A486,Y$460),0)</f>
        <v>0</v>
      </c>
      <c r="Z486" s="156">
        <f ca="1">ROUND(OFFSET(Projekt!$K$8,$A486,Z$460),0)</f>
        <v>0</v>
      </c>
      <c r="AA486" s="156">
        <f ca="1">ROUND(OFFSET(Projekt!$K$8,$A486,AA$460),0)</f>
        <v>0</v>
      </c>
      <c r="AB486" s="156">
        <f ca="1">ROUND(OFFSET(Projekt!$K$8,$A486,AB$460),0)</f>
        <v>0</v>
      </c>
      <c r="AC486" s="156">
        <f ca="1">ROUND(OFFSET(Projekt!$K$8,$A486,AC$460),0)</f>
        <v>0</v>
      </c>
      <c r="AD486" s="156">
        <f ca="1">ROUND(OFFSET(Projekt!$K$8,$A486,AD$460),0)</f>
        <v>0</v>
      </c>
      <c r="AE486" s="156">
        <f ca="1">ROUND(OFFSET(Projekt!$K$8,$A486,AE$460),0)</f>
        <v>0</v>
      </c>
      <c r="AF486" s="156">
        <f ca="1">ROUND(OFFSET(Projekt!$K$8,$A486,AF$460),0)</f>
        <v>0</v>
      </c>
      <c r="AG486" s="156">
        <f ca="1">ROUND(OFFSET(Projekt!$K$8,$A486,AG$460),0)</f>
        <v>0</v>
      </c>
      <c r="AH486" s="156">
        <f ca="1">ROUND(OFFSET(Projekt!$K$8,$A486,AH$460),0)</f>
        <v>0</v>
      </c>
      <c r="AI486" s="156">
        <f ca="1">ROUND(OFFSET(Projekt!$K$8,$A486,AI$460),0)</f>
        <v>0</v>
      </c>
      <c r="AJ486" s="156">
        <f ca="1">ROUND(OFFSET(Projekt!$K$8,$A486,AJ$460),0)</f>
        <v>0</v>
      </c>
      <c r="AK486" s="156">
        <f ca="1">ROUND(OFFSET(Projekt!$K$8,$A486,AK$460),0)</f>
        <v>0</v>
      </c>
      <c r="AL486" s="156">
        <f ca="1">ROUND(OFFSET(Projekt!$K$8,$A486,AL$460),0)</f>
        <v>0</v>
      </c>
      <c r="AM486" s="156">
        <f ca="1">ROUND(OFFSET(Projekt!$K$8,$A486,AM$460),0)</f>
        <v>0</v>
      </c>
      <c r="AN486" s="156">
        <f ca="1">ROUND(OFFSET(Projekt!$K$8,$A486,AN$460),0)</f>
        <v>0</v>
      </c>
    </row>
    <row r="487" spans="1:40" x14ac:dyDescent="0.3">
      <c r="A487" s="163">
        <f t="shared" si="484"/>
        <v>50</v>
      </c>
      <c r="B487" s="163" t="str">
        <f ca="1">IF(ISTEXT(OFFSET(Projekt!$B$8,$A487,B$460)),OFFSET(Projekt!$B$8,$A487,B$460),"")</f>
        <v/>
      </c>
      <c r="C487" s="163" t="str">
        <f ca="1">IF(ISTEXT(OFFSET(Projekt!$B$8,$A487,C$460)),OFFSET(Projekt!$B$8,$A487,C$460),"")</f>
        <v/>
      </c>
      <c r="D487" s="163" t="str">
        <f ca="1">IF(ISTEXT(OFFSET(Projekt!$B$8,$A487,D$460)),OFFSET(Projekt!$B$8,$A487,D$460),"")</f>
        <v/>
      </c>
      <c r="E487" s="163" t="str">
        <f ca="1">IF(ISTEXT(OFFSET(Projekt!$B$8,$A487,E$460)),OFFSET(Projekt!$B$8,$A487,E$460),"")</f>
        <v/>
      </c>
      <c r="F487" s="163" t="str">
        <f ca="1">IF(ISTEXT(OFFSET(Projekt!$B$8,$A487,F$460)),OFFSET(Projekt!$B$8,$A487,F$460),"")</f>
        <v/>
      </c>
      <c r="U487" s="156">
        <f ca="1">ROUND(OFFSET(Projekt!$K$8,$A487,U$460),0)</f>
        <v>0</v>
      </c>
      <c r="V487" s="156">
        <f ca="1">ROUND(OFFSET(Projekt!$K$8,$A487,V$460),0)</f>
        <v>0</v>
      </c>
      <c r="W487" s="156">
        <f ca="1">ROUND(OFFSET(Projekt!$K$8,$A487,W$460),0)</f>
        <v>0</v>
      </c>
      <c r="X487" s="156">
        <f ca="1">ROUND(OFFSET(Projekt!$K$8,$A487,X$460),0)</f>
        <v>0</v>
      </c>
      <c r="Y487" s="156">
        <f ca="1">ROUND(OFFSET(Projekt!$K$8,$A487,Y$460),0)</f>
        <v>0</v>
      </c>
      <c r="Z487" s="156">
        <f ca="1">ROUND(OFFSET(Projekt!$K$8,$A487,Z$460),0)</f>
        <v>0</v>
      </c>
      <c r="AA487" s="156">
        <f ca="1">ROUND(OFFSET(Projekt!$K$8,$A487,AA$460),0)</f>
        <v>0</v>
      </c>
      <c r="AB487" s="156">
        <f ca="1">ROUND(OFFSET(Projekt!$K$8,$A487,AB$460),0)</f>
        <v>0</v>
      </c>
      <c r="AC487" s="156">
        <f ca="1">ROUND(OFFSET(Projekt!$K$8,$A487,AC$460),0)</f>
        <v>0</v>
      </c>
      <c r="AD487" s="156">
        <f ca="1">ROUND(OFFSET(Projekt!$K$8,$A487,AD$460),0)</f>
        <v>0</v>
      </c>
      <c r="AE487" s="156">
        <f ca="1">ROUND(OFFSET(Projekt!$K$8,$A487,AE$460),0)</f>
        <v>0</v>
      </c>
      <c r="AF487" s="156">
        <f ca="1">ROUND(OFFSET(Projekt!$K$8,$A487,AF$460),0)</f>
        <v>0</v>
      </c>
      <c r="AG487" s="156">
        <f ca="1">ROUND(OFFSET(Projekt!$K$8,$A487,AG$460),0)</f>
        <v>0</v>
      </c>
      <c r="AH487" s="156">
        <f ca="1">ROUND(OFFSET(Projekt!$K$8,$A487,AH$460),0)</f>
        <v>0</v>
      </c>
      <c r="AI487" s="156">
        <f ca="1">ROUND(OFFSET(Projekt!$K$8,$A487,AI$460),0)</f>
        <v>0</v>
      </c>
      <c r="AJ487" s="156">
        <f ca="1">ROUND(OFFSET(Projekt!$K$8,$A487,AJ$460),0)</f>
        <v>0</v>
      </c>
      <c r="AK487" s="156">
        <f ca="1">ROUND(OFFSET(Projekt!$K$8,$A487,AK$460),0)</f>
        <v>0</v>
      </c>
      <c r="AL487" s="156">
        <f ca="1">ROUND(OFFSET(Projekt!$K$8,$A487,AL$460),0)</f>
        <v>0</v>
      </c>
      <c r="AM487" s="156">
        <f ca="1">ROUND(OFFSET(Projekt!$K$8,$A487,AM$460),0)</f>
        <v>0</v>
      </c>
      <c r="AN487" s="156">
        <f ca="1">ROUND(OFFSET(Projekt!$K$8,$A487,AN$460),0)</f>
        <v>0</v>
      </c>
    </row>
    <row r="488" spans="1:40" x14ac:dyDescent="0.3">
      <c r="A488" s="163">
        <f t="shared" si="484"/>
        <v>52</v>
      </c>
      <c r="B488" s="163" t="str">
        <f ca="1">IF(ISTEXT(OFFSET(Projekt!$B$8,$A488,B$460)),OFFSET(Projekt!$B$8,$A488,B$460),"")</f>
        <v/>
      </c>
      <c r="C488" s="163" t="str">
        <f ca="1">IF(ISTEXT(OFFSET(Projekt!$B$8,$A488,C$460)),OFFSET(Projekt!$B$8,$A488,C$460),"")</f>
        <v/>
      </c>
      <c r="D488" s="163" t="str">
        <f ca="1">IF(ISTEXT(OFFSET(Projekt!$B$8,$A488,D$460)),OFFSET(Projekt!$B$8,$A488,D$460),"")</f>
        <v/>
      </c>
      <c r="E488" s="163" t="str">
        <f ca="1">IF(ISTEXT(OFFSET(Projekt!$B$8,$A488,E$460)),OFFSET(Projekt!$B$8,$A488,E$460),"")</f>
        <v/>
      </c>
      <c r="F488" s="163" t="str">
        <f ca="1">IF(ISTEXT(OFFSET(Projekt!$B$8,$A488,F$460)),OFFSET(Projekt!$B$8,$A488,F$460),"")</f>
        <v/>
      </c>
      <c r="U488" s="156">
        <f ca="1">ROUND(OFFSET(Projekt!$K$8,$A488,U$460),0)</f>
        <v>0</v>
      </c>
      <c r="V488" s="156">
        <f ca="1">ROUND(OFFSET(Projekt!$K$8,$A488,V$460),0)</f>
        <v>0</v>
      </c>
      <c r="W488" s="156">
        <f ca="1">ROUND(OFFSET(Projekt!$K$8,$A488,W$460),0)</f>
        <v>0</v>
      </c>
      <c r="X488" s="156">
        <f ca="1">ROUND(OFFSET(Projekt!$K$8,$A488,X$460),0)</f>
        <v>0</v>
      </c>
      <c r="Y488" s="156">
        <f ca="1">ROUND(OFFSET(Projekt!$K$8,$A488,Y$460),0)</f>
        <v>0</v>
      </c>
      <c r="Z488" s="156">
        <f ca="1">ROUND(OFFSET(Projekt!$K$8,$A488,Z$460),0)</f>
        <v>0</v>
      </c>
      <c r="AA488" s="156">
        <f ca="1">ROUND(OFFSET(Projekt!$K$8,$A488,AA$460),0)</f>
        <v>0</v>
      </c>
      <c r="AB488" s="156">
        <f ca="1">ROUND(OFFSET(Projekt!$K$8,$A488,AB$460),0)</f>
        <v>0</v>
      </c>
      <c r="AC488" s="156">
        <f ca="1">ROUND(OFFSET(Projekt!$K$8,$A488,AC$460),0)</f>
        <v>0</v>
      </c>
      <c r="AD488" s="156">
        <f ca="1">ROUND(OFFSET(Projekt!$K$8,$A488,AD$460),0)</f>
        <v>0</v>
      </c>
      <c r="AE488" s="156">
        <f ca="1">ROUND(OFFSET(Projekt!$K$8,$A488,AE$460),0)</f>
        <v>0</v>
      </c>
      <c r="AF488" s="156">
        <f ca="1">ROUND(OFFSET(Projekt!$K$8,$A488,AF$460),0)</f>
        <v>0</v>
      </c>
      <c r="AG488" s="156">
        <f ca="1">ROUND(OFFSET(Projekt!$K$8,$A488,AG$460),0)</f>
        <v>0</v>
      </c>
      <c r="AH488" s="156">
        <f ca="1">ROUND(OFFSET(Projekt!$K$8,$A488,AH$460),0)</f>
        <v>0</v>
      </c>
      <c r="AI488" s="156">
        <f ca="1">ROUND(OFFSET(Projekt!$K$8,$A488,AI$460),0)</f>
        <v>0</v>
      </c>
      <c r="AJ488" s="156">
        <f ca="1">ROUND(OFFSET(Projekt!$K$8,$A488,AJ$460),0)</f>
        <v>0</v>
      </c>
      <c r="AK488" s="156">
        <f ca="1">ROUND(OFFSET(Projekt!$K$8,$A488,AK$460),0)</f>
        <v>0</v>
      </c>
      <c r="AL488" s="156">
        <f ca="1">ROUND(OFFSET(Projekt!$K$8,$A488,AL$460),0)</f>
        <v>0</v>
      </c>
      <c r="AM488" s="156">
        <f ca="1">ROUND(OFFSET(Projekt!$K$8,$A488,AM$460),0)</f>
        <v>0</v>
      </c>
      <c r="AN488" s="156">
        <f ca="1">ROUND(OFFSET(Projekt!$K$8,$A488,AN$460),0)</f>
        <v>0</v>
      </c>
    </row>
    <row r="489" spans="1:40" x14ac:dyDescent="0.3">
      <c r="A489" s="163">
        <f t="shared" si="484"/>
        <v>54</v>
      </c>
      <c r="B489" s="163" t="str">
        <f ca="1">IF(ISTEXT(OFFSET(Projekt!$B$8,$A489,B$460)),OFFSET(Projekt!$B$8,$A489,B$460),"")</f>
        <v/>
      </c>
      <c r="C489" s="163" t="str">
        <f ca="1">IF(ISTEXT(OFFSET(Projekt!$B$8,$A489,C$460)),OFFSET(Projekt!$B$8,$A489,C$460),"")</f>
        <v/>
      </c>
      <c r="D489" s="163" t="str">
        <f ca="1">IF(ISTEXT(OFFSET(Projekt!$B$8,$A489,D$460)),OFFSET(Projekt!$B$8,$A489,D$460),"")</f>
        <v/>
      </c>
      <c r="E489" s="163" t="str">
        <f ca="1">IF(ISTEXT(OFFSET(Projekt!$B$8,$A489,E$460)),OFFSET(Projekt!$B$8,$A489,E$460),"")</f>
        <v/>
      </c>
      <c r="F489" s="163" t="str">
        <f ca="1">IF(ISTEXT(OFFSET(Projekt!$B$8,$A489,F$460)),OFFSET(Projekt!$B$8,$A489,F$460),"")</f>
        <v/>
      </c>
      <c r="U489" s="156">
        <f ca="1">ROUND(OFFSET(Projekt!$K$8,$A489,U$460),0)</f>
        <v>0</v>
      </c>
      <c r="V489" s="156">
        <f ca="1">ROUND(OFFSET(Projekt!$K$8,$A489,V$460),0)</f>
        <v>0</v>
      </c>
      <c r="W489" s="156">
        <f ca="1">ROUND(OFFSET(Projekt!$K$8,$A489,W$460),0)</f>
        <v>0</v>
      </c>
      <c r="X489" s="156">
        <f ca="1">ROUND(OFFSET(Projekt!$K$8,$A489,X$460),0)</f>
        <v>0</v>
      </c>
      <c r="Y489" s="156">
        <f ca="1">ROUND(OFFSET(Projekt!$K$8,$A489,Y$460),0)</f>
        <v>0</v>
      </c>
      <c r="Z489" s="156">
        <f ca="1">ROUND(OFFSET(Projekt!$K$8,$A489,Z$460),0)</f>
        <v>0</v>
      </c>
      <c r="AA489" s="156">
        <f ca="1">ROUND(OFFSET(Projekt!$K$8,$A489,AA$460),0)</f>
        <v>0</v>
      </c>
      <c r="AB489" s="156">
        <f ca="1">ROUND(OFFSET(Projekt!$K$8,$A489,AB$460),0)</f>
        <v>0</v>
      </c>
      <c r="AC489" s="156">
        <f ca="1">ROUND(OFFSET(Projekt!$K$8,$A489,AC$460),0)</f>
        <v>0</v>
      </c>
      <c r="AD489" s="156">
        <f ca="1">ROUND(OFFSET(Projekt!$K$8,$A489,AD$460),0)</f>
        <v>0</v>
      </c>
      <c r="AE489" s="156">
        <f ca="1">ROUND(OFFSET(Projekt!$K$8,$A489,AE$460),0)</f>
        <v>0</v>
      </c>
      <c r="AF489" s="156">
        <f ca="1">ROUND(OFFSET(Projekt!$K$8,$A489,AF$460),0)</f>
        <v>0</v>
      </c>
      <c r="AG489" s="156">
        <f ca="1">ROUND(OFFSET(Projekt!$K$8,$A489,AG$460),0)</f>
        <v>0</v>
      </c>
      <c r="AH489" s="156">
        <f ca="1">ROUND(OFFSET(Projekt!$K$8,$A489,AH$460),0)</f>
        <v>0</v>
      </c>
      <c r="AI489" s="156">
        <f ca="1">ROUND(OFFSET(Projekt!$K$8,$A489,AI$460),0)</f>
        <v>0</v>
      </c>
      <c r="AJ489" s="156">
        <f ca="1">ROUND(OFFSET(Projekt!$K$8,$A489,AJ$460),0)</f>
        <v>0</v>
      </c>
      <c r="AK489" s="156">
        <f ca="1">ROUND(OFFSET(Projekt!$K$8,$A489,AK$460),0)</f>
        <v>0</v>
      </c>
      <c r="AL489" s="156">
        <f ca="1">ROUND(OFFSET(Projekt!$K$8,$A489,AL$460),0)</f>
        <v>0</v>
      </c>
      <c r="AM489" s="156">
        <f ca="1">ROUND(OFFSET(Projekt!$K$8,$A489,AM$460),0)</f>
        <v>0</v>
      </c>
      <c r="AN489" s="156">
        <f ca="1">ROUND(OFFSET(Projekt!$K$8,$A489,AN$460),0)</f>
        <v>0</v>
      </c>
    </row>
    <row r="490" spans="1:40" x14ac:dyDescent="0.3">
      <c r="A490" s="163">
        <f t="shared" si="484"/>
        <v>56</v>
      </c>
      <c r="B490" s="163" t="str">
        <f ca="1">IF(ISTEXT(OFFSET(Projekt!$B$8,$A490,B$460)),OFFSET(Projekt!$B$8,$A490,B$460),"")</f>
        <v/>
      </c>
      <c r="C490" s="163" t="str">
        <f ca="1">IF(ISTEXT(OFFSET(Projekt!$B$8,$A490,C$460)),OFFSET(Projekt!$B$8,$A490,C$460),"")</f>
        <v/>
      </c>
      <c r="D490" s="163" t="str">
        <f ca="1">IF(ISTEXT(OFFSET(Projekt!$B$8,$A490,D$460)),OFFSET(Projekt!$B$8,$A490,D$460),"")</f>
        <v/>
      </c>
      <c r="E490" s="163" t="str">
        <f ca="1">IF(ISTEXT(OFFSET(Projekt!$B$8,$A490,E$460)),OFFSET(Projekt!$B$8,$A490,E$460),"")</f>
        <v/>
      </c>
      <c r="F490" s="163" t="str">
        <f ca="1">IF(ISTEXT(OFFSET(Projekt!$B$8,$A490,F$460)),OFFSET(Projekt!$B$8,$A490,F$460),"")</f>
        <v/>
      </c>
      <c r="U490" s="156">
        <f ca="1">ROUND(OFFSET(Projekt!$K$8,$A490,U$460),0)</f>
        <v>0</v>
      </c>
      <c r="V490" s="156">
        <f ca="1">ROUND(OFFSET(Projekt!$K$8,$A490,V$460),0)</f>
        <v>0</v>
      </c>
      <c r="W490" s="156">
        <f ca="1">ROUND(OFFSET(Projekt!$K$8,$A490,W$460),0)</f>
        <v>0</v>
      </c>
      <c r="X490" s="156">
        <f ca="1">ROUND(OFFSET(Projekt!$K$8,$A490,X$460),0)</f>
        <v>0</v>
      </c>
      <c r="Y490" s="156">
        <f ca="1">ROUND(OFFSET(Projekt!$K$8,$A490,Y$460),0)</f>
        <v>0</v>
      </c>
      <c r="Z490" s="156">
        <f ca="1">ROUND(OFFSET(Projekt!$K$8,$A490,Z$460),0)</f>
        <v>0</v>
      </c>
      <c r="AA490" s="156">
        <f ca="1">ROUND(OFFSET(Projekt!$K$8,$A490,AA$460),0)</f>
        <v>0</v>
      </c>
      <c r="AB490" s="156">
        <f ca="1">ROUND(OFFSET(Projekt!$K$8,$A490,AB$460),0)</f>
        <v>0</v>
      </c>
      <c r="AC490" s="156">
        <f ca="1">ROUND(OFFSET(Projekt!$K$8,$A490,AC$460),0)</f>
        <v>0</v>
      </c>
      <c r="AD490" s="156">
        <f ca="1">ROUND(OFFSET(Projekt!$K$8,$A490,AD$460),0)</f>
        <v>0</v>
      </c>
      <c r="AE490" s="156">
        <f ca="1">ROUND(OFFSET(Projekt!$K$8,$A490,AE$460),0)</f>
        <v>0</v>
      </c>
      <c r="AF490" s="156">
        <f ca="1">ROUND(OFFSET(Projekt!$K$8,$A490,AF$460),0)</f>
        <v>0</v>
      </c>
      <c r="AG490" s="156">
        <f ca="1">ROUND(OFFSET(Projekt!$K$8,$A490,AG$460),0)</f>
        <v>0</v>
      </c>
      <c r="AH490" s="156">
        <f ca="1">ROUND(OFFSET(Projekt!$K$8,$A490,AH$460),0)</f>
        <v>0</v>
      </c>
      <c r="AI490" s="156">
        <f ca="1">ROUND(OFFSET(Projekt!$K$8,$A490,AI$460),0)</f>
        <v>0</v>
      </c>
      <c r="AJ490" s="156">
        <f ca="1">ROUND(OFFSET(Projekt!$K$8,$A490,AJ$460),0)</f>
        <v>0</v>
      </c>
      <c r="AK490" s="156">
        <f ca="1">ROUND(OFFSET(Projekt!$K$8,$A490,AK$460),0)</f>
        <v>0</v>
      </c>
      <c r="AL490" s="156">
        <f ca="1">ROUND(OFFSET(Projekt!$K$8,$A490,AL$460),0)</f>
        <v>0</v>
      </c>
      <c r="AM490" s="156">
        <f ca="1">ROUND(OFFSET(Projekt!$K$8,$A490,AM$460),0)</f>
        <v>0</v>
      </c>
      <c r="AN490" s="156">
        <f ca="1">ROUND(OFFSET(Projekt!$K$8,$A490,AN$460),0)</f>
        <v>0</v>
      </c>
    </row>
    <row r="491" spans="1:40" x14ac:dyDescent="0.3">
      <c r="A491" s="163">
        <f t="shared" si="484"/>
        <v>58</v>
      </c>
      <c r="B491" s="163" t="str">
        <f ca="1">IF(ISTEXT(OFFSET(Projekt!$B$8,$A491,B$460)),OFFSET(Projekt!$B$8,$A491,B$460),"")</f>
        <v/>
      </c>
      <c r="C491" s="163" t="str">
        <f ca="1">IF(ISTEXT(OFFSET(Projekt!$B$8,$A491,C$460)),OFFSET(Projekt!$B$8,$A491,C$460),"")</f>
        <v/>
      </c>
      <c r="D491" s="163" t="str">
        <f ca="1">IF(ISTEXT(OFFSET(Projekt!$B$8,$A491,D$460)),OFFSET(Projekt!$B$8,$A491,D$460),"")</f>
        <v/>
      </c>
      <c r="E491" s="163" t="str">
        <f ca="1">IF(ISTEXT(OFFSET(Projekt!$B$8,$A491,E$460)),OFFSET(Projekt!$B$8,$A491,E$460),"")</f>
        <v/>
      </c>
      <c r="F491" s="163" t="str">
        <f ca="1">IF(ISTEXT(OFFSET(Projekt!$B$8,$A491,F$460)),OFFSET(Projekt!$B$8,$A491,F$460),"")</f>
        <v/>
      </c>
      <c r="U491" s="156">
        <f ca="1">ROUND(OFFSET(Projekt!$K$8,$A491,U$460),0)</f>
        <v>0</v>
      </c>
      <c r="V491" s="156">
        <f ca="1">ROUND(OFFSET(Projekt!$K$8,$A491,V$460),0)</f>
        <v>0</v>
      </c>
      <c r="W491" s="156">
        <f ca="1">ROUND(OFFSET(Projekt!$K$8,$A491,W$460),0)</f>
        <v>0</v>
      </c>
      <c r="X491" s="156">
        <f ca="1">ROUND(OFFSET(Projekt!$K$8,$A491,X$460),0)</f>
        <v>0</v>
      </c>
      <c r="Y491" s="156">
        <f ca="1">ROUND(OFFSET(Projekt!$K$8,$A491,Y$460),0)</f>
        <v>0</v>
      </c>
      <c r="Z491" s="156">
        <f ca="1">ROUND(OFFSET(Projekt!$K$8,$A491,Z$460),0)</f>
        <v>0</v>
      </c>
      <c r="AA491" s="156">
        <f ca="1">ROUND(OFFSET(Projekt!$K$8,$A491,AA$460),0)</f>
        <v>0</v>
      </c>
      <c r="AB491" s="156">
        <f ca="1">ROUND(OFFSET(Projekt!$K$8,$A491,AB$460),0)</f>
        <v>0</v>
      </c>
      <c r="AC491" s="156">
        <f ca="1">ROUND(OFFSET(Projekt!$K$8,$A491,AC$460),0)</f>
        <v>0</v>
      </c>
      <c r="AD491" s="156">
        <f ca="1">ROUND(OFFSET(Projekt!$K$8,$A491,AD$460),0)</f>
        <v>0</v>
      </c>
      <c r="AE491" s="156">
        <f ca="1">ROUND(OFFSET(Projekt!$K$8,$A491,AE$460),0)</f>
        <v>0</v>
      </c>
      <c r="AF491" s="156">
        <f ca="1">ROUND(OFFSET(Projekt!$K$8,$A491,AF$460),0)</f>
        <v>0</v>
      </c>
      <c r="AG491" s="156">
        <f ca="1">ROUND(OFFSET(Projekt!$K$8,$A491,AG$460),0)</f>
        <v>0</v>
      </c>
      <c r="AH491" s="156">
        <f ca="1">ROUND(OFFSET(Projekt!$K$8,$A491,AH$460),0)</f>
        <v>0</v>
      </c>
      <c r="AI491" s="156">
        <f ca="1">ROUND(OFFSET(Projekt!$K$8,$A491,AI$460),0)</f>
        <v>0</v>
      </c>
      <c r="AJ491" s="156">
        <f ca="1">ROUND(OFFSET(Projekt!$K$8,$A491,AJ$460),0)</f>
        <v>0</v>
      </c>
      <c r="AK491" s="156">
        <f ca="1">ROUND(OFFSET(Projekt!$K$8,$A491,AK$460),0)</f>
        <v>0</v>
      </c>
      <c r="AL491" s="156">
        <f ca="1">ROUND(OFFSET(Projekt!$K$8,$A491,AL$460),0)</f>
        <v>0</v>
      </c>
      <c r="AM491" s="156">
        <f ca="1">ROUND(OFFSET(Projekt!$K$8,$A491,AM$460),0)</f>
        <v>0</v>
      </c>
      <c r="AN491" s="156">
        <f ca="1">ROUND(OFFSET(Projekt!$K$8,$A491,AN$460),0)</f>
        <v>0</v>
      </c>
    </row>
    <row r="492" spans="1:40" x14ac:dyDescent="0.3">
      <c r="A492" s="163">
        <f t="shared" si="484"/>
        <v>60</v>
      </c>
      <c r="B492" s="163" t="str">
        <f ca="1">IF(ISTEXT(OFFSET(Projekt!$B$8,$A492,B$460)),OFFSET(Projekt!$B$8,$A492,B$460),"")</f>
        <v/>
      </c>
      <c r="C492" s="163" t="str">
        <f ca="1">IF(ISTEXT(OFFSET(Projekt!$B$8,$A492,C$460)),OFFSET(Projekt!$B$8,$A492,C$460),"")</f>
        <v/>
      </c>
      <c r="D492" s="163" t="str">
        <f ca="1">IF(ISTEXT(OFFSET(Projekt!$B$8,$A492,D$460)),OFFSET(Projekt!$B$8,$A492,D$460),"")</f>
        <v/>
      </c>
      <c r="E492" s="163" t="str">
        <f ca="1">IF(ISTEXT(OFFSET(Projekt!$B$8,$A492,E$460)),OFFSET(Projekt!$B$8,$A492,E$460),"")</f>
        <v/>
      </c>
      <c r="F492" s="163" t="str">
        <f ca="1">IF(ISTEXT(OFFSET(Projekt!$B$8,$A492,F$460)),OFFSET(Projekt!$B$8,$A492,F$460),"")</f>
        <v/>
      </c>
      <c r="U492" s="156">
        <f ca="1">ROUND(OFFSET(Projekt!$K$8,$A492,U$460),0)</f>
        <v>0</v>
      </c>
      <c r="V492" s="156">
        <f ca="1">ROUND(OFFSET(Projekt!$K$8,$A492,V$460),0)</f>
        <v>0</v>
      </c>
      <c r="W492" s="156">
        <f ca="1">ROUND(OFFSET(Projekt!$K$8,$A492,W$460),0)</f>
        <v>0</v>
      </c>
      <c r="X492" s="156">
        <f ca="1">ROUND(OFFSET(Projekt!$K$8,$A492,X$460),0)</f>
        <v>0</v>
      </c>
      <c r="Y492" s="156">
        <f ca="1">ROUND(OFFSET(Projekt!$K$8,$A492,Y$460),0)</f>
        <v>0</v>
      </c>
      <c r="Z492" s="156">
        <f ca="1">ROUND(OFFSET(Projekt!$K$8,$A492,Z$460),0)</f>
        <v>0</v>
      </c>
      <c r="AA492" s="156">
        <f ca="1">ROUND(OFFSET(Projekt!$K$8,$A492,AA$460),0)</f>
        <v>0</v>
      </c>
      <c r="AB492" s="156">
        <f ca="1">ROUND(OFFSET(Projekt!$K$8,$A492,AB$460),0)</f>
        <v>0</v>
      </c>
      <c r="AC492" s="156">
        <f ca="1">ROUND(OFFSET(Projekt!$K$8,$A492,AC$460),0)</f>
        <v>0</v>
      </c>
      <c r="AD492" s="156">
        <f ca="1">ROUND(OFFSET(Projekt!$K$8,$A492,AD$460),0)</f>
        <v>0</v>
      </c>
      <c r="AE492" s="156">
        <f ca="1">ROUND(OFFSET(Projekt!$K$8,$A492,AE$460),0)</f>
        <v>0</v>
      </c>
      <c r="AF492" s="156">
        <f ca="1">ROUND(OFFSET(Projekt!$K$8,$A492,AF$460),0)</f>
        <v>0</v>
      </c>
      <c r="AG492" s="156">
        <f ca="1">ROUND(OFFSET(Projekt!$K$8,$A492,AG$460),0)</f>
        <v>0</v>
      </c>
      <c r="AH492" s="156">
        <f ca="1">ROUND(OFFSET(Projekt!$K$8,$A492,AH$460),0)</f>
        <v>0</v>
      </c>
      <c r="AI492" s="156">
        <f ca="1">ROUND(OFFSET(Projekt!$K$8,$A492,AI$460),0)</f>
        <v>0</v>
      </c>
      <c r="AJ492" s="156">
        <f ca="1">ROUND(OFFSET(Projekt!$K$8,$A492,AJ$460),0)</f>
        <v>0</v>
      </c>
      <c r="AK492" s="156">
        <f ca="1">ROUND(OFFSET(Projekt!$K$8,$A492,AK$460),0)</f>
        <v>0</v>
      </c>
      <c r="AL492" s="156">
        <f ca="1">ROUND(OFFSET(Projekt!$K$8,$A492,AL$460),0)</f>
        <v>0</v>
      </c>
      <c r="AM492" s="156">
        <f ca="1">ROUND(OFFSET(Projekt!$K$8,$A492,AM$460),0)</f>
        <v>0</v>
      </c>
      <c r="AN492" s="156">
        <f ca="1">ROUND(OFFSET(Projekt!$K$8,$A492,AN$460),0)</f>
        <v>0</v>
      </c>
    </row>
    <row r="493" spans="1:40" x14ac:dyDescent="0.3">
      <c r="A493" s="163">
        <f t="shared" si="484"/>
        <v>62</v>
      </c>
      <c r="B493" s="163" t="str">
        <f ca="1">IF(ISTEXT(OFFSET(Projekt!$B$8,$A493,B$460)),OFFSET(Projekt!$B$8,$A493,B$460),"")</f>
        <v/>
      </c>
      <c r="C493" s="163" t="str">
        <f ca="1">IF(ISTEXT(OFFSET(Projekt!$B$8,$A493,C$460)),OFFSET(Projekt!$B$8,$A493,C$460),"")</f>
        <v/>
      </c>
      <c r="D493" s="163" t="str">
        <f ca="1">IF(ISTEXT(OFFSET(Projekt!$B$8,$A493,D$460)),OFFSET(Projekt!$B$8,$A493,D$460),"")</f>
        <v/>
      </c>
      <c r="E493" s="163" t="str">
        <f ca="1">IF(ISTEXT(OFFSET(Projekt!$B$8,$A493,E$460)),OFFSET(Projekt!$B$8,$A493,E$460),"")</f>
        <v/>
      </c>
      <c r="F493" s="163" t="str">
        <f ca="1">IF(ISTEXT(OFFSET(Projekt!$B$8,$A493,F$460)),OFFSET(Projekt!$B$8,$A493,F$460),"")</f>
        <v/>
      </c>
      <c r="U493" s="156">
        <f ca="1">ROUND(OFFSET(Projekt!$K$8,$A493,U$460),0)</f>
        <v>0</v>
      </c>
      <c r="V493" s="156">
        <f ca="1">ROUND(OFFSET(Projekt!$K$8,$A493,V$460),0)</f>
        <v>0</v>
      </c>
      <c r="W493" s="156">
        <f ca="1">ROUND(OFFSET(Projekt!$K$8,$A493,W$460),0)</f>
        <v>0</v>
      </c>
      <c r="X493" s="156">
        <f ca="1">ROUND(OFFSET(Projekt!$K$8,$A493,X$460),0)</f>
        <v>0</v>
      </c>
      <c r="Y493" s="156">
        <f ca="1">ROUND(OFFSET(Projekt!$K$8,$A493,Y$460),0)</f>
        <v>0</v>
      </c>
      <c r="Z493" s="156">
        <f ca="1">ROUND(OFFSET(Projekt!$K$8,$A493,Z$460),0)</f>
        <v>0</v>
      </c>
      <c r="AA493" s="156">
        <f ca="1">ROUND(OFFSET(Projekt!$K$8,$A493,AA$460),0)</f>
        <v>0</v>
      </c>
      <c r="AB493" s="156">
        <f ca="1">ROUND(OFFSET(Projekt!$K$8,$A493,AB$460),0)</f>
        <v>0</v>
      </c>
      <c r="AC493" s="156">
        <f ca="1">ROUND(OFFSET(Projekt!$K$8,$A493,AC$460),0)</f>
        <v>0</v>
      </c>
      <c r="AD493" s="156">
        <f ca="1">ROUND(OFFSET(Projekt!$K$8,$A493,AD$460),0)</f>
        <v>0</v>
      </c>
      <c r="AE493" s="156">
        <f ca="1">ROUND(OFFSET(Projekt!$K$8,$A493,AE$460),0)</f>
        <v>0</v>
      </c>
      <c r="AF493" s="156">
        <f ca="1">ROUND(OFFSET(Projekt!$K$8,$A493,AF$460),0)</f>
        <v>0</v>
      </c>
      <c r="AG493" s="156">
        <f ca="1">ROUND(OFFSET(Projekt!$K$8,$A493,AG$460),0)</f>
        <v>0</v>
      </c>
      <c r="AH493" s="156">
        <f ca="1">ROUND(OFFSET(Projekt!$K$8,$A493,AH$460),0)</f>
        <v>0</v>
      </c>
      <c r="AI493" s="156">
        <f ca="1">ROUND(OFFSET(Projekt!$K$8,$A493,AI$460),0)</f>
        <v>0</v>
      </c>
      <c r="AJ493" s="156">
        <f ca="1">ROUND(OFFSET(Projekt!$K$8,$A493,AJ$460),0)</f>
        <v>0</v>
      </c>
      <c r="AK493" s="156">
        <f ca="1">ROUND(OFFSET(Projekt!$K$8,$A493,AK$460),0)</f>
        <v>0</v>
      </c>
      <c r="AL493" s="156">
        <f ca="1">ROUND(OFFSET(Projekt!$K$8,$A493,AL$460),0)</f>
        <v>0</v>
      </c>
      <c r="AM493" s="156">
        <f ca="1">ROUND(OFFSET(Projekt!$K$8,$A493,AM$460),0)</f>
        <v>0</v>
      </c>
      <c r="AN493" s="156">
        <f ca="1">ROUND(OFFSET(Projekt!$K$8,$A493,AN$460),0)</f>
        <v>0</v>
      </c>
    </row>
    <row r="494" spans="1:40" x14ac:dyDescent="0.3">
      <c r="A494" s="163">
        <f t="shared" si="484"/>
        <v>64</v>
      </c>
      <c r="B494" s="163" t="str">
        <f ca="1">IF(ISTEXT(OFFSET(Projekt!$B$8,$A494,B$460)),OFFSET(Projekt!$B$8,$A494,B$460),"")</f>
        <v/>
      </c>
      <c r="C494" s="163" t="str">
        <f ca="1">IF(ISTEXT(OFFSET(Projekt!$B$8,$A494,C$460)),OFFSET(Projekt!$B$8,$A494,C$460),"")</f>
        <v/>
      </c>
      <c r="D494" s="163" t="str">
        <f ca="1">IF(ISTEXT(OFFSET(Projekt!$B$8,$A494,D$460)),OFFSET(Projekt!$B$8,$A494,D$460),"")</f>
        <v/>
      </c>
      <c r="E494" s="163" t="str">
        <f ca="1">IF(ISTEXT(OFFSET(Projekt!$B$8,$A494,E$460)),OFFSET(Projekt!$B$8,$A494,E$460),"")</f>
        <v/>
      </c>
      <c r="F494" s="163" t="str">
        <f ca="1">IF(ISTEXT(OFFSET(Projekt!$B$8,$A494,F$460)),OFFSET(Projekt!$B$8,$A494,F$460),"")</f>
        <v/>
      </c>
      <c r="U494" s="156">
        <f ca="1">ROUND(OFFSET(Projekt!$K$8,$A494,U$460),0)</f>
        <v>0</v>
      </c>
      <c r="V494" s="156">
        <f ca="1">ROUND(OFFSET(Projekt!$K$8,$A494,V$460),0)</f>
        <v>0</v>
      </c>
      <c r="W494" s="156">
        <f ca="1">ROUND(OFFSET(Projekt!$K$8,$A494,W$460),0)</f>
        <v>0</v>
      </c>
      <c r="X494" s="156">
        <f ca="1">ROUND(OFFSET(Projekt!$K$8,$A494,X$460),0)</f>
        <v>0</v>
      </c>
      <c r="Y494" s="156">
        <f ca="1">ROUND(OFFSET(Projekt!$K$8,$A494,Y$460),0)</f>
        <v>0</v>
      </c>
      <c r="Z494" s="156">
        <f ca="1">ROUND(OFFSET(Projekt!$K$8,$A494,Z$460),0)</f>
        <v>0</v>
      </c>
      <c r="AA494" s="156">
        <f ca="1">ROUND(OFFSET(Projekt!$K$8,$A494,AA$460),0)</f>
        <v>0</v>
      </c>
      <c r="AB494" s="156">
        <f ca="1">ROUND(OFFSET(Projekt!$K$8,$A494,AB$460),0)</f>
        <v>0</v>
      </c>
      <c r="AC494" s="156">
        <f ca="1">ROUND(OFFSET(Projekt!$K$8,$A494,AC$460),0)</f>
        <v>0</v>
      </c>
      <c r="AD494" s="156">
        <f ca="1">ROUND(OFFSET(Projekt!$K$8,$A494,AD$460),0)</f>
        <v>0</v>
      </c>
      <c r="AE494" s="156">
        <f ca="1">ROUND(OFFSET(Projekt!$K$8,$A494,AE$460),0)</f>
        <v>0</v>
      </c>
      <c r="AF494" s="156">
        <f ca="1">ROUND(OFFSET(Projekt!$K$8,$A494,AF$460),0)</f>
        <v>0</v>
      </c>
      <c r="AG494" s="156">
        <f ca="1">ROUND(OFFSET(Projekt!$K$8,$A494,AG$460),0)</f>
        <v>0</v>
      </c>
      <c r="AH494" s="156">
        <f ca="1">ROUND(OFFSET(Projekt!$K$8,$A494,AH$460),0)</f>
        <v>0</v>
      </c>
      <c r="AI494" s="156">
        <f ca="1">ROUND(OFFSET(Projekt!$K$8,$A494,AI$460),0)</f>
        <v>0</v>
      </c>
      <c r="AJ494" s="156">
        <f ca="1">ROUND(OFFSET(Projekt!$K$8,$A494,AJ$460),0)</f>
        <v>0</v>
      </c>
      <c r="AK494" s="156">
        <f ca="1">ROUND(OFFSET(Projekt!$K$8,$A494,AK$460),0)</f>
        <v>0</v>
      </c>
      <c r="AL494" s="156">
        <f ca="1">ROUND(OFFSET(Projekt!$K$8,$A494,AL$460),0)</f>
        <v>0</v>
      </c>
      <c r="AM494" s="156">
        <f ca="1">ROUND(OFFSET(Projekt!$K$8,$A494,AM$460),0)</f>
        <v>0</v>
      </c>
      <c r="AN494" s="156">
        <f ca="1">ROUND(OFFSET(Projekt!$K$8,$A494,AN$460),0)</f>
        <v>0</v>
      </c>
    </row>
    <row r="495" spans="1:40" x14ac:dyDescent="0.3">
      <c r="A495" s="163">
        <f t="shared" si="484"/>
        <v>66</v>
      </c>
      <c r="B495" s="163" t="str">
        <f ca="1">IF(ISTEXT(OFFSET(Projekt!$B$8,$A495,B$460)),OFFSET(Projekt!$B$8,$A495,B$460),"")</f>
        <v/>
      </c>
      <c r="C495" s="163" t="str">
        <f ca="1">IF(ISTEXT(OFFSET(Projekt!$B$8,$A495,C$460)),OFFSET(Projekt!$B$8,$A495,C$460),"")</f>
        <v/>
      </c>
      <c r="D495" s="163" t="str">
        <f ca="1">IF(ISTEXT(OFFSET(Projekt!$B$8,$A495,D$460)),OFFSET(Projekt!$B$8,$A495,D$460),"")</f>
        <v/>
      </c>
      <c r="E495" s="163" t="str">
        <f ca="1">IF(ISTEXT(OFFSET(Projekt!$B$8,$A495,E$460)),OFFSET(Projekt!$B$8,$A495,E$460),"")</f>
        <v/>
      </c>
      <c r="F495" s="163" t="str">
        <f ca="1">IF(ISTEXT(OFFSET(Projekt!$B$8,$A495,F$460)),OFFSET(Projekt!$B$8,$A495,F$460),"")</f>
        <v/>
      </c>
      <c r="U495" s="156">
        <f ca="1">ROUND(OFFSET(Projekt!$K$8,$A495,U$460),0)</f>
        <v>0</v>
      </c>
      <c r="V495" s="156">
        <f ca="1">ROUND(OFFSET(Projekt!$K$8,$A495,V$460),0)</f>
        <v>0</v>
      </c>
      <c r="W495" s="156">
        <f ca="1">ROUND(OFFSET(Projekt!$K$8,$A495,W$460),0)</f>
        <v>0</v>
      </c>
      <c r="X495" s="156">
        <f ca="1">ROUND(OFFSET(Projekt!$K$8,$A495,X$460),0)</f>
        <v>0</v>
      </c>
      <c r="Y495" s="156">
        <f ca="1">ROUND(OFFSET(Projekt!$K$8,$A495,Y$460),0)</f>
        <v>0</v>
      </c>
      <c r="Z495" s="156">
        <f ca="1">ROUND(OFFSET(Projekt!$K$8,$A495,Z$460),0)</f>
        <v>0</v>
      </c>
      <c r="AA495" s="156">
        <f ca="1">ROUND(OFFSET(Projekt!$K$8,$A495,AA$460),0)</f>
        <v>0</v>
      </c>
      <c r="AB495" s="156">
        <f ca="1">ROUND(OFFSET(Projekt!$K$8,$A495,AB$460),0)</f>
        <v>0</v>
      </c>
      <c r="AC495" s="156">
        <f ca="1">ROUND(OFFSET(Projekt!$K$8,$A495,AC$460),0)</f>
        <v>0</v>
      </c>
      <c r="AD495" s="156">
        <f ca="1">ROUND(OFFSET(Projekt!$K$8,$A495,AD$460),0)</f>
        <v>0</v>
      </c>
      <c r="AE495" s="156">
        <f ca="1">ROUND(OFFSET(Projekt!$K$8,$A495,AE$460),0)</f>
        <v>0</v>
      </c>
      <c r="AF495" s="156">
        <f ca="1">ROUND(OFFSET(Projekt!$K$8,$A495,AF$460),0)</f>
        <v>0</v>
      </c>
      <c r="AG495" s="156">
        <f ca="1">ROUND(OFFSET(Projekt!$K$8,$A495,AG$460),0)</f>
        <v>0</v>
      </c>
      <c r="AH495" s="156">
        <f ca="1">ROUND(OFFSET(Projekt!$K$8,$A495,AH$460),0)</f>
        <v>0</v>
      </c>
      <c r="AI495" s="156">
        <f ca="1">ROUND(OFFSET(Projekt!$K$8,$A495,AI$460),0)</f>
        <v>0</v>
      </c>
      <c r="AJ495" s="156">
        <f ca="1">ROUND(OFFSET(Projekt!$K$8,$A495,AJ$460),0)</f>
        <v>0</v>
      </c>
      <c r="AK495" s="156">
        <f ca="1">ROUND(OFFSET(Projekt!$K$8,$A495,AK$460),0)</f>
        <v>0</v>
      </c>
      <c r="AL495" s="156">
        <f ca="1">ROUND(OFFSET(Projekt!$K$8,$A495,AL$460),0)</f>
        <v>0</v>
      </c>
      <c r="AM495" s="156">
        <f ca="1">ROUND(OFFSET(Projekt!$K$8,$A495,AM$460),0)</f>
        <v>0</v>
      </c>
      <c r="AN495" s="156">
        <f ca="1">ROUND(OFFSET(Projekt!$K$8,$A495,AN$460),0)</f>
        <v>0</v>
      </c>
    </row>
    <row r="496" spans="1:40" x14ac:dyDescent="0.3">
      <c r="A496" s="163">
        <f t="shared" si="484"/>
        <v>68</v>
      </c>
      <c r="B496" s="163" t="str">
        <f ca="1">IF(ISTEXT(OFFSET(Projekt!$B$8,$A496,B$460)),OFFSET(Projekt!$B$8,$A496,B$460),"")</f>
        <v/>
      </c>
      <c r="C496" s="163" t="str">
        <f ca="1">IF(ISTEXT(OFFSET(Projekt!$B$8,$A496,C$460)),OFFSET(Projekt!$B$8,$A496,C$460),"")</f>
        <v/>
      </c>
      <c r="D496" s="163" t="str">
        <f ca="1">IF(ISTEXT(OFFSET(Projekt!$B$8,$A496,D$460)),OFFSET(Projekt!$B$8,$A496,D$460),"")</f>
        <v/>
      </c>
      <c r="E496" s="163" t="str">
        <f ca="1">IF(ISTEXT(OFFSET(Projekt!$B$8,$A496,E$460)),OFFSET(Projekt!$B$8,$A496,E$460),"")</f>
        <v/>
      </c>
      <c r="F496" s="163" t="str">
        <f ca="1">IF(ISTEXT(OFFSET(Projekt!$B$8,$A496,F$460)),OFFSET(Projekt!$B$8,$A496,F$460),"")</f>
        <v/>
      </c>
      <c r="U496" s="156">
        <f ca="1">ROUND(OFFSET(Projekt!$K$8,$A496,U$460),0)</f>
        <v>0</v>
      </c>
      <c r="V496" s="156">
        <f ca="1">ROUND(OFFSET(Projekt!$K$8,$A496,V$460),0)</f>
        <v>0</v>
      </c>
      <c r="W496" s="156">
        <f ca="1">ROUND(OFFSET(Projekt!$K$8,$A496,W$460),0)</f>
        <v>0</v>
      </c>
      <c r="X496" s="156">
        <f ca="1">ROUND(OFFSET(Projekt!$K$8,$A496,X$460),0)</f>
        <v>0</v>
      </c>
      <c r="Y496" s="156">
        <f ca="1">ROUND(OFFSET(Projekt!$K$8,$A496,Y$460),0)</f>
        <v>0</v>
      </c>
      <c r="Z496" s="156">
        <f ca="1">ROUND(OFFSET(Projekt!$K$8,$A496,Z$460),0)</f>
        <v>0</v>
      </c>
      <c r="AA496" s="156">
        <f ca="1">ROUND(OFFSET(Projekt!$K$8,$A496,AA$460),0)</f>
        <v>0</v>
      </c>
      <c r="AB496" s="156">
        <f ca="1">ROUND(OFFSET(Projekt!$K$8,$A496,AB$460),0)</f>
        <v>0</v>
      </c>
      <c r="AC496" s="156">
        <f ca="1">ROUND(OFFSET(Projekt!$K$8,$A496,AC$460),0)</f>
        <v>0</v>
      </c>
      <c r="AD496" s="156">
        <f ca="1">ROUND(OFFSET(Projekt!$K$8,$A496,AD$460),0)</f>
        <v>0</v>
      </c>
      <c r="AE496" s="156">
        <f ca="1">ROUND(OFFSET(Projekt!$K$8,$A496,AE$460),0)</f>
        <v>0</v>
      </c>
      <c r="AF496" s="156">
        <f ca="1">ROUND(OFFSET(Projekt!$K$8,$A496,AF$460),0)</f>
        <v>0</v>
      </c>
      <c r="AG496" s="156">
        <f ca="1">ROUND(OFFSET(Projekt!$K$8,$A496,AG$460),0)</f>
        <v>0</v>
      </c>
      <c r="AH496" s="156">
        <f ca="1">ROUND(OFFSET(Projekt!$K$8,$A496,AH$460),0)</f>
        <v>0</v>
      </c>
      <c r="AI496" s="156">
        <f ca="1">ROUND(OFFSET(Projekt!$K$8,$A496,AI$460),0)</f>
        <v>0</v>
      </c>
      <c r="AJ496" s="156">
        <f ca="1">ROUND(OFFSET(Projekt!$K$8,$A496,AJ$460),0)</f>
        <v>0</v>
      </c>
      <c r="AK496" s="156">
        <f ca="1">ROUND(OFFSET(Projekt!$K$8,$A496,AK$460),0)</f>
        <v>0</v>
      </c>
      <c r="AL496" s="156">
        <f ca="1">ROUND(OFFSET(Projekt!$K$8,$A496,AL$460),0)</f>
        <v>0</v>
      </c>
      <c r="AM496" s="156">
        <f ca="1">ROUND(OFFSET(Projekt!$K$8,$A496,AM$460),0)</f>
        <v>0</v>
      </c>
      <c r="AN496" s="156">
        <f ca="1">ROUND(OFFSET(Projekt!$K$8,$A496,AN$460),0)</f>
        <v>0</v>
      </c>
    </row>
    <row r="497" spans="1:40" x14ac:dyDescent="0.3">
      <c r="A497" s="163">
        <f t="shared" si="484"/>
        <v>70</v>
      </c>
      <c r="B497" s="163" t="str">
        <f ca="1">IF(ISTEXT(OFFSET(Projekt!$B$8,$A497,B$460)),OFFSET(Projekt!$B$8,$A497,B$460),"")</f>
        <v/>
      </c>
      <c r="C497" s="163" t="str">
        <f ca="1">IF(ISTEXT(OFFSET(Projekt!$B$8,$A497,C$460)),OFFSET(Projekt!$B$8,$A497,C$460),"")</f>
        <v/>
      </c>
      <c r="D497" s="163" t="str">
        <f ca="1">IF(ISTEXT(OFFSET(Projekt!$B$8,$A497,D$460)),OFFSET(Projekt!$B$8,$A497,D$460),"")</f>
        <v/>
      </c>
      <c r="E497" s="163" t="str">
        <f ca="1">IF(ISTEXT(OFFSET(Projekt!$B$8,$A497,E$460)),OFFSET(Projekt!$B$8,$A497,E$460),"")</f>
        <v/>
      </c>
      <c r="F497" s="163" t="str">
        <f ca="1">IF(ISTEXT(OFFSET(Projekt!$B$8,$A497,F$460)),OFFSET(Projekt!$B$8,$A497,F$460),"")</f>
        <v/>
      </c>
      <c r="U497" s="156">
        <f ca="1">ROUND(OFFSET(Projekt!$K$8,$A497,U$460),0)</f>
        <v>0</v>
      </c>
      <c r="V497" s="156">
        <f ca="1">ROUND(OFFSET(Projekt!$K$8,$A497,V$460),0)</f>
        <v>0</v>
      </c>
      <c r="W497" s="156">
        <f ca="1">ROUND(OFFSET(Projekt!$K$8,$A497,W$460),0)</f>
        <v>0</v>
      </c>
      <c r="X497" s="156">
        <f ca="1">ROUND(OFFSET(Projekt!$K$8,$A497,X$460),0)</f>
        <v>0</v>
      </c>
      <c r="Y497" s="156">
        <f ca="1">ROUND(OFFSET(Projekt!$K$8,$A497,Y$460),0)</f>
        <v>0</v>
      </c>
      <c r="Z497" s="156">
        <f ca="1">ROUND(OFFSET(Projekt!$K$8,$A497,Z$460),0)</f>
        <v>0</v>
      </c>
      <c r="AA497" s="156">
        <f ca="1">ROUND(OFFSET(Projekt!$K$8,$A497,AA$460),0)</f>
        <v>0</v>
      </c>
      <c r="AB497" s="156">
        <f ca="1">ROUND(OFFSET(Projekt!$K$8,$A497,AB$460),0)</f>
        <v>0</v>
      </c>
      <c r="AC497" s="156">
        <f ca="1">ROUND(OFFSET(Projekt!$K$8,$A497,AC$460),0)</f>
        <v>0</v>
      </c>
      <c r="AD497" s="156">
        <f ca="1">ROUND(OFFSET(Projekt!$K$8,$A497,AD$460),0)</f>
        <v>0</v>
      </c>
      <c r="AE497" s="156">
        <f ca="1">ROUND(OFFSET(Projekt!$K$8,$A497,AE$460),0)</f>
        <v>0</v>
      </c>
      <c r="AF497" s="156">
        <f ca="1">ROUND(OFFSET(Projekt!$K$8,$A497,AF$460),0)</f>
        <v>0</v>
      </c>
      <c r="AG497" s="156">
        <f ca="1">ROUND(OFFSET(Projekt!$K$8,$A497,AG$460),0)</f>
        <v>0</v>
      </c>
      <c r="AH497" s="156">
        <f ca="1">ROUND(OFFSET(Projekt!$K$8,$A497,AH$460),0)</f>
        <v>0</v>
      </c>
      <c r="AI497" s="156">
        <f ca="1">ROUND(OFFSET(Projekt!$K$8,$A497,AI$460),0)</f>
        <v>0</v>
      </c>
      <c r="AJ497" s="156">
        <f ca="1">ROUND(OFFSET(Projekt!$K$8,$A497,AJ$460),0)</f>
        <v>0</v>
      </c>
      <c r="AK497" s="156">
        <f ca="1">ROUND(OFFSET(Projekt!$K$8,$A497,AK$460),0)</f>
        <v>0</v>
      </c>
      <c r="AL497" s="156">
        <f ca="1">ROUND(OFFSET(Projekt!$K$8,$A497,AL$460),0)</f>
        <v>0</v>
      </c>
      <c r="AM497" s="156">
        <f ca="1">ROUND(OFFSET(Projekt!$K$8,$A497,AM$460),0)</f>
        <v>0</v>
      </c>
      <c r="AN497" s="156">
        <f ca="1">ROUND(OFFSET(Projekt!$K$8,$A497,AN$460),0)</f>
        <v>0</v>
      </c>
    </row>
    <row r="498" spans="1:40" x14ac:dyDescent="0.3">
      <c r="A498" s="163">
        <f t="shared" si="484"/>
        <v>72</v>
      </c>
      <c r="B498" s="163" t="str">
        <f ca="1">IF(ISTEXT(OFFSET(Projekt!$B$8,$A498,B$460)),OFFSET(Projekt!$B$8,$A498,B$460),"")</f>
        <v/>
      </c>
      <c r="C498" s="163" t="str">
        <f ca="1">IF(ISTEXT(OFFSET(Projekt!$B$8,$A498,C$460)),OFFSET(Projekt!$B$8,$A498,C$460),"")</f>
        <v/>
      </c>
      <c r="D498" s="163" t="str">
        <f ca="1">IF(ISTEXT(OFFSET(Projekt!$B$8,$A498,D$460)),OFFSET(Projekt!$B$8,$A498,D$460),"")</f>
        <v/>
      </c>
      <c r="E498" s="163" t="str">
        <f ca="1">IF(ISTEXT(OFFSET(Projekt!$B$8,$A498,E$460)),OFFSET(Projekt!$B$8,$A498,E$460),"")</f>
        <v/>
      </c>
      <c r="F498" s="163" t="str">
        <f ca="1">IF(ISTEXT(OFFSET(Projekt!$B$8,$A498,F$460)),OFFSET(Projekt!$B$8,$A498,F$460),"")</f>
        <v/>
      </c>
      <c r="U498" s="156">
        <f ca="1">ROUND(OFFSET(Projekt!$K$8,$A498,U$460),0)</f>
        <v>0</v>
      </c>
      <c r="V498" s="156">
        <f ca="1">ROUND(OFFSET(Projekt!$K$8,$A498,V$460),0)</f>
        <v>0</v>
      </c>
      <c r="W498" s="156">
        <f ca="1">ROUND(OFFSET(Projekt!$K$8,$A498,W$460),0)</f>
        <v>0</v>
      </c>
      <c r="X498" s="156">
        <f ca="1">ROUND(OFFSET(Projekt!$K$8,$A498,X$460),0)</f>
        <v>0</v>
      </c>
      <c r="Y498" s="156">
        <f ca="1">ROUND(OFFSET(Projekt!$K$8,$A498,Y$460),0)</f>
        <v>0</v>
      </c>
      <c r="Z498" s="156">
        <f ca="1">ROUND(OFFSET(Projekt!$K$8,$A498,Z$460),0)</f>
        <v>0</v>
      </c>
      <c r="AA498" s="156">
        <f ca="1">ROUND(OFFSET(Projekt!$K$8,$A498,AA$460),0)</f>
        <v>0</v>
      </c>
      <c r="AB498" s="156">
        <f ca="1">ROUND(OFFSET(Projekt!$K$8,$A498,AB$460),0)</f>
        <v>0</v>
      </c>
      <c r="AC498" s="156">
        <f ca="1">ROUND(OFFSET(Projekt!$K$8,$A498,AC$460),0)</f>
        <v>0</v>
      </c>
      <c r="AD498" s="156">
        <f ca="1">ROUND(OFFSET(Projekt!$K$8,$A498,AD$460),0)</f>
        <v>0</v>
      </c>
      <c r="AE498" s="156">
        <f ca="1">ROUND(OFFSET(Projekt!$K$8,$A498,AE$460),0)</f>
        <v>0</v>
      </c>
      <c r="AF498" s="156">
        <f ca="1">ROUND(OFFSET(Projekt!$K$8,$A498,AF$460),0)</f>
        <v>0</v>
      </c>
      <c r="AG498" s="156">
        <f ca="1">ROUND(OFFSET(Projekt!$K$8,$A498,AG$460),0)</f>
        <v>0</v>
      </c>
      <c r="AH498" s="156">
        <f ca="1">ROUND(OFFSET(Projekt!$K$8,$A498,AH$460),0)</f>
        <v>0</v>
      </c>
      <c r="AI498" s="156">
        <f ca="1">ROUND(OFFSET(Projekt!$K$8,$A498,AI$460),0)</f>
        <v>0</v>
      </c>
      <c r="AJ498" s="156">
        <f ca="1">ROUND(OFFSET(Projekt!$K$8,$A498,AJ$460),0)</f>
        <v>0</v>
      </c>
      <c r="AK498" s="156">
        <f ca="1">ROUND(OFFSET(Projekt!$K$8,$A498,AK$460),0)</f>
        <v>0</v>
      </c>
      <c r="AL498" s="156">
        <f ca="1">ROUND(OFFSET(Projekt!$K$8,$A498,AL$460),0)</f>
        <v>0</v>
      </c>
      <c r="AM498" s="156">
        <f ca="1">ROUND(OFFSET(Projekt!$K$8,$A498,AM$460),0)</f>
        <v>0</v>
      </c>
      <c r="AN498" s="156">
        <f ca="1">ROUND(OFFSET(Projekt!$K$8,$A498,AN$460),0)</f>
        <v>0</v>
      </c>
    </row>
    <row r="499" spans="1:40" x14ac:dyDescent="0.3">
      <c r="A499" s="163">
        <f t="shared" si="484"/>
        <v>74</v>
      </c>
      <c r="B499" s="163" t="str">
        <f ca="1">IF(ISTEXT(OFFSET(Projekt!$B$8,$A499,B$460)),OFFSET(Projekt!$B$8,$A499,B$460),"")</f>
        <v/>
      </c>
      <c r="C499" s="163" t="str">
        <f ca="1">IF(ISTEXT(OFFSET(Projekt!$B$8,$A499,C$460)),OFFSET(Projekt!$B$8,$A499,C$460),"")</f>
        <v/>
      </c>
      <c r="D499" s="163" t="str">
        <f ca="1">IF(ISTEXT(OFFSET(Projekt!$B$8,$A499,D$460)),OFFSET(Projekt!$B$8,$A499,D$460),"")</f>
        <v/>
      </c>
      <c r="E499" s="163" t="str">
        <f ca="1">IF(ISTEXT(OFFSET(Projekt!$B$8,$A499,E$460)),OFFSET(Projekt!$B$8,$A499,E$460),"")</f>
        <v/>
      </c>
      <c r="F499" s="163" t="str">
        <f ca="1">IF(ISTEXT(OFFSET(Projekt!$B$8,$A499,F$460)),OFFSET(Projekt!$B$8,$A499,F$460),"")</f>
        <v/>
      </c>
      <c r="U499" s="156">
        <f ca="1">ROUND(OFFSET(Projekt!$K$8,$A499,U$460),0)</f>
        <v>0</v>
      </c>
      <c r="V499" s="156">
        <f ca="1">ROUND(OFFSET(Projekt!$K$8,$A499,V$460),0)</f>
        <v>0</v>
      </c>
      <c r="W499" s="156">
        <f ca="1">ROUND(OFFSET(Projekt!$K$8,$A499,W$460),0)</f>
        <v>0</v>
      </c>
      <c r="X499" s="156">
        <f ca="1">ROUND(OFFSET(Projekt!$K$8,$A499,X$460),0)</f>
        <v>0</v>
      </c>
      <c r="Y499" s="156">
        <f ca="1">ROUND(OFFSET(Projekt!$K$8,$A499,Y$460),0)</f>
        <v>0</v>
      </c>
      <c r="Z499" s="156">
        <f ca="1">ROUND(OFFSET(Projekt!$K$8,$A499,Z$460),0)</f>
        <v>0</v>
      </c>
      <c r="AA499" s="156">
        <f ca="1">ROUND(OFFSET(Projekt!$K$8,$A499,AA$460),0)</f>
        <v>0</v>
      </c>
      <c r="AB499" s="156">
        <f ca="1">ROUND(OFFSET(Projekt!$K$8,$A499,AB$460),0)</f>
        <v>0</v>
      </c>
      <c r="AC499" s="156">
        <f ca="1">ROUND(OFFSET(Projekt!$K$8,$A499,AC$460),0)</f>
        <v>0</v>
      </c>
      <c r="AD499" s="156">
        <f ca="1">ROUND(OFFSET(Projekt!$K$8,$A499,AD$460),0)</f>
        <v>0</v>
      </c>
      <c r="AE499" s="156">
        <f ca="1">ROUND(OFFSET(Projekt!$K$8,$A499,AE$460),0)</f>
        <v>0</v>
      </c>
      <c r="AF499" s="156">
        <f ca="1">ROUND(OFFSET(Projekt!$K$8,$A499,AF$460),0)</f>
        <v>0</v>
      </c>
      <c r="AG499" s="156">
        <f ca="1">ROUND(OFFSET(Projekt!$K$8,$A499,AG$460),0)</f>
        <v>0</v>
      </c>
      <c r="AH499" s="156">
        <f ca="1">ROUND(OFFSET(Projekt!$K$8,$A499,AH$460),0)</f>
        <v>0</v>
      </c>
      <c r="AI499" s="156">
        <f ca="1">ROUND(OFFSET(Projekt!$K$8,$A499,AI$460),0)</f>
        <v>0</v>
      </c>
      <c r="AJ499" s="156">
        <f ca="1">ROUND(OFFSET(Projekt!$K$8,$A499,AJ$460),0)</f>
        <v>0</v>
      </c>
      <c r="AK499" s="156">
        <f ca="1">ROUND(OFFSET(Projekt!$K$8,$A499,AK$460),0)</f>
        <v>0</v>
      </c>
      <c r="AL499" s="156">
        <f ca="1">ROUND(OFFSET(Projekt!$K$8,$A499,AL$460),0)</f>
        <v>0</v>
      </c>
      <c r="AM499" s="156">
        <f ca="1">ROUND(OFFSET(Projekt!$K$8,$A499,AM$460),0)</f>
        <v>0</v>
      </c>
      <c r="AN499" s="156">
        <f ca="1">ROUND(OFFSET(Projekt!$K$8,$A499,AN$460),0)</f>
        <v>0</v>
      </c>
    </row>
    <row r="500" spans="1:40" x14ac:dyDescent="0.3">
      <c r="A500" s="163">
        <f t="shared" si="484"/>
        <v>76</v>
      </c>
      <c r="B500" s="163" t="str">
        <f ca="1">IF(ISTEXT(OFFSET(Projekt!$B$8,$A500,B$460)),OFFSET(Projekt!$B$8,$A500,B$460),"")</f>
        <v/>
      </c>
      <c r="C500" s="163" t="str">
        <f ca="1">IF(ISTEXT(OFFSET(Projekt!$B$8,$A500,C$460)),OFFSET(Projekt!$B$8,$A500,C$460),"")</f>
        <v/>
      </c>
      <c r="D500" s="163" t="str">
        <f ca="1">IF(ISTEXT(OFFSET(Projekt!$B$8,$A500,D$460)),OFFSET(Projekt!$B$8,$A500,D$460),"")</f>
        <v/>
      </c>
      <c r="E500" s="163" t="str">
        <f ca="1">IF(ISTEXT(OFFSET(Projekt!$B$8,$A500,E$460)),OFFSET(Projekt!$B$8,$A500,E$460),"")</f>
        <v/>
      </c>
      <c r="F500" s="163" t="str">
        <f ca="1">IF(ISTEXT(OFFSET(Projekt!$B$8,$A500,F$460)),OFFSET(Projekt!$B$8,$A500,F$460),"")</f>
        <v/>
      </c>
      <c r="U500" s="156">
        <f ca="1">ROUND(OFFSET(Projekt!$K$8,$A500,U$460),0)</f>
        <v>0</v>
      </c>
      <c r="V500" s="156">
        <f ca="1">ROUND(OFFSET(Projekt!$K$8,$A500,V$460),0)</f>
        <v>0</v>
      </c>
      <c r="W500" s="156">
        <f ca="1">ROUND(OFFSET(Projekt!$K$8,$A500,W$460),0)</f>
        <v>0</v>
      </c>
      <c r="X500" s="156">
        <f ca="1">ROUND(OFFSET(Projekt!$K$8,$A500,X$460),0)</f>
        <v>0</v>
      </c>
      <c r="Y500" s="156">
        <f ca="1">ROUND(OFFSET(Projekt!$K$8,$A500,Y$460),0)</f>
        <v>0</v>
      </c>
      <c r="Z500" s="156">
        <f ca="1">ROUND(OFFSET(Projekt!$K$8,$A500,Z$460),0)</f>
        <v>0</v>
      </c>
      <c r="AA500" s="156">
        <f ca="1">ROUND(OFFSET(Projekt!$K$8,$A500,AA$460),0)</f>
        <v>0</v>
      </c>
      <c r="AB500" s="156">
        <f ca="1">ROUND(OFFSET(Projekt!$K$8,$A500,AB$460),0)</f>
        <v>0</v>
      </c>
      <c r="AC500" s="156">
        <f ca="1">ROUND(OFFSET(Projekt!$K$8,$A500,AC$460),0)</f>
        <v>0</v>
      </c>
      <c r="AD500" s="156">
        <f ca="1">ROUND(OFFSET(Projekt!$K$8,$A500,AD$460),0)</f>
        <v>0</v>
      </c>
      <c r="AE500" s="156">
        <f ca="1">ROUND(OFFSET(Projekt!$K$8,$A500,AE$460),0)</f>
        <v>0</v>
      </c>
      <c r="AF500" s="156">
        <f ca="1">ROUND(OFFSET(Projekt!$K$8,$A500,AF$460),0)</f>
        <v>0</v>
      </c>
      <c r="AG500" s="156">
        <f ca="1">ROUND(OFFSET(Projekt!$K$8,$A500,AG$460),0)</f>
        <v>0</v>
      </c>
      <c r="AH500" s="156">
        <f ca="1">ROUND(OFFSET(Projekt!$K$8,$A500,AH$460),0)</f>
        <v>0</v>
      </c>
      <c r="AI500" s="156">
        <f ca="1">ROUND(OFFSET(Projekt!$K$8,$A500,AI$460),0)</f>
        <v>0</v>
      </c>
      <c r="AJ500" s="156">
        <f ca="1">ROUND(OFFSET(Projekt!$K$8,$A500,AJ$460),0)</f>
        <v>0</v>
      </c>
      <c r="AK500" s="156">
        <f ca="1">ROUND(OFFSET(Projekt!$K$8,$A500,AK$460),0)</f>
        <v>0</v>
      </c>
      <c r="AL500" s="156">
        <f ca="1">ROUND(OFFSET(Projekt!$K$8,$A500,AL$460),0)</f>
        <v>0</v>
      </c>
      <c r="AM500" s="156">
        <f ca="1">ROUND(OFFSET(Projekt!$K$8,$A500,AM$460),0)</f>
        <v>0</v>
      </c>
      <c r="AN500" s="156">
        <f ca="1">ROUND(OFFSET(Projekt!$K$8,$A500,AN$460),0)</f>
        <v>0</v>
      </c>
    </row>
    <row r="501" spans="1:40" x14ac:dyDescent="0.3">
      <c r="A501" s="163">
        <f t="shared" si="484"/>
        <v>78</v>
      </c>
      <c r="B501" s="163" t="str">
        <f ca="1">IF(ISTEXT(OFFSET(Projekt!$B$8,$A501,B$460)),OFFSET(Projekt!$B$8,$A501,B$460),"")</f>
        <v/>
      </c>
      <c r="C501" s="163" t="str">
        <f ca="1">IF(ISTEXT(OFFSET(Projekt!$B$8,$A501,C$460)),OFFSET(Projekt!$B$8,$A501,C$460),"")</f>
        <v/>
      </c>
      <c r="D501" s="163" t="str">
        <f ca="1">IF(ISTEXT(OFFSET(Projekt!$B$8,$A501,D$460)),OFFSET(Projekt!$B$8,$A501,D$460),"")</f>
        <v/>
      </c>
      <c r="E501" s="163" t="str">
        <f ca="1">IF(ISTEXT(OFFSET(Projekt!$B$8,$A501,E$460)),OFFSET(Projekt!$B$8,$A501,E$460),"")</f>
        <v/>
      </c>
      <c r="F501" s="163" t="str">
        <f ca="1">IF(ISTEXT(OFFSET(Projekt!$B$8,$A501,F$460)),OFFSET(Projekt!$B$8,$A501,F$460),"")</f>
        <v/>
      </c>
      <c r="U501" s="156">
        <f ca="1">ROUND(OFFSET(Projekt!$K$8,$A501,U$460),0)</f>
        <v>0</v>
      </c>
      <c r="V501" s="156">
        <f ca="1">ROUND(OFFSET(Projekt!$K$8,$A501,V$460),0)</f>
        <v>0</v>
      </c>
      <c r="W501" s="156">
        <f ca="1">ROUND(OFFSET(Projekt!$K$8,$A501,W$460),0)</f>
        <v>0</v>
      </c>
      <c r="X501" s="156">
        <f ca="1">ROUND(OFFSET(Projekt!$K$8,$A501,X$460),0)</f>
        <v>0</v>
      </c>
      <c r="Y501" s="156">
        <f ca="1">ROUND(OFFSET(Projekt!$K$8,$A501,Y$460),0)</f>
        <v>0</v>
      </c>
      <c r="Z501" s="156">
        <f ca="1">ROUND(OFFSET(Projekt!$K$8,$A501,Z$460),0)</f>
        <v>0</v>
      </c>
      <c r="AA501" s="156">
        <f ca="1">ROUND(OFFSET(Projekt!$K$8,$A501,AA$460),0)</f>
        <v>0</v>
      </c>
      <c r="AB501" s="156">
        <f ca="1">ROUND(OFFSET(Projekt!$K$8,$A501,AB$460),0)</f>
        <v>0</v>
      </c>
      <c r="AC501" s="156">
        <f ca="1">ROUND(OFFSET(Projekt!$K$8,$A501,AC$460),0)</f>
        <v>0</v>
      </c>
      <c r="AD501" s="156">
        <f ca="1">ROUND(OFFSET(Projekt!$K$8,$A501,AD$460),0)</f>
        <v>0</v>
      </c>
      <c r="AE501" s="156">
        <f ca="1">ROUND(OFFSET(Projekt!$K$8,$A501,AE$460),0)</f>
        <v>0</v>
      </c>
      <c r="AF501" s="156">
        <f ca="1">ROUND(OFFSET(Projekt!$K$8,$A501,AF$460),0)</f>
        <v>0</v>
      </c>
      <c r="AG501" s="156">
        <f ca="1">ROUND(OFFSET(Projekt!$K$8,$A501,AG$460),0)</f>
        <v>0</v>
      </c>
      <c r="AH501" s="156">
        <f ca="1">ROUND(OFFSET(Projekt!$K$8,$A501,AH$460),0)</f>
        <v>0</v>
      </c>
      <c r="AI501" s="156">
        <f ca="1">ROUND(OFFSET(Projekt!$K$8,$A501,AI$460),0)</f>
        <v>0</v>
      </c>
      <c r="AJ501" s="156">
        <f ca="1">ROUND(OFFSET(Projekt!$K$8,$A501,AJ$460),0)</f>
        <v>0</v>
      </c>
      <c r="AK501" s="156">
        <f ca="1">ROUND(OFFSET(Projekt!$K$8,$A501,AK$460),0)</f>
        <v>0</v>
      </c>
      <c r="AL501" s="156">
        <f ca="1">ROUND(OFFSET(Projekt!$K$8,$A501,AL$460),0)</f>
        <v>0</v>
      </c>
      <c r="AM501" s="156">
        <f ca="1">ROUND(OFFSET(Projekt!$K$8,$A501,AM$460),0)</f>
        <v>0</v>
      </c>
      <c r="AN501" s="156">
        <f ca="1">ROUND(OFFSET(Projekt!$K$8,$A501,AN$460),0)</f>
        <v>0</v>
      </c>
    </row>
    <row r="502" spans="1:40" x14ac:dyDescent="0.3">
      <c r="A502" s="163">
        <f t="shared" ref="A502:A511" si="485">A501+2</f>
        <v>80</v>
      </c>
      <c r="B502" s="163" t="str">
        <f ca="1">IF(ISTEXT(OFFSET(Projekt!$B$8,$A502,B$460)),OFFSET(Projekt!$B$8,$A502,B$460),"")</f>
        <v/>
      </c>
      <c r="C502" s="163" t="str">
        <f ca="1">IF(ISTEXT(OFFSET(Projekt!$B$8,$A502,C$460)),OFFSET(Projekt!$B$8,$A502,C$460),"")</f>
        <v/>
      </c>
      <c r="D502" s="163" t="str">
        <f ca="1">IF(ISTEXT(OFFSET(Projekt!$B$8,$A502,D$460)),OFFSET(Projekt!$B$8,$A502,D$460),"")</f>
        <v/>
      </c>
      <c r="E502" s="163" t="str">
        <f ca="1">IF(ISTEXT(OFFSET(Projekt!$B$8,$A502,E$460)),OFFSET(Projekt!$B$8,$A502,E$460),"")</f>
        <v/>
      </c>
      <c r="F502" s="163" t="str">
        <f ca="1">IF(ISTEXT(OFFSET(Projekt!$B$8,$A502,F$460)),OFFSET(Projekt!$B$8,$A502,F$460),"")</f>
        <v/>
      </c>
      <c r="U502" s="156">
        <f ca="1">ROUND(OFFSET(Projekt!$K$8,$A502,U$460),0)</f>
        <v>0</v>
      </c>
      <c r="V502" s="156">
        <f ca="1">ROUND(OFFSET(Projekt!$K$8,$A502,V$460),0)</f>
        <v>0</v>
      </c>
      <c r="W502" s="156">
        <f ca="1">ROUND(OFFSET(Projekt!$K$8,$A502,W$460),0)</f>
        <v>0</v>
      </c>
      <c r="X502" s="156">
        <f ca="1">ROUND(OFFSET(Projekt!$K$8,$A502,X$460),0)</f>
        <v>0</v>
      </c>
      <c r="Y502" s="156">
        <f ca="1">ROUND(OFFSET(Projekt!$K$8,$A502,Y$460),0)</f>
        <v>0</v>
      </c>
      <c r="Z502" s="156">
        <f ca="1">ROUND(OFFSET(Projekt!$K$8,$A502,Z$460),0)</f>
        <v>0</v>
      </c>
      <c r="AA502" s="156">
        <f ca="1">ROUND(OFFSET(Projekt!$K$8,$A502,AA$460),0)</f>
        <v>0</v>
      </c>
      <c r="AB502" s="156">
        <f ca="1">ROUND(OFFSET(Projekt!$K$8,$A502,AB$460),0)</f>
        <v>0</v>
      </c>
      <c r="AC502" s="156">
        <f ca="1">ROUND(OFFSET(Projekt!$K$8,$A502,AC$460),0)</f>
        <v>0</v>
      </c>
      <c r="AD502" s="156">
        <f ca="1">ROUND(OFFSET(Projekt!$K$8,$A502,AD$460),0)</f>
        <v>0</v>
      </c>
      <c r="AE502" s="156">
        <f ca="1">ROUND(OFFSET(Projekt!$K$8,$A502,AE$460),0)</f>
        <v>0</v>
      </c>
      <c r="AF502" s="156">
        <f ca="1">ROUND(OFFSET(Projekt!$K$8,$A502,AF$460),0)</f>
        <v>0</v>
      </c>
      <c r="AG502" s="156">
        <f ca="1">ROUND(OFFSET(Projekt!$K$8,$A502,AG$460),0)</f>
        <v>0</v>
      </c>
      <c r="AH502" s="156">
        <f ca="1">ROUND(OFFSET(Projekt!$K$8,$A502,AH$460),0)</f>
        <v>0</v>
      </c>
      <c r="AI502" s="156">
        <f ca="1">ROUND(OFFSET(Projekt!$K$8,$A502,AI$460),0)</f>
        <v>0</v>
      </c>
      <c r="AJ502" s="156">
        <f ca="1">ROUND(OFFSET(Projekt!$K$8,$A502,AJ$460),0)</f>
        <v>0</v>
      </c>
      <c r="AK502" s="156">
        <f ca="1">ROUND(OFFSET(Projekt!$K$8,$A502,AK$460),0)</f>
        <v>0</v>
      </c>
      <c r="AL502" s="156">
        <f ca="1">ROUND(OFFSET(Projekt!$K$8,$A502,AL$460),0)</f>
        <v>0</v>
      </c>
      <c r="AM502" s="156">
        <f ca="1">ROUND(OFFSET(Projekt!$K$8,$A502,AM$460),0)</f>
        <v>0</v>
      </c>
      <c r="AN502" s="156">
        <f ca="1">ROUND(OFFSET(Projekt!$K$8,$A502,AN$460),0)</f>
        <v>0</v>
      </c>
    </row>
    <row r="503" spans="1:40" x14ac:dyDescent="0.3">
      <c r="A503" s="163">
        <f t="shared" si="485"/>
        <v>82</v>
      </c>
      <c r="B503" s="163" t="str">
        <f ca="1">IF(ISTEXT(OFFSET(Projekt!$B$8,$A503,B$460)),OFFSET(Projekt!$B$8,$A503,B$460),"")</f>
        <v/>
      </c>
      <c r="C503" s="163" t="str">
        <f ca="1">IF(ISTEXT(OFFSET(Projekt!$B$8,$A503,C$460)),OFFSET(Projekt!$B$8,$A503,C$460),"")</f>
        <v/>
      </c>
      <c r="D503" s="163" t="str">
        <f ca="1">IF(ISTEXT(OFFSET(Projekt!$B$8,$A503,D$460)),OFFSET(Projekt!$B$8,$A503,D$460),"")</f>
        <v/>
      </c>
      <c r="E503" s="163" t="str">
        <f ca="1">IF(ISTEXT(OFFSET(Projekt!$B$8,$A503,E$460)),OFFSET(Projekt!$B$8,$A503,E$460),"")</f>
        <v/>
      </c>
      <c r="F503" s="163" t="str">
        <f ca="1">IF(ISTEXT(OFFSET(Projekt!$B$8,$A503,F$460)),OFFSET(Projekt!$B$8,$A503,F$460),"")</f>
        <v/>
      </c>
      <c r="U503" s="156">
        <f ca="1">ROUND(OFFSET(Projekt!$K$8,$A503,U$460),0)</f>
        <v>0</v>
      </c>
      <c r="V503" s="156">
        <f ca="1">ROUND(OFFSET(Projekt!$K$8,$A503,V$460),0)</f>
        <v>0</v>
      </c>
      <c r="W503" s="156">
        <f ca="1">ROUND(OFFSET(Projekt!$K$8,$A503,W$460),0)</f>
        <v>0</v>
      </c>
      <c r="X503" s="156">
        <f ca="1">ROUND(OFFSET(Projekt!$K$8,$A503,X$460),0)</f>
        <v>0</v>
      </c>
      <c r="Y503" s="156">
        <f ca="1">ROUND(OFFSET(Projekt!$K$8,$A503,Y$460),0)</f>
        <v>0</v>
      </c>
      <c r="Z503" s="156">
        <f ca="1">ROUND(OFFSET(Projekt!$K$8,$A503,Z$460),0)</f>
        <v>0</v>
      </c>
      <c r="AA503" s="156">
        <f ca="1">ROUND(OFFSET(Projekt!$K$8,$A503,AA$460),0)</f>
        <v>0</v>
      </c>
      <c r="AB503" s="156">
        <f ca="1">ROUND(OFFSET(Projekt!$K$8,$A503,AB$460),0)</f>
        <v>0</v>
      </c>
      <c r="AC503" s="156">
        <f ca="1">ROUND(OFFSET(Projekt!$K$8,$A503,AC$460),0)</f>
        <v>0</v>
      </c>
      <c r="AD503" s="156">
        <f ca="1">ROUND(OFFSET(Projekt!$K$8,$A503,AD$460),0)</f>
        <v>0</v>
      </c>
      <c r="AE503" s="156">
        <f ca="1">ROUND(OFFSET(Projekt!$K$8,$A503,AE$460),0)</f>
        <v>0</v>
      </c>
      <c r="AF503" s="156">
        <f ca="1">ROUND(OFFSET(Projekt!$K$8,$A503,AF$460),0)</f>
        <v>0</v>
      </c>
      <c r="AG503" s="156">
        <f ca="1">ROUND(OFFSET(Projekt!$K$8,$A503,AG$460),0)</f>
        <v>0</v>
      </c>
      <c r="AH503" s="156">
        <f ca="1">ROUND(OFFSET(Projekt!$K$8,$A503,AH$460),0)</f>
        <v>0</v>
      </c>
      <c r="AI503" s="156">
        <f ca="1">ROUND(OFFSET(Projekt!$K$8,$A503,AI$460),0)</f>
        <v>0</v>
      </c>
      <c r="AJ503" s="156">
        <f ca="1">ROUND(OFFSET(Projekt!$K$8,$A503,AJ$460),0)</f>
        <v>0</v>
      </c>
      <c r="AK503" s="156">
        <f ca="1">ROUND(OFFSET(Projekt!$K$8,$A503,AK$460),0)</f>
        <v>0</v>
      </c>
      <c r="AL503" s="156">
        <f ca="1">ROUND(OFFSET(Projekt!$K$8,$A503,AL$460),0)</f>
        <v>0</v>
      </c>
      <c r="AM503" s="156">
        <f ca="1">ROUND(OFFSET(Projekt!$K$8,$A503,AM$460),0)</f>
        <v>0</v>
      </c>
      <c r="AN503" s="156">
        <f ca="1">ROUND(OFFSET(Projekt!$K$8,$A503,AN$460),0)</f>
        <v>0</v>
      </c>
    </row>
    <row r="504" spans="1:40" x14ac:dyDescent="0.3">
      <c r="A504" s="163">
        <f t="shared" si="485"/>
        <v>84</v>
      </c>
      <c r="B504" s="163" t="str">
        <f ca="1">IF(ISTEXT(OFFSET(Projekt!$B$8,$A504,B$460)),OFFSET(Projekt!$B$8,$A504,B$460),"")</f>
        <v/>
      </c>
      <c r="C504" s="163" t="str">
        <f ca="1">IF(ISTEXT(OFFSET(Projekt!$B$8,$A504,C$460)),OFFSET(Projekt!$B$8,$A504,C$460),"")</f>
        <v/>
      </c>
      <c r="D504" s="163" t="str">
        <f ca="1">IF(ISTEXT(OFFSET(Projekt!$B$8,$A504,D$460)),OFFSET(Projekt!$B$8,$A504,D$460),"")</f>
        <v/>
      </c>
      <c r="E504" s="163" t="str">
        <f ca="1">IF(ISTEXT(OFFSET(Projekt!$B$8,$A504,E$460)),OFFSET(Projekt!$B$8,$A504,E$460),"")</f>
        <v/>
      </c>
      <c r="F504" s="163" t="str">
        <f ca="1">IF(ISTEXT(OFFSET(Projekt!$B$8,$A504,F$460)),OFFSET(Projekt!$B$8,$A504,F$460),"")</f>
        <v/>
      </c>
      <c r="U504" s="156">
        <f ca="1">ROUND(OFFSET(Projekt!$K$8,$A504,U$460),0)</f>
        <v>0</v>
      </c>
      <c r="V504" s="156">
        <f ca="1">ROUND(OFFSET(Projekt!$K$8,$A504,V$460),0)</f>
        <v>0</v>
      </c>
      <c r="W504" s="156">
        <f ca="1">ROUND(OFFSET(Projekt!$K$8,$A504,W$460),0)</f>
        <v>0</v>
      </c>
      <c r="X504" s="156">
        <f ca="1">ROUND(OFFSET(Projekt!$K$8,$A504,X$460),0)</f>
        <v>0</v>
      </c>
      <c r="Y504" s="156">
        <f ca="1">ROUND(OFFSET(Projekt!$K$8,$A504,Y$460),0)</f>
        <v>0</v>
      </c>
      <c r="Z504" s="156">
        <f ca="1">ROUND(OFFSET(Projekt!$K$8,$A504,Z$460),0)</f>
        <v>0</v>
      </c>
      <c r="AA504" s="156">
        <f ca="1">ROUND(OFFSET(Projekt!$K$8,$A504,AA$460),0)</f>
        <v>0</v>
      </c>
      <c r="AB504" s="156">
        <f ca="1">ROUND(OFFSET(Projekt!$K$8,$A504,AB$460),0)</f>
        <v>0</v>
      </c>
      <c r="AC504" s="156">
        <f ca="1">ROUND(OFFSET(Projekt!$K$8,$A504,AC$460),0)</f>
        <v>0</v>
      </c>
      <c r="AD504" s="156">
        <f ca="1">ROUND(OFFSET(Projekt!$K$8,$A504,AD$460),0)</f>
        <v>0</v>
      </c>
      <c r="AE504" s="156">
        <f ca="1">ROUND(OFFSET(Projekt!$K$8,$A504,AE$460),0)</f>
        <v>0</v>
      </c>
      <c r="AF504" s="156">
        <f ca="1">ROUND(OFFSET(Projekt!$K$8,$A504,AF$460),0)</f>
        <v>0</v>
      </c>
      <c r="AG504" s="156">
        <f ca="1">ROUND(OFFSET(Projekt!$K$8,$A504,AG$460),0)</f>
        <v>0</v>
      </c>
      <c r="AH504" s="156">
        <f ca="1">ROUND(OFFSET(Projekt!$K$8,$A504,AH$460),0)</f>
        <v>0</v>
      </c>
      <c r="AI504" s="156">
        <f ca="1">ROUND(OFFSET(Projekt!$K$8,$A504,AI$460),0)</f>
        <v>0</v>
      </c>
      <c r="AJ504" s="156">
        <f ca="1">ROUND(OFFSET(Projekt!$K$8,$A504,AJ$460),0)</f>
        <v>0</v>
      </c>
      <c r="AK504" s="156">
        <f ca="1">ROUND(OFFSET(Projekt!$K$8,$A504,AK$460),0)</f>
        <v>0</v>
      </c>
      <c r="AL504" s="156">
        <f ca="1">ROUND(OFFSET(Projekt!$K$8,$A504,AL$460),0)</f>
        <v>0</v>
      </c>
      <c r="AM504" s="156">
        <f ca="1">ROUND(OFFSET(Projekt!$K$8,$A504,AM$460),0)</f>
        <v>0</v>
      </c>
      <c r="AN504" s="156">
        <f ca="1">ROUND(OFFSET(Projekt!$K$8,$A504,AN$460),0)</f>
        <v>0</v>
      </c>
    </row>
    <row r="505" spans="1:40" x14ac:dyDescent="0.3">
      <c r="A505" s="163">
        <f t="shared" si="485"/>
        <v>86</v>
      </c>
      <c r="B505" s="163" t="str">
        <f ca="1">IF(ISTEXT(OFFSET(Projekt!$B$8,$A505,B$460)),OFFSET(Projekt!$B$8,$A505,B$460),"")</f>
        <v/>
      </c>
      <c r="C505" s="163" t="str">
        <f ca="1">IF(ISTEXT(OFFSET(Projekt!$B$8,$A505,C$460)),OFFSET(Projekt!$B$8,$A505,C$460),"")</f>
        <v/>
      </c>
      <c r="D505" s="163" t="str">
        <f ca="1">IF(ISTEXT(OFFSET(Projekt!$B$8,$A505,D$460)),OFFSET(Projekt!$B$8,$A505,D$460),"")</f>
        <v/>
      </c>
      <c r="E505" s="163" t="str">
        <f ca="1">IF(ISTEXT(OFFSET(Projekt!$B$8,$A505,E$460)),OFFSET(Projekt!$B$8,$A505,E$460),"")</f>
        <v/>
      </c>
      <c r="F505" s="163" t="str">
        <f ca="1">IF(ISTEXT(OFFSET(Projekt!$B$8,$A505,F$460)),OFFSET(Projekt!$B$8,$A505,F$460),"")</f>
        <v/>
      </c>
      <c r="U505" s="156">
        <f ca="1">ROUND(OFFSET(Projekt!$K$8,$A505,U$460),0)</f>
        <v>0</v>
      </c>
      <c r="V505" s="156">
        <f ca="1">ROUND(OFFSET(Projekt!$K$8,$A505,V$460),0)</f>
        <v>0</v>
      </c>
      <c r="W505" s="156">
        <f ca="1">ROUND(OFFSET(Projekt!$K$8,$A505,W$460),0)</f>
        <v>0</v>
      </c>
      <c r="X505" s="156">
        <f ca="1">ROUND(OFFSET(Projekt!$K$8,$A505,X$460),0)</f>
        <v>0</v>
      </c>
      <c r="Y505" s="156">
        <f ca="1">ROUND(OFFSET(Projekt!$K$8,$A505,Y$460),0)</f>
        <v>0</v>
      </c>
      <c r="Z505" s="156">
        <f ca="1">ROUND(OFFSET(Projekt!$K$8,$A505,Z$460),0)</f>
        <v>0</v>
      </c>
      <c r="AA505" s="156">
        <f ca="1">ROUND(OFFSET(Projekt!$K$8,$A505,AA$460),0)</f>
        <v>0</v>
      </c>
      <c r="AB505" s="156">
        <f ca="1">ROUND(OFFSET(Projekt!$K$8,$A505,AB$460),0)</f>
        <v>0</v>
      </c>
      <c r="AC505" s="156">
        <f ca="1">ROUND(OFFSET(Projekt!$K$8,$A505,AC$460),0)</f>
        <v>0</v>
      </c>
      <c r="AD505" s="156">
        <f ca="1">ROUND(OFFSET(Projekt!$K$8,$A505,AD$460),0)</f>
        <v>0</v>
      </c>
      <c r="AE505" s="156">
        <f ca="1">ROUND(OFFSET(Projekt!$K$8,$A505,AE$460),0)</f>
        <v>0</v>
      </c>
      <c r="AF505" s="156">
        <f ca="1">ROUND(OFFSET(Projekt!$K$8,$A505,AF$460),0)</f>
        <v>0</v>
      </c>
      <c r="AG505" s="156">
        <f ca="1">ROUND(OFFSET(Projekt!$K$8,$A505,AG$460),0)</f>
        <v>0</v>
      </c>
      <c r="AH505" s="156">
        <f ca="1">ROUND(OFFSET(Projekt!$K$8,$A505,AH$460),0)</f>
        <v>0</v>
      </c>
      <c r="AI505" s="156">
        <f ca="1">ROUND(OFFSET(Projekt!$K$8,$A505,AI$460),0)</f>
        <v>0</v>
      </c>
      <c r="AJ505" s="156">
        <f ca="1">ROUND(OFFSET(Projekt!$K$8,$A505,AJ$460),0)</f>
        <v>0</v>
      </c>
      <c r="AK505" s="156">
        <f ca="1">ROUND(OFFSET(Projekt!$K$8,$A505,AK$460),0)</f>
        <v>0</v>
      </c>
      <c r="AL505" s="156">
        <f ca="1">ROUND(OFFSET(Projekt!$K$8,$A505,AL$460),0)</f>
        <v>0</v>
      </c>
      <c r="AM505" s="156">
        <f ca="1">ROUND(OFFSET(Projekt!$K$8,$A505,AM$460),0)</f>
        <v>0</v>
      </c>
      <c r="AN505" s="156">
        <f ca="1">ROUND(OFFSET(Projekt!$K$8,$A505,AN$460),0)</f>
        <v>0</v>
      </c>
    </row>
    <row r="506" spans="1:40" x14ac:dyDescent="0.3">
      <c r="A506" s="163">
        <f t="shared" si="485"/>
        <v>88</v>
      </c>
      <c r="B506" s="163" t="str">
        <f ca="1">IF(ISTEXT(OFFSET(Projekt!$B$8,$A506,B$460)),OFFSET(Projekt!$B$8,$A506,B$460),"")</f>
        <v/>
      </c>
      <c r="C506" s="163" t="str">
        <f ca="1">IF(ISTEXT(OFFSET(Projekt!$B$8,$A506,C$460)),OFFSET(Projekt!$B$8,$A506,C$460),"")</f>
        <v/>
      </c>
      <c r="D506" s="163" t="str">
        <f ca="1">IF(ISTEXT(OFFSET(Projekt!$B$8,$A506,D$460)),OFFSET(Projekt!$B$8,$A506,D$460),"")</f>
        <v/>
      </c>
      <c r="E506" s="163" t="str">
        <f ca="1">IF(ISTEXT(OFFSET(Projekt!$B$8,$A506,E$460)),OFFSET(Projekt!$B$8,$A506,E$460),"")</f>
        <v/>
      </c>
      <c r="F506" s="163" t="str">
        <f ca="1">IF(ISTEXT(OFFSET(Projekt!$B$8,$A506,F$460)),OFFSET(Projekt!$B$8,$A506,F$460),"")</f>
        <v/>
      </c>
      <c r="U506" s="156">
        <f ca="1">ROUND(OFFSET(Projekt!$K$8,$A506,U$460),0)</f>
        <v>0</v>
      </c>
      <c r="V506" s="156">
        <f ca="1">ROUND(OFFSET(Projekt!$K$8,$A506,V$460),0)</f>
        <v>0</v>
      </c>
      <c r="W506" s="156">
        <f ca="1">ROUND(OFFSET(Projekt!$K$8,$A506,W$460),0)</f>
        <v>0</v>
      </c>
      <c r="X506" s="156">
        <f ca="1">ROUND(OFFSET(Projekt!$K$8,$A506,X$460),0)</f>
        <v>0</v>
      </c>
      <c r="Y506" s="156">
        <f ca="1">ROUND(OFFSET(Projekt!$K$8,$A506,Y$460),0)</f>
        <v>0</v>
      </c>
      <c r="Z506" s="156">
        <f ca="1">ROUND(OFFSET(Projekt!$K$8,$A506,Z$460),0)</f>
        <v>0</v>
      </c>
      <c r="AA506" s="156">
        <f ca="1">ROUND(OFFSET(Projekt!$K$8,$A506,AA$460),0)</f>
        <v>0</v>
      </c>
      <c r="AB506" s="156">
        <f ca="1">ROUND(OFFSET(Projekt!$K$8,$A506,AB$460),0)</f>
        <v>0</v>
      </c>
      <c r="AC506" s="156">
        <f ca="1">ROUND(OFFSET(Projekt!$K$8,$A506,AC$460),0)</f>
        <v>0</v>
      </c>
      <c r="AD506" s="156">
        <f ca="1">ROUND(OFFSET(Projekt!$K$8,$A506,AD$460),0)</f>
        <v>0</v>
      </c>
      <c r="AE506" s="156">
        <f ca="1">ROUND(OFFSET(Projekt!$K$8,$A506,AE$460),0)</f>
        <v>0</v>
      </c>
      <c r="AF506" s="156">
        <f ca="1">ROUND(OFFSET(Projekt!$K$8,$A506,AF$460),0)</f>
        <v>0</v>
      </c>
      <c r="AG506" s="156">
        <f ca="1">ROUND(OFFSET(Projekt!$K$8,$A506,AG$460),0)</f>
        <v>0</v>
      </c>
      <c r="AH506" s="156">
        <f ca="1">ROUND(OFFSET(Projekt!$K$8,$A506,AH$460),0)</f>
        <v>0</v>
      </c>
      <c r="AI506" s="156">
        <f ca="1">ROUND(OFFSET(Projekt!$K$8,$A506,AI$460),0)</f>
        <v>0</v>
      </c>
      <c r="AJ506" s="156">
        <f ca="1">ROUND(OFFSET(Projekt!$K$8,$A506,AJ$460),0)</f>
        <v>0</v>
      </c>
      <c r="AK506" s="156">
        <f ca="1">ROUND(OFFSET(Projekt!$K$8,$A506,AK$460),0)</f>
        <v>0</v>
      </c>
      <c r="AL506" s="156">
        <f ca="1">ROUND(OFFSET(Projekt!$K$8,$A506,AL$460),0)</f>
        <v>0</v>
      </c>
      <c r="AM506" s="156">
        <f ca="1">ROUND(OFFSET(Projekt!$K$8,$A506,AM$460),0)</f>
        <v>0</v>
      </c>
      <c r="AN506" s="156">
        <f ca="1">ROUND(OFFSET(Projekt!$K$8,$A506,AN$460),0)</f>
        <v>0</v>
      </c>
    </row>
    <row r="507" spans="1:40" x14ac:dyDescent="0.3">
      <c r="A507" s="163">
        <f t="shared" si="485"/>
        <v>90</v>
      </c>
      <c r="B507" s="163" t="str">
        <f ca="1">IF(ISTEXT(OFFSET(Projekt!$B$8,$A507,B$460)),OFFSET(Projekt!$B$8,$A507,B$460),"")</f>
        <v/>
      </c>
      <c r="C507" s="163" t="str">
        <f ca="1">IF(ISTEXT(OFFSET(Projekt!$B$8,$A507,C$460)),OFFSET(Projekt!$B$8,$A507,C$460),"")</f>
        <v/>
      </c>
      <c r="D507" s="163" t="str">
        <f ca="1">IF(ISTEXT(OFFSET(Projekt!$B$8,$A507,D$460)),OFFSET(Projekt!$B$8,$A507,D$460),"")</f>
        <v/>
      </c>
      <c r="E507" s="163" t="str">
        <f ca="1">IF(ISTEXT(OFFSET(Projekt!$B$8,$A507,E$460)),OFFSET(Projekt!$B$8,$A507,E$460),"")</f>
        <v/>
      </c>
      <c r="F507" s="163" t="str">
        <f ca="1">IF(ISTEXT(OFFSET(Projekt!$B$8,$A507,F$460)),OFFSET(Projekt!$B$8,$A507,F$460),"")</f>
        <v/>
      </c>
      <c r="U507" s="156">
        <f ca="1">ROUND(OFFSET(Projekt!$K$8,$A507,U$460),0)</f>
        <v>0</v>
      </c>
      <c r="V507" s="156">
        <f ca="1">ROUND(OFFSET(Projekt!$K$8,$A507,V$460),0)</f>
        <v>0</v>
      </c>
      <c r="W507" s="156">
        <f ca="1">ROUND(OFFSET(Projekt!$K$8,$A507,W$460),0)</f>
        <v>0</v>
      </c>
      <c r="X507" s="156">
        <f ca="1">ROUND(OFFSET(Projekt!$K$8,$A507,X$460),0)</f>
        <v>0</v>
      </c>
      <c r="Y507" s="156">
        <f ca="1">ROUND(OFFSET(Projekt!$K$8,$A507,Y$460),0)</f>
        <v>0</v>
      </c>
      <c r="Z507" s="156">
        <f ca="1">ROUND(OFFSET(Projekt!$K$8,$A507,Z$460),0)</f>
        <v>0</v>
      </c>
      <c r="AA507" s="156">
        <f ca="1">ROUND(OFFSET(Projekt!$K$8,$A507,AA$460),0)</f>
        <v>0</v>
      </c>
      <c r="AB507" s="156">
        <f ca="1">ROUND(OFFSET(Projekt!$K$8,$A507,AB$460),0)</f>
        <v>0</v>
      </c>
      <c r="AC507" s="156">
        <f ca="1">ROUND(OFFSET(Projekt!$K$8,$A507,AC$460),0)</f>
        <v>0</v>
      </c>
      <c r="AD507" s="156">
        <f ca="1">ROUND(OFFSET(Projekt!$K$8,$A507,AD$460),0)</f>
        <v>0</v>
      </c>
      <c r="AE507" s="156">
        <f ca="1">ROUND(OFFSET(Projekt!$K$8,$A507,AE$460),0)</f>
        <v>0</v>
      </c>
      <c r="AF507" s="156">
        <f ca="1">ROUND(OFFSET(Projekt!$K$8,$A507,AF$460),0)</f>
        <v>0</v>
      </c>
      <c r="AG507" s="156">
        <f ca="1">ROUND(OFFSET(Projekt!$K$8,$A507,AG$460),0)</f>
        <v>0</v>
      </c>
      <c r="AH507" s="156">
        <f ca="1">ROUND(OFFSET(Projekt!$K$8,$A507,AH$460),0)</f>
        <v>0</v>
      </c>
      <c r="AI507" s="156">
        <f ca="1">ROUND(OFFSET(Projekt!$K$8,$A507,AI$460),0)</f>
        <v>0</v>
      </c>
      <c r="AJ507" s="156">
        <f ca="1">ROUND(OFFSET(Projekt!$K$8,$A507,AJ$460),0)</f>
        <v>0</v>
      </c>
      <c r="AK507" s="156">
        <f ca="1">ROUND(OFFSET(Projekt!$K$8,$A507,AK$460),0)</f>
        <v>0</v>
      </c>
      <c r="AL507" s="156">
        <f ca="1">ROUND(OFFSET(Projekt!$K$8,$A507,AL$460),0)</f>
        <v>0</v>
      </c>
      <c r="AM507" s="156">
        <f ca="1">ROUND(OFFSET(Projekt!$K$8,$A507,AM$460),0)</f>
        <v>0</v>
      </c>
      <c r="AN507" s="156">
        <f ca="1">ROUND(OFFSET(Projekt!$K$8,$A507,AN$460),0)</f>
        <v>0</v>
      </c>
    </row>
    <row r="508" spans="1:40" x14ac:dyDescent="0.3">
      <c r="A508" s="163">
        <f t="shared" si="485"/>
        <v>92</v>
      </c>
      <c r="B508" s="163" t="str">
        <f ca="1">IF(ISTEXT(OFFSET(Projekt!$B$8,$A508,B$460)),OFFSET(Projekt!$B$8,$A508,B$460),"")</f>
        <v/>
      </c>
      <c r="C508" s="163" t="str">
        <f ca="1">IF(ISTEXT(OFFSET(Projekt!$B$8,$A508,C$460)),OFFSET(Projekt!$B$8,$A508,C$460),"")</f>
        <v/>
      </c>
      <c r="D508" s="163" t="str">
        <f ca="1">IF(ISTEXT(OFFSET(Projekt!$B$8,$A508,D$460)),OFFSET(Projekt!$B$8,$A508,D$460),"")</f>
        <v/>
      </c>
      <c r="E508" s="163" t="str">
        <f ca="1">IF(ISTEXT(OFFSET(Projekt!$B$8,$A508,E$460)),OFFSET(Projekt!$B$8,$A508,E$460),"")</f>
        <v/>
      </c>
      <c r="F508" s="163" t="str">
        <f ca="1">IF(ISTEXT(OFFSET(Projekt!$B$8,$A508,F$460)),OFFSET(Projekt!$B$8,$A508,F$460),"")</f>
        <v/>
      </c>
      <c r="U508" s="156">
        <f ca="1">ROUND(OFFSET(Projekt!$K$8,$A508,U$460),0)</f>
        <v>0</v>
      </c>
      <c r="V508" s="156">
        <f ca="1">ROUND(OFFSET(Projekt!$K$8,$A508,V$460),0)</f>
        <v>0</v>
      </c>
      <c r="W508" s="156">
        <f ca="1">ROUND(OFFSET(Projekt!$K$8,$A508,W$460),0)</f>
        <v>0</v>
      </c>
      <c r="X508" s="156">
        <f ca="1">ROUND(OFFSET(Projekt!$K$8,$A508,X$460),0)</f>
        <v>0</v>
      </c>
      <c r="Y508" s="156">
        <f ca="1">ROUND(OFFSET(Projekt!$K$8,$A508,Y$460),0)</f>
        <v>0</v>
      </c>
      <c r="Z508" s="156">
        <f ca="1">ROUND(OFFSET(Projekt!$K$8,$A508,Z$460),0)</f>
        <v>0</v>
      </c>
      <c r="AA508" s="156">
        <f ca="1">ROUND(OFFSET(Projekt!$K$8,$A508,AA$460),0)</f>
        <v>0</v>
      </c>
      <c r="AB508" s="156">
        <f ca="1">ROUND(OFFSET(Projekt!$K$8,$A508,AB$460),0)</f>
        <v>0</v>
      </c>
      <c r="AC508" s="156">
        <f ca="1">ROUND(OFFSET(Projekt!$K$8,$A508,AC$460),0)</f>
        <v>0</v>
      </c>
      <c r="AD508" s="156">
        <f ca="1">ROUND(OFFSET(Projekt!$K$8,$A508,AD$460),0)</f>
        <v>0</v>
      </c>
      <c r="AE508" s="156">
        <f ca="1">ROUND(OFFSET(Projekt!$K$8,$A508,AE$460),0)</f>
        <v>0</v>
      </c>
      <c r="AF508" s="156">
        <f ca="1">ROUND(OFFSET(Projekt!$K$8,$A508,AF$460),0)</f>
        <v>0</v>
      </c>
      <c r="AG508" s="156">
        <f ca="1">ROUND(OFFSET(Projekt!$K$8,$A508,AG$460),0)</f>
        <v>0</v>
      </c>
      <c r="AH508" s="156">
        <f ca="1">ROUND(OFFSET(Projekt!$K$8,$A508,AH$460),0)</f>
        <v>0</v>
      </c>
      <c r="AI508" s="156">
        <f ca="1">ROUND(OFFSET(Projekt!$K$8,$A508,AI$460),0)</f>
        <v>0</v>
      </c>
      <c r="AJ508" s="156">
        <f ca="1">ROUND(OFFSET(Projekt!$K$8,$A508,AJ$460),0)</f>
        <v>0</v>
      </c>
      <c r="AK508" s="156">
        <f ca="1">ROUND(OFFSET(Projekt!$K$8,$A508,AK$460),0)</f>
        <v>0</v>
      </c>
      <c r="AL508" s="156">
        <f ca="1">ROUND(OFFSET(Projekt!$K$8,$A508,AL$460),0)</f>
        <v>0</v>
      </c>
      <c r="AM508" s="156">
        <f ca="1">ROUND(OFFSET(Projekt!$K$8,$A508,AM$460),0)</f>
        <v>0</v>
      </c>
      <c r="AN508" s="156">
        <f ca="1">ROUND(OFFSET(Projekt!$K$8,$A508,AN$460),0)</f>
        <v>0</v>
      </c>
    </row>
    <row r="509" spans="1:40" x14ac:dyDescent="0.3">
      <c r="A509" s="163">
        <f t="shared" si="485"/>
        <v>94</v>
      </c>
      <c r="B509" s="163" t="str">
        <f ca="1">IF(ISTEXT(OFFSET(Projekt!$B$8,$A509,B$460)),OFFSET(Projekt!$B$8,$A509,B$460),"")</f>
        <v/>
      </c>
      <c r="C509" s="163" t="str">
        <f ca="1">IF(ISTEXT(OFFSET(Projekt!$B$8,$A509,C$460)),OFFSET(Projekt!$B$8,$A509,C$460),"")</f>
        <v/>
      </c>
      <c r="D509" s="163" t="str">
        <f ca="1">IF(ISTEXT(OFFSET(Projekt!$B$8,$A509,D$460)),OFFSET(Projekt!$B$8,$A509,D$460),"")</f>
        <v/>
      </c>
      <c r="E509" s="163" t="str">
        <f ca="1">IF(ISTEXT(OFFSET(Projekt!$B$8,$A509,E$460)),OFFSET(Projekt!$B$8,$A509,E$460),"")</f>
        <v/>
      </c>
      <c r="F509" s="163" t="str">
        <f ca="1">IF(ISTEXT(OFFSET(Projekt!$B$8,$A509,F$460)),OFFSET(Projekt!$B$8,$A509,F$460),"")</f>
        <v/>
      </c>
      <c r="U509" s="156">
        <f ca="1">ROUND(OFFSET(Projekt!$K$8,$A509,U$460),0)</f>
        <v>0</v>
      </c>
      <c r="V509" s="156">
        <f ca="1">ROUND(OFFSET(Projekt!$K$8,$A509,V$460),0)</f>
        <v>0</v>
      </c>
      <c r="W509" s="156">
        <f ca="1">ROUND(OFFSET(Projekt!$K$8,$A509,W$460),0)</f>
        <v>0</v>
      </c>
      <c r="X509" s="156">
        <f ca="1">ROUND(OFFSET(Projekt!$K$8,$A509,X$460),0)</f>
        <v>0</v>
      </c>
      <c r="Y509" s="156">
        <f ca="1">ROUND(OFFSET(Projekt!$K$8,$A509,Y$460),0)</f>
        <v>0</v>
      </c>
      <c r="Z509" s="156">
        <f ca="1">ROUND(OFFSET(Projekt!$K$8,$A509,Z$460),0)</f>
        <v>0</v>
      </c>
      <c r="AA509" s="156">
        <f ca="1">ROUND(OFFSET(Projekt!$K$8,$A509,AA$460),0)</f>
        <v>0</v>
      </c>
      <c r="AB509" s="156">
        <f ca="1">ROUND(OFFSET(Projekt!$K$8,$A509,AB$460),0)</f>
        <v>0</v>
      </c>
      <c r="AC509" s="156">
        <f ca="1">ROUND(OFFSET(Projekt!$K$8,$A509,AC$460),0)</f>
        <v>0</v>
      </c>
      <c r="AD509" s="156">
        <f ca="1">ROUND(OFFSET(Projekt!$K$8,$A509,AD$460),0)</f>
        <v>0</v>
      </c>
      <c r="AE509" s="156">
        <f ca="1">ROUND(OFFSET(Projekt!$K$8,$A509,AE$460),0)</f>
        <v>0</v>
      </c>
      <c r="AF509" s="156">
        <f ca="1">ROUND(OFFSET(Projekt!$K$8,$A509,AF$460),0)</f>
        <v>0</v>
      </c>
      <c r="AG509" s="156">
        <f ca="1">ROUND(OFFSET(Projekt!$K$8,$A509,AG$460),0)</f>
        <v>0</v>
      </c>
      <c r="AH509" s="156">
        <f ca="1">ROUND(OFFSET(Projekt!$K$8,$A509,AH$460),0)</f>
        <v>0</v>
      </c>
      <c r="AI509" s="156">
        <f ca="1">ROUND(OFFSET(Projekt!$K$8,$A509,AI$460),0)</f>
        <v>0</v>
      </c>
      <c r="AJ509" s="156">
        <f ca="1">ROUND(OFFSET(Projekt!$K$8,$A509,AJ$460),0)</f>
        <v>0</v>
      </c>
      <c r="AK509" s="156">
        <f ca="1">ROUND(OFFSET(Projekt!$K$8,$A509,AK$460),0)</f>
        <v>0</v>
      </c>
      <c r="AL509" s="156">
        <f ca="1">ROUND(OFFSET(Projekt!$K$8,$A509,AL$460),0)</f>
        <v>0</v>
      </c>
      <c r="AM509" s="156">
        <f ca="1">ROUND(OFFSET(Projekt!$K$8,$A509,AM$460),0)</f>
        <v>0</v>
      </c>
      <c r="AN509" s="156">
        <f ca="1">ROUND(OFFSET(Projekt!$K$8,$A509,AN$460),0)</f>
        <v>0</v>
      </c>
    </row>
    <row r="510" spans="1:40" x14ac:dyDescent="0.3">
      <c r="A510" s="163">
        <f t="shared" si="485"/>
        <v>96</v>
      </c>
      <c r="B510" s="163" t="str">
        <f ca="1">IF(ISTEXT(OFFSET(Projekt!$B$8,$A510,B$460)),OFFSET(Projekt!$B$8,$A510,B$460),"")</f>
        <v/>
      </c>
      <c r="C510" s="163" t="str">
        <f ca="1">IF(ISTEXT(OFFSET(Projekt!$B$8,$A510,C$460)),OFFSET(Projekt!$B$8,$A510,C$460),"")</f>
        <v/>
      </c>
      <c r="D510" s="163" t="str">
        <f ca="1">IF(ISTEXT(OFFSET(Projekt!$B$8,$A510,D$460)),OFFSET(Projekt!$B$8,$A510,D$460),"")</f>
        <v/>
      </c>
      <c r="E510" s="163" t="str">
        <f ca="1">IF(ISTEXT(OFFSET(Projekt!$B$8,$A510,E$460)),OFFSET(Projekt!$B$8,$A510,E$460),"")</f>
        <v/>
      </c>
      <c r="F510" s="163" t="str">
        <f ca="1">IF(ISTEXT(OFFSET(Projekt!$B$8,$A510,F$460)),OFFSET(Projekt!$B$8,$A510,F$460),"")</f>
        <v/>
      </c>
      <c r="U510" s="156">
        <f ca="1">ROUND(OFFSET(Projekt!$K$8,$A510,U$460),0)</f>
        <v>0</v>
      </c>
      <c r="V510" s="156">
        <f ca="1">ROUND(OFFSET(Projekt!$K$8,$A510,V$460),0)</f>
        <v>0</v>
      </c>
      <c r="W510" s="156">
        <f ca="1">ROUND(OFFSET(Projekt!$K$8,$A510,W$460),0)</f>
        <v>0</v>
      </c>
      <c r="X510" s="156">
        <f ca="1">ROUND(OFFSET(Projekt!$K$8,$A510,X$460),0)</f>
        <v>0</v>
      </c>
      <c r="Y510" s="156">
        <f ca="1">ROUND(OFFSET(Projekt!$K$8,$A510,Y$460),0)</f>
        <v>0</v>
      </c>
      <c r="Z510" s="156">
        <f ca="1">ROUND(OFFSET(Projekt!$K$8,$A510,Z$460),0)</f>
        <v>0</v>
      </c>
      <c r="AA510" s="156">
        <f ca="1">ROUND(OFFSET(Projekt!$K$8,$A510,AA$460),0)</f>
        <v>0</v>
      </c>
      <c r="AB510" s="156">
        <f ca="1">ROUND(OFFSET(Projekt!$K$8,$A510,AB$460),0)</f>
        <v>0</v>
      </c>
      <c r="AC510" s="156">
        <f ca="1">ROUND(OFFSET(Projekt!$K$8,$A510,AC$460),0)</f>
        <v>0</v>
      </c>
      <c r="AD510" s="156">
        <f ca="1">ROUND(OFFSET(Projekt!$K$8,$A510,AD$460),0)</f>
        <v>0</v>
      </c>
      <c r="AE510" s="156">
        <f ca="1">ROUND(OFFSET(Projekt!$K$8,$A510,AE$460),0)</f>
        <v>0</v>
      </c>
      <c r="AF510" s="156">
        <f ca="1">ROUND(OFFSET(Projekt!$K$8,$A510,AF$460),0)</f>
        <v>0</v>
      </c>
      <c r="AG510" s="156">
        <f ca="1">ROUND(OFFSET(Projekt!$K$8,$A510,AG$460),0)</f>
        <v>0</v>
      </c>
      <c r="AH510" s="156">
        <f ca="1">ROUND(OFFSET(Projekt!$K$8,$A510,AH$460),0)</f>
        <v>0</v>
      </c>
      <c r="AI510" s="156">
        <f ca="1">ROUND(OFFSET(Projekt!$K$8,$A510,AI$460),0)</f>
        <v>0</v>
      </c>
      <c r="AJ510" s="156">
        <f ca="1">ROUND(OFFSET(Projekt!$K$8,$A510,AJ$460),0)</f>
        <v>0</v>
      </c>
      <c r="AK510" s="156">
        <f ca="1">ROUND(OFFSET(Projekt!$K$8,$A510,AK$460),0)</f>
        <v>0</v>
      </c>
      <c r="AL510" s="156">
        <f ca="1">ROUND(OFFSET(Projekt!$K$8,$A510,AL$460),0)</f>
        <v>0</v>
      </c>
      <c r="AM510" s="156">
        <f ca="1">ROUND(OFFSET(Projekt!$K$8,$A510,AM$460),0)</f>
        <v>0</v>
      </c>
      <c r="AN510" s="156">
        <f ca="1">ROUND(OFFSET(Projekt!$K$8,$A510,AN$460),0)</f>
        <v>0</v>
      </c>
    </row>
    <row r="511" spans="1:40" x14ac:dyDescent="0.3">
      <c r="A511" s="163">
        <f t="shared" si="485"/>
        <v>98</v>
      </c>
      <c r="B511" s="163" t="str">
        <f ca="1">IF(ISTEXT(OFFSET(Projekt!$B$8,$A511,B$460)),OFFSET(Projekt!$B$8,$A511,B$460),"")</f>
        <v/>
      </c>
      <c r="C511" s="163" t="str">
        <f ca="1">IF(ISTEXT(OFFSET(Projekt!$B$8,$A511,C$460)),OFFSET(Projekt!$B$8,$A511,C$460),"")</f>
        <v/>
      </c>
      <c r="D511" s="163" t="str">
        <f ca="1">IF(ISTEXT(OFFSET(Projekt!$B$8,$A511,D$460)),OFFSET(Projekt!$B$8,$A511,D$460),"")</f>
        <v/>
      </c>
      <c r="E511" s="163" t="str">
        <f ca="1">IF(ISTEXT(OFFSET(Projekt!$B$8,$A511,E$460)),OFFSET(Projekt!$B$8,$A511,E$460),"")</f>
        <v/>
      </c>
      <c r="F511" s="163" t="str">
        <f ca="1">IF(ISTEXT(OFFSET(Projekt!$B$8,$A511,F$460)),OFFSET(Projekt!$B$8,$A511,F$460),"")</f>
        <v/>
      </c>
      <c r="U511" s="156">
        <f ca="1">ROUND(OFFSET(Projekt!$K$8,$A511,U$460),0)</f>
        <v>0</v>
      </c>
      <c r="V511" s="156">
        <f ca="1">ROUND(OFFSET(Projekt!$K$8,$A511,V$460),0)</f>
        <v>0</v>
      </c>
      <c r="W511" s="156">
        <f ca="1">ROUND(OFFSET(Projekt!$K$8,$A511,W$460),0)</f>
        <v>0</v>
      </c>
      <c r="X511" s="156">
        <f ca="1">ROUND(OFFSET(Projekt!$K$8,$A511,X$460),0)</f>
        <v>0</v>
      </c>
      <c r="Y511" s="156">
        <f ca="1">ROUND(OFFSET(Projekt!$K$8,$A511,Y$460),0)</f>
        <v>0</v>
      </c>
      <c r="Z511" s="156">
        <f ca="1">ROUND(OFFSET(Projekt!$K$8,$A511,Z$460),0)</f>
        <v>0</v>
      </c>
      <c r="AA511" s="156">
        <f ca="1">ROUND(OFFSET(Projekt!$K$8,$A511,AA$460),0)</f>
        <v>0</v>
      </c>
      <c r="AB511" s="156">
        <f ca="1">ROUND(OFFSET(Projekt!$K$8,$A511,AB$460),0)</f>
        <v>0</v>
      </c>
      <c r="AC511" s="156">
        <f ca="1">ROUND(OFFSET(Projekt!$K$8,$A511,AC$460),0)</f>
        <v>0</v>
      </c>
      <c r="AD511" s="156">
        <f ca="1">ROUND(OFFSET(Projekt!$K$8,$A511,AD$460),0)</f>
        <v>0</v>
      </c>
      <c r="AE511" s="156">
        <f ca="1">ROUND(OFFSET(Projekt!$K$8,$A511,AE$460),0)</f>
        <v>0</v>
      </c>
      <c r="AF511" s="156">
        <f ca="1">ROUND(OFFSET(Projekt!$K$8,$A511,AF$460),0)</f>
        <v>0</v>
      </c>
      <c r="AG511" s="156">
        <f ca="1">ROUND(OFFSET(Projekt!$K$8,$A511,AG$460),0)</f>
        <v>0</v>
      </c>
      <c r="AH511" s="156">
        <f ca="1">ROUND(OFFSET(Projekt!$K$8,$A511,AH$460),0)</f>
        <v>0</v>
      </c>
      <c r="AI511" s="156">
        <f ca="1">ROUND(OFFSET(Projekt!$K$8,$A511,AI$460),0)</f>
        <v>0</v>
      </c>
      <c r="AJ511" s="156">
        <f ca="1">ROUND(OFFSET(Projekt!$K$8,$A511,AJ$460),0)</f>
        <v>0</v>
      </c>
      <c r="AK511" s="156">
        <f ca="1">ROUND(OFFSET(Projekt!$K$8,$A511,AK$460),0)</f>
        <v>0</v>
      </c>
      <c r="AL511" s="156">
        <f ca="1">ROUND(OFFSET(Projekt!$K$8,$A511,AL$460),0)</f>
        <v>0</v>
      </c>
      <c r="AM511" s="156">
        <f ca="1">ROUND(OFFSET(Projekt!$K$8,$A511,AM$460),0)</f>
        <v>0</v>
      </c>
      <c r="AN511" s="156">
        <f ca="1">ROUND(OFFSET(Projekt!$K$8,$A511,AN$460),0)</f>
        <v>0</v>
      </c>
    </row>
    <row r="517" spans="2:23" x14ac:dyDescent="0.3">
      <c r="D517" s="173">
        <f ca="1">Projekt!K$2</f>
        <v>2026</v>
      </c>
      <c r="E517" s="173">
        <f ca="1">Projekt!L$2</f>
        <v>2027</v>
      </c>
      <c r="F517" s="173">
        <f ca="1">Projekt!M$2</f>
        <v>2028</v>
      </c>
      <c r="G517" s="173">
        <f ca="1">Projekt!N$2</f>
        <v>2029</v>
      </c>
      <c r="H517" s="173">
        <f ca="1">Projekt!O$2</f>
        <v>2030</v>
      </c>
      <c r="I517" s="173">
        <f ca="1">Projekt!P$2</f>
        <v>2031</v>
      </c>
      <c r="J517" s="173">
        <f ca="1">Projekt!Q$2</f>
        <v>2032</v>
      </c>
      <c r="K517" s="173">
        <f ca="1">Projekt!R$2</f>
        <v>2033</v>
      </c>
      <c r="L517" s="173">
        <f ca="1">Projekt!S$2</f>
        <v>2034</v>
      </c>
      <c r="M517" s="173">
        <f ca="1">Projekt!T$2</f>
        <v>2035</v>
      </c>
      <c r="N517" s="173">
        <f ca="1">Projekt!U$2</f>
        <v>2036</v>
      </c>
      <c r="O517" s="173">
        <f ca="1">Projekt!V$2</f>
        <v>2037</v>
      </c>
      <c r="P517" s="173">
        <f ca="1">Projekt!W$2</f>
        <v>2038</v>
      </c>
      <c r="Q517" s="173">
        <f ca="1">Projekt!X$2</f>
        <v>2039</v>
      </c>
      <c r="R517" s="173">
        <f ca="1">Projekt!Y$2</f>
        <v>2040</v>
      </c>
      <c r="S517" s="173">
        <f ca="1">Projekt!Z$2</f>
        <v>2041</v>
      </c>
      <c r="T517" s="173">
        <f ca="1">Projekt!AA$2</f>
        <v>2042</v>
      </c>
      <c r="U517" s="173">
        <f ca="1">Projekt!AB$2</f>
        <v>2043</v>
      </c>
      <c r="V517" s="173">
        <f ca="1">Projekt!AC$2</f>
        <v>2044</v>
      </c>
      <c r="W517" s="173">
        <f ca="1">Projekt!AD$2</f>
        <v>2045</v>
      </c>
    </row>
    <row r="519" spans="2:23" x14ac:dyDescent="0.3">
      <c r="B519" s="163" t="s">
        <v>124</v>
      </c>
      <c r="C519" s="163" t="s">
        <v>97</v>
      </c>
      <c r="D519" s="163">
        <f ca="1">SUMIFS(U$462:U$511,$C$462:$C$511,$B519,$D$462:$D$511,$C519)</f>
        <v>0</v>
      </c>
      <c r="E519" s="163">
        <f t="shared" ref="E519:W521" ca="1" si="486">SUMIFS(V$462:V$511,$C$462:$C$511,$B519,$D$462:$D$511,$C519)</f>
        <v>0</v>
      </c>
      <c r="F519" s="163">
        <f t="shared" ca="1" si="486"/>
        <v>0</v>
      </c>
      <c r="G519" s="163">
        <f t="shared" ca="1" si="486"/>
        <v>0</v>
      </c>
      <c r="H519" s="163">
        <f t="shared" ca="1" si="486"/>
        <v>0</v>
      </c>
      <c r="I519" s="163">
        <f t="shared" ca="1" si="486"/>
        <v>0</v>
      </c>
      <c r="J519" s="163">
        <f t="shared" ca="1" si="486"/>
        <v>0</v>
      </c>
      <c r="K519" s="163">
        <f t="shared" ca="1" si="486"/>
        <v>0</v>
      </c>
      <c r="L519" s="163">
        <f t="shared" ca="1" si="486"/>
        <v>0</v>
      </c>
      <c r="M519" s="163">
        <f t="shared" ca="1" si="486"/>
        <v>0</v>
      </c>
      <c r="N519" s="163">
        <f t="shared" ca="1" si="486"/>
        <v>0</v>
      </c>
      <c r="O519" s="163">
        <f t="shared" ca="1" si="486"/>
        <v>0</v>
      </c>
      <c r="P519" s="163">
        <f t="shared" ca="1" si="486"/>
        <v>0</v>
      </c>
      <c r="Q519" s="163">
        <f t="shared" ca="1" si="486"/>
        <v>0</v>
      </c>
      <c r="R519" s="163">
        <f t="shared" ca="1" si="486"/>
        <v>0</v>
      </c>
      <c r="S519" s="163">
        <f t="shared" ca="1" si="486"/>
        <v>0</v>
      </c>
      <c r="T519" s="163">
        <f t="shared" ca="1" si="486"/>
        <v>0</v>
      </c>
      <c r="U519" s="163">
        <f t="shared" ca="1" si="486"/>
        <v>0</v>
      </c>
      <c r="V519" s="163">
        <f t="shared" ca="1" si="486"/>
        <v>0</v>
      </c>
      <c r="W519" s="163">
        <f t="shared" ca="1" si="486"/>
        <v>0</v>
      </c>
    </row>
    <row r="520" spans="2:23" x14ac:dyDescent="0.3">
      <c r="B520" s="163" t="s">
        <v>124</v>
      </c>
      <c r="C520" s="163" t="s">
        <v>98</v>
      </c>
      <c r="D520" s="163">
        <f t="shared" ref="D520:D521" ca="1" si="487">SUMIFS(U$462:U$511,$C$462:$C$511,$B520,$D$462:$D$511,$C520)</f>
        <v>0</v>
      </c>
      <c r="E520" s="163">
        <f t="shared" ca="1" si="486"/>
        <v>0</v>
      </c>
      <c r="F520" s="163">
        <f t="shared" ca="1" si="486"/>
        <v>0</v>
      </c>
      <c r="G520" s="163">
        <f t="shared" ca="1" si="486"/>
        <v>0</v>
      </c>
      <c r="H520" s="163">
        <f t="shared" ca="1" si="486"/>
        <v>0</v>
      </c>
      <c r="I520" s="163">
        <f t="shared" ca="1" si="486"/>
        <v>0</v>
      </c>
      <c r="J520" s="163">
        <f t="shared" ca="1" si="486"/>
        <v>0</v>
      </c>
      <c r="K520" s="163">
        <f t="shared" ca="1" si="486"/>
        <v>0</v>
      </c>
      <c r="L520" s="163">
        <f t="shared" ca="1" si="486"/>
        <v>0</v>
      </c>
      <c r="M520" s="163">
        <f t="shared" ca="1" si="486"/>
        <v>0</v>
      </c>
      <c r="N520" s="163">
        <f t="shared" ca="1" si="486"/>
        <v>0</v>
      </c>
      <c r="O520" s="163">
        <f t="shared" ca="1" si="486"/>
        <v>0</v>
      </c>
      <c r="P520" s="163">
        <f t="shared" ca="1" si="486"/>
        <v>0</v>
      </c>
      <c r="Q520" s="163">
        <f t="shared" ca="1" si="486"/>
        <v>0</v>
      </c>
      <c r="R520" s="163">
        <f t="shared" ca="1" si="486"/>
        <v>0</v>
      </c>
      <c r="S520" s="163">
        <f t="shared" ca="1" si="486"/>
        <v>0</v>
      </c>
      <c r="T520" s="163">
        <f t="shared" ca="1" si="486"/>
        <v>0</v>
      </c>
      <c r="U520" s="163">
        <f t="shared" ca="1" si="486"/>
        <v>0</v>
      </c>
      <c r="V520" s="163">
        <f t="shared" ca="1" si="486"/>
        <v>0</v>
      </c>
      <c r="W520" s="163">
        <f t="shared" ca="1" si="486"/>
        <v>0</v>
      </c>
    </row>
    <row r="521" spans="2:23" x14ac:dyDescent="0.3">
      <c r="B521" s="163" t="s">
        <v>124</v>
      </c>
      <c r="C521" s="163" t="s">
        <v>99</v>
      </c>
      <c r="D521" s="163">
        <f t="shared" ca="1" si="487"/>
        <v>0</v>
      </c>
      <c r="E521" s="163">
        <f t="shared" ca="1" si="486"/>
        <v>0</v>
      </c>
      <c r="F521" s="163">
        <f t="shared" ca="1" si="486"/>
        <v>0</v>
      </c>
      <c r="G521" s="163">
        <f t="shared" ca="1" si="486"/>
        <v>0</v>
      </c>
      <c r="H521" s="163">
        <f t="shared" ca="1" si="486"/>
        <v>0</v>
      </c>
      <c r="I521" s="163">
        <f t="shared" ca="1" si="486"/>
        <v>0</v>
      </c>
      <c r="J521" s="163">
        <f t="shared" ca="1" si="486"/>
        <v>0</v>
      </c>
      <c r="K521" s="163">
        <f t="shared" ca="1" si="486"/>
        <v>0</v>
      </c>
      <c r="L521" s="163">
        <f t="shared" ca="1" si="486"/>
        <v>0</v>
      </c>
      <c r="M521" s="163">
        <f t="shared" ca="1" si="486"/>
        <v>0</v>
      </c>
      <c r="N521" s="163">
        <f t="shared" ca="1" si="486"/>
        <v>0</v>
      </c>
      <c r="O521" s="163">
        <f t="shared" ca="1" si="486"/>
        <v>0</v>
      </c>
      <c r="P521" s="163">
        <f t="shared" ca="1" si="486"/>
        <v>0</v>
      </c>
      <c r="Q521" s="163">
        <f t="shared" ca="1" si="486"/>
        <v>0</v>
      </c>
      <c r="R521" s="163">
        <f t="shared" ca="1" si="486"/>
        <v>0</v>
      </c>
      <c r="S521" s="163">
        <f t="shared" ca="1" si="486"/>
        <v>0</v>
      </c>
      <c r="T521" s="163">
        <f t="shared" ca="1" si="486"/>
        <v>0</v>
      </c>
      <c r="U521" s="163">
        <f t="shared" ca="1" si="486"/>
        <v>0</v>
      </c>
      <c r="V521" s="163">
        <f t="shared" ca="1" si="486"/>
        <v>0</v>
      </c>
      <c r="W521" s="163">
        <f t="shared" ca="1" si="486"/>
        <v>0</v>
      </c>
    </row>
    <row r="522" spans="2:23" x14ac:dyDescent="0.3">
      <c r="B522" s="163" t="s">
        <v>241</v>
      </c>
      <c r="C522" s="169" t="s">
        <v>241</v>
      </c>
      <c r="D522" s="163">
        <f ca="1">SUMIFS(U$462:U$511,$C$462:$C$511,$B522,$E$462:$E$511,$C522)</f>
        <v>0</v>
      </c>
      <c r="E522" s="163">
        <f t="shared" ref="E522:W535" ca="1" si="488">SUMIFS(V$462:V$511,$C$462:$C$511,$B522,$E$462:$E$511,$C522)</f>
        <v>0</v>
      </c>
      <c r="F522" s="163">
        <f t="shared" ca="1" si="488"/>
        <v>0</v>
      </c>
      <c r="G522" s="163">
        <f t="shared" ca="1" si="488"/>
        <v>0</v>
      </c>
      <c r="H522" s="163">
        <f t="shared" ca="1" si="488"/>
        <v>0</v>
      </c>
      <c r="I522" s="163">
        <f t="shared" ca="1" si="488"/>
        <v>0</v>
      </c>
      <c r="J522" s="163">
        <f t="shared" ca="1" si="488"/>
        <v>0</v>
      </c>
      <c r="K522" s="163">
        <f t="shared" ca="1" si="488"/>
        <v>0</v>
      </c>
      <c r="L522" s="163">
        <f t="shared" ca="1" si="488"/>
        <v>0</v>
      </c>
      <c r="M522" s="163">
        <f t="shared" ca="1" si="488"/>
        <v>0</v>
      </c>
      <c r="N522" s="163">
        <f t="shared" ca="1" si="488"/>
        <v>0</v>
      </c>
      <c r="O522" s="163">
        <f t="shared" ca="1" si="488"/>
        <v>0</v>
      </c>
      <c r="P522" s="163">
        <f t="shared" ca="1" si="488"/>
        <v>0</v>
      </c>
      <c r="Q522" s="163">
        <f t="shared" ca="1" si="488"/>
        <v>0</v>
      </c>
      <c r="R522" s="163">
        <f t="shared" ca="1" si="488"/>
        <v>0</v>
      </c>
      <c r="S522" s="163">
        <f t="shared" ca="1" si="488"/>
        <v>0</v>
      </c>
      <c r="T522" s="163">
        <f t="shared" ca="1" si="488"/>
        <v>0</v>
      </c>
      <c r="U522" s="163">
        <f t="shared" ca="1" si="488"/>
        <v>0</v>
      </c>
      <c r="V522" s="163">
        <f t="shared" ca="1" si="488"/>
        <v>0</v>
      </c>
      <c r="W522" s="163">
        <f t="shared" ca="1" si="488"/>
        <v>0</v>
      </c>
    </row>
    <row r="523" spans="2:23" x14ac:dyDescent="0.3">
      <c r="B523" s="163" t="s">
        <v>241</v>
      </c>
      <c r="C523" s="169" t="s">
        <v>99</v>
      </c>
      <c r="D523" s="163">
        <f t="shared" ref="D523:D535" ca="1" si="489">SUMIFS(U$462:U$511,$C$462:$C$511,$B523,$E$462:$E$511,$C523)</f>
        <v>0</v>
      </c>
      <c r="E523" s="163">
        <f t="shared" ca="1" si="488"/>
        <v>0</v>
      </c>
      <c r="F523" s="163">
        <f t="shared" ca="1" si="488"/>
        <v>0</v>
      </c>
      <c r="G523" s="163">
        <f t="shared" ca="1" si="488"/>
        <v>0</v>
      </c>
      <c r="H523" s="163">
        <f t="shared" ca="1" si="488"/>
        <v>0</v>
      </c>
      <c r="I523" s="163">
        <f t="shared" ca="1" si="488"/>
        <v>0</v>
      </c>
      <c r="J523" s="163">
        <f t="shared" ca="1" si="488"/>
        <v>0</v>
      </c>
      <c r="K523" s="163">
        <f t="shared" ca="1" si="488"/>
        <v>0</v>
      </c>
      <c r="L523" s="163">
        <f t="shared" ca="1" si="488"/>
        <v>0</v>
      </c>
      <c r="M523" s="163">
        <f t="shared" ca="1" si="488"/>
        <v>0</v>
      </c>
      <c r="N523" s="163">
        <f t="shared" ca="1" si="488"/>
        <v>0</v>
      </c>
      <c r="O523" s="163">
        <f t="shared" ca="1" si="488"/>
        <v>0</v>
      </c>
      <c r="P523" s="163">
        <f t="shared" ca="1" si="488"/>
        <v>0</v>
      </c>
      <c r="Q523" s="163">
        <f t="shared" ca="1" si="488"/>
        <v>0</v>
      </c>
      <c r="R523" s="163">
        <f t="shared" ca="1" si="488"/>
        <v>0</v>
      </c>
      <c r="S523" s="163">
        <f t="shared" ca="1" si="488"/>
        <v>0</v>
      </c>
      <c r="T523" s="163">
        <f t="shared" ca="1" si="488"/>
        <v>0</v>
      </c>
      <c r="U523" s="163">
        <f t="shared" ca="1" si="488"/>
        <v>0</v>
      </c>
      <c r="V523" s="163">
        <f t="shared" ca="1" si="488"/>
        <v>0</v>
      </c>
      <c r="W523" s="163">
        <f t="shared" ca="1" si="488"/>
        <v>0</v>
      </c>
    </row>
    <row r="524" spans="2:23" x14ac:dyDescent="0.3">
      <c r="C524" s="169"/>
      <c r="D524" s="163">
        <f t="shared" ca="1" si="489"/>
        <v>0</v>
      </c>
      <c r="E524" s="163">
        <f t="shared" ca="1" si="488"/>
        <v>0</v>
      </c>
      <c r="F524" s="163">
        <f t="shared" ca="1" si="488"/>
        <v>0</v>
      </c>
      <c r="G524" s="163">
        <f t="shared" ca="1" si="488"/>
        <v>0</v>
      </c>
      <c r="H524" s="163">
        <f t="shared" ca="1" si="488"/>
        <v>0</v>
      </c>
      <c r="I524" s="163">
        <f t="shared" ca="1" si="488"/>
        <v>0</v>
      </c>
      <c r="J524" s="163">
        <f t="shared" ca="1" si="488"/>
        <v>0</v>
      </c>
      <c r="K524" s="163">
        <f t="shared" ca="1" si="488"/>
        <v>0</v>
      </c>
      <c r="L524" s="163">
        <f t="shared" ca="1" si="488"/>
        <v>0</v>
      </c>
      <c r="M524" s="163">
        <f t="shared" ca="1" si="488"/>
        <v>0</v>
      </c>
      <c r="N524" s="163">
        <f t="shared" ca="1" si="488"/>
        <v>0</v>
      </c>
      <c r="O524" s="163">
        <f t="shared" ca="1" si="488"/>
        <v>0</v>
      </c>
      <c r="P524" s="163">
        <f t="shared" ca="1" si="488"/>
        <v>0</v>
      </c>
      <c r="Q524" s="163">
        <f t="shared" ca="1" si="488"/>
        <v>0</v>
      </c>
      <c r="R524" s="163">
        <f t="shared" ca="1" si="488"/>
        <v>0</v>
      </c>
      <c r="S524" s="163">
        <f t="shared" ca="1" si="488"/>
        <v>0</v>
      </c>
      <c r="T524" s="163">
        <f t="shared" ca="1" si="488"/>
        <v>0</v>
      </c>
      <c r="U524" s="163">
        <f t="shared" ca="1" si="488"/>
        <v>0</v>
      </c>
      <c r="V524" s="163">
        <f t="shared" ca="1" si="488"/>
        <v>0</v>
      </c>
      <c r="W524" s="163">
        <f t="shared" ca="1" si="488"/>
        <v>0</v>
      </c>
    </row>
    <row r="525" spans="2:23" x14ac:dyDescent="0.3">
      <c r="C525" s="169"/>
      <c r="D525" s="163">
        <f t="shared" ca="1" si="489"/>
        <v>0</v>
      </c>
      <c r="E525" s="163">
        <f t="shared" ca="1" si="488"/>
        <v>0</v>
      </c>
      <c r="F525" s="163">
        <f t="shared" ca="1" si="488"/>
        <v>0</v>
      </c>
      <c r="G525" s="163">
        <f t="shared" ca="1" si="488"/>
        <v>0</v>
      </c>
      <c r="H525" s="163">
        <f t="shared" ca="1" si="488"/>
        <v>0</v>
      </c>
      <c r="I525" s="163">
        <f t="shared" ca="1" si="488"/>
        <v>0</v>
      </c>
      <c r="J525" s="163">
        <f t="shared" ca="1" si="488"/>
        <v>0</v>
      </c>
      <c r="K525" s="163">
        <f t="shared" ca="1" si="488"/>
        <v>0</v>
      </c>
      <c r="L525" s="163">
        <f t="shared" ca="1" si="488"/>
        <v>0</v>
      </c>
      <c r="M525" s="163">
        <f t="shared" ca="1" si="488"/>
        <v>0</v>
      </c>
      <c r="N525" s="163">
        <f t="shared" ca="1" si="488"/>
        <v>0</v>
      </c>
      <c r="O525" s="163">
        <f t="shared" ca="1" si="488"/>
        <v>0</v>
      </c>
      <c r="P525" s="163">
        <f t="shared" ca="1" si="488"/>
        <v>0</v>
      </c>
      <c r="Q525" s="163">
        <f t="shared" ca="1" si="488"/>
        <v>0</v>
      </c>
      <c r="R525" s="163">
        <f t="shared" ca="1" si="488"/>
        <v>0</v>
      </c>
      <c r="S525" s="163">
        <f t="shared" ca="1" si="488"/>
        <v>0</v>
      </c>
      <c r="T525" s="163">
        <f t="shared" ca="1" si="488"/>
        <v>0</v>
      </c>
      <c r="U525" s="163">
        <f t="shared" ca="1" si="488"/>
        <v>0</v>
      </c>
      <c r="V525" s="163">
        <f t="shared" ca="1" si="488"/>
        <v>0</v>
      </c>
      <c r="W525" s="163">
        <f t="shared" ca="1" si="488"/>
        <v>0</v>
      </c>
    </row>
    <row r="526" spans="2:23" x14ac:dyDescent="0.3">
      <c r="C526" s="169"/>
      <c r="D526" s="163">
        <f t="shared" ca="1" si="489"/>
        <v>0</v>
      </c>
      <c r="E526" s="163">
        <f t="shared" ca="1" si="488"/>
        <v>0</v>
      </c>
      <c r="F526" s="163">
        <f t="shared" ca="1" si="488"/>
        <v>0</v>
      </c>
      <c r="G526" s="163">
        <f t="shared" ca="1" si="488"/>
        <v>0</v>
      </c>
      <c r="H526" s="163">
        <f t="shared" ca="1" si="488"/>
        <v>0</v>
      </c>
      <c r="I526" s="163">
        <f t="shared" ca="1" si="488"/>
        <v>0</v>
      </c>
      <c r="J526" s="163">
        <f t="shared" ca="1" si="488"/>
        <v>0</v>
      </c>
      <c r="K526" s="163">
        <f t="shared" ca="1" si="488"/>
        <v>0</v>
      </c>
      <c r="L526" s="163">
        <f t="shared" ca="1" si="488"/>
        <v>0</v>
      </c>
      <c r="M526" s="163">
        <f t="shared" ca="1" si="488"/>
        <v>0</v>
      </c>
      <c r="N526" s="163">
        <f t="shared" ca="1" si="488"/>
        <v>0</v>
      </c>
      <c r="O526" s="163">
        <f t="shared" ca="1" si="488"/>
        <v>0</v>
      </c>
      <c r="P526" s="163">
        <f t="shared" ca="1" si="488"/>
        <v>0</v>
      </c>
      <c r="Q526" s="163">
        <f t="shared" ca="1" si="488"/>
        <v>0</v>
      </c>
      <c r="R526" s="163">
        <f t="shared" ca="1" si="488"/>
        <v>0</v>
      </c>
      <c r="S526" s="163">
        <f t="shared" ca="1" si="488"/>
        <v>0</v>
      </c>
      <c r="T526" s="163">
        <f t="shared" ca="1" si="488"/>
        <v>0</v>
      </c>
      <c r="U526" s="163">
        <f t="shared" ca="1" si="488"/>
        <v>0</v>
      </c>
      <c r="V526" s="163">
        <f t="shared" ca="1" si="488"/>
        <v>0</v>
      </c>
      <c r="W526" s="163">
        <f t="shared" ca="1" si="488"/>
        <v>0</v>
      </c>
    </row>
    <row r="527" spans="2:23" x14ac:dyDescent="0.3">
      <c r="C527" s="169"/>
      <c r="D527" s="163">
        <f t="shared" ca="1" si="489"/>
        <v>0</v>
      </c>
      <c r="E527" s="163">
        <f t="shared" ca="1" si="488"/>
        <v>0</v>
      </c>
      <c r="F527" s="163">
        <f t="shared" ca="1" si="488"/>
        <v>0</v>
      </c>
      <c r="G527" s="163">
        <f t="shared" ca="1" si="488"/>
        <v>0</v>
      </c>
      <c r="H527" s="163">
        <f t="shared" ca="1" si="488"/>
        <v>0</v>
      </c>
      <c r="I527" s="163">
        <f t="shared" ca="1" si="488"/>
        <v>0</v>
      </c>
      <c r="J527" s="163">
        <f t="shared" ca="1" si="488"/>
        <v>0</v>
      </c>
      <c r="K527" s="163">
        <f t="shared" ca="1" si="488"/>
        <v>0</v>
      </c>
      <c r="L527" s="163">
        <f t="shared" ca="1" si="488"/>
        <v>0</v>
      </c>
      <c r="M527" s="163">
        <f t="shared" ca="1" si="488"/>
        <v>0</v>
      </c>
      <c r="N527" s="163">
        <f t="shared" ca="1" si="488"/>
        <v>0</v>
      </c>
      <c r="O527" s="163">
        <f t="shared" ca="1" si="488"/>
        <v>0</v>
      </c>
      <c r="P527" s="163">
        <f t="shared" ca="1" si="488"/>
        <v>0</v>
      </c>
      <c r="Q527" s="163">
        <f t="shared" ca="1" si="488"/>
        <v>0</v>
      </c>
      <c r="R527" s="163">
        <f t="shared" ca="1" si="488"/>
        <v>0</v>
      </c>
      <c r="S527" s="163">
        <f t="shared" ca="1" si="488"/>
        <v>0</v>
      </c>
      <c r="T527" s="163">
        <f t="shared" ca="1" si="488"/>
        <v>0</v>
      </c>
      <c r="U527" s="163">
        <f t="shared" ca="1" si="488"/>
        <v>0</v>
      </c>
      <c r="V527" s="163">
        <f t="shared" ca="1" si="488"/>
        <v>0</v>
      </c>
      <c r="W527" s="163">
        <f t="shared" ca="1" si="488"/>
        <v>0</v>
      </c>
    </row>
    <row r="528" spans="2:23" x14ac:dyDescent="0.3">
      <c r="C528" s="169"/>
      <c r="D528" s="163">
        <f t="shared" ca="1" si="489"/>
        <v>0</v>
      </c>
      <c r="E528" s="163">
        <f t="shared" ca="1" si="488"/>
        <v>0</v>
      </c>
      <c r="F528" s="163">
        <f t="shared" ca="1" si="488"/>
        <v>0</v>
      </c>
      <c r="G528" s="163">
        <f t="shared" ca="1" si="488"/>
        <v>0</v>
      </c>
      <c r="H528" s="163">
        <f t="shared" ca="1" si="488"/>
        <v>0</v>
      </c>
      <c r="I528" s="163">
        <f t="shared" ca="1" si="488"/>
        <v>0</v>
      </c>
      <c r="J528" s="163">
        <f t="shared" ca="1" si="488"/>
        <v>0</v>
      </c>
      <c r="K528" s="163">
        <f t="shared" ca="1" si="488"/>
        <v>0</v>
      </c>
      <c r="L528" s="163">
        <f t="shared" ca="1" si="488"/>
        <v>0</v>
      </c>
      <c r="M528" s="163">
        <f t="shared" ca="1" si="488"/>
        <v>0</v>
      </c>
      <c r="N528" s="163">
        <f t="shared" ca="1" si="488"/>
        <v>0</v>
      </c>
      <c r="O528" s="163">
        <f t="shared" ca="1" si="488"/>
        <v>0</v>
      </c>
      <c r="P528" s="163">
        <f t="shared" ca="1" si="488"/>
        <v>0</v>
      </c>
      <c r="Q528" s="163">
        <f t="shared" ca="1" si="488"/>
        <v>0</v>
      </c>
      <c r="R528" s="163">
        <f t="shared" ca="1" si="488"/>
        <v>0</v>
      </c>
      <c r="S528" s="163">
        <f t="shared" ca="1" si="488"/>
        <v>0</v>
      </c>
      <c r="T528" s="163">
        <f t="shared" ca="1" si="488"/>
        <v>0</v>
      </c>
      <c r="U528" s="163">
        <f t="shared" ca="1" si="488"/>
        <v>0</v>
      </c>
      <c r="V528" s="163">
        <f t="shared" ca="1" si="488"/>
        <v>0</v>
      </c>
      <c r="W528" s="163">
        <f t="shared" ca="1" si="488"/>
        <v>0</v>
      </c>
    </row>
    <row r="529" spans="3:23" x14ac:dyDescent="0.3">
      <c r="C529" s="169"/>
      <c r="D529" s="163">
        <f t="shared" ca="1" si="489"/>
        <v>0</v>
      </c>
      <c r="E529" s="163">
        <f t="shared" ca="1" si="488"/>
        <v>0</v>
      </c>
      <c r="F529" s="163">
        <f t="shared" ca="1" si="488"/>
        <v>0</v>
      </c>
      <c r="G529" s="163">
        <f t="shared" ca="1" si="488"/>
        <v>0</v>
      </c>
      <c r="H529" s="163">
        <f t="shared" ca="1" si="488"/>
        <v>0</v>
      </c>
      <c r="I529" s="163">
        <f t="shared" ca="1" si="488"/>
        <v>0</v>
      </c>
      <c r="J529" s="163">
        <f t="shared" ca="1" si="488"/>
        <v>0</v>
      </c>
      <c r="K529" s="163">
        <f t="shared" ca="1" si="488"/>
        <v>0</v>
      </c>
      <c r="L529" s="163">
        <f t="shared" ca="1" si="488"/>
        <v>0</v>
      </c>
      <c r="M529" s="163">
        <f t="shared" ca="1" si="488"/>
        <v>0</v>
      </c>
      <c r="N529" s="163">
        <f t="shared" ca="1" si="488"/>
        <v>0</v>
      </c>
      <c r="O529" s="163">
        <f t="shared" ca="1" si="488"/>
        <v>0</v>
      </c>
      <c r="P529" s="163">
        <f t="shared" ca="1" si="488"/>
        <v>0</v>
      </c>
      <c r="Q529" s="163">
        <f t="shared" ca="1" si="488"/>
        <v>0</v>
      </c>
      <c r="R529" s="163">
        <f t="shared" ca="1" si="488"/>
        <v>0</v>
      </c>
      <c r="S529" s="163">
        <f t="shared" ca="1" si="488"/>
        <v>0</v>
      </c>
      <c r="T529" s="163">
        <f t="shared" ca="1" si="488"/>
        <v>0</v>
      </c>
      <c r="U529" s="163">
        <f t="shared" ca="1" si="488"/>
        <v>0</v>
      </c>
      <c r="V529" s="163">
        <f t="shared" ca="1" si="488"/>
        <v>0</v>
      </c>
      <c r="W529" s="163">
        <f t="shared" ca="1" si="488"/>
        <v>0</v>
      </c>
    </row>
    <row r="530" spans="3:23" x14ac:dyDescent="0.3">
      <c r="C530" s="169"/>
      <c r="D530" s="163">
        <f t="shared" ca="1" si="489"/>
        <v>0</v>
      </c>
      <c r="E530" s="163">
        <f t="shared" ca="1" si="488"/>
        <v>0</v>
      </c>
      <c r="F530" s="163">
        <f t="shared" ca="1" si="488"/>
        <v>0</v>
      </c>
      <c r="G530" s="163">
        <f t="shared" ca="1" si="488"/>
        <v>0</v>
      </c>
      <c r="H530" s="163">
        <f t="shared" ca="1" si="488"/>
        <v>0</v>
      </c>
      <c r="I530" s="163">
        <f t="shared" ca="1" si="488"/>
        <v>0</v>
      </c>
      <c r="J530" s="163">
        <f t="shared" ca="1" si="488"/>
        <v>0</v>
      </c>
      <c r="K530" s="163">
        <f t="shared" ca="1" si="488"/>
        <v>0</v>
      </c>
      <c r="L530" s="163">
        <f t="shared" ca="1" si="488"/>
        <v>0</v>
      </c>
      <c r="M530" s="163">
        <f t="shared" ca="1" si="488"/>
        <v>0</v>
      </c>
      <c r="N530" s="163">
        <f t="shared" ca="1" si="488"/>
        <v>0</v>
      </c>
      <c r="O530" s="163">
        <f t="shared" ca="1" si="488"/>
        <v>0</v>
      </c>
      <c r="P530" s="163">
        <f t="shared" ca="1" si="488"/>
        <v>0</v>
      </c>
      <c r="Q530" s="163">
        <f t="shared" ca="1" si="488"/>
        <v>0</v>
      </c>
      <c r="R530" s="163">
        <f t="shared" ca="1" si="488"/>
        <v>0</v>
      </c>
      <c r="S530" s="163">
        <f t="shared" ca="1" si="488"/>
        <v>0</v>
      </c>
      <c r="T530" s="163">
        <f t="shared" ca="1" si="488"/>
        <v>0</v>
      </c>
      <c r="U530" s="163">
        <f t="shared" ca="1" si="488"/>
        <v>0</v>
      </c>
      <c r="V530" s="163">
        <f t="shared" ca="1" si="488"/>
        <v>0</v>
      </c>
      <c r="W530" s="163">
        <f t="shared" ca="1" si="488"/>
        <v>0</v>
      </c>
    </row>
    <row r="531" spans="3:23" x14ac:dyDescent="0.3">
      <c r="C531" s="169"/>
      <c r="D531" s="163">
        <f t="shared" ca="1" si="489"/>
        <v>0</v>
      </c>
      <c r="E531" s="163">
        <f t="shared" ca="1" si="488"/>
        <v>0</v>
      </c>
      <c r="F531" s="163">
        <f t="shared" ca="1" si="488"/>
        <v>0</v>
      </c>
      <c r="G531" s="163">
        <f t="shared" ca="1" si="488"/>
        <v>0</v>
      </c>
      <c r="H531" s="163">
        <f t="shared" ca="1" si="488"/>
        <v>0</v>
      </c>
      <c r="I531" s="163">
        <f t="shared" ca="1" si="488"/>
        <v>0</v>
      </c>
      <c r="J531" s="163">
        <f t="shared" ca="1" si="488"/>
        <v>0</v>
      </c>
      <c r="K531" s="163">
        <f t="shared" ca="1" si="488"/>
        <v>0</v>
      </c>
      <c r="L531" s="163">
        <f t="shared" ca="1" si="488"/>
        <v>0</v>
      </c>
      <c r="M531" s="163">
        <f t="shared" ca="1" si="488"/>
        <v>0</v>
      </c>
      <c r="N531" s="163">
        <f t="shared" ca="1" si="488"/>
        <v>0</v>
      </c>
      <c r="O531" s="163">
        <f t="shared" ca="1" si="488"/>
        <v>0</v>
      </c>
      <c r="P531" s="163">
        <f t="shared" ca="1" si="488"/>
        <v>0</v>
      </c>
      <c r="Q531" s="163">
        <f t="shared" ca="1" si="488"/>
        <v>0</v>
      </c>
      <c r="R531" s="163">
        <f t="shared" ca="1" si="488"/>
        <v>0</v>
      </c>
      <c r="S531" s="163">
        <f t="shared" ca="1" si="488"/>
        <v>0</v>
      </c>
      <c r="T531" s="163">
        <f t="shared" ca="1" si="488"/>
        <v>0</v>
      </c>
      <c r="U531" s="163">
        <f t="shared" ca="1" si="488"/>
        <v>0</v>
      </c>
      <c r="V531" s="163">
        <f t="shared" ca="1" si="488"/>
        <v>0</v>
      </c>
      <c r="W531" s="163">
        <f t="shared" ca="1" si="488"/>
        <v>0</v>
      </c>
    </row>
    <row r="532" spans="3:23" x14ac:dyDescent="0.3">
      <c r="C532" s="169"/>
      <c r="D532" s="163">
        <f t="shared" ca="1" si="489"/>
        <v>0</v>
      </c>
      <c r="E532" s="163">
        <f t="shared" ca="1" si="488"/>
        <v>0</v>
      </c>
      <c r="F532" s="163">
        <f t="shared" ca="1" si="488"/>
        <v>0</v>
      </c>
      <c r="G532" s="163">
        <f t="shared" ca="1" si="488"/>
        <v>0</v>
      </c>
      <c r="H532" s="163">
        <f t="shared" ca="1" si="488"/>
        <v>0</v>
      </c>
      <c r="I532" s="163">
        <f t="shared" ca="1" si="488"/>
        <v>0</v>
      </c>
      <c r="J532" s="163">
        <f t="shared" ca="1" si="488"/>
        <v>0</v>
      </c>
      <c r="K532" s="163">
        <f t="shared" ca="1" si="488"/>
        <v>0</v>
      </c>
      <c r="L532" s="163">
        <f t="shared" ca="1" si="488"/>
        <v>0</v>
      </c>
      <c r="M532" s="163">
        <f t="shared" ca="1" si="488"/>
        <v>0</v>
      </c>
      <c r="N532" s="163">
        <f t="shared" ca="1" si="488"/>
        <v>0</v>
      </c>
      <c r="O532" s="163">
        <f t="shared" ca="1" si="488"/>
        <v>0</v>
      </c>
      <c r="P532" s="163">
        <f t="shared" ca="1" si="488"/>
        <v>0</v>
      </c>
      <c r="Q532" s="163">
        <f t="shared" ca="1" si="488"/>
        <v>0</v>
      </c>
      <c r="R532" s="163">
        <f t="shared" ca="1" si="488"/>
        <v>0</v>
      </c>
      <c r="S532" s="163">
        <f t="shared" ca="1" si="488"/>
        <v>0</v>
      </c>
      <c r="T532" s="163">
        <f t="shared" ca="1" si="488"/>
        <v>0</v>
      </c>
      <c r="U532" s="163">
        <f t="shared" ca="1" si="488"/>
        <v>0</v>
      </c>
      <c r="V532" s="163">
        <f t="shared" ca="1" si="488"/>
        <v>0</v>
      </c>
      <c r="W532" s="163">
        <f t="shared" ca="1" si="488"/>
        <v>0</v>
      </c>
    </row>
    <row r="533" spans="3:23" x14ac:dyDescent="0.3">
      <c r="C533" s="169"/>
      <c r="D533" s="163">
        <f t="shared" ca="1" si="489"/>
        <v>0</v>
      </c>
      <c r="E533" s="163">
        <f t="shared" ca="1" si="488"/>
        <v>0</v>
      </c>
      <c r="F533" s="163">
        <f t="shared" ca="1" si="488"/>
        <v>0</v>
      </c>
      <c r="G533" s="163">
        <f t="shared" ca="1" si="488"/>
        <v>0</v>
      </c>
      <c r="H533" s="163">
        <f t="shared" ca="1" si="488"/>
        <v>0</v>
      </c>
      <c r="I533" s="163">
        <f t="shared" ca="1" si="488"/>
        <v>0</v>
      </c>
      <c r="J533" s="163">
        <f t="shared" ca="1" si="488"/>
        <v>0</v>
      </c>
      <c r="K533" s="163">
        <f t="shared" ca="1" si="488"/>
        <v>0</v>
      </c>
      <c r="L533" s="163">
        <f t="shared" ca="1" si="488"/>
        <v>0</v>
      </c>
      <c r="M533" s="163">
        <f t="shared" ca="1" si="488"/>
        <v>0</v>
      </c>
      <c r="N533" s="163">
        <f t="shared" ca="1" si="488"/>
        <v>0</v>
      </c>
      <c r="O533" s="163">
        <f t="shared" ca="1" si="488"/>
        <v>0</v>
      </c>
      <c r="P533" s="163">
        <f t="shared" ca="1" si="488"/>
        <v>0</v>
      </c>
      <c r="Q533" s="163">
        <f t="shared" ca="1" si="488"/>
        <v>0</v>
      </c>
      <c r="R533" s="163">
        <f t="shared" ca="1" si="488"/>
        <v>0</v>
      </c>
      <c r="S533" s="163">
        <f t="shared" ca="1" si="488"/>
        <v>0</v>
      </c>
      <c r="T533" s="163">
        <f t="shared" ca="1" si="488"/>
        <v>0</v>
      </c>
      <c r="U533" s="163">
        <f t="shared" ca="1" si="488"/>
        <v>0</v>
      </c>
      <c r="V533" s="163">
        <f t="shared" ca="1" si="488"/>
        <v>0</v>
      </c>
      <c r="W533" s="163">
        <f t="shared" ca="1" si="488"/>
        <v>0</v>
      </c>
    </row>
    <row r="534" spans="3:23" x14ac:dyDescent="0.3">
      <c r="C534" s="169"/>
      <c r="D534" s="163">
        <f t="shared" ca="1" si="489"/>
        <v>0</v>
      </c>
      <c r="E534" s="163">
        <f t="shared" ca="1" si="488"/>
        <v>0</v>
      </c>
      <c r="F534" s="163">
        <f t="shared" ca="1" si="488"/>
        <v>0</v>
      </c>
      <c r="G534" s="163">
        <f t="shared" ca="1" si="488"/>
        <v>0</v>
      </c>
      <c r="H534" s="163">
        <f t="shared" ca="1" si="488"/>
        <v>0</v>
      </c>
      <c r="I534" s="163">
        <f t="shared" ca="1" si="488"/>
        <v>0</v>
      </c>
      <c r="J534" s="163">
        <f t="shared" ca="1" si="488"/>
        <v>0</v>
      </c>
      <c r="K534" s="163">
        <f t="shared" ca="1" si="488"/>
        <v>0</v>
      </c>
      <c r="L534" s="163">
        <f t="shared" ca="1" si="488"/>
        <v>0</v>
      </c>
      <c r="M534" s="163">
        <f t="shared" ca="1" si="488"/>
        <v>0</v>
      </c>
      <c r="N534" s="163">
        <f t="shared" ca="1" si="488"/>
        <v>0</v>
      </c>
      <c r="O534" s="163">
        <f t="shared" ca="1" si="488"/>
        <v>0</v>
      </c>
      <c r="P534" s="163">
        <f t="shared" ca="1" si="488"/>
        <v>0</v>
      </c>
      <c r="Q534" s="163">
        <f t="shared" ca="1" si="488"/>
        <v>0</v>
      </c>
      <c r="R534" s="163">
        <f t="shared" ca="1" si="488"/>
        <v>0</v>
      </c>
      <c r="S534" s="163">
        <f t="shared" ca="1" si="488"/>
        <v>0</v>
      </c>
      <c r="T534" s="163">
        <f t="shared" ca="1" si="488"/>
        <v>0</v>
      </c>
      <c r="U534" s="163">
        <f t="shared" ca="1" si="488"/>
        <v>0</v>
      </c>
      <c r="V534" s="163">
        <f t="shared" ca="1" si="488"/>
        <v>0</v>
      </c>
      <c r="W534" s="163">
        <f t="shared" ca="1" si="488"/>
        <v>0</v>
      </c>
    </row>
    <row r="535" spans="3:23" x14ac:dyDescent="0.3">
      <c r="C535" s="169"/>
      <c r="D535" s="163">
        <f t="shared" ca="1" si="489"/>
        <v>0</v>
      </c>
      <c r="E535" s="163">
        <f t="shared" ca="1" si="488"/>
        <v>0</v>
      </c>
      <c r="F535" s="163">
        <f t="shared" ca="1" si="488"/>
        <v>0</v>
      </c>
      <c r="G535" s="163">
        <f t="shared" ca="1" si="488"/>
        <v>0</v>
      </c>
      <c r="H535" s="163">
        <f t="shared" ca="1" si="488"/>
        <v>0</v>
      </c>
      <c r="I535" s="163">
        <f t="shared" ca="1" si="488"/>
        <v>0</v>
      </c>
      <c r="J535" s="163">
        <f t="shared" ca="1" si="488"/>
        <v>0</v>
      </c>
      <c r="K535" s="163">
        <f t="shared" ca="1" si="488"/>
        <v>0</v>
      </c>
      <c r="L535" s="163">
        <f t="shared" ca="1" si="488"/>
        <v>0</v>
      </c>
      <c r="M535" s="163">
        <f t="shared" ref="M535" ca="1" si="490">SUMIFS(AD$462:AD$511,$C$462:$C$511,$B535,$E$462:$E$511,$C535)</f>
        <v>0</v>
      </c>
      <c r="N535" s="163">
        <f t="shared" ref="N535" ca="1" si="491">SUMIFS(AE$462:AE$511,$C$462:$C$511,$B535,$E$462:$E$511,$C535)</f>
        <v>0</v>
      </c>
      <c r="O535" s="163">
        <f t="shared" ref="O535" ca="1" si="492">SUMIFS(AF$462:AF$511,$C$462:$C$511,$B535,$E$462:$E$511,$C535)</f>
        <v>0</v>
      </c>
      <c r="P535" s="163">
        <f t="shared" ref="P535" ca="1" si="493">SUMIFS(AG$462:AG$511,$C$462:$C$511,$B535,$E$462:$E$511,$C535)</f>
        <v>0</v>
      </c>
      <c r="Q535" s="163">
        <f t="shared" ref="Q535" ca="1" si="494">SUMIFS(AH$462:AH$511,$C$462:$C$511,$B535,$E$462:$E$511,$C535)</f>
        <v>0</v>
      </c>
      <c r="R535" s="163">
        <f t="shared" ref="R535" ca="1" si="495">SUMIFS(AI$462:AI$511,$C$462:$C$511,$B535,$E$462:$E$511,$C535)</f>
        <v>0</v>
      </c>
      <c r="S535" s="163">
        <f t="shared" ref="S535" ca="1" si="496">SUMIFS(AJ$462:AJ$511,$C$462:$C$511,$B535,$E$462:$E$511,$C535)</f>
        <v>0</v>
      </c>
      <c r="T535" s="163">
        <f t="shared" ref="T535" ca="1" si="497">SUMIFS(AK$462:AK$511,$C$462:$C$511,$B535,$E$462:$E$511,$C535)</f>
        <v>0</v>
      </c>
      <c r="U535" s="163">
        <f t="shared" ref="U535" ca="1" si="498">SUMIFS(AL$462:AL$511,$C$462:$C$511,$B535,$E$462:$E$511,$C535)</f>
        <v>0</v>
      </c>
      <c r="V535" s="163">
        <f t="shared" ref="V535" ca="1" si="499">SUMIFS(AM$462:AM$511,$C$462:$C$511,$B535,$E$462:$E$511,$C535)</f>
        <v>0</v>
      </c>
      <c r="W535" s="163">
        <f t="shared" ref="W535" ca="1" si="500">SUMIFS(AN$462:AN$511,$C$462:$C$511,$B535,$E$462:$E$511,$C535)</f>
        <v>0</v>
      </c>
    </row>
    <row r="536" spans="3:23" x14ac:dyDescent="0.3">
      <c r="C536" s="168" t="s">
        <v>121</v>
      </c>
      <c r="D536" s="168">
        <f ca="1">SUM(D519:D535)</f>
        <v>0</v>
      </c>
      <c r="E536" s="168">
        <f t="shared" ref="E536:W536" ca="1" si="501">SUM(E519:E535)</f>
        <v>0</v>
      </c>
      <c r="F536" s="168">
        <f t="shared" ca="1" si="501"/>
        <v>0</v>
      </c>
      <c r="G536" s="168">
        <f t="shared" ca="1" si="501"/>
        <v>0</v>
      </c>
      <c r="H536" s="168">
        <f t="shared" ca="1" si="501"/>
        <v>0</v>
      </c>
      <c r="I536" s="168">
        <f t="shared" ca="1" si="501"/>
        <v>0</v>
      </c>
      <c r="J536" s="168">
        <f t="shared" ca="1" si="501"/>
        <v>0</v>
      </c>
      <c r="K536" s="168">
        <f t="shared" ca="1" si="501"/>
        <v>0</v>
      </c>
      <c r="L536" s="168">
        <f t="shared" ca="1" si="501"/>
        <v>0</v>
      </c>
      <c r="M536" s="168">
        <f t="shared" ca="1" si="501"/>
        <v>0</v>
      </c>
      <c r="N536" s="168">
        <f t="shared" ca="1" si="501"/>
        <v>0</v>
      </c>
      <c r="O536" s="168">
        <f t="shared" ca="1" si="501"/>
        <v>0</v>
      </c>
      <c r="P536" s="168">
        <f t="shared" ca="1" si="501"/>
        <v>0</v>
      </c>
      <c r="Q536" s="168">
        <f t="shared" ca="1" si="501"/>
        <v>0</v>
      </c>
      <c r="R536" s="168">
        <f t="shared" ca="1" si="501"/>
        <v>0</v>
      </c>
      <c r="S536" s="168">
        <f t="shared" ca="1" si="501"/>
        <v>0</v>
      </c>
      <c r="T536" s="168">
        <f t="shared" ca="1" si="501"/>
        <v>0</v>
      </c>
      <c r="U536" s="168">
        <f t="shared" ca="1" si="501"/>
        <v>0</v>
      </c>
      <c r="V536" s="168">
        <f t="shared" ca="1" si="501"/>
        <v>0</v>
      </c>
      <c r="W536" s="168">
        <f t="shared" ca="1" si="501"/>
        <v>0</v>
      </c>
    </row>
    <row r="541" spans="3:23" x14ac:dyDescent="0.3">
      <c r="C541" s="188" t="s">
        <v>63</v>
      </c>
      <c r="D541" s="156">
        <f>C407</f>
        <v>0</v>
      </c>
      <c r="E541" s="156">
        <f t="shared" ref="E541:W549" si="502">D407</f>
        <v>0</v>
      </c>
      <c r="F541" s="156">
        <f t="shared" si="502"/>
        <v>0</v>
      </c>
      <c r="G541" s="156">
        <f t="shared" si="502"/>
        <v>0</v>
      </c>
      <c r="H541" s="156">
        <f t="shared" si="502"/>
        <v>0</v>
      </c>
      <c r="I541" s="156">
        <f t="shared" si="502"/>
        <v>0</v>
      </c>
      <c r="J541" s="156">
        <f t="shared" si="502"/>
        <v>0</v>
      </c>
      <c r="K541" s="156">
        <f t="shared" si="502"/>
        <v>0</v>
      </c>
      <c r="L541" s="156">
        <f t="shared" si="502"/>
        <v>0</v>
      </c>
      <c r="M541" s="156">
        <f t="shared" si="502"/>
        <v>0</v>
      </c>
      <c r="N541" s="156">
        <f t="shared" si="502"/>
        <v>0</v>
      </c>
      <c r="O541" s="156">
        <f t="shared" si="502"/>
        <v>0</v>
      </c>
      <c r="P541" s="156">
        <f t="shared" si="502"/>
        <v>0</v>
      </c>
      <c r="Q541" s="156">
        <f t="shared" si="502"/>
        <v>0</v>
      </c>
      <c r="R541" s="156">
        <f t="shared" si="502"/>
        <v>0</v>
      </c>
      <c r="S541" s="156">
        <f t="shared" si="502"/>
        <v>0</v>
      </c>
      <c r="T541" s="156">
        <f t="shared" si="502"/>
        <v>0</v>
      </c>
      <c r="U541" s="156">
        <f t="shared" si="502"/>
        <v>0</v>
      </c>
      <c r="V541" s="156">
        <f t="shared" si="502"/>
        <v>0</v>
      </c>
      <c r="W541" s="156">
        <f t="shared" si="502"/>
        <v>0</v>
      </c>
    </row>
    <row r="542" spans="3:23" x14ac:dyDescent="0.3">
      <c r="C542" s="188" t="s">
        <v>96</v>
      </c>
      <c r="D542" s="156">
        <f t="shared" ref="D542:D549" ca="1" si="503">C408</f>
        <v>0</v>
      </c>
      <c r="E542" s="156">
        <f t="shared" ca="1" si="502"/>
        <v>0</v>
      </c>
      <c r="F542" s="156">
        <f t="shared" ca="1" si="502"/>
        <v>0</v>
      </c>
      <c r="G542" s="156">
        <f t="shared" ca="1" si="502"/>
        <v>0</v>
      </c>
      <c r="H542" s="156">
        <f t="shared" ca="1" si="502"/>
        <v>0</v>
      </c>
      <c r="I542" s="156">
        <f t="shared" ca="1" si="502"/>
        <v>0</v>
      </c>
      <c r="J542" s="156">
        <f t="shared" ca="1" si="502"/>
        <v>0</v>
      </c>
      <c r="K542" s="156">
        <f t="shared" ca="1" si="502"/>
        <v>0</v>
      </c>
      <c r="L542" s="156">
        <f t="shared" ca="1" si="502"/>
        <v>0</v>
      </c>
      <c r="M542" s="156">
        <f t="shared" ca="1" si="502"/>
        <v>0</v>
      </c>
      <c r="N542" s="156">
        <f t="shared" ca="1" si="502"/>
        <v>0</v>
      </c>
      <c r="O542" s="156">
        <f t="shared" ca="1" si="502"/>
        <v>0</v>
      </c>
      <c r="P542" s="156">
        <f t="shared" ca="1" si="502"/>
        <v>0</v>
      </c>
      <c r="Q542" s="156">
        <f t="shared" ca="1" si="502"/>
        <v>0</v>
      </c>
      <c r="R542" s="156">
        <f t="shared" ca="1" si="502"/>
        <v>0</v>
      </c>
      <c r="S542" s="156">
        <f t="shared" ca="1" si="502"/>
        <v>0</v>
      </c>
      <c r="T542" s="156">
        <f t="shared" ca="1" si="502"/>
        <v>0</v>
      </c>
      <c r="U542" s="156">
        <f t="shared" ca="1" si="502"/>
        <v>0</v>
      </c>
      <c r="V542" s="156">
        <f t="shared" ca="1" si="502"/>
        <v>0</v>
      </c>
      <c r="W542" s="156">
        <f t="shared" ca="1" si="502"/>
        <v>0</v>
      </c>
    </row>
    <row r="543" spans="3:23" x14ac:dyDescent="0.3">
      <c r="C543" s="189" t="s">
        <v>65</v>
      </c>
      <c r="D543" s="156">
        <f t="shared" ca="1" si="503"/>
        <v>0</v>
      </c>
      <c r="E543" s="156">
        <f t="shared" ca="1" si="502"/>
        <v>0</v>
      </c>
      <c r="F543" s="156">
        <f t="shared" ca="1" si="502"/>
        <v>0</v>
      </c>
      <c r="G543" s="156">
        <f t="shared" ca="1" si="502"/>
        <v>0</v>
      </c>
      <c r="H543" s="156">
        <f t="shared" ca="1" si="502"/>
        <v>0</v>
      </c>
      <c r="I543" s="156">
        <f t="shared" ca="1" si="502"/>
        <v>0</v>
      </c>
      <c r="J543" s="156">
        <f t="shared" ca="1" si="502"/>
        <v>0</v>
      </c>
      <c r="K543" s="156">
        <f t="shared" ca="1" si="502"/>
        <v>0</v>
      </c>
      <c r="L543" s="156">
        <f t="shared" ca="1" si="502"/>
        <v>0</v>
      </c>
      <c r="M543" s="156">
        <f t="shared" ca="1" si="502"/>
        <v>0</v>
      </c>
      <c r="N543" s="156">
        <f t="shared" ca="1" si="502"/>
        <v>0</v>
      </c>
      <c r="O543" s="156">
        <f t="shared" ca="1" si="502"/>
        <v>0</v>
      </c>
      <c r="P543" s="156">
        <f t="shared" ca="1" si="502"/>
        <v>0</v>
      </c>
      <c r="Q543" s="156">
        <f t="shared" ca="1" si="502"/>
        <v>0</v>
      </c>
      <c r="R543" s="156">
        <f t="shared" ca="1" si="502"/>
        <v>0</v>
      </c>
      <c r="S543" s="156">
        <f t="shared" ca="1" si="502"/>
        <v>0</v>
      </c>
      <c r="T543" s="156">
        <f t="shared" ca="1" si="502"/>
        <v>0</v>
      </c>
      <c r="U543" s="156">
        <f t="shared" ca="1" si="502"/>
        <v>0</v>
      </c>
      <c r="V543" s="156">
        <f t="shared" ca="1" si="502"/>
        <v>0</v>
      </c>
      <c r="W543" s="156">
        <f t="shared" ca="1" si="502"/>
        <v>0</v>
      </c>
    </row>
    <row r="544" spans="3:23" x14ac:dyDescent="0.3">
      <c r="C544" s="190" t="s">
        <v>0</v>
      </c>
      <c r="D544" s="156">
        <f t="shared" si="503"/>
        <v>0</v>
      </c>
      <c r="E544" s="156">
        <f t="shared" si="502"/>
        <v>0</v>
      </c>
      <c r="F544" s="156">
        <f t="shared" si="502"/>
        <v>0</v>
      </c>
      <c r="G544" s="156">
        <f t="shared" si="502"/>
        <v>0</v>
      </c>
      <c r="H544" s="156">
        <f t="shared" si="502"/>
        <v>0</v>
      </c>
      <c r="I544" s="156">
        <f t="shared" si="502"/>
        <v>0</v>
      </c>
      <c r="J544" s="156">
        <f t="shared" si="502"/>
        <v>0</v>
      </c>
      <c r="K544" s="156">
        <f t="shared" si="502"/>
        <v>0</v>
      </c>
      <c r="L544" s="156">
        <f t="shared" si="502"/>
        <v>0</v>
      </c>
      <c r="M544" s="156">
        <f t="shared" si="502"/>
        <v>0</v>
      </c>
      <c r="N544" s="156">
        <f t="shared" si="502"/>
        <v>0</v>
      </c>
      <c r="O544" s="156">
        <f t="shared" si="502"/>
        <v>0</v>
      </c>
      <c r="P544" s="156">
        <f t="shared" si="502"/>
        <v>0</v>
      </c>
      <c r="Q544" s="156">
        <f t="shared" si="502"/>
        <v>0</v>
      </c>
      <c r="R544" s="156">
        <f t="shared" si="502"/>
        <v>0</v>
      </c>
      <c r="S544" s="156">
        <f t="shared" si="502"/>
        <v>0</v>
      </c>
      <c r="T544" s="156">
        <f t="shared" si="502"/>
        <v>0</v>
      </c>
      <c r="U544" s="156">
        <f t="shared" si="502"/>
        <v>0</v>
      </c>
      <c r="V544" s="156">
        <f t="shared" si="502"/>
        <v>0</v>
      </c>
      <c r="W544" s="156">
        <f t="shared" si="502"/>
        <v>0</v>
      </c>
    </row>
    <row r="545" spans="3:23" x14ac:dyDescent="0.3">
      <c r="C545" s="190" t="s">
        <v>1</v>
      </c>
      <c r="D545" s="156">
        <f t="shared" si="503"/>
        <v>0</v>
      </c>
      <c r="E545" s="156">
        <f t="shared" si="502"/>
        <v>0</v>
      </c>
      <c r="F545" s="156">
        <f t="shared" si="502"/>
        <v>0</v>
      </c>
      <c r="G545" s="156">
        <f t="shared" si="502"/>
        <v>0</v>
      </c>
      <c r="H545" s="156">
        <f t="shared" si="502"/>
        <v>0</v>
      </c>
      <c r="I545" s="156">
        <f t="shared" si="502"/>
        <v>0</v>
      </c>
      <c r="J545" s="156">
        <f t="shared" si="502"/>
        <v>0</v>
      </c>
      <c r="K545" s="156">
        <f t="shared" si="502"/>
        <v>0</v>
      </c>
      <c r="L545" s="156">
        <f t="shared" si="502"/>
        <v>0</v>
      </c>
      <c r="M545" s="156">
        <f t="shared" si="502"/>
        <v>0</v>
      </c>
      <c r="N545" s="156">
        <f t="shared" si="502"/>
        <v>0</v>
      </c>
      <c r="O545" s="156">
        <f t="shared" si="502"/>
        <v>0</v>
      </c>
      <c r="P545" s="156">
        <f t="shared" si="502"/>
        <v>0</v>
      </c>
      <c r="Q545" s="156">
        <f t="shared" si="502"/>
        <v>0</v>
      </c>
      <c r="R545" s="156">
        <f t="shared" si="502"/>
        <v>0</v>
      </c>
      <c r="S545" s="156">
        <f t="shared" si="502"/>
        <v>0</v>
      </c>
      <c r="T545" s="156">
        <f t="shared" si="502"/>
        <v>0</v>
      </c>
      <c r="U545" s="156">
        <f t="shared" si="502"/>
        <v>0</v>
      </c>
      <c r="V545" s="156">
        <f t="shared" si="502"/>
        <v>0</v>
      </c>
      <c r="W545" s="156">
        <f t="shared" si="502"/>
        <v>0</v>
      </c>
    </row>
    <row r="546" spans="3:23" x14ac:dyDescent="0.3">
      <c r="C546" s="190" t="s">
        <v>2</v>
      </c>
      <c r="D546" s="156">
        <f t="shared" si="503"/>
        <v>0</v>
      </c>
      <c r="E546" s="156">
        <f t="shared" si="502"/>
        <v>0</v>
      </c>
      <c r="F546" s="156">
        <f t="shared" si="502"/>
        <v>0</v>
      </c>
      <c r="G546" s="156">
        <f t="shared" si="502"/>
        <v>0</v>
      </c>
      <c r="H546" s="156">
        <f t="shared" si="502"/>
        <v>0</v>
      </c>
      <c r="I546" s="156">
        <f t="shared" si="502"/>
        <v>0</v>
      </c>
      <c r="J546" s="156">
        <f t="shared" si="502"/>
        <v>0</v>
      </c>
      <c r="K546" s="156">
        <f t="shared" si="502"/>
        <v>0</v>
      </c>
      <c r="L546" s="156">
        <f t="shared" si="502"/>
        <v>0</v>
      </c>
      <c r="M546" s="156">
        <f t="shared" si="502"/>
        <v>0</v>
      </c>
      <c r="N546" s="156">
        <f t="shared" si="502"/>
        <v>0</v>
      </c>
      <c r="O546" s="156">
        <f t="shared" si="502"/>
        <v>0</v>
      </c>
      <c r="P546" s="156">
        <f t="shared" si="502"/>
        <v>0</v>
      </c>
      <c r="Q546" s="156">
        <f t="shared" si="502"/>
        <v>0</v>
      </c>
      <c r="R546" s="156">
        <f t="shared" si="502"/>
        <v>0</v>
      </c>
      <c r="S546" s="156">
        <f t="shared" si="502"/>
        <v>0</v>
      </c>
      <c r="T546" s="156">
        <f t="shared" si="502"/>
        <v>0</v>
      </c>
      <c r="U546" s="156">
        <f t="shared" si="502"/>
        <v>0</v>
      </c>
      <c r="V546" s="156">
        <f t="shared" si="502"/>
        <v>0</v>
      </c>
      <c r="W546" s="156">
        <f t="shared" si="502"/>
        <v>0</v>
      </c>
    </row>
    <row r="547" spans="3:23" x14ac:dyDescent="0.3">
      <c r="C547" s="190" t="s">
        <v>122</v>
      </c>
      <c r="D547" s="156">
        <f t="shared" si="503"/>
        <v>0</v>
      </c>
      <c r="E547" s="156">
        <f t="shared" si="502"/>
        <v>0</v>
      </c>
      <c r="F547" s="156">
        <f t="shared" si="502"/>
        <v>0</v>
      </c>
      <c r="G547" s="156">
        <f t="shared" si="502"/>
        <v>0</v>
      </c>
      <c r="H547" s="156">
        <f t="shared" si="502"/>
        <v>0</v>
      </c>
      <c r="I547" s="156">
        <f t="shared" si="502"/>
        <v>0</v>
      </c>
      <c r="J547" s="156">
        <f t="shared" si="502"/>
        <v>0</v>
      </c>
      <c r="K547" s="156">
        <f t="shared" si="502"/>
        <v>0</v>
      </c>
      <c r="L547" s="156">
        <f t="shared" si="502"/>
        <v>0</v>
      </c>
      <c r="M547" s="156">
        <f t="shared" si="502"/>
        <v>0</v>
      </c>
      <c r="N547" s="156">
        <f t="shared" si="502"/>
        <v>0</v>
      </c>
      <c r="O547" s="156">
        <f t="shared" si="502"/>
        <v>0</v>
      </c>
      <c r="P547" s="156">
        <f t="shared" si="502"/>
        <v>0</v>
      </c>
      <c r="Q547" s="156">
        <f t="shared" si="502"/>
        <v>0</v>
      </c>
      <c r="R547" s="156">
        <f t="shared" si="502"/>
        <v>0</v>
      </c>
      <c r="S547" s="156">
        <f t="shared" si="502"/>
        <v>0</v>
      </c>
      <c r="T547" s="156">
        <f t="shared" si="502"/>
        <v>0</v>
      </c>
      <c r="U547" s="156">
        <f t="shared" si="502"/>
        <v>0</v>
      </c>
      <c r="V547" s="156">
        <f t="shared" si="502"/>
        <v>0</v>
      </c>
      <c r="W547" s="156">
        <f t="shared" si="502"/>
        <v>0</v>
      </c>
    </row>
    <row r="548" spans="3:23" x14ac:dyDescent="0.3">
      <c r="C548" s="190" t="s">
        <v>3</v>
      </c>
      <c r="D548" s="156">
        <f t="shared" si="503"/>
        <v>0</v>
      </c>
      <c r="E548" s="156">
        <f t="shared" si="502"/>
        <v>0</v>
      </c>
      <c r="F548" s="156">
        <f t="shared" si="502"/>
        <v>0</v>
      </c>
      <c r="G548" s="156">
        <f t="shared" si="502"/>
        <v>0</v>
      </c>
      <c r="H548" s="156">
        <f t="shared" si="502"/>
        <v>0</v>
      </c>
      <c r="I548" s="156">
        <f t="shared" si="502"/>
        <v>0</v>
      </c>
      <c r="J548" s="156">
        <f t="shared" si="502"/>
        <v>0</v>
      </c>
      <c r="K548" s="156">
        <f t="shared" si="502"/>
        <v>0</v>
      </c>
      <c r="L548" s="156">
        <f t="shared" si="502"/>
        <v>0</v>
      </c>
      <c r="M548" s="156">
        <f t="shared" si="502"/>
        <v>0</v>
      </c>
      <c r="N548" s="156">
        <f t="shared" si="502"/>
        <v>0</v>
      </c>
      <c r="O548" s="156">
        <f t="shared" si="502"/>
        <v>0</v>
      </c>
      <c r="P548" s="156">
        <f t="shared" si="502"/>
        <v>0</v>
      </c>
      <c r="Q548" s="156">
        <f t="shared" si="502"/>
        <v>0</v>
      </c>
      <c r="R548" s="156">
        <f t="shared" si="502"/>
        <v>0</v>
      </c>
      <c r="S548" s="156">
        <f t="shared" si="502"/>
        <v>0</v>
      </c>
      <c r="T548" s="156">
        <f t="shared" si="502"/>
        <v>0</v>
      </c>
      <c r="U548" s="156">
        <f t="shared" si="502"/>
        <v>0</v>
      </c>
      <c r="V548" s="156">
        <f t="shared" si="502"/>
        <v>0</v>
      </c>
      <c r="W548" s="156">
        <f t="shared" si="502"/>
        <v>0</v>
      </c>
    </row>
    <row r="549" spans="3:23" x14ac:dyDescent="0.3">
      <c r="C549" s="191" t="s">
        <v>123</v>
      </c>
      <c r="D549" s="156">
        <f t="shared" si="503"/>
        <v>0</v>
      </c>
      <c r="E549" s="156">
        <f t="shared" si="502"/>
        <v>0</v>
      </c>
      <c r="F549" s="156">
        <f t="shared" si="502"/>
        <v>0</v>
      </c>
      <c r="G549" s="156">
        <f t="shared" si="502"/>
        <v>0</v>
      </c>
      <c r="H549" s="156">
        <f t="shared" si="502"/>
        <v>0</v>
      </c>
      <c r="I549" s="156">
        <f t="shared" si="502"/>
        <v>0</v>
      </c>
      <c r="J549" s="156">
        <f t="shared" si="502"/>
        <v>0</v>
      </c>
      <c r="K549" s="156">
        <f t="shared" si="502"/>
        <v>0</v>
      </c>
      <c r="L549" s="156">
        <f t="shared" si="502"/>
        <v>0</v>
      </c>
      <c r="M549" s="156">
        <f t="shared" si="502"/>
        <v>0</v>
      </c>
      <c r="N549" s="156">
        <f t="shared" si="502"/>
        <v>0</v>
      </c>
      <c r="O549" s="156">
        <f t="shared" si="502"/>
        <v>0</v>
      </c>
      <c r="P549" s="156">
        <f t="shared" si="502"/>
        <v>0</v>
      </c>
      <c r="Q549" s="156">
        <f t="shared" si="502"/>
        <v>0</v>
      </c>
      <c r="R549" s="156">
        <f t="shared" si="502"/>
        <v>0</v>
      </c>
      <c r="S549" s="156">
        <f t="shared" si="502"/>
        <v>0</v>
      </c>
      <c r="T549" s="156">
        <f t="shared" si="502"/>
        <v>0</v>
      </c>
      <c r="U549" s="156">
        <f t="shared" si="502"/>
        <v>0</v>
      </c>
      <c r="V549" s="156">
        <f t="shared" si="502"/>
        <v>0</v>
      </c>
      <c r="W549" s="156">
        <f t="shared" si="502"/>
        <v>0</v>
      </c>
    </row>
    <row r="550" spans="3:23" x14ac:dyDescent="0.3">
      <c r="C550" s="188" t="s">
        <v>243</v>
      </c>
      <c r="D550" s="156">
        <f>Projekt!K109</f>
        <v>0</v>
      </c>
      <c r="E550" s="156">
        <f>Projekt!L109</f>
        <v>0</v>
      </c>
      <c r="F550" s="156">
        <f>Projekt!M109</f>
        <v>0</v>
      </c>
      <c r="G550" s="156">
        <f>Projekt!N109</f>
        <v>0</v>
      </c>
      <c r="H550" s="156">
        <f>Projekt!O109</f>
        <v>0</v>
      </c>
      <c r="I550" s="156">
        <f>Projekt!P109</f>
        <v>0</v>
      </c>
      <c r="J550" s="156">
        <f>Projekt!Q109</f>
        <v>0</v>
      </c>
      <c r="K550" s="156">
        <f>Projekt!R109</f>
        <v>0</v>
      </c>
      <c r="L550" s="156">
        <f>Projekt!S109</f>
        <v>0</v>
      </c>
      <c r="M550" s="156">
        <f>Projekt!T109</f>
        <v>0</v>
      </c>
      <c r="N550" s="156">
        <f>Projekt!U109</f>
        <v>0</v>
      </c>
      <c r="O550" s="156">
        <f>Projekt!V109</f>
        <v>0</v>
      </c>
      <c r="P550" s="156">
        <f>Projekt!W109</f>
        <v>0</v>
      </c>
      <c r="Q550" s="156">
        <f>Projekt!X109</f>
        <v>0</v>
      </c>
      <c r="R550" s="156">
        <f>Projekt!Y109</f>
        <v>0</v>
      </c>
      <c r="S550" s="156">
        <f>Projekt!Z109</f>
        <v>0</v>
      </c>
      <c r="T550" s="156">
        <f>Projekt!AA109</f>
        <v>0</v>
      </c>
      <c r="U550" s="156">
        <f>Projekt!AB109</f>
        <v>0</v>
      </c>
      <c r="V550" s="156">
        <f>Projekt!AC109</f>
        <v>0</v>
      </c>
      <c r="W550" s="156">
        <f>Projekt!AD109</f>
        <v>0</v>
      </c>
    </row>
    <row r="551" spans="3:23" x14ac:dyDescent="0.3">
      <c r="C551" s="178" t="s">
        <v>244</v>
      </c>
      <c r="D551" s="156">
        <f>Projekt!K110</f>
        <v>0</v>
      </c>
      <c r="E551" s="156">
        <f>Projekt!L110</f>
        <v>0</v>
      </c>
      <c r="F551" s="156">
        <f>Projekt!M110</f>
        <v>0</v>
      </c>
      <c r="G551" s="156">
        <f>Projekt!N110</f>
        <v>0</v>
      </c>
      <c r="H551" s="156">
        <f>Projekt!O110</f>
        <v>0</v>
      </c>
      <c r="I551" s="156">
        <f>Projekt!P110</f>
        <v>0</v>
      </c>
      <c r="J551" s="156">
        <f>Projekt!Q110</f>
        <v>0</v>
      </c>
      <c r="K551" s="156">
        <f>Projekt!R110</f>
        <v>0</v>
      </c>
      <c r="L551" s="156">
        <f>Projekt!S110</f>
        <v>0</v>
      </c>
      <c r="M551" s="156">
        <f>Projekt!T110</f>
        <v>0</v>
      </c>
      <c r="N551" s="156">
        <f>Projekt!U110</f>
        <v>0</v>
      </c>
      <c r="O551" s="156">
        <f>Projekt!V110</f>
        <v>0</v>
      </c>
      <c r="P551" s="156">
        <f>Projekt!W110</f>
        <v>0</v>
      </c>
      <c r="Q551" s="156">
        <f>Projekt!X110</f>
        <v>0</v>
      </c>
      <c r="R551" s="156">
        <f>Projekt!Y110</f>
        <v>0</v>
      </c>
      <c r="S551" s="156">
        <f>Projekt!Z110</f>
        <v>0</v>
      </c>
      <c r="T551" s="156">
        <f>Projekt!AA110</f>
        <v>0</v>
      </c>
      <c r="U551" s="156">
        <f>Projekt!AB110</f>
        <v>0</v>
      </c>
      <c r="V551" s="156">
        <f>Projekt!AC110</f>
        <v>0</v>
      </c>
      <c r="W551" s="156">
        <f>Projekt!AD110</f>
        <v>0</v>
      </c>
    </row>
    <row r="552" spans="3:23" x14ac:dyDescent="0.3">
      <c r="C552" s="192" t="s">
        <v>194</v>
      </c>
      <c r="D552" s="156">
        <f ca="1">C417</f>
        <v>0</v>
      </c>
      <c r="E552" s="156">
        <f t="shared" ref="E552:W552" ca="1" si="504">D417</f>
        <v>0</v>
      </c>
      <c r="F552" s="156">
        <f t="shared" ca="1" si="504"/>
        <v>0</v>
      </c>
      <c r="G552" s="156">
        <f t="shared" ca="1" si="504"/>
        <v>0</v>
      </c>
      <c r="H552" s="156">
        <f t="shared" ca="1" si="504"/>
        <v>0</v>
      </c>
      <c r="I552" s="156">
        <f t="shared" ca="1" si="504"/>
        <v>0</v>
      </c>
      <c r="J552" s="156">
        <f t="shared" ca="1" si="504"/>
        <v>0</v>
      </c>
      <c r="K552" s="156">
        <f t="shared" ca="1" si="504"/>
        <v>0</v>
      </c>
      <c r="L552" s="156">
        <f t="shared" ca="1" si="504"/>
        <v>0</v>
      </c>
      <c r="M552" s="156">
        <f t="shared" ca="1" si="504"/>
        <v>0</v>
      </c>
      <c r="N552" s="156">
        <f t="shared" ca="1" si="504"/>
        <v>0</v>
      </c>
      <c r="O552" s="156">
        <f t="shared" ca="1" si="504"/>
        <v>0</v>
      </c>
      <c r="P552" s="156">
        <f t="shared" ca="1" si="504"/>
        <v>0</v>
      </c>
      <c r="Q552" s="156">
        <f t="shared" ca="1" si="504"/>
        <v>0</v>
      </c>
      <c r="R552" s="156">
        <f t="shared" ca="1" si="504"/>
        <v>0</v>
      </c>
      <c r="S552" s="156">
        <f t="shared" ca="1" si="504"/>
        <v>0</v>
      </c>
      <c r="T552" s="156">
        <f t="shared" ca="1" si="504"/>
        <v>0</v>
      </c>
      <c r="U552" s="156">
        <f t="shared" ca="1" si="504"/>
        <v>0</v>
      </c>
      <c r="V552" s="156">
        <f t="shared" ca="1" si="504"/>
        <v>0</v>
      </c>
      <c r="W552" s="156">
        <f t="shared" ca="1" si="504"/>
        <v>0</v>
      </c>
    </row>
    <row r="553" spans="3:23" x14ac:dyDescent="0.3">
      <c r="C553" s="254" t="s">
        <v>187</v>
      </c>
      <c r="D553" s="156">
        <f ca="1">Projekt!K360</f>
        <v>0</v>
      </c>
      <c r="E553" s="156">
        <f ca="1">Projekt!L360</f>
        <v>0</v>
      </c>
      <c r="F553" s="156">
        <f ca="1">Projekt!M360</f>
        <v>0</v>
      </c>
      <c r="G553" s="156">
        <f ca="1">Projekt!N360</f>
        <v>0</v>
      </c>
      <c r="H553" s="156">
        <f ca="1">Projekt!O360</f>
        <v>0</v>
      </c>
      <c r="I553" s="156">
        <f ca="1">Projekt!P360</f>
        <v>0</v>
      </c>
      <c r="J553" s="156">
        <f ca="1">Projekt!Q360</f>
        <v>0</v>
      </c>
      <c r="K553" s="156">
        <f ca="1">Projekt!R360</f>
        <v>0</v>
      </c>
      <c r="L553" s="156">
        <f ca="1">Projekt!S360</f>
        <v>0</v>
      </c>
      <c r="M553" s="156">
        <f ca="1">Projekt!T360</f>
        <v>0</v>
      </c>
      <c r="N553" s="156">
        <f ca="1">Projekt!U360</f>
        <v>0</v>
      </c>
      <c r="O553" s="156">
        <f ca="1">Projekt!V360</f>
        <v>0</v>
      </c>
      <c r="P553" s="156">
        <f ca="1">Projekt!W360</f>
        <v>0</v>
      </c>
      <c r="Q553" s="156">
        <f ca="1">Projekt!X360</f>
        <v>0</v>
      </c>
      <c r="R553" s="156">
        <f ca="1">Projekt!Y360</f>
        <v>0</v>
      </c>
      <c r="S553" s="156">
        <f ca="1">Projekt!Z360</f>
        <v>0</v>
      </c>
      <c r="T553" s="156">
        <f ca="1">Projekt!AA360</f>
        <v>0</v>
      </c>
      <c r="U553" s="156">
        <f ca="1">Projekt!AB360</f>
        <v>0</v>
      </c>
      <c r="V553" s="156">
        <f ca="1">Projekt!AC360</f>
        <v>0</v>
      </c>
      <c r="W553" s="156">
        <f ca="1">Projekt!AD360</f>
        <v>0</v>
      </c>
    </row>
    <row r="576" spans="2:5" x14ac:dyDescent="0.3">
      <c r="B576" s="365" t="s">
        <v>215</v>
      </c>
      <c r="C576" s="365"/>
      <c r="D576" s="365"/>
      <c r="E576" s="365"/>
    </row>
    <row r="581" spans="1:26" x14ac:dyDescent="0.3">
      <c r="A581" s="244"/>
      <c r="B581" s="174" t="s">
        <v>64</v>
      </c>
      <c r="C581" s="174"/>
      <c r="D581" s="174"/>
      <c r="E581" s="174"/>
    </row>
    <row r="582" spans="1:26" x14ac:dyDescent="0.3">
      <c r="A582" s="244"/>
    </row>
    <row r="583" spans="1:26" x14ac:dyDescent="0.3">
      <c r="A583" s="244" t="s">
        <v>212</v>
      </c>
      <c r="B583" s="173" t="s">
        <v>15</v>
      </c>
      <c r="C583" s="173"/>
      <c r="D583" s="173"/>
      <c r="E583" s="173"/>
      <c r="F583" s="173"/>
      <c r="G583" s="173">
        <f ca="1">Projekt!K$2</f>
        <v>2026</v>
      </c>
      <c r="H583" s="173">
        <f ca="1">Projekt!L$2</f>
        <v>2027</v>
      </c>
      <c r="I583" s="173">
        <f ca="1">Projekt!M$2</f>
        <v>2028</v>
      </c>
      <c r="J583" s="173">
        <f ca="1">Projekt!N$2</f>
        <v>2029</v>
      </c>
      <c r="K583" s="173">
        <f ca="1">Projekt!O$2</f>
        <v>2030</v>
      </c>
      <c r="L583" s="173">
        <f ca="1">Projekt!P$2</f>
        <v>2031</v>
      </c>
      <c r="M583" s="173">
        <f ca="1">Projekt!Q$2</f>
        <v>2032</v>
      </c>
      <c r="N583" s="173">
        <f ca="1">Projekt!R$2</f>
        <v>2033</v>
      </c>
      <c r="O583" s="173">
        <f ca="1">Projekt!S$2</f>
        <v>2034</v>
      </c>
      <c r="P583" s="173">
        <f ca="1">Projekt!T$2</f>
        <v>2035</v>
      </c>
      <c r="Q583" s="173">
        <f ca="1">Projekt!U$2</f>
        <v>2036</v>
      </c>
      <c r="R583" s="173">
        <f ca="1">Projekt!V$2</f>
        <v>2037</v>
      </c>
      <c r="S583" s="173">
        <f ca="1">Projekt!W$2</f>
        <v>2038</v>
      </c>
      <c r="T583" s="173">
        <f ca="1">Projekt!X$2</f>
        <v>2039</v>
      </c>
      <c r="U583" s="173">
        <f ca="1">Projekt!Y$2</f>
        <v>2040</v>
      </c>
      <c r="V583" s="173">
        <f ca="1">Projekt!Z$2</f>
        <v>2041</v>
      </c>
      <c r="W583" s="173">
        <f ca="1">Projekt!AA$2</f>
        <v>2042</v>
      </c>
      <c r="X583" s="173">
        <f ca="1">Projekt!AB$2</f>
        <v>2043</v>
      </c>
      <c r="Y583" s="173">
        <f ca="1">Projekt!AC$2</f>
        <v>2044</v>
      </c>
      <c r="Z583" s="173">
        <f ca="1">Projekt!AD$2</f>
        <v>2045</v>
      </c>
    </row>
    <row r="584" spans="1:26" x14ac:dyDescent="0.3">
      <c r="A584" s="244"/>
    </row>
    <row r="585" spans="1:26" outlineLevel="1" x14ac:dyDescent="0.3">
      <c r="A585" s="244"/>
      <c r="B585" s="193" t="s">
        <v>16</v>
      </c>
      <c r="C585" s="193"/>
      <c r="D585" s="193"/>
      <c r="E585" s="193"/>
      <c r="F585" s="193"/>
      <c r="G585" s="194">
        <f ca="1">ROUND(G586+G587+G595+G596+G597,0)</f>
        <v>0</v>
      </c>
      <c r="H585" s="194">
        <f t="shared" ref="H585:L585" ca="1" si="505">ROUND(H586+H587+H595+H596+H597,0)</f>
        <v>0</v>
      </c>
      <c r="I585" s="194">
        <f t="shared" ca="1" si="505"/>
        <v>0</v>
      </c>
      <c r="J585" s="194">
        <f t="shared" ca="1" si="505"/>
        <v>0</v>
      </c>
      <c r="K585" s="194">
        <f t="shared" ca="1" si="505"/>
        <v>0</v>
      </c>
      <c r="L585" s="194">
        <f t="shared" ca="1" si="505"/>
        <v>0</v>
      </c>
      <c r="M585" s="194">
        <f t="shared" ref="M585:Z585" ca="1" si="506">ROUND(M586+M587+M595+M596+M597,0)</f>
        <v>0</v>
      </c>
      <c r="N585" s="194">
        <f t="shared" ca="1" si="506"/>
        <v>0</v>
      </c>
      <c r="O585" s="194">
        <f t="shared" ca="1" si="506"/>
        <v>0</v>
      </c>
      <c r="P585" s="194">
        <f t="shared" ca="1" si="506"/>
        <v>0</v>
      </c>
      <c r="Q585" s="194">
        <f t="shared" ca="1" si="506"/>
        <v>0</v>
      </c>
      <c r="R585" s="194">
        <f t="shared" ca="1" si="506"/>
        <v>0</v>
      </c>
      <c r="S585" s="194">
        <f t="shared" ca="1" si="506"/>
        <v>0</v>
      </c>
      <c r="T585" s="194">
        <f t="shared" ca="1" si="506"/>
        <v>0</v>
      </c>
      <c r="U585" s="194">
        <f t="shared" ca="1" si="506"/>
        <v>0</v>
      </c>
      <c r="V585" s="194">
        <f t="shared" ca="1" si="506"/>
        <v>0</v>
      </c>
      <c r="W585" s="194">
        <f t="shared" ca="1" si="506"/>
        <v>0</v>
      </c>
      <c r="X585" s="194">
        <f t="shared" ca="1" si="506"/>
        <v>0</v>
      </c>
      <c r="Y585" s="194">
        <f t="shared" ca="1" si="506"/>
        <v>0</v>
      </c>
      <c r="Z585" s="194">
        <f t="shared" ca="1" si="506"/>
        <v>0</v>
      </c>
    </row>
    <row r="586" spans="1:26" outlineLevel="1" x14ac:dyDescent="0.3">
      <c r="A586" s="244"/>
      <c r="B586" s="195" t="s">
        <v>17</v>
      </c>
      <c r="C586" s="195"/>
      <c r="D586" s="195"/>
      <c r="E586" s="195"/>
      <c r="F586" s="195"/>
      <c r="G586" s="196">
        <f ca="1">ROUND(G247,0)</f>
        <v>0</v>
      </c>
      <c r="H586" s="196">
        <f t="shared" ref="H586:Z586" ca="1" si="507">ROUND(H247,0)</f>
        <v>0</v>
      </c>
      <c r="I586" s="196">
        <f t="shared" ca="1" si="507"/>
        <v>0</v>
      </c>
      <c r="J586" s="196">
        <f t="shared" ca="1" si="507"/>
        <v>0</v>
      </c>
      <c r="K586" s="196">
        <f t="shared" ca="1" si="507"/>
        <v>0</v>
      </c>
      <c r="L586" s="196">
        <f t="shared" ca="1" si="507"/>
        <v>0</v>
      </c>
      <c r="M586" s="196">
        <f t="shared" ca="1" si="507"/>
        <v>0</v>
      </c>
      <c r="N586" s="196">
        <f t="shared" ca="1" si="507"/>
        <v>0</v>
      </c>
      <c r="O586" s="196">
        <f t="shared" ca="1" si="507"/>
        <v>0</v>
      </c>
      <c r="P586" s="196">
        <f t="shared" ca="1" si="507"/>
        <v>0</v>
      </c>
      <c r="Q586" s="196">
        <f t="shared" ca="1" si="507"/>
        <v>0</v>
      </c>
      <c r="R586" s="196">
        <f t="shared" ca="1" si="507"/>
        <v>0</v>
      </c>
      <c r="S586" s="196">
        <f t="shared" ca="1" si="507"/>
        <v>0</v>
      </c>
      <c r="T586" s="196">
        <f t="shared" ca="1" si="507"/>
        <v>0</v>
      </c>
      <c r="U586" s="196">
        <f t="shared" ca="1" si="507"/>
        <v>0</v>
      </c>
      <c r="V586" s="196">
        <f t="shared" ca="1" si="507"/>
        <v>0</v>
      </c>
      <c r="W586" s="196">
        <f t="shared" ca="1" si="507"/>
        <v>0</v>
      </c>
      <c r="X586" s="196">
        <f t="shared" ca="1" si="507"/>
        <v>0</v>
      </c>
      <c r="Y586" s="196">
        <f t="shared" ca="1" si="507"/>
        <v>0</v>
      </c>
      <c r="Z586" s="196">
        <f t="shared" ca="1" si="507"/>
        <v>0</v>
      </c>
    </row>
    <row r="587" spans="1:26" outlineLevel="1" x14ac:dyDescent="0.3">
      <c r="A587" s="244"/>
      <c r="B587" s="195" t="s">
        <v>18</v>
      </c>
      <c r="C587" s="195"/>
      <c r="D587" s="195"/>
      <c r="E587" s="195"/>
      <c r="F587" s="195"/>
      <c r="G587" s="197">
        <f ca="1">ROUND(G588+G594,0)</f>
        <v>0</v>
      </c>
      <c r="H587" s="197">
        <f ca="1">ROUND(H588+H594,0)</f>
        <v>0</v>
      </c>
      <c r="I587" s="197">
        <f ca="1">ROUND(I588+I594,0)</f>
        <v>0</v>
      </c>
      <c r="J587" s="197">
        <f ca="1">ROUND(J588+J594,0)</f>
        <v>0</v>
      </c>
      <c r="K587" s="197">
        <f t="shared" ref="K587:L587" ca="1" si="508">ROUND(K588+K594,0)</f>
        <v>0</v>
      </c>
      <c r="L587" s="197">
        <f t="shared" ca="1" si="508"/>
        <v>0</v>
      </c>
      <c r="M587" s="197">
        <f t="shared" ref="M587:Z587" ca="1" si="509">ROUND(M588+M594,0)</f>
        <v>0</v>
      </c>
      <c r="N587" s="197">
        <f t="shared" ca="1" si="509"/>
        <v>0</v>
      </c>
      <c r="O587" s="197">
        <f t="shared" ca="1" si="509"/>
        <v>0</v>
      </c>
      <c r="P587" s="197">
        <f t="shared" ca="1" si="509"/>
        <v>0</v>
      </c>
      <c r="Q587" s="197">
        <f t="shared" ca="1" si="509"/>
        <v>0</v>
      </c>
      <c r="R587" s="197">
        <f t="shared" ca="1" si="509"/>
        <v>0</v>
      </c>
      <c r="S587" s="197">
        <f t="shared" ca="1" si="509"/>
        <v>0</v>
      </c>
      <c r="T587" s="197">
        <f t="shared" ca="1" si="509"/>
        <v>0</v>
      </c>
      <c r="U587" s="197">
        <f t="shared" ca="1" si="509"/>
        <v>0</v>
      </c>
      <c r="V587" s="197">
        <f t="shared" ca="1" si="509"/>
        <v>0</v>
      </c>
      <c r="W587" s="197">
        <f t="shared" ca="1" si="509"/>
        <v>0</v>
      </c>
      <c r="X587" s="197">
        <f t="shared" ca="1" si="509"/>
        <v>0</v>
      </c>
      <c r="Y587" s="197">
        <f t="shared" ca="1" si="509"/>
        <v>0</v>
      </c>
      <c r="Z587" s="197">
        <f t="shared" ca="1" si="509"/>
        <v>0</v>
      </c>
    </row>
    <row r="588" spans="1:26" outlineLevel="1" x14ac:dyDescent="0.3">
      <c r="A588" s="244"/>
      <c r="B588" s="195" t="s">
        <v>19</v>
      </c>
      <c r="C588" s="195"/>
      <c r="D588" s="195"/>
      <c r="E588" s="195"/>
      <c r="F588" s="195"/>
      <c r="G588" s="197">
        <f ca="1">ROUND(SUM(G589:G593),0)</f>
        <v>0</v>
      </c>
      <c r="H588" s="197">
        <f t="shared" ref="H588:L588" ca="1" si="510">ROUND(SUM(H589:H593),0)</f>
        <v>0</v>
      </c>
      <c r="I588" s="197">
        <f t="shared" ca="1" si="510"/>
        <v>0</v>
      </c>
      <c r="J588" s="197">
        <f t="shared" ca="1" si="510"/>
        <v>0</v>
      </c>
      <c r="K588" s="197">
        <f t="shared" ca="1" si="510"/>
        <v>0</v>
      </c>
      <c r="L588" s="197">
        <f t="shared" ca="1" si="510"/>
        <v>0</v>
      </c>
      <c r="M588" s="197">
        <f t="shared" ref="M588:Z588" ca="1" si="511">ROUND(SUM(M589:M593),0)</f>
        <v>0</v>
      </c>
      <c r="N588" s="197">
        <f t="shared" ca="1" si="511"/>
        <v>0</v>
      </c>
      <c r="O588" s="197">
        <f t="shared" ca="1" si="511"/>
        <v>0</v>
      </c>
      <c r="P588" s="197">
        <f t="shared" ca="1" si="511"/>
        <v>0</v>
      </c>
      <c r="Q588" s="197">
        <f t="shared" ca="1" si="511"/>
        <v>0</v>
      </c>
      <c r="R588" s="197">
        <f t="shared" ca="1" si="511"/>
        <v>0</v>
      </c>
      <c r="S588" s="197">
        <f t="shared" ca="1" si="511"/>
        <v>0</v>
      </c>
      <c r="T588" s="197">
        <f t="shared" ca="1" si="511"/>
        <v>0</v>
      </c>
      <c r="U588" s="197">
        <f t="shared" ca="1" si="511"/>
        <v>0</v>
      </c>
      <c r="V588" s="197">
        <f t="shared" ca="1" si="511"/>
        <v>0</v>
      </c>
      <c r="W588" s="197">
        <f t="shared" ca="1" si="511"/>
        <v>0</v>
      </c>
      <c r="X588" s="197">
        <f t="shared" ca="1" si="511"/>
        <v>0</v>
      </c>
      <c r="Y588" s="197">
        <f t="shared" ca="1" si="511"/>
        <v>0</v>
      </c>
      <c r="Z588" s="197">
        <f t="shared" ca="1" si="511"/>
        <v>0</v>
      </c>
    </row>
    <row r="589" spans="1:26" outlineLevel="1" x14ac:dyDescent="0.3">
      <c r="A589" s="244"/>
      <c r="B589" s="195" t="s">
        <v>20</v>
      </c>
      <c r="C589" s="195"/>
      <c r="D589" s="195"/>
      <c r="E589" s="195"/>
      <c r="F589" s="195"/>
      <c r="G589" s="196">
        <f ca="1">ROUND(G248,0)</f>
        <v>0</v>
      </c>
      <c r="H589" s="196">
        <f t="shared" ref="H589:Z589" ca="1" si="512">ROUND(H248,0)</f>
        <v>0</v>
      </c>
      <c r="I589" s="196">
        <f t="shared" ca="1" si="512"/>
        <v>0</v>
      </c>
      <c r="J589" s="196">
        <f t="shared" ca="1" si="512"/>
        <v>0</v>
      </c>
      <c r="K589" s="196">
        <f t="shared" ca="1" si="512"/>
        <v>0</v>
      </c>
      <c r="L589" s="196">
        <f t="shared" ca="1" si="512"/>
        <v>0</v>
      </c>
      <c r="M589" s="196">
        <f t="shared" ca="1" si="512"/>
        <v>0</v>
      </c>
      <c r="N589" s="196">
        <f t="shared" ca="1" si="512"/>
        <v>0</v>
      </c>
      <c r="O589" s="196">
        <f t="shared" ca="1" si="512"/>
        <v>0</v>
      </c>
      <c r="P589" s="196">
        <f t="shared" ca="1" si="512"/>
        <v>0</v>
      </c>
      <c r="Q589" s="196">
        <f t="shared" ca="1" si="512"/>
        <v>0</v>
      </c>
      <c r="R589" s="196">
        <f t="shared" ca="1" si="512"/>
        <v>0</v>
      </c>
      <c r="S589" s="196">
        <f t="shared" ca="1" si="512"/>
        <v>0</v>
      </c>
      <c r="T589" s="196">
        <f t="shared" ca="1" si="512"/>
        <v>0</v>
      </c>
      <c r="U589" s="196">
        <f t="shared" ca="1" si="512"/>
        <v>0</v>
      </c>
      <c r="V589" s="196">
        <f t="shared" ca="1" si="512"/>
        <v>0</v>
      </c>
      <c r="W589" s="196">
        <f t="shared" ca="1" si="512"/>
        <v>0</v>
      </c>
      <c r="X589" s="196">
        <f t="shared" ca="1" si="512"/>
        <v>0</v>
      </c>
      <c r="Y589" s="196">
        <f t="shared" ca="1" si="512"/>
        <v>0</v>
      </c>
      <c r="Z589" s="196">
        <f t="shared" ca="1" si="512"/>
        <v>0</v>
      </c>
    </row>
    <row r="590" spans="1:26" outlineLevel="1" x14ac:dyDescent="0.3">
      <c r="A590" s="244"/>
      <c r="B590" s="195" t="s">
        <v>21</v>
      </c>
      <c r="C590" s="195"/>
      <c r="D590" s="195"/>
      <c r="E590" s="195"/>
      <c r="F590" s="195"/>
      <c r="G590" s="196">
        <f ca="1">ROUND(G249,0)</f>
        <v>0</v>
      </c>
      <c r="H590" s="196">
        <f t="shared" ref="H590:Z590" ca="1" si="513">ROUND(H249,0)</f>
        <v>0</v>
      </c>
      <c r="I590" s="196">
        <f t="shared" ca="1" si="513"/>
        <v>0</v>
      </c>
      <c r="J590" s="196">
        <f t="shared" ca="1" si="513"/>
        <v>0</v>
      </c>
      <c r="K590" s="196">
        <f t="shared" ca="1" si="513"/>
        <v>0</v>
      </c>
      <c r="L590" s="196">
        <f t="shared" ca="1" si="513"/>
        <v>0</v>
      </c>
      <c r="M590" s="196">
        <f t="shared" ca="1" si="513"/>
        <v>0</v>
      </c>
      <c r="N590" s="196">
        <f t="shared" ca="1" si="513"/>
        <v>0</v>
      </c>
      <c r="O590" s="196">
        <f t="shared" ca="1" si="513"/>
        <v>0</v>
      </c>
      <c r="P590" s="196">
        <f t="shared" ca="1" si="513"/>
        <v>0</v>
      </c>
      <c r="Q590" s="196">
        <f t="shared" ca="1" si="513"/>
        <v>0</v>
      </c>
      <c r="R590" s="196">
        <f t="shared" ca="1" si="513"/>
        <v>0</v>
      </c>
      <c r="S590" s="196">
        <f t="shared" ca="1" si="513"/>
        <v>0</v>
      </c>
      <c r="T590" s="196">
        <f t="shared" ca="1" si="513"/>
        <v>0</v>
      </c>
      <c r="U590" s="196">
        <f t="shared" ca="1" si="513"/>
        <v>0</v>
      </c>
      <c r="V590" s="196">
        <f t="shared" ca="1" si="513"/>
        <v>0</v>
      </c>
      <c r="W590" s="196">
        <f t="shared" ca="1" si="513"/>
        <v>0</v>
      </c>
      <c r="X590" s="196">
        <f t="shared" ca="1" si="513"/>
        <v>0</v>
      </c>
      <c r="Y590" s="196">
        <f t="shared" ca="1" si="513"/>
        <v>0</v>
      </c>
      <c r="Z590" s="196">
        <f t="shared" ca="1" si="513"/>
        <v>0</v>
      </c>
    </row>
    <row r="591" spans="1:26" outlineLevel="1" x14ac:dyDescent="0.3">
      <c r="A591" s="244"/>
      <c r="B591" s="195" t="s">
        <v>22</v>
      </c>
      <c r="C591" s="195"/>
      <c r="D591" s="195"/>
      <c r="E591" s="195"/>
      <c r="F591" s="195"/>
      <c r="G591" s="196">
        <f ca="1">ROUND(G250,0)</f>
        <v>0</v>
      </c>
      <c r="H591" s="196">
        <f t="shared" ref="H591:Z591" ca="1" si="514">ROUND(H250,0)</f>
        <v>0</v>
      </c>
      <c r="I591" s="196">
        <f t="shared" ca="1" si="514"/>
        <v>0</v>
      </c>
      <c r="J591" s="196">
        <f t="shared" ca="1" si="514"/>
        <v>0</v>
      </c>
      <c r="K591" s="196">
        <f t="shared" ca="1" si="514"/>
        <v>0</v>
      </c>
      <c r="L591" s="196">
        <f t="shared" ca="1" si="514"/>
        <v>0</v>
      </c>
      <c r="M591" s="196">
        <f t="shared" ca="1" si="514"/>
        <v>0</v>
      </c>
      <c r="N591" s="196">
        <f t="shared" ca="1" si="514"/>
        <v>0</v>
      </c>
      <c r="O591" s="196">
        <f t="shared" ca="1" si="514"/>
        <v>0</v>
      </c>
      <c r="P591" s="196">
        <f t="shared" ca="1" si="514"/>
        <v>0</v>
      </c>
      <c r="Q591" s="196">
        <f t="shared" ca="1" si="514"/>
        <v>0</v>
      </c>
      <c r="R591" s="196">
        <f t="shared" ca="1" si="514"/>
        <v>0</v>
      </c>
      <c r="S591" s="196">
        <f t="shared" ca="1" si="514"/>
        <v>0</v>
      </c>
      <c r="T591" s="196">
        <f t="shared" ca="1" si="514"/>
        <v>0</v>
      </c>
      <c r="U591" s="196">
        <f t="shared" ca="1" si="514"/>
        <v>0</v>
      </c>
      <c r="V591" s="196">
        <f t="shared" ca="1" si="514"/>
        <v>0</v>
      </c>
      <c r="W591" s="196">
        <f t="shared" ca="1" si="514"/>
        <v>0</v>
      </c>
      <c r="X591" s="196">
        <f t="shared" ca="1" si="514"/>
        <v>0</v>
      </c>
      <c r="Y591" s="196">
        <f t="shared" ca="1" si="514"/>
        <v>0</v>
      </c>
      <c r="Z591" s="196">
        <f t="shared" ca="1" si="514"/>
        <v>0</v>
      </c>
    </row>
    <row r="592" spans="1:26" outlineLevel="1" x14ac:dyDescent="0.3">
      <c r="A592" s="244"/>
      <c r="B592" s="195" t="s">
        <v>23</v>
      </c>
      <c r="C592" s="195"/>
      <c r="D592" s="195"/>
      <c r="E592" s="195"/>
      <c r="F592" s="195"/>
      <c r="G592" s="196">
        <f ca="1">ROUND(G251,0)</f>
        <v>0</v>
      </c>
      <c r="H592" s="196">
        <f t="shared" ref="H592:Z592" ca="1" si="515">ROUND(H251,0)</f>
        <v>0</v>
      </c>
      <c r="I592" s="196">
        <f t="shared" ca="1" si="515"/>
        <v>0</v>
      </c>
      <c r="J592" s="196">
        <f t="shared" ca="1" si="515"/>
        <v>0</v>
      </c>
      <c r="K592" s="196">
        <f t="shared" ca="1" si="515"/>
        <v>0</v>
      </c>
      <c r="L592" s="196">
        <f t="shared" ca="1" si="515"/>
        <v>0</v>
      </c>
      <c r="M592" s="196">
        <f t="shared" ca="1" si="515"/>
        <v>0</v>
      </c>
      <c r="N592" s="196">
        <f t="shared" ca="1" si="515"/>
        <v>0</v>
      </c>
      <c r="O592" s="196">
        <f t="shared" ca="1" si="515"/>
        <v>0</v>
      </c>
      <c r="P592" s="196">
        <f t="shared" ca="1" si="515"/>
        <v>0</v>
      </c>
      <c r="Q592" s="196">
        <f t="shared" ca="1" si="515"/>
        <v>0</v>
      </c>
      <c r="R592" s="196">
        <f t="shared" ca="1" si="515"/>
        <v>0</v>
      </c>
      <c r="S592" s="196">
        <f t="shared" ca="1" si="515"/>
        <v>0</v>
      </c>
      <c r="T592" s="196">
        <f t="shared" ca="1" si="515"/>
        <v>0</v>
      </c>
      <c r="U592" s="196">
        <f t="shared" ca="1" si="515"/>
        <v>0</v>
      </c>
      <c r="V592" s="196">
        <f t="shared" ca="1" si="515"/>
        <v>0</v>
      </c>
      <c r="W592" s="196">
        <f t="shared" ca="1" si="515"/>
        <v>0</v>
      </c>
      <c r="X592" s="196">
        <f t="shared" ca="1" si="515"/>
        <v>0</v>
      </c>
      <c r="Y592" s="196">
        <f t="shared" ca="1" si="515"/>
        <v>0</v>
      </c>
      <c r="Z592" s="196">
        <f t="shared" ca="1" si="515"/>
        <v>0</v>
      </c>
    </row>
    <row r="593" spans="1:26" outlineLevel="1" x14ac:dyDescent="0.3">
      <c r="A593" s="244"/>
      <c r="B593" s="195" t="s">
        <v>24</v>
      </c>
      <c r="C593" s="195"/>
      <c r="D593" s="195"/>
      <c r="E593" s="195"/>
      <c r="F593" s="195"/>
      <c r="G593" s="196">
        <f ca="1">ROUND(G252,0)</f>
        <v>0</v>
      </c>
      <c r="H593" s="196">
        <f t="shared" ref="H593:Z593" ca="1" si="516">ROUND(H252,0)</f>
        <v>0</v>
      </c>
      <c r="I593" s="196">
        <f t="shared" ca="1" si="516"/>
        <v>0</v>
      </c>
      <c r="J593" s="196">
        <f t="shared" ca="1" si="516"/>
        <v>0</v>
      </c>
      <c r="K593" s="196">
        <f t="shared" ca="1" si="516"/>
        <v>0</v>
      </c>
      <c r="L593" s="196">
        <f t="shared" ca="1" si="516"/>
        <v>0</v>
      </c>
      <c r="M593" s="196">
        <f t="shared" ca="1" si="516"/>
        <v>0</v>
      </c>
      <c r="N593" s="196">
        <f t="shared" ca="1" si="516"/>
        <v>0</v>
      </c>
      <c r="O593" s="196">
        <f t="shared" ca="1" si="516"/>
        <v>0</v>
      </c>
      <c r="P593" s="196">
        <f t="shared" ca="1" si="516"/>
        <v>0</v>
      </c>
      <c r="Q593" s="196">
        <f t="shared" ca="1" si="516"/>
        <v>0</v>
      </c>
      <c r="R593" s="196">
        <f t="shared" ca="1" si="516"/>
        <v>0</v>
      </c>
      <c r="S593" s="196">
        <f t="shared" ca="1" si="516"/>
        <v>0</v>
      </c>
      <c r="T593" s="196">
        <f t="shared" ca="1" si="516"/>
        <v>0</v>
      </c>
      <c r="U593" s="196">
        <f t="shared" ca="1" si="516"/>
        <v>0</v>
      </c>
      <c r="V593" s="196">
        <f t="shared" ca="1" si="516"/>
        <v>0</v>
      </c>
      <c r="W593" s="196">
        <f t="shared" ca="1" si="516"/>
        <v>0</v>
      </c>
      <c r="X593" s="196">
        <f t="shared" ca="1" si="516"/>
        <v>0</v>
      </c>
      <c r="Y593" s="196">
        <f t="shared" ca="1" si="516"/>
        <v>0</v>
      </c>
      <c r="Z593" s="196">
        <f t="shared" ca="1" si="516"/>
        <v>0</v>
      </c>
    </row>
    <row r="594" spans="1:26" outlineLevel="1" x14ac:dyDescent="0.3">
      <c r="A594" s="244"/>
      <c r="B594" s="195" t="s">
        <v>25</v>
      </c>
      <c r="C594" s="195"/>
      <c r="D594" s="195"/>
      <c r="E594" s="195"/>
      <c r="F594" s="195"/>
      <c r="G594" s="246">
        <f ca="1">AP124</f>
        <v>0</v>
      </c>
      <c r="H594" s="246">
        <f t="shared" ref="H594:Z594" ca="1" si="517">AQ124</f>
        <v>0</v>
      </c>
      <c r="I594" s="246">
        <f t="shared" ca="1" si="517"/>
        <v>0</v>
      </c>
      <c r="J594" s="246">
        <f t="shared" ca="1" si="517"/>
        <v>0</v>
      </c>
      <c r="K594" s="246">
        <f t="shared" ca="1" si="517"/>
        <v>0</v>
      </c>
      <c r="L594" s="246">
        <f t="shared" ca="1" si="517"/>
        <v>0</v>
      </c>
      <c r="M594" s="246">
        <f t="shared" ca="1" si="517"/>
        <v>0</v>
      </c>
      <c r="N594" s="246">
        <f t="shared" ca="1" si="517"/>
        <v>0</v>
      </c>
      <c r="O594" s="246">
        <f t="shared" ca="1" si="517"/>
        <v>0</v>
      </c>
      <c r="P594" s="246">
        <f t="shared" ca="1" si="517"/>
        <v>0</v>
      </c>
      <c r="Q594" s="246">
        <f t="shared" ca="1" si="517"/>
        <v>0</v>
      </c>
      <c r="R594" s="246">
        <f t="shared" ca="1" si="517"/>
        <v>0</v>
      </c>
      <c r="S594" s="246">
        <f t="shared" ca="1" si="517"/>
        <v>0</v>
      </c>
      <c r="T594" s="246">
        <f t="shared" ca="1" si="517"/>
        <v>0</v>
      </c>
      <c r="U594" s="246">
        <f t="shared" ca="1" si="517"/>
        <v>0</v>
      </c>
      <c r="V594" s="246">
        <f t="shared" ca="1" si="517"/>
        <v>0</v>
      </c>
      <c r="W594" s="246">
        <f t="shared" ca="1" si="517"/>
        <v>0</v>
      </c>
      <c r="X594" s="246">
        <f t="shared" ca="1" si="517"/>
        <v>0</v>
      </c>
      <c r="Y594" s="246">
        <f t="shared" ca="1" si="517"/>
        <v>0</v>
      </c>
      <c r="Z594" s="246">
        <f t="shared" ca="1" si="517"/>
        <v>0</v>
      </c>
    </row>
    <row r="595" spans="1:26" outlineLevel="1" x14ac:dyDescent="0.3">
      <c r="A595" s="244"/>
      <c r="B595" s="195" t="s">
        <v>26</v>
      </c>
      <c r="C595" s="195"/>
      <c r="D595" s="195"/>
      <c r="E595" s="195"/>
      <c r="F595" s="195"/>
      <c r="G595" s="196"/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</row>
    <row r="596" spans="1:26" outlineLevel="1" x14ac:dyDescent="0.3">
      <c r="A596" s="244"/>
      <c r="B596" s="195" t="s">
        <v>27</v>
      </c>
      <c r="C596" s="195"/>
      <c r="D596" s="195"/>
      <c r="E596" s="195"/>
      <c r="F596" s="195"/>
      <c r="G596" s="196"/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</row>
    <row r="597" spans="1:26" outlineLevel="1" x14ac:dyDescent="0.3">
      <c r="A597" s="244"/>
      <c r="B597" s="195" t="s">
        <v>28</v>
      </c>
      <c r="C597" s="195"/>
      <c r="D597" s="195"/>
      <c r="E597" s="195"/>
      <c r="F597" s="195"/>
      <c r="G597" s="196"/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</row>
    <row r="598" spans="1:26" outlineLevel="1" x14ac:dyDescent="0.3">
      <c r="A598" s="244"/>
      <c r="B598" s="198" t="s">
        <v>29</v>
      </c>
      <c r="C598" s="198"/>
      <c r="D598" s="198"/>
      <c r="E598" s="198"/>
      <c r="F598" s="198"/>
      <c r="G598" s="199">
        <f t="shared" ref="G598" ca="1" si="518">ROUND(G599+G600+G603+G606,0)</f>
        <v>0</v>
      </c>
      <c r="H598" s="199">
        <f t="shared" ref="H598" ca="1" si="519">ROUND(H599+H600+H603+H606,0)</f>
        <v>0</v>
      </c>
      <c r="I598" s="199">
        <f t="shared" ref="I598" ca="1" si="520">ROUND(I599+I600+I603+I606,0)</f>
        <v>0</v>
      </c>
      <c r="J598" s="199">
        <f t="shared" ref="J598" ca="1" si="521">ROUND(J599+J600+J603+J606,0)</f>
        <v>0</v>
      </c>
      <c r="K598" s="199">
        <f t="shared" ref="K598" ca="1" si="522">ROUND(K599+K600+K603+K606,0)</f>
        <v>0</v>
      </c>
      <c r="L598" s="199">
        <f t="shared" ref="L598:Z598" ca="1" si="523">ROUND(L599+L600+L603+L606,0)</f>
        <v>0</v>
      </c>
      <c r="M598" s="199">
        <f t="shared" ca="1" si="523"/>
        <v>0</v>
      </c>
      <c r="N598" s="199">
        <f t="shared" ca="1" si="523"/>
        <v>0</v>
      </c>
      <c r="O598" s="199">
        <f t="shared" ca="1" si="523"/>
        <v>0</v>
      </c>
      <c r="P598" s="199">
        <f t="shared" ca="1" si="523"/>
        <v>0</v>
      </c>
      <c r="Q598" s="199">
        <f t="shared" ca="1" si="523"/>
        <v>0</v>
      </c>
      <c r="R598" s="199">
        <f t="shared" ca="1" si="523"/>
        <v>0</v>
      </c>
      <c r="S598" s="199">
        <f t="shared" ca="1" si="523"/>
        <v>0</v>
      </c>
      <c r="T598" s="199">
        <f t="shared" ca="1" si="523"/>
        <v>0</v>
      </c>
      <c r="U598" s="199">
        <f t="shared" ca="1" si="523"/>
        <v>0</v>
      </c>
      <c r="V598" s="199">
        <f t="shared" ca="1" si="523"/>
        <v>0</v>
      </c>
      <c r="W598" s="199">
        <f t="shared" ca="1" si="523"/>
        <v>0</v>
      </c>
      <c r="X598" s="199">
        <f t="shared" ca="1" si="523"/>
        <v>0</v>
      </c>
      <c r="Y598" s="199">
        <f t="shared" ca="1" si="523"/>
        <v>0</v>
      </c>
      <c r="Z598" s="199">
        <f t="shared" ca="1" si="523"/>
        <v>0</v>
      </c>
    </row>
    <row r="599" spans="1:26" outlineLevel="1" x14ac:dyDescent="0.3">
      <c r="A599" s="244"/>
      <c r="B599" s="195" t="s">
        <v>30</v>
      </c>
      <c r="C599" s="195"/>
      <c r="D599" s="195"/>
      <c r="E599" s="195"/>
      <c r="F599" s="195"/>
      <c r="G599" s="196">
        <f t="shared" ref="G599:L599" ca="1" si="524">ROUND(C422,0)</f>
        <v>0</v>
      </c>
      <c r="H599" s="196">
        <f t="shared" ca="1" si="524"/>
        <v>0</v>
      </c>
      <c r="I599" s="196">
        <f t="shared" ca="1" si="524"/>
        <v>0</v>
      </c>
      <c r="J599" s="196">
        <f t="shared" ca="1" si="524"/>
        <v>0</v>
      </c>
      <c r="K599" s="196">
        <f t="shared" ca="1" si="524"/>
        <v>0</v>
      </c>
      <c r="L599" s="196">
        <f t="shared" ca="1" si="524"/>
        <v>0</v>
      </c>
      <c r="M599" s="196">
        <f t="shared" ref="M599" ca="1" si="525">ROUND(I422,0)</f>
        <v>0</v>
      </c>
      <c r="N599" s="196">
        <f t="shared" ref="N599" ca="1" si="526">ROUND(J422,0)</f>
        <v>0</v>
      </c>
      <c r="O599" s="196">
        <f t="shared" ref="O599" ca="1" si="527">ROUND(K422,0)</f>
        <v>0</v>
      </c>
      <c r="P599" s="196">
        <f t="shared" ref="P599" ca="1" si="528">ROUND(L422,0)</f>
        <v>0</v>
      </c>
      <c r="Q599" s="196">
        <f t="shared" ref="Q599" ca="1" si="529">ROUND(M422,0)</f>
        <v>0</v>
      </c>
      <c r="R599" s="196">
        <f t="shared" ref="R599" ca="1" si="530">ROUND(N422,0)</f>
        <v>0</v>
      </c>
      <c r="S599" s="196">
        <f t="shared" ref="S599" ca="1" si="531">ROUND(O422,0)</f>
        <v>0</v>
      </c>
      <c r="T599" s="196">
        <f t="shared" ref="T599" ca="1" si="532">ROUND(P422,0)</f>
        <v>0</v>
      </c>
      <c r="U599" s="196">
        <f t="shared" ref="U599" ca="1" si="533">ROUND(Q422,0)</f>
        <v>0</v>
      </c>
      <c r="V599" s="196">
        <f t="shared" ref="V599" ca="1" si="534">ROUND(R422,0)</f>
        <v>0</v>
      </c>
      <c r="W599" s="196">
        <f t="shared" ref="W599" ca="1" si="535">ROUND(S422,0)</f>
        <v>0</v>
      </c>
      <c r="X599" s="196">
        <f t="shared" ref="X599" ca="1" si="536">ROUND(T422,0)</f>
        <v>0</v>
      </c>
      <c r="Y599" s="196">
        <f t="shared" ref="Y599" ca="1" si="537">ROUND(U422,0)</f>
        <v>0</v>
      </c>
      <c r="Z599" s="196">
        <f t="shared" ref="Z599" ca="1" si="538">ROUND(V422,0)</f>
        <v>0</v>
      </c>
    </row>
    <row r="600" spans="1:26" outlineLevel="1" x14ac:dyDescent="0.3">
      <c r="A600" s="244"/>
      <c r="B600" s="195" t="s">
        <v>31</v>
      </c>
      <c r="C600" s="195"/>
      <c r="D600" s="195"/>
      <c r="E600" s="195"/>
      <c r="F600" s="195"/>
      <c r="G600" s="196">
        <f>ROUND(G601,0)</f>
        <v>0</v>
      </c>
      <c r="H600" s="196">
        <f t="shared" ref="H600:Z600" si="539">ROUND(H601,0)</f>
        <v>0</v>
      </c>
      <c r="I600" s="196">
        <f t="shared" si="539"/>
        <v>0</v>
      </c>
      <c r="J600" s="196">
        <f t="shared" si="539"/>
        <v>0</v>
      </c>
      <c r="K600" s="196">
        <f t="shared" si="539"/>
        <v>0</v>
      </c>
      <c r="L600" s="196">
        <f t="shared" si="539"/>
        <v>0</v>
      </c>
      <c r="M600" s="196">
        <f t="shared" si="539"/>
        <v>0</v>
      </c>
      <c r="N600" s="196">
        <f t="shared" si="539"/>
        <v>0</v>
      </c>
      <c r="O600" s="196">
        <f t="shared" si="539"/>
        <v>0</v>
      </c>
      <c r="P600" s="196">
        <f t="shared" si="539"/>
        <v>0</v>
      </c>
      <c r="Q600" s="196">
        <f t="shared" si="539"/>
        <v>0</v>
      </c>
      <c r="R600" s="196">
        <f t="shared" si="539"/>
        <v>0</v>
      </c>
      <c r="S600" s="196">
        <f t="shared" si="539"/>
        <v>0</v>
      </c>
      <c r="T600" s="196">
        <f t="shared" si="539"/>
        <v>0</v>
      </c>
      <c r="U600" s="196">
        <f t="shared" si="539"/>
        <v>0</v>
      </c>
      <c r="V600" s="196">
        <f t="shared" si="539"/>
        <v>0</v>
      </c>
      <c r="W600" s="196">
        <f t="shared" si="539"/>
        <v>0</v>
      </c>
      <c r="X600" s="196">
        <f t="shared" si="539"/>
        <v>0</v>
      </c>
      <c r="Y600" s="196">
        <f t="shared" si="539"/>
        <v>0</v>
      </c>
      <c r="Z600" s="196">
        <f t="shared" si="539"/>
        <v>0</v>
      </c>
    </row>
    <row r="601" spans="1:26" outlineLevel="1" x14ac:dyDescent="0.3">
      <c r="A601" s="244"/>
      <c r="B601" s="195" t="s">
        <v>149</v>
      </c>
      <c r="C601" s="195"/>
      <c r="D601" s="195"/>
      <c r="E601" s="195"/>
      <c r="F601" s="195"/>
      <c r="G601" s="196">
        <f t="shared" ref="G601:L601" si="540">ROUND(C423,0)</f>
        <v>0</v>
      </c>
      <c r="H601" s="196">
        <f t="shared" si="540"/>
        <v>0</v>
      </c>
      <c r="I601" s="196">
        <f t="shared" si="540"/>
        <v>0</v>
      </c>
      <c r="J601" s="196">
        <f t="shared" si="540"/>
        <v>0</v>
      </c>
      <c r="K601" s="196">
        <f t="shared" si="540"/>
        <v>0</v>
      </c>
      <c r="L601" s="196">
        <f t="shared" si="540"/>
        <v>0</v>
      </c>
      <c r="M601" s="196">
        <f t="shared" ref="M601" si="541">ROUND(I423,0)</f>
        <v>0</v>
      </c>
      <c r="N601" s="196">
        <f t="shared" ref="N601" si="542">ROUND(J423,0)</f>
        <v>0</v>
      </c>
      <c r="O601" s="196">
        <f t="shared" ref="O601" si="543">ROUND(K423,0)</f>
        <v>0</v>
      </c>
      <c r="P601" s="196">
        <f t="shared" ref="P601" si="544">ROUND(L423,0)</f>
        <v>0</v>
      </c>
      <c r="Q601" s="196">
        <f t="shared" ref="Q601" si="545">ROUND(M423,0)</f>
        <v>0</v>
      </c>
      <c r="R601" s="196">
        <f t="shared" ref="R601" si="546">ROUND(N423,0)</f>
        <v>0</v>
      </c>
      <c r="S601" s="196">
        <f t="shared" ref="S601" si="547">ROUND(O423,0)</f>
        <v>0</v>
      </c>
      <c r="T601" s="196">
        <f t="shared" ref="T601" si="548">ROUND(P423,0)</f>
        <v>0</v>
      </c>
      <c r="U601" s="196">
        <f t="shared" ref="U601" si="549">ROUND(Q423,0)</f>
        <v>0</v>
      </c>
      <c r="V601" s="196">
        <f t="shared" ref="V601" si="550">ROUND(R423,0)</f>
        <v>0</v>
      </c>
      <c r="W601" s="196">
        <f t="shared" ref="W601" si="551">ROUND(S423,0)</f>
        <v>0</v>
      </c>
      <c r="X601" s="196">
        <f t="shared" ref="X601" si="552">ROUND(T423,0)</f>
        <v>0</v>
      </c>
      <c r="Y601" s="196">
        <f t="shared" ref="Y601" si="553">ROUND(U423,0)</f>
        <v>0</v>
      </c>
      <c r="Z601" s="196">
        <f t="shared" ref="Z601" si="554">ROUND(V423,0)</f>
        <v>0</v>
      </c>
    </row>
    <row r="602" spans="1:26" outlineLevel="1" x14ac:dyDescent="0.3">
      <c r="A602" s="300"/>
      <c r="B602" s="195"/>
      <c r="C602" s="195"/>
      <c r="D602" s="195"/>
      <c r="E602" s="195"/>
      <c r="F602" s="195"/>
      <c r="G602" s="301">
        <f>0</f>
        <v>0</v>
      </c>
      <c r="H602" s="301">
        <f>0</f>
        <v>0</v>
      </c>
      <c r="I602" s="301">
        <f>0</f>
        <v>0</v>
      </c>
      <c r="J602" s="301">
        <f>0</f>
        <v>0</v>
      </c>
      <c r="K602" s="301">
        <f>0</f>
        <v>0</v>
      </c>
      <c r="L602" s="301">
        <f>0</f>
        <v>0</v>
      </c>
      <c r="M602" s="301">
        <f>0</f>
        <v>0</v>
      </c>
      <c r="N602" s="301">
        <f>0</f>
        <v>0</v>
      </c>
      <c r="O602" s="301">
        <f>0</f>
        <v>0</v>
      </c>
      <c r="P602" s="301">
        <f>0</f>
        <v>0</v>
      </c>
      <c r="Q602" s="301">
        <f>0</f>
        <v>0</v>
      </c>
      <c r="R602" s="301">
        <f>0</f>
        <v>0</v>
      </c>
      <c r="S602" s="301">
        <f>0</f>
        <v>0</v>
      </c>
      <c r="T602" s="301">
        <f>0</f>
        <v>0</v>
      </c>
      <c r="U602" s="301">
        <f>0</f>
        <v>0</v>
      </c>
      <c r="V602" s="301">
        <f>0</f>
        <v>0</v>
      </c>
      <c r="W602" s="301">
        <f>0</f>
        <v>0</v>
      </c>
      <c r="X602" s="301">
        <f>0</f>
        <v>0</v>
      </c>
      <c r="Y602" s="301">
        <f>0</f>
        <v>0</v>
      </c>
      <c r="Z602" s="301">
        <f>0</f>
        <v>0</v>
      </c>
    </row>
    <row r="603" spans="1:26" outlineLevel="1" x14ac:dyDescent="0.3">
      <c r="A603" s="244"/>
      <c r="B603" s="195" t="s">
        <v>32</v>
      </c>
      <c r="C603" s="195"/>
      <c r="D603" s="195"/>
      <c r="E603" s="195"/>
      <c r="F603" s="195"/>
      <c r="G603" s="196">
        <f ca="1">ROUND(G604+G605,0)</f>
        <v>0</v>
      </c>
      <c r="H603" s="196">
        <f t="shared" ref="H603:L603" ca="1" si="555">ROUND(H604+H605,0)</f>
        <v>0</v>
      </c>
      <c r="I603" s="196">
        <f t="shared" ca="1" si="555"/>
        <v>0</v>
      </c>
      <c r="J603" s="196">
        <f t="shared" ca="1" si="555"/>
        <v>0</v>
      </c>
      <c r="K603" s="196">
        <f t="shared" ca="1" si="555"/>
        <v>0</v>
      </c>
      <c r="L603" s="196">
        <f t="shared" ca="1" si="555"/>
        <v>0</v>
      </c>
      <c r="M603" s="196">
        <f t="shared" ref="M603:Z603" ca="1" si="556">ROUND(M604+M605,0)</f>
        <v>0</v>
      </c>
      <c r="N603" s="196">
        <f t="shared" ca="1" si="556"/>
        <v>0</v>
      </c>
      <c r="O603" s="196">
        <f t="shared" ca="1" si="556"/>
        <v>0</v>
      </c>
      <c r="P603" s="196">
        <f t="shared" ca="1" si="556"/>
        <v>0</v>
      </c>
      <c r="Q603" s="196">
        <f t="shared" ca="1" si="556"/>
        <v>0</v>
      </c>
      <c r="R603" s="196">
        <f t="shared" ca="1" si="556"/>
        <v>0</v>
      </c>
      <c r="S603" s="196">
        <f t="shared" ca="1" si="556"/>
        <v>0</v>
      </c>
      <c r="T603" s="196">
        <f t="shared" ca="1" si="556"/>
        <v>0</v>
      </c>
      <c r="U603" s="196">
        <f t="shared" ca="1" si="556"/>
        <v>0</v>
      </c>
      <c r="V603" s="196">
        <f t="shared" ca="1" si="556"/>
        <v>0</v>
      </c>
      <c r="W603" s="196">
        <f t="shared" ca="1" si="556"/>
        <v>0</v>
      </c>
      <c r="X603" s="196">
        <f t="shared" ca="1" si="556"/>
        <v>0</v>
      </c>
      <c r="Y603" s="196">
        <f t="shared" ca="1" si="556"/>
        <v>0</v>
      </c>
      <c r="Z603" s="196">
        <f t="shared" ca="1" si="556"/>
        <v>0</v>
      </c>
    </row>
    <row r="604" spans="1:26" outlineLevel="1" x14ac:dyDescent="0.3">
      <c r="A604" s="244"/>
      <c r="B604" s="195" t="s">
        <v>130</v>
      </c>
      <c r="C604" s="195"/>
      <c r="D604" s="195"/>
      <c r="E604" s="195"/>
      <c r="F604" s="195"/>
      <c r="G604" s="196">
        <f ca="1">ROUND(G682,0)</f>
        <v>0</v>
      </c>
      <c r="H604" s="196">
        <f t="shared" ref="H604:L604" ca="1" si="557">ROUND(H682,0)</f>
        <v>0</v>
      </c>
      <c r="I604" s="196">
        <f t="shared" ca="1" si="557"/>
        <v>0</v>
      </c>
      <c r="J604" s="196">
        <f t="shared" ca="1" si="557"/>
        <v>0</v>
      </c>
      <c r="K604" s="196">
        <f t="shared" ca="1" si="557"/>
        <v>0</v>
      </c>
      <c r="L604" s="196">
        <f t="shared" ca="1" si="557"/>
        <v>0</v>
      </c>
      <c r="M604" s="196">
        <f t="shared" ref="M604:Z604" ca="1" si="558">ROUND(M682,0)</f>
        <v>0</v>
      </c>
      <c r="N604" s="196">
        <f t="shared" ca="1" si="558"/>
        <v>0</v>
      </c>
      <c r="O604" s="196">
        <f t="shared" ca="1" si="558"/>
        <v>0</v>
      </c>
      <c r="P604" s="196">
        <f t="shared" ca="1" si="558"/>
        <v>0</v>
      </c>
      <c r="Q604" s="196">
        <f t="shared" ca="1" si="558"/>
        <v>0</v>
      </c>
      <c r="R604" s="196">
        <f t="shared" ca="1" si="558"/>
        <v>0</v>
      </c>
      <c r="S604" s="196">
        <f t="shared" ca="1" si="558"/>
        <v>0</v>
      </c>
      <c r="T604" s="196">
        <f t="shared" ca="1" si="558"/>
        <v>0</v>
      </c>
      <c r="U604" s="196">
        <f t="shared" ca="1" si="558"/>
        <v>0</v>
      </c>
      <c r="V604" s="196">
        <f t="shared" ca="1" si="558"/>
        <v>0</v>
      </c>
      <c r="W604" s="196">
        <f t="shared" ca="1" si="558"/>
        <v>0</v>
      </c>
      <c r="X604" s="196">
        <f t="shared" ca="1" si="558"/>
        <v>0</v>
      </c>
      <c r="Y604" s="196">
        <f t="shared" ca="1" si="558"/>
        <v>0</v>
      </c>
      <c r="Z604" s="196">
        <f t="shared" ca="1" si="558"/>
        <v>0</v>
      </c>
    </row>
    <row r="605" spans="1:26" outlineLevel="1" x14ac:dyDescent="0.3">
      <c r="A605" s="244"/>
      <c r="B605" s="195" t="s">
        <v>131</v>
      </c>
      <c r="C605" s="195"/>
      <c r="D605" s="195"/>
      <c r="E605" s="195"/>
      <c r="F605" s="195"/>
      <c r="G605" s="196"/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</row>
    <row r="606" spans="1:26" outlineLevel="1" x14ac:dyDescent="0.3">
      <c r="A606" s="244"/>
      <c r="B606" s="195" t="s">
        <v>33</v>
      </c>
      <c r="C606" s="195"/>
      <c r="D606" s="195"/>
      <c r="E606" s="195"/>
      <c r="F606" s="195"/>
      <c r="G606" s="196"/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</row>
    <row r="607" spans="1:26" outlineLevel="1" x14ac:dyDescent="0.3">
      <c r="A607" s="300"/>
      <c r="B607" s="207"/>
      <c r="C607" s="207"/>
      <c r="D607" s="207"/>
      <c r="E607" s="207"/>
      <c r="F607" s="207"/>
      <c r="G607" s="301">
        <f>0</f>
        <v>0</v>
      </c>
      <c r="H607" s="301">
        <f>0</f>
        <v>0</v>
      </c>
      <c r="I607" s="301">
        <f>0</f>
        <v>0</v>
      </c>
      <c r="J607" s="301">
        <f>0</f>
        <v>0</v>
      </c>
      <c r="K607" s="301">
        <f>0</f>
        <v>0</v>
      </c>
      <c r="L607" s="301">
        <f>0</f>
        <v>0</v>
      </c>
      <c r="M607" s="301">
        <f>0</f>
        <v>0</v>
      </c>
      <c r="N607" s="301">
        <f>0</f>
        <v>0</v>
      </c>
      <c r="O607" s="301">
        <f>0</f>
        <v>0</v>
      </c>
      <c r="P607" s="301">
        <f>0</f>
        <v>0</v>
      </c>
      <c r="Q607" s="301">
        <f>0</f>
        <v>0</v>
      </c>
      <c r="R607" s="301">
        <f>0</f>
        <v>0</v>
      </c>
      <c r="S607" s="301">
        <f>0</f>
        <v>0</v>
      </c>
      <c r="T607" s="301">
        <f>0</f>
        <v>0</v>
      </c>
      <c r="U607" s="301">
        <f>0</f>
        <v>0</v>
      </c>
      <c r="V607" s="301">
        <f>0</f>
        <v>0</v>
      </c>
      <c r="W607" s="301">
        <f>0</f>
        <v>0</v>
      </c>
      <c r="X607" s="301">
        <f>0</f>
        <v>0</v>
      </c>
      <c r="Y607" s="301">
        <f>0</f>
        <v>0</v>
      </c>
      <c r="Z607" s="301">
        <f>0</f>
        <v>0</v>
      </c>
    </row>
    <row r="608" spans="1:26" outlineLevel="1" x14ac:dyDescent="0.3">
      <c r="A608" s="244"/>
      <c r="B608" s="200" t="s">
        <v>34</v>
      </c>
      <c r="C608" s="200"/>
      <c r="D608" s="200"/>
      <c r="E608" s="200"/>
      <c r="F608" s="200"/>
      <c r="G608" s="201">
        <f ca="1">ROUND(G585+G598+G607,0)</f>
        <v>0</v>
      </c>
      <c r="H608" s="201">
        <f t="shared" ref="H608:Z608" ca="1" si="559">ROUND(H585+H598+H607,0)</f>
        <v>0</v>
      </c>
      <c r="I608" s="201">
        <f t="shared" ca="1" si="559"/>
        <v>0</v>
      </c>
      <c r="J608" s="201">
        <f t="shared" ca="1" si="559"/>
        <v>0</v>
      </c>
      <c r="K608" s="201">
        <f t="shared" ca="1" si="559"/>
        <v>0</v>
      </c>
      <c r="L608" s="201">
        <f t="shared" ca="1" si="559"/>
        <v>0</v>
      </c>
      <c r="M608" s="201">
        <f t="shared" ca="1" si="559"/>
        <v>0</v>
      </c>
      <c r="N608" s="201">
        <f t="shared" ca="1" si="559"/>
        <v>0</v>
      </c>
      <c r="O608" s="201">
        <f t="shared" ca="1" si="559"/>
        <v>0</v>
      </c>
      <c r="P608" s="201">
        <f t="shared" ca="1" si="559"/>
        <v>0</v>
      </c>
      <c r="Q608" s="201">
        <f t="shared" ca="1" si="559"/>
        <v>0</v>
      </c>
      <c r="R608" s="201">
        <f t="shared" ca="1" si="559"/>
        <v>0</v>
      </c>
      <c r="S608" s="201">
        <f t="shared" ca="1" si="559"/>
        <v>0</v>
      </c>
      <c r="T608" s="201">
        <f t="shared" ca="1" si="559"/>
        <v>0</v>
      </c>
      <c r="U608" s="201">
        <f t="shared" ca="1" si="559"/>
        <v>0</v>
      </c>
      <c r="V608" s="201">
        <f t="shared" ca="1" si="559"/>
        <v>0</v>
      </c>
      <c r="W608" s="201">
        <f t="shared" ca="1" si="559"/>
        <v>0</v>
      </c>
      <c r="X608" s="201">
        <f t="shared" ca="1" si="559"/>
        <v>0</v>
      </c>
      <c r="Y608" s="201">
        <f t="shared" ca="1" si="559"/>
        <v>0</v>
      </c>
      <c r="Z608" s="201">
        <f t="shared" ca="1" si="559"/>
        <v>0</v>
      </c>
    </row>
    <row r="609" spans="1:26" x14ac:dyDescent="0.3">
      <c r="A609" s="244"/>
      <c r="B609" s="202" t="s">
        <v>35</v>
      </c>
      <c r="C609" s="202"/>
      <c r="D609" s="202"/>
      <c r="E609" s="202"/>
      <c r="F609" s="202"/>
      <c r="G609" s="203" t="str">
        <f ca="1">IF(ROUND(G629=G608,0),"OK",ROUND(G608-G629,0))</f>
        <v>OK</v>
      </c>
      <c r="H609" s="203" t="str">
        <f ca="1">IF(ROUND(H629=H608,0),"OK",ROUND(H608-H629,0))</f>
        <v>OK</v>
      </c>
      <c r="I609" s="203" t="str">
        <f t="shared" ref="I609" ca="1" si="560">IF(ROUND(I629=I608,0),"OK",ROUND(I608-I629,0))</f>
        <v>OK</v>
      </c>
      <c r="J609" s="203" t="str">
        <f t="shared" ref="J609" ca="1" si="561">IF(ROUND(J629=J608,0),"OK",ROUND(J608-J629,0))</f>
        <v>OK</v>
      </c>
      <c r="K609" s="203" t="str">
        <f t="shared" ref="K609" ca="1" si="562">IF(ROUND(K629=K608,0),"OK",ROUND(K608-K629,0))</f>
        <v>OK</v>
      </c>
      <c r="L609" s="203" t="str">
        <f t="shared" ref="L609:Z609" ca="1" si="563">IF(ROUND(L629=L608,0),"OK",ROUND(L608-L629,0))</f>
        <v>OK</v>
      </c>
      <c r="M609" s="203" t="str">
        <f t="shared" ca="1" si="563"/>
        <v>OK</v>
      </c>
      <c r="N609" s="203" t="str">
        <f t="shared" ca="1" si="563"/>
        <v>OK</v>
      </c>
      <c r="O609" s="203" t="str">
        <f t="shared" ca="1" si="563"/>
        <v>OK</v>
      </c>
      <c r="P609" s="203" t="str">
        <f t="shared" ca="1" si="563"/>
        <v>OK</v>
      </c>
      <c r="Q609" s="203" t="str">
        <f t="shared" ca="1" si="563"/>
        <v>OK</v>
      </c>
      <c r="R609" s="203" t="str">
        <f t="shared" ca="1" si="563"/>
        <v>OK</v>
      </c>
      <c r="S609" s="203" t="str">
        <f t="shared" ca="1" si="563"/>
        <v>OK</v>
      </c>
      <c r="T609" s="203" t="str">
        <f t="shared" ca="1" si="563"/>
        <v>OK</v>
      </c>
      <c r="U609" s="203" t="str">
        <f t="shared" ca="1" si="563"/>
        <v>OK</v>
      </c>
      <c r="V609" s="203" t="str">
        <f t="shared" ca="1" si="563"/>
        <v>OK</v>
      </c>
      <c r="W609" s="203" t="str">
        <f t="shared" ca="1" si="563"/>
        <v>OK</v>
      </c>
      <c r="X609" s="203" t="str">
        <f t="shared" ca="1" si="563"/>
        <v>OK</v>
      </c>
      <c r="Y609" s="203" t="str">
        <f t="shared" ca="1" si="563"/>
        <v>OK</v>
      </c>
      <c r="Z609" s="203" t="str">
        <f t="shared" ca="1" si="563"/>
        <v>OK</v>
      </c>
    </row>
    <row r="610" spans="1:26" x14ac:dyDescent="0.3">
      <c r="A610" s="244" t="s">
        <v>212</v>
      </c>
      <c r="B610" s="173" t="s">
        <v>15</v>
      </c>
      <c r="C610" s="173"/>
      <c r="D610" s="173"/>
      <c r="E610" s="173"/>
      <c r="F610" s="173"/>
      <c r="G610" s="173">
        <f ca="1">Projekt!K$2</f>
        <v>2026</v>
      </c>
      <c r="H610" s="173">
        <f ca="1">Projekt!L$2</f>
        <v>2027</v>
      </c>
      <c r="I610" s="173">
        <f ca="1">Projekt!M$2</f>
        <v>2028</v>
      </c>
      <c r="J610" s="173">
        <f ca="1">Projekt!N$2</f>
        <v>2029</v>
      </c>
      <c r="K610" s="173">
        <f ca="1">Projekt!O$2</f>
        <v>2030</v>
      </c>
      <c r="L610" s="173">
        <f ca="1">Projekt!P$2</f>
        <v>2031</v>
      </c>
      <c r="M610" s="173">
        <f ca="1">Projekt!Q$2</f>
        <v>2032</v>
      </c>
      <c r="N610" s="173">
        <f ca="1">Projekt!R$2</f>
        <v>2033</v>
      </c>
      <c r="O610" s="173">
        <f ca="1">Projekt!S$2</f>
        <v>2034</v>
      </c>
      <c r="P610" s="173">
        <f ca="1">Projekt!T$2</f>
        <v>2035</v>
      </c>
      <c r="Q610" s="173">
        <f ca="1">Projekt!U$2</f>
        <v>2036</v>
      </c>
      <c r="R610" s="173">
        <f ca="1">Projekt!V$2</f>
        <v>2037</v>
      </c>
      <c r="S610" s="173">
        <f ca="1">Projekt!W$2</f>
        <v>2038</v>
      </c>
      <c r="T610" s="173">
        <f ca="1">Projekt!X$2</f>
        <v>2039</v>
      </c>
      <c r="U610" s="173">
        <f ca="1">Projekt!Y$2</f>
        <v>2040</v>
      </c>
      <c r="V610" s="173">
        <f ca="1">Projekt!Z$2</f>
        <v>2041</v>
      </c>
      <c r="W610" s="173">
        <f ca="1">Projekt!AA$2</f>
        <v>2042</v>
      </c>
      <c r="X610" s="173">
        <f ca="1">Projekt!AB$2</f>
        <v>2043</v>
      </c>
      <c r="Y610" s="173">
        <f ca="1">Projekt!AC$2</f>
        <v>2044</v>
      </c>
      <c r="Z610" s="173">
        <f ca="1">Projekt!AD$2</f>
        <v>2045</v>
      </c>
    </row>
    <row r="611" spans="1:26" outlineLevel="1" x14ac:dyDescent="0.3">
      <c r="A611" s="244"/>
      <c r="B611" s="200" t="s">
        <v>36</v>
      </c>
      <c r="C611" s="200"/>
      <c r="D611" s="200"/>
      <c r="E611" s="200"/>
      <c r="F611" s="200"/>
      <c r="G611" s="201">
        <f t="shared" ref="G611:L611" ca="1" si="564">ROUND(SUM(G612:G616),0)</f>
        <v>0</v>
      </c>
      <c r="H611" s="201">
        <f t="shared" ca="1" si="564"/>
        <v>0</v>
      </c>
      <c r="I611" s="201">
        <f t="shared" ca="1" si="564"/>
        <v>0</v>
      </c>
      <c r="J611" s="201">
        <f t="shared" ca="1" si="564"/>
        <v>0</v>
      </c>
      <c r="K611" s="201">
        <f t="shared" ca="1" si="564"/>
        <v>0</v>
      </c>
      <c r="L611" s="201">
        <f t="shared" ca="1" si="564"/>
        <v>0</v>
      </c>
      <c r="M611" s="201">
        <f t="shared" ref="M611:Z611" ca="1" si="565">ROUND(SUM(M612:M616),0)</f>
        <v>0</v>
      </c>
      <c r="N611" s="201">
        <f t="shared" ca="1" si="565"/>
        <v>0</v>
      </c>
      <c r="O611" s="201">
        <f t="shared" ca="1" si="565"/>
        <v>0</v>
      </c>
      <c r="P611" s="201">
        <f t="shared" ca="1" si="565"/>
        <v>0</v>
      </c>
      <c r="Q611" s="201">
        <f t="shared" ca="1" si="565"/>
        <v>0</v>
      </c>
      <c r="R611" s="201">
        <f t="shared" ca="1" si="565"/>
        <v>0</v>
      </c>
      <c r="S611" s="201">
        <f t="shared" ca="1" si="565"/>
        <v>0</v>
      </c>
      <c r="T611" s="201">
        <f t="shared" ca="1" si="565"/>
        <v>0</v>
      </c>
      <c r="U611" s="201">
        <f t="shared" ca="1" si="565"/>
        <v>0</v>
      </c>
      <c r="V611" s="201">
        <f t="shared" ca="1" si="565"/>
        <v>0</v>
      </c>
      <c r="W611" s="201">
        <f t="shared" ca="1" si="565"/>
        <v>0</v>
      </c>
      <c r="X611" s="201">
        <f t="shared" ca="1" si="565"/>
        <v>0</v>
      </c>
      <c r="Y611" s="201">
        <f t="shared" ca="1" si="565"/>
        <v>0</v>
      </c>
      <c r="Z611" s="201">
        <f t="shared" ca="1" si="565"/>
        <v>0</v>
      </c>
    </row>
    <row r="612" spans="1:26" outlineLevel="1" x14ac:dyDescent="0.3">
      <c r="A612" s="244"/>
      <c r="B612" s="195" t="s">
        <v>37</v>
      </c>
      <c r="C612" s="195"/>
      <c r="D612" s="195"/>
      <c r="E612" s="195"/>
      <c r="F612" s="195"/>
      <c r="G612" s="196">
        <f>0</f>
        <v>0</v>
      </c>
      <c r="H612" s="196">
        <f>0</f>
        <v>0</v>
      </c>
      <c r="I612" s="196">
        <f>0</f>
        <v>0</v>
      </c>
      <c r="J612" s="196">
        <f>0</f>
        <v>0</v>
      </c>
      <c r="K612" s="196">
        <f>0</f>
        <v>0</v>
      </c>
      <c r="L612" s="196">
        <f>0</f>
        <v>0</v>
      </c>
      <c r="M612" s="196">
        <f>0</f>
        <v>0</v>
      </c>
      <c r="N612" s="196">
        <f>0</f>
        <v>0</v>
      </c>
      <c r="O612" s="196">
        <f>0</f>
        <v>0</v>
      </c>
      <c r="P612" s="196">
        <f>0</f>
        <v>0</v>
      </c>
      <c r="Q612" s="196">
        <f>0</f>
        <v>0</v>
      </c>
      <c r="R612" s="196">
        <f>0</f>
        <v>0</v>
      </c>
      <c r="S612" s="196">
        <f>0</f>
        <v>0</v>
      </c>
      <c r="T612" s="196">
        <f>0</f>
        <v>0</v>
      </c>
      <c r="U612" s="196">
        <f>0</f>
        <v>0</v>
      </c>
      <c r="V612" s="196">
        <f>0</f>
        <v>0</v>
      </c>
      <c r="W612" s="196">
        <f>0</f>
        <v>0</v>
      </c>
      <c r="X612" s="196">
        <f>0</f>
        <v>0</v>
      </c>
      <c r="Y612" s="196">
        <f>0</f>
        <v>0</v>
      </c>
      <c r="Z612" s="196">
        <f>0</f>
        <v>0</v>
      </c>
    </row>
    <row r="613" spans="1:26" outlineLevel="1" x14ac:dyDescent="0.3">
      <c r="A613" s="244"/>
      <c r="B613" s="195" t="s">
        <v>213</v>
      </c>
      <c r="C613" s="195"/>
      <c r="D613" s="195"/>
      <c r="E613" s="195"/>
      <c r="F613" s="195"/>
      <c r="G613" s="196">
        <f>ROUND(C435,0)</f>
        <v>0</v>
      </c>
      <c r="H613" s="196">
        <f t="shared" ref="H613:L613" si="566">G613+ROUND(D435,0)</f>
        <v>0</v>
      </c>
      <c r="I613" s="196">
        <f t="shared" si="566"/>
        <v>0</v>
      </c>
      <c r="J613" s="196">
        <f t="shared" si="566"/>
        <v>0</v>
      </c>
      <c r="K613" s="196">
        <f t="shared" si="566"/>
        <v>0</v>
      </c>
      <c r="L613" s="196">
        <f t="shared" si="566"/>
        <v>0</v>
      </c>
      <c r="M613" s="196">
        <f t="shared" ref="M613" si="567">L613+ROUND(I435,0)</f>
        <v>0</v>
      </c>
      <c r="N613" s="196">
        <f t="shared" ref="N613" si="568">M613+ROUND(J435,0)</f>
        <v>0</v>
      </c>
      <c r="O613" s="196">
        <f t="shared" ref="O613" si="569">N613+ROUND(K435,0)</f>
        <v>0</v>
      </c>
      <c r="P613" s="196">
        <f t="shared" ref="P613" si="570">O613+ROUND(L435,0)</f>
        <v>0</v>
      </c>
      <c r="Q613" s="196">
        <f t="shared" ref="Q613" si="571">P613+ROUND(M435,0)</f>
        <v>0</v>
      </c>
      <c r="R613" s="196">
        <f t="shared" ref="R613" si="572">Q613+ROUND(N435,0)</f>
        <v>0</v>
      </c>
      <c r="S613" s="196">
        <f t="shared" ref="S613" si="573">R613+ROUND(O435,0)</f>
        <v>0</v>
      </c>
      <c r="T613" s="196">
        <f t="shared" ref="T613" si="574">S613+ROUND(P435,0)</f>
        <v>0</v>
      </c>
      <c r="U613" s="196">
        <f t="shared" ref="U613" si="575">T613+ROUND(Q435,0)</f>
        <v>0</v>
      </c>
      <c r="V613" s="196">
        <f t="shared" ref="V613" si="576">U613+ROUND(R435,0)</f>
        <v>0</v>
      </c>
      <c r="W613" s="196">
        <f t="shared" ref="W613" si="577">V613+ROUND(S435,0)</f>
        <v>0</v>
      </c>
      <c r="X613" s="196">
        <f t="shared" ref="X613" si="578">W613+ROUND(T435,0)</f>
        <v>0</v>
      </c>
      <c r="Y613" s="196">
        <f t="shared" ref="Y613" si="579">X613+ROUND(U435,0)</f>
        <v>0</v>
      </c>
      <c r="Z613" s="196">
        <f t="shared" ref="Z613" si="580">Y613+ROUND(V435,0)</f>
        <v>0</v>
      </c>
    </row>
    <row r="614" spans="1:26" outlineLevel="1" x14ac:dyDescent="0.3">
      <c r="A614" s="244"/>
      <c r="B614" s="195" t="s">
        <v>132</v>
      </c>
      <c r="C614" s="195"/>
      <c r="D614" s="195"/>
      <c r="E614" s="195"/>
      <c r="F614" s="195"/>
      <c r="G614" s="196">
        <f>0</f>
        <v>0</v>
      </c>
      <c r="H614" s="196">
        <f>0</f>
        <v>0</v>
      </c>
      <c r="I614" s="196">
        <f>0</f>
        <v>0</v>
      </c>
      <c r="J614" s="196">
        <f>0</f>
        <v>0</v>
      </c>
      <c r="K614" s="196">
        <f>0</f>
        <v>0</v>
      </c>
      <c r="L614" s="196">
        <f>0</f>
        <v>0</v>
      </c>
      <c r="M614" s="196">
        <f>0</f>
        <v>0</v>
      </c>
      <c r="N614" s="196">
        <f>0</f>
        <v>0</v>
      </c>
      <c r="O614" s="196">
        <f>0</f>
        <v>0</v>
      </c>
      <c r="P614" s="196">
        <f>0</f>
        <v>0</v>
      </c>
      <c r="Q614" s="196">
        <f>0</f>
        <v>0</v>
      </c>
      <c r="R614" s="196">
        <f>0</f>
        <v>0</v>
      </c>
      <c r="S614" s="196">
        <f>0</f>
        <v>0</v>
      </c>
      <c r="T614" s="196">
        <f>0</f>
        <v>0</v>
      </c>
      <c r="U614" s="196">
        <f>0</f>
        <v>0</v>
      </c>
      <c r="V614" s="196">
        <f>0</f>
        <v>0</v>
      </c>
      <c r="W614" s="196">
        <f>0</f>
        <v>0</v>
      </c>
      <c r="X614" s="196">
        <f>0</f>
        <v>0</v>
      </c>
      <c r="Y614" s="196">
        <f>0</f>
        <v>0</v>
      </c>
      <c r="Z614" s="196">
        <f>0</f>
        <v>0</v>
      </c>
    </row>
    <row r="615" spans="1:26" outlineLevel="1" x14ac:dyDescent="0.3">
      <c r="A615" s="244"/>
      <c r="B615" s="195" t="s">
        <v>133</v>
      </c>
      <c r="C615" s="195"/>
      <c r="D615" s="195"/>
      <c r="E615" s="195"/>
      <c r="F615" s="195"/>
      <c r="G615" s="196"/>
      <c r="H615" s="196">
        <f t="shared" ref="H615:L615" ca="1" si="581">ROUND(G615+G616,0)</f>
        <v>0</v>
      </c>
      <c r="I615" s="196">
        <f t="shared" ca="1" si="581"/>
        <v>0</v>
      </c>
      <c r="J615" s="196">
        <f t="shared" ca="1" si="581"/>
        <v>0</v>
      </c>
      <c r="K615" s="196">
        <f t="shared" ca="1" si="581"/>
        <v>0</v>
      </c>
      <c r="L615" s="196">
        <f t="shared" ca="1" si="581"/>
        <v>0</v>
      </c>
      <c r="M615" s="196">
        <f t="shared" ref="M615" ca="1" si="582">ROUND(L615+L616,0)</f>
        <v>0</v>
      </c>
      <c r="N615" s="196">
        <f t="shared" ref="N615" ca="1" si="583">ROUND(M615+M616,0)</f>
        <v>0</v>
      </c>
      <c r="O615" s="196">
        <f t="shared" ref="O615" ca="1" si="584">ROUND(N615+N616,0)</f>
        <v>0</v>
      </c>
      <c r="P615" s="196">
        <f t="shared" ref="P615" ca="1" si="585">ROUND(O615+O616,0)</f>
        <v>0</v>
      </c>
      <c r="Q615" s="196">
        <f t="shared" ref="Q615" ca="1" si="586">ROUND(P615+P616,0)</f>
        <v>0</v>
      </c>
      <c r="R615" s="196">
        <f t="shared" ref="R615" ca="1" si="587">ROUND(Q615+Q616,0)</f>
        <v>0</v>
      </c>
      <c r="S615" s="196">
        <f t="shared" ref="S615" ca="1" si="588">ROUND(R615+R616,0)</f>
        <v>0</v>
      </c>
      <c r="T615" s="196">
        <f t="shared" ref="T615" ca="1" si="589">ROUND(S615+S616,0)</f>
        <v>0</v>
      </c>
      <c r="U615" s="196">
        <f t="shared" ref="U615" ca="1" si="590">ROUND(T615+T616,0)</f>
        <v>0</v>
      </c>
      <c r="V615" s="196">
        <f t="shared" ref="V615" ca="1" si="591">ROUND(U615+U616,0)</f>
        <v>0</v>
      </c>
      <c r="W615" s="196">
        <f t="shared" ref="W615" ca="1" si="592">ROUND(V615+V616,0)</f>
        <v>0</v>
      </c>
      <c r="X615" s="196">
        <f t="shared" ref="X615" ca="1" si="593">ROUND(W615+W616,0)</f>
        <v>0</v>
      </c>
      <c r="Y615" s="196">
        <f t="shared" ref="Y615" ca="1" si="594">ROUND(X615+X616,0)</f>
        <v>0</v>
      </c>
      <c r="Z615" s="196">
        <f t="shared" ref="Z615" ca="1" si="595">ROUND(Y615+Y616,0)</f>
        <v>0</v>
      </c>
    </row>
    <row r="616" spans="1:26" outlineLevel="1" x14ac:dyDescent="0.3">
      <c r="A616" s="244"/>
      <c r="B616" s="195" t="s">
        <v>134</v>
      </c>
      <c r="C616" s="195"/>
      <c r="D616" s="195"/>
      <c r="E616" s="195"/>
      <c r="F616" s="195"/>
      <c r="G616" s="196">
        <f ca="1">ROUND(G655,0)</f>
        <v>0</v>
      </c>
      <c r="H616" s="196">
        <f t="shared" ref="H616:L616" ca="1" si="596">ROUND(H655,0)</f>
        <v>0</v>
      </c>
      <c r="I616" s="196">
        <f t="shared" ca="1" si="596"/>
        <v>0</v>
      </c>
      <c r="J616" s="196">
        <f t="shared" ca="1" si="596"/>
        <v>0</v>
      </c>
      <c r="K616" s="196">
        <f t="shared" ca="1" si="596"/>
        <v>0</v>
      </c>
      <c r="L616" s="196">
        <f t="shared" ca="1" si="596"/>
        <v>0</v>
      </c>
      <c r="M616" s="196">
        <f t="shared" ref="M616:Z616" ca="1" si="597">ROUND(M655,0)</f>
        <v>0</v>
      </c>
      <c r="N616" s="196">
        <f t="shared" ca="1" si="597"/>
        <v>0</v>
      </c>
      <c r="O616" s="196">
        <f t="shared" ca="1" si="597"/>
        <v>0</v>
      </c>
      <c r="P616" s="196">
        <f t="shared" ca="1" si="597"/>
        <v>0</v>
      </c>
      <c r="Q616" s="196">
        <f t="shared" ca="1" si="597"/>
        <v>0</v>
      </c>
      <c r="R616" s="196">
        <f t="shared" ca="1" si="597"/>
        <v>0</v>
      </c>
      <c r="S616" s="196">
        <f t="shared" ca="1" si="597"/>
        <v>0</v>
      </c>
      <c r="T616" s="196">
        <f t="shared" ca="1" si="597"/>
        <v>0</v>
      </c>
      <c r="U616" s="196">
        <f t="shared" ca="1" si="597"/>
        <v>0</v>
      </c>
      <c r="V616" s="196">
        <f t="shared" ca="1" si="597"/>
        <v>0</v>
      </c>
      <c r="W616" s="196">
        <f t="shared" ca="1" si="597"/>
        <v>0</v>
      </c>
      <c r="X616" s="196">
        <f t="shared" ca="1" si="597"/>
        <v>0</v>
      </c>
      <c r="Y616" s="196">
        <f t="shared" ca="1" si="597"/>
        <v>0</v>
      </c>
      <c r="Z616" s="196">
        <f t="shared" ca="1" si="597"/>
        <v>0</v>
      </c>
    </row>
    <row r="617" spans="1:26" outlineLevel="1" x14ac:dyDescent="0.3">
      <c r="A617" s="244"/>
      <c r="B617" s="195" t="s">
        <v>38</v>
      </c>
      <c r="C617" s="195"/>
      <c r="D617" s="195"/>
      <c r="E617" s="195"/>
      <c r="F617" s="195"/>
      <c r="G617" s="196">
        <f t="shared" ref="G617" ca="1" si="598">ROUND(G618+G619+G622+G626,0)</f>
        <v>0</v>
      </c>
      <c r="H617" s="196">
        <f t="shared" ref="H617" ca="1" si="599">ROUND(H618+H619+H622+H626,0)</f>
        <v>0</v>
      </c>
      <c r="I617" s="196">
        <f t="shared" ref="I617" ca="1" si="600">ROUND(I618+I619+I622+I626,0)</f>
        <v>0</v>
      </c>
      <c r="J617" s="196">
        <f t="shared" ref="J617" ca="1" si="601">ROUND(J618+J619+J622+J626,0)</f>
        <v>0</v>
      </c>
      <c r="K617" s="196">
        <f t="shared" ref="K617" ca="1" si="602">ROUND(K618+K619+K622+K626,0)</f>
        <v>0</v>
      </c>
      <c r="L617" s="196">
        <f t="shared" ref="L617:Z617" ca="1" si="603">ROUND(L618+L619+L622+L626,0)</f>
        <v>0</v>
      </c>
      <c r="M617" s="196">
        <f t="shared" ca="1" si="603"/>
        <v>0</v>
      </c>
      <c r="N617" s="196">
        <f t="shared" ca="1" si="603"/>
        <v>0</v>
      </c>
      <c r="O617" s="196">
        <f t="shared" ca="1" si="603"/>
        <v>0</v>
      </c>
      <c r="P617" s="196">
        <f t="shared" ca="1" si="603"/>
        <v>0</v>
      </c>
      <c r="Q617" s="196">
        <f t="shared" ca="1" si="603"/>
        <v>0</v>
      </c>
      <c r="R617" s="196">
        <f t="shared" ca="1" si="603"/>
        <v>0</v>
      </c>
      <c r="S617" s="196">
        <f t="shared" ca="1" si="603"/>
        <v>0</v>
      </c>
      <c r="T617" s="196">
        <f t="shared" ca="1" si="603"/>
        <v>0</v>
      </c>
      <c r="U617" s="196">
        <f t="shared" ca="1" si="603"/>
        <v>0</v>
      </c>
      <c r="V617" s="196">
        <f t="shared" ca="1" si="603"/>
        <v>0</v>
      </c>
      <c r="W617" s="196">
        <f t="shared" ca="1" si="603"/>
        <v>0</v>
      </c>
      <c r="X617" s="196">
        <f t="shared" ca="1" si="603"/>
        <v>0</v>
      </c>
      <c r="Y617" s="196">
        <f t="shared" ca="1" si="603"/>
        <v>0</v>
      </c>
      <c r="Z617" s="196">
        <f t="shared" ca="1" si="603"/>
        <v>0</v>
      </c>
    </row>
    <row r="618" spans="1:26" outlineLevel="1" x14ac:dyDescent="0.3">
      <c r="A618" s="244"/>
      <c r="B618" s="195" t="s">
        <v>39</v>
      </c>
      <c r="C618" s="195"/>
      <c r="D618" s="195"/>
      <c r="E618" s="195"/>
      <c r="F618" s="195"/>
      <c r="G618" s="196">
        <f>0</f>
        <v>0</v>
      </c>
      <c r="H618" s="196">
        <f>0</f>
        <v>0</v>
      </c>
      <c r="I618" s="196">
        <f>0</f>
        <v>0</v>
      </c>
      <c r="J618" s="196">
        <f>0</f>
        <v>0</v>
      </c>
      <c r="K618" s="196">
        <f>0</f>
        <v>0</v>
      </c>
      <c r="L618" s="196">
        <f>0</f>
        <v>0</v>
      </c>
      <c r="M618" s="196">
        <f>0</f>
        <v>0</v>
      </c>
      <c r="N618" s="196">
        <f>0</f>
        <v>0</v>
      </c>
      <c r="O618" s="196">
        <f>0</f>
        <v>0</v>
      </c>
      <c r="P618" s="196">
        <f>0</f>
        <v>0</v>
      </c>
      <c r="Q618" s="196">
        <f>0</f>
        <v>0</v>
      </c>
      <c r="R618" s="196">
        <f>0</f>
        <v>0</v>
      </c>
      <c r="S618" s="196">
        <f>0</f>
        <v>0</v>
      </c>
      <c r="T618" s="196">
        <f>0</f>
        <v>0</v>
      </c>
      <c r="U618" s="196">
        <f>0</f>
        <v>0</v>
      </c>
      <c r="V618" s="196">
        <f>0</f>
        <v>0</v>
      </c>
      <c r="W618" s="196">
        <f>0</f>
        <v>0</v>
      </c>
      <c r="X618" s="196">
        <f>0</f>
        <v>0</v>
      </c>
      <c r="Y618" s="196">
        <f>0</f>
        <v>0</v>
      </c>
      <c r="Z618" s="196">
        <f>0</f>
        <v>0</v>
      </c>
    </row>
    <row r="619" spans="1:26" outlineLevel="1" x14ac:dyDescent="0.3">
      <c r="A619" s="244"/>
      <c r="B619" s="195" t="s">
        <v>40</v>
      </c>
      <c r="C619" s="195"/>
      <c r="D619" s="195"/>
      <c r="E619" s="195"/>
      <c r="F619" s="195"/>
      <c r="G619" s="196">
        <f>ROUND(SUM(G620:G621),0)</f>
        <v>0</v>
      </c>
      <c r="H619" s="196">
        <f t="shared" ref="H619:L619" si="604">ROUND(SUM(H620:H621),0)</f>
        <v>0</v>
      </c>
      <c r="I619" s="196">
        <f t="shared" si="604"/>
        <v>0</v>
      </c>
      <c r="J619" s="196">
        <f t="shared" si="604"/>
        <v>0</v>
      </c>
      <c r="K619" s="196">
        <f t="shared" si="604"/>
        <v>0</v>
      </c>
      <c r="L619" s="196">
        <f t="shared" si="604"/>
        <v>0</v>
      </c>
      <c r="M619" s="196">
        <f t="shared" ref="M619:Z619" si="605">ROUND(SUM(M620:M621),0)</f>
        <v>0</v>
      </c>
      <c r="N619" s="196">
        <f t="shared" si="605"/>
        <v>0</v>
      </c>
      <c r="O619" s="196">
        <f t="shared" si="605"/>
        <v>0</v>
      </c>
      <c r="P619" s="196">
        <f t="shared" si="605"/>
        <v>0</v>
      </c>
      <c r="Q619" s="196">
        <f t="shared" si="605"/>
        <v>0</v>
      </c>
      <c r="R619" s="196">
        <f t="shared" si="605"/>
        <v>0</v>
      </c>
      <c r="S619" s="196">
        <f t="shared" si="605"/>
        <v>0</v>
      </c>
      <c r="T619" s="196">
        <f t="shared" si="605"/>
        <v>0</v>
      </c>
      <c r="U619" s="196">
        <f t="shared" si="605"/>
        <v>0</v>
      </c>
      <c r="V619" s="196">
        <f t="shared" si="605"/>
        <v>0</v>
      </c>
      <c r="W619" s="196">
        <f t="shared" si="605"/>
        <v>0</v>
      </c>
      <c r="X619" s="196">
        <f t="shared" si="605"/>
        <v>0</v>
      </c>
      <c r="Y619" s="196">
        <f t="shared" si="605"/>
        <v>0</v>
      </c>
      <c r="Z619" s="196">
        <f t="shared" si="605"/>
        <v>0</v>
      </c>
    </row>
    <row r="620" spans="1:26" outlineLevel="1" x14ac:dyDescent="0.3">
      <c r="A620" s="244"/>
      <c r="B620" s="195" t="s">
        <v>145</v>
      </c>
      <c r="C620" s="195"/>
      <c r="D620" s="195"/>
      <c r="E620" s="195"/>
      <c r="F620" s="195"/>
      <c r="G620" s="196">
        <f>ROUND(C444,0)</f>
        <v>0</v>
      </c>
      <c r="H620" s="196">
        <f t="shared" ref="H620:L620" si="606">D444</f>
        <v>0</v>
      </c>
      <c r="I620" s="196">
        <f t="shared" si="606"/>
        <v>0</v>
      </c>
      <c r="J620" s="196">
        <f t="shared" si="606"/>
        <v>0</v>
      </c>
      <c r="K620" s="196">
        <f t="shared" si="606"/>
        <v>0</v>
      </c>
      <c r="L620" s="196">
        <f t="shared" si="606"/>
        <v>0</v>
      </c>
      <c r="M620" s="196">
        <f t="shared" ref="M620" si="607">I444</f>
        <v>0</v>
      </c>
      <c r="N620" s="196">
        <f t="shared" ref="N620" si="608">J444</f>
        <v>0</v>
      </c>
      <c r="O620" s="196">
        <f t="shared" ref="O620" si="609">K444</f>
        <v>0</v>
      </c>
      <c r="P620" s="196">
        <f t="shared" ref="P620" si="610">L444</f>
        <v>0</v>
      </c>
      <c r="Q620" s="196">
        <f t="shared" ref="Q620" si="611">M444</f>
        <v>0</v>
      </c>
      <c r="R620" s="196">
        <f t="shared" ref="R620" si="612">N444</f>
        <v>0</v>
      </c>
      <c r="S620" s="196">
        <f t="shared" ref="S620" si="613">O444</f>
        <v>0</v>
      </c>
      <c r="T620" s="196">
        <f t="shared" ref="T620" si="614">P444</f>
        <v>0</v>
      </c>
      <c r="U620" s="196">
        <f t="shared" ref="U620" si="615">Q444</f>
        <v>0</v>
      </c>
      <c r="V620" s="196">
        <f t="shared" ref="V620" si="616">R444</f>
        <v>0</v>
      </c>
      <c r="W620" s="196">
        <f t="shared" ref="W620" si="617">S444</f>
        <v>0</v>
      </c>
      <c r="X620" s="196">
        <f t="shared" ref="X620" si="618">T444</f>
        <v>0</v>
      </c>
      <c r="Y620" s="196">
        <f t="shared" ref="Y620" si="619">U444</f>
        <v>0</v>
      </c>
      <c r="Z620" s="196">
        <f t="shared" ref="Z620" si="620">V444</f>
        <v>0</v>
      </c>
    </row>
    <row r="621" spans="1:26" outlineLevel="1" x14ac:dyDescent="0.3">
      <c r="A621" s="244"/>
      <c r="B621" s="195" t="s">
        <v>146</v>
      </c>
      <c r="C621" s="195"/>
      <c r="D621" s="195"/>
      <c r="E621" s="195"/>
      <c r="F621" s="195"/>
      <c r="G621" s="196">
        <f>0</f>
        <v>0</v>
      </c>
      <c r="H621" s="196">
        <f>0</f>
        <v>0</v>
      </c>
      <c r="I621" s="196">
        <f>0</f>
        <v>0</v>
      </c>
      <c r="J621" s="196">
        <f>0</f>
        <v>0</v>
      </c>
      <c r="K621" s="196">
        <f>0</f>
        <v>0</v>
      </c>
      <c r="L621" s="196">
        <f>0</f>
        <v>0</v>
      </c>
      <c r="M621" s="196">
        <f>0</f>
        <v>0</v>
      </c>
      <c r="N621" s="196">
        <f>0</f>
        <v>0</v>
      </c>
      <c r="O621" s="196">
        <f>0</f>
        <v>0</v>
      </c>
      <c r="P621" s="196">
        <f>0</f>
        <v>0</v>
      </c>
      <c r="Q621" s="196">
        <f>0</f>
        <v>0</v>
      </c>
      <c r="R621" s="196">
        <f>0</f>
        <v>0</v>
      </c>
      <c r="S621" s="196">
        <f>0</f>
        <v>0</v>
      </c>
      <c r="T621" s="196">
        <f>0</f>
        <v>0</v>
      </c>
      <c r="U621" s="196">
        <f>0</f>
        <v>0</v>
      </c>
      <c r="V621" s="196">
        <f>0</f>
        <v>0</v>
      </c>
      <c r="W621" s="196">
        <f>0</f>
        <v>0</v>
      </c>
      <c r="X621" s="196">
        <f>0</f>
        <v>0</v>
      </c>
      <c r="Y621" s="196">
        <f>0</f>
        <v>0</v>
      </c>
      <c r="Z621" s="196">
        <f>0</f>
        <v>0</v>
      </c>
    </row>
    <row r="622" spans="1:26" outlineLevel="1" x14ac:dyDescent="0.3">
      <c r="A622" s="244"/>
      <c r="B622" s="195" t="s">
        <v>41</v>
      </c>
      <c r="C622" s="195"/>
      <c r="D622" s="195"/>
      <c r="E622" s="195"/>
      <c r="F622" s="195"/>
      <c r="G622" s="196">
        <f ca="1">ROUND(SUM(G623:G625),0)</f>
        <v>0</v>
      </c>
      <c r="H622" s="196">
        <f t="shared" ref="H622:L622" ca="1" si="621">ROUND(SUM(H623:H625),0)</f>
        <v>0</v>
      </c>
      <c r="I622" s="196">
        <f t="shared" ca="1" si="621"/>
        <v>0</v>
      </c>
      <c r="J622" s="196">
        <f t="shared" ca="1" si="621"/>
        <v>0</v>
      </c>
      <c r="K622" s="196">
        <f t="shared" ca="1" si="621"/>
        <v>0</v>
      </c>
      <c r="L622" s="196">
        <f t="shared" ca="1" si="621"/>
        <v>0</v>
      </c>
      <c r="M622" s="196">
        <f t="shared" ref="M622:Z622" ca="1" si="622">ROUND(SUM(M623:M625),0)</f>
        <v>0</v>
      </c>
      <c r="N622" s="196">
        <f t="shared" ca="1" si="622"/>
        <v>0</v>
      </c>
      <c r="O622" s="196">
        <f t="shared" ca="1" si="622"/>
        <v>0</v>
      </c>
      <c r="P622" s="196">
        <f t="shared" ca="1" si="622"/>
        <v>0</v>
      </c>
      <c r="Q622" s="196">
        <f t="shared" ca="1" si="622"/>
        <v>0</v>
      </c>
      <c r="R622" s="196">
        <f t="shared" ca="1" si="622"/>
        <v>0</v>
      </c>
      <c r="S622" s="196">
        <f t="shared" ca="1" si="622"/>
        <v>0</v>
      </c>
      <c r="T622" s="196">
        <f t="shared" ca="1" si="622"/>
        <v>0</v>
      </c>
      <c r="U622" s="196">
        <f t="shared" ca="1" si="622"/>
        <v>0</v>
      </c>
      <c r="V622" s="196">
        <f t="shared" ca="1" si="622"/>
        <v>0</v>
      </c>
      <c r="W622" s="196">
        <f t="shared" ca="1" si="622"/>
        <v>0</v>
      </c>
      <c r="X622" s="196">
        <f t="shared" ca="1" si="622"/>
        <v>0</v>
      </c>
      <c r="Y622" s="196">
        <f t="shared" ca="1" si="622"/>
        <v>0</v>
      </c>
      <c r="Z622" s="196">
        <f t="shared" ca="1" si="622"/>
        <v>0</v>
      </c>
    </row>
    <row r="623" spans="1:26" outlineLevel="1" x14ac:dyDescent="0.3">
      <c r="A623" s="244"/>
      <c r="B623" s="195" t="s">
        <v>145</v>
      </c>
      <c r="C623" s="195"/>
      <c r="D623" s="195"/>
      <c r="E623" s="195"/>
      <c r="F623" s="195"/>
      <c r="G623" s="196">
        <f t="shared" ref="G623:L623" si="623">ROUND(C445,0)</f>
        <v>0</v>
      </c>
      <c r="H623" s="196">
        <f t="shared" si="623"/>
        <v>0</v>
      </c>
      <c r="I623" s="196">
        <f t="shared" si="623"/>
        <v>0</v>
      </c>
      <c r="J623" s="196">
        <f t="shared" si="623"/>
        <v>0</v>
      </c>
      <c r="K623" s="196">
        <f t="shared" si="623"/>
        <v>0</v>
      </c>
      <c r="L623" s="196">
        <f t="shared" si="623"/>
        <v>0</v>
      </c>
      <c r="M623" s="196">
        <f t="shared" ref="M623" si="624">ROUND(I445,0)</f>
        <v>0</v>
      </c>
      <c r="N623" s="196">
        <f t="shared" ref="N623" si="625">ROUND(J445,0)</f>
        <v>0</v>
      </c>
      <c r="O623" s="196">
        <f t="shared" ref="O623" si="626">ROUND(K445,0)</f>
        <v>0</v>
      </c>
      <c r="P623" s="196">
        <f t="shared" ref="P623" si="627">ROUND(L445,0)</f>
        <v>0</v>
      </c>
      <c r="Q623" s="196">
        <f t="shared" ref="Q623" si="628">ROUND(M445,0)</f>
        <v>0</v>
      </c>
      <c r="R623" s="196">
        <f t="shared" ref="R623" si="629">ROUND(N445,0)</f>
        <v>0</v>
      </c>
      <c r="S623" s="196">
        <f t="shared" ref="S623" si="630">ROUND(O445,0)</f>
        <v>0</v>
      </c>
      <c r="T623" s="196">
        <f t="shared" ref="T623" si="631">ROUND(P445,0)</f>
        <v>0</v>
      </c>
      <c r="U623" s="196">
        <f t="shared" ref="U623" si="632">ROUND(Q445,0)</f>
        <v>0</v>
      </c>
      <c r="V623" s="196">
        <f t="shared" ref="V623" si="633">ROUND(R445,0)</f>
        <v>0</v>
      </c>
      <c r="W623" s="196">
        <f t="shared" ref="W623" si="634">ROUND(S445,0)</f>
        <v>0</v>
      </c>
      <c r="X623" s="196">
        <f t="shared" ref="X623" si="635">ROUND(T445,0)</f>
        <v>0</v>
      </c>
      <c r="Y623" s="196">
        <f t="shared" ref="Y623" si="636">ROUND(U445,0)</f>
        <v>0</v>
      </c>
      <c r="Z623" s="196">
        <f t="shared" ref="Z623" si="637">ROUND(V445,0)</f>
        <v>0</v>
      </c>
    </row>
    <row r="624" spans="1:26" outlineLevel="1" x14ac:dyDescent="0.3">
      <c r="A624" s="244"/>
      <c r="B624" s="195" t="s">
        <v>147</v>
      </c>
      <c r="C624" s="195"/>
      <c r="D624" s="195"/>
      <c r="E624" s="195"/>
      <c r="F624" s="195"/>
      <c r="G624" s="196">
        <f t="shared" ref="G624:L624" ca="1" si="638">ROUND(C424,0)</f>
        <v>0</v>
      </c>
      <c r="H624" s="196">
        <f t="shared" ca="1" si="638"/>
        <v>0</v>
      </c>
      <c r="I624" s="196">
        <f t="shared" ca="1" si="638"/>
        <v>0</v>
      </c>
      <c r="J624" s="196">
        <f t="shared" ca="1" si="638"/>
        <v>0</v>
      </c>
      <c r="K624" s="196">
        <f t="shared" ca="1" si="638"/>
        <v>0</v>
      </c>
      <c r="L624" s="196">
        <f t="shared" ca="1" si="638"/>
        <v>0</v>
      </c>
      <c r="M624" s="196">
        <f t="shared" ref="M624" ca="1" si="639">ROUND(I424,0)</f>
        <v>0</v>
      </c>
      <c r="N624" s="196">
        <f t="shared" ref="N624" ca="1" si="640">ROUND(J424,0)</f>
        <v>0</v>
      </c>
      <c r="O624" s="196">
        <f t="shared" ref="O624" ca="1" si="641">ROUND(K424,0)</f>
        <v>0</v>
      </c>
      <c r="P624" s="196">
        <f t="shared" ref="P624" ca="1" si="642">ROUND(L424,0)</f>
        <v>0</v>
      </c>
      <c r="Q624" s="196">
        <f t="shared" ref="Q624" ca="1" si="643">ROUND(M424,0)</f>
        <v>0</v>
      </c>
      <c r="R624" s="196">
        <f t="shared" ref="R624" ca="1" si="644">ROUND(N424,0)</f>
        <v>0</v>
      </c>
      <c r="S624" s="196">
        <f t="shared" ref="S624" ca="1" si="645">ROUND(O424,0)</f>
        <v>0</v>
      </c>
      <c r="T624" s="196">
        <f t="shared" ref="T624" ca="1" si="646">ROUND(P424,0)</f>
        <v>0</v>
      </c>
      <c r="U624" s="196">
        <f t="shared" ref="U624" ca="1" si="647">ROUND(Q424,0)</f>
        <v>0</v>
      </c>
      <c r="V624" s="196">
        <f t="shared" ref="V624" ca="1" si="648">ROUND(R424,0)</f>
        <v>0</v>
      </c>
      <c r="W624" s="196">
        <f t="shared" ref="W624" ca="1" si="649">ROUND(S424,0)</f>
        <v>0</v>
      </c>
      <c r="X624" s="196">
        <f t="shared" ref="X624" ca="1" si="650">ROUND(T424,0)</f>
        <v>0</v>
      </c>
      <c r="Y624" s="196">
        <f t="shared" ref="Y624" ca="1" si="651">ROUND(U424,0)</f>
        <v>0</v>
      </c>
      <c r="Z624" s="196">
        <f t="shared" ref="Z624" ca="1" si="652">ROUND(V424,0)</f>
        <v>0</v>
      </c>
    </row>
    <row r="625" spans="1:26" outlineLevel="1" x14ac:dyDescent="0.3">
      <c r="A625" s="244"/>
      <c r="B625" s="195" t="s">
        <v>148</v>
      </c>
      <c r="C625" s="195"/>
      <c r="D625" s="195"/>
      <c r="E625" s="195"/>
      <c r="F625" s="195"/>
      <c r="G625" s="196">
        <f>0</f>
        <v>0</v>
      </c>
      <c r="H625" s="196">
        <f>0</f>
        <v>0</v>
      </c>
      <c r="I625" s="196">
        <f>0</f>
        <v>0</v>
      </c>
      <c r="J625" s="196">
        <f>0</f>
        <v>0</v>
      </c>
      <c r="K625" s="196">
        <f>0</f>
        <v>0</v>
      </c>
      <c r="L625" s="196">
        <f>0</f>
        <v>0</v>
      </c>
      <c r="M625" s="196">
        <f>0</f>
        <v>0</v>
      </c>
      <c r="N625" s="196">
        <f>0</f>
        <v>0</v>
      </c>
      <c r="O625" s="196">
        <f>0</f>
        <v>0</v>
      </c>
      <c r="P625" s="196">
        <f>0</f>
        <v>0</v>
      </c>
      <c r="Q625" s="196">
        <f>0</f>
        <v>0</v>
      </c>
      <c r="R625" s="196">
        <f>0</f>
        <v>0</v>
      </c>
      <c r="S625" s="196">
        <f>0</f>
        <v>0</v>
      </c>
      <c r="T625" s="196">
        <f>0</f>
        <v>0</v>
      </c>
      <c r="U625" s="196">
        <f>0</f>
        <v>0</v>
      </c>
      <c r="V625" s="196">
        <f>0</f>
        <v>0</v>
      </c>
      <c r="W625" s="196">
        <f>0</f>
        <v>0</v>
      </c>
      <c r="X625" s="196">
        <f>0</f>
        <v>0</v>
      </c>
      <c r="Y625" s="196">
        <f>0</f>
        <v>0</v>
      </c>
      <c r="Z625" s="196">
        <f>0</f>
        <v>0</v>
      </c>
    </row>
    <row r="626" spans="1:26" outlineLevel="1" x14ac:dyDescent="0.3">
      <c r="A626" s="244"/>
      <c r="B626" s="195" t="s">
        <v>42</v>
      </c>
      <c r="C626" s="195"/>
      <c r="D626" s="195"/>
      <c r="E626" s="195"/>
      <c r="F626" s="195"/>
      <c r="G626" s="196">
        <f ca="1">ROUND(G627+G628,0)</f>
        <v>0</v>
      </c>
      <c r="H626" s="196">
        <f t="shared" ref="H626:L626" ca="1" si="653">ROUND(H627+H628,0)</f>
        <v>0</v>
      </c>
      <c r="I626" s="196">
        <f t="shared" ca="1" si="653"/>
        <v>0</v>
      </c>
      <c r="J626" s="196">
        <f t="shared" ca="1" si="653"/>
        <v>0</v>
      </c>
      <c r="K626" s="196">
        <f t="shared" ca="1" si="653"/>
        <v>0</v>
      </c>
      <c r="L626" s="196">
        <f t="shared" ca="1" si="653"/>
        <v>0</v>
      </c>
      <c r="M626" s="196">
        <f t="shared" ref="M626:Z626" ca="1" si="654">ROUND(M627+M628,0)</f>
        <v>0</v>
      </c>
      <c r="N626" s="196">
        <f t="shared" ca="1" si="654"/>
        <v>0</v>
      </c>
      <c r="O626" s="196">
        <f t="shared" ca="1" si="654"/>
        <v>0</v>
      </c>
      <c r="P626" s="196">
        <f t="shared" ca="1" si="654"/>
        <v>0</v>
      </c>
      <c r="Q626" s="196">
        <f t="shared" ca="1" si="654"/>
        <v>0</v>
      </c>
      <c r="R626" s="196">
        <f t="shared" ca="1" si="654"/>
        <v>0</v>
      </c>
      <c r="S626" s="196">
        <f t="shared" ca="1" si="654"/>
        <v>0</v>
      </c>
      <c r="T626" s="196">
        <f t="shared" ca="1" si="654"/>
        <v>0</v>
      </c>
      <c r="U626" s="196">
        <f t="shared" ca="1" si="654"/>
        <v>0</v>
      </c>
      <c r="V626" s="196">
        <f t="shared" ca="1" si="654"/>
        <v>0</v>
      </c>
      <c r="W626" s="196">
        <f t="shared" ca="1" si="654"/>
        <v>0</v>
      </c>
      <c r="X626" s="196">
        <f t="shared" ca="1" si="654"/>
        <v>0</v>
      </c>
      <c r="Y626" s="196">
        <f t="shared" ca="1" si="654"/>
        <v>0</v>
      </c>
      <c r="Z626" s="196">
        <f t="shared" ca="1" si="654"/>
        <v>0</v>
      </c>
    </row>
    <row r="627" spans="1:26" outlineLevel="1" x14ac:dyDescent="0.3">
      <c r="A627" s="244"/>
      <c r="B627" s="195" t="s">
        <v>135</v>
      </c>
      <c r="C627" s="195"/>
      <c r="D627" s="195"/>
      <c r="E627" s="195"/>
      <c r="F627" s="195"/>
      <c r="G627" s="204">
        <f ca="1">AP350</f>
        <v>0</v>
      </c>
      <c r="H627" s="204">
        <f t="shared" ref="H627:Z627" ca="1" si="655">AQ350</f>
        <v>0</v>
      </c>
      <c r="I627" s="204">
        <f t="shared" ca="1" si="655"/>
        <v>0</v>
      </c>
      <c r="J627" s="204">
        <f t="shared" ca="1" si="655"/>
        <v>0</v>
      </c>
      <c r="K627" s="204">
        <f t="shared" ca="1" si="655"/>
        <v>0</v>
      </c>
      <c r="L627" s="204">
        <f t="shared" ca="1" si="655"/>
        <v>0</v>
      </c>
      <c r="M627" s="204">
        <f t="shared" ca="1" si="655"/>
        <v>0</v>
      </c>
      <c r="N627" s="204">
        <f t="shared" ca="1" si="655"/>
        <v>0</v>
      </c>
      <c r="O627" s="204">
        <f t="shared" ca="1" si="655"/>
        <v>0</v>
      </c>
      <c r="P627" s="204">
        <f t="shared" ca="1" si="655"/>
        <v>0</v>
      </c>
      <c r="Q627" s="204">
        <f t="shared" ca="1" si="655"/>
        <v>0</v>
      </c>
      <c r="R627" s="204">
        <f t="shared" ca="1" si="655"/>
        <v>0</v>
      </c>
      <c r="S627" s="204">
        <f t="shared" ca="1" si="655"/>
        <v>0</v>
      </c>
      <c r="T627" s="204">
        <f t="shared" ca="1" si="655"/>
        <v>0</v>
      </c>
      <c r="U627" s="204">
        <f t="shared" ca="1" si="655"/>
        <v>0</v>
      </c>
      <c r="V627" s="204">
        <f t="shared" ca="1" si="655"/>
        <v>0</v>
      </c>
      <c r="W627" s="204">
        <f t="shared" ca="1" si="655"/>
        <v>0</v>
      </c>
      <c r="X627" s="204">
        <f t="shared" ca="1" si="655"/>
        <v>0</v>
      </c>
      <c r="Y627" s="204">
        <f t="shared" ca="1" si="655"/>
        <v>0</v>
      </c>
      <c r="Z627" s="204">
        <f t="shared" ca="1" si="655"/>
        <v>0</v>
      </c>
    </row>
    <row r="628" spans="1:26" outlineLevel="1" x14ac:dyDescent="0.3">
      <c r="A628" s="244"/>
      <c r="B628" s="195" t="s">
        <v>136</v>
      </c>
      <c r="C628" s="195"/>
      <c r="D628" s="195"/>
      <c r="E628" s="195"/>
      <c r="F628" s="195"/>
      <c r="G628" s="196"/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</row>
    <row r="629" spans="1:26" outlineLevel="1" x14ac:dyDescent="0.3">
      <c r="A629" s="244"/>
      <c r="B629" s="200" t="s">
        <v>43</v>
      </c>
      <c r="C629" s="200"/>
      <c r="D629" s="200"/>
      <c r="E629" s="200"/>
      <c r="F629" s="200"/>
      <c r="G629" s="201">
        <f t="shared" ref="G629:L629" ca="1" si="656">ROUND(G617+G611,0)</f>
        <v>0</v>
      </c>
      <c r="H629" s="201">
        <f t="shared" ca="1" si="656"/>
        <v>0</v>
      </c>
      <c r="I629" s="201">
        <f t="shared" ca="1" si="656"/>
        <v>0</v>
      </c>
      <c r="J629" s="201">
        <f t="shared" ca="1" si="656"/>
        <v>0</v>
      </c>
      <c r="K629" s="201">
        <f t="shared" ca="1" si="656"/>
        <v>0</v>
      </c>
      <c r="L629" s="201">
        <f t="shared" ca="1" si="656"/>
        <v>0</v>
      </c>
      <c r="M629" s="201">
        <f t="shared" ref="M629:Z629" ca="1" si="657">ROUND(M617+M611,0)</f>
        <v>0</v>
      </c>
      <c r="N629" s="201">
        <f t="shared" ca="1" si="657"/>
        <v>0</v>
      </c>
      <c r="O629" s="201">
        <f t="shared" ca="1" si="657"/>
        <v>0</v>
      </c>
      <c r="P629" s="201">
        <f t="shared" ca="1" si="657"/>
        <v>0</v>
      </c>
      <c r="Q629" s="201">
        <f t="shared" ca="1" si="657"/>
        <v>0</v>
      </c>
      <c r="R629" s="201">
        <f t="shared" ca="1" si="657"/>
        <v>0</v>
      </c>
      <c r="S629" s="201">
        <f t="shared" ca="1" si="657"/>
        <v>0</v>
      </c>
      <c r="T629" s="201">
        <f t="shared" ca="1" si="657"/>
        <v>0</v>
      </c>
      <c r="U629" s="201">
        <f t="shared" ca="1" si="657"/>
        <v>0</v>
      </c>
      <c r="V629" s="201">
        <f t="shared" ca="1" si="657"/>
        <v>0</v>
      </c>
      <c r="W629" s="201">
        <f t="shared" ca="1" si="657"/>
        <v>0</v>
      </c>
      <c r="X629" s="201">
        <f t="shared" ca="1" si="657"/>
        <v>0</v>
      </c>
      <c r="Y629" s="201">
        <f t="shared" ca="1" si="657"/>
        <v>0</v>
      </c>
      <c r="Z629" s="201">
        <f t="shared" ca="1" si="657"/>
        <v>0</v>
      </c>
    </row>
    <row r="630" spans="1:26" x14ac:dyDescent="0.3">
      <c r="A630" s="244"/>
      <c r="B630" s="202" t="s">
        <v>35</v>
      </c>
      <c r="C630" s="202"/>
      <c r="D630" s="202"/>
      <c r="E630" s="202"/>
      <c r="F630" s="202"/>
      <c r="G630" s="203" t="str">
        <f t="shared" ref="G630" ca="1" si="658">IF(G629=G608,"OK",G608-G629)</f>
        <v>OK</v>
      </c>
      <c r="H630" s="203" t="str">
        <f t="shared" ref="H630" ca="1" si="659">IF(H629=H608,"OK",H608-H629)</f>
        <v>OK</v>
      </c>
      <c r="I630" s="203" t="str">
        <f t="shared" ref="I630" ca="1" si="660">IF(I629=I608,"OK",I608-I629)</f>
        <v>OK</v>
      </c>
      <c r="J630" s="203" t="str">
        <f t="shared" ref="J630" ca="1" si="661">IF(J629=J608,"OK",J608-J629)</f>
        <v>OK</v>
      </c>
      <c r="K630" s="203" t="str">
        <f t="shared" ref="K630" ca="1" si="662">IF(K629=K608,"OK",K608-K629)</f>
        <v>OK</v>
      </c>
      <c r="L630" s="203" t="str">
        <f t="shared" ref="L630:Z630" ca="1" si="663">IF(L629=L608,"OK",L608-L629)</f>
        <v>OK</v>
      </c>
      <c r="M630" s="203" t="str">
        <f t="shared" ca="1" si="663"/>
        <v>OK</v>
      </c>
      <c r="N630" s="203" t="str">
        <f t="shared" ca="1" si="663"/>
        <v>OK</v>
      </c>
      <c r="O630" s="203" t="str">
        <f t="shared" ca="1" si="663"/>
        <v>OK</v>
      </c>
      <c r="P630" s="203" t="str">
        <f t="shared" ca="1" si="663"/>
        <v>OK</v>
      </c>
      <c r="Q630" s="203" t="str">
        <f t="shared" ca="1" si="663"/>
        <v>OK</v>
      </c>
      <c r="R630" s="203" t="str">
        <f t="shared" ca="1" si="663"/>
        <v>OK</v>
      </c>
      <c r="S630" s="203" t="str">
        <f t="shared" ca="1" si="663"/>
        <v>OK</v>
      </c>
      <c r="T630" s="203" t="str">
        <f t="shared" ca="1" si="663"/>
        <v>OK</v>
      </c>
      <c r="U630" s="203" t="str">
        <f t="shared" ca="1" si="663"/>
        <v>OK</v>
      </c>
      <c r="V630" s="203" t="str">
        <f t="shared" ca="1" si="663"/>
        <v>OK</v>
      </c>
      <c r="W630" s="203" t="str">
        <f t="shared" ca="1" si="663"/>
        <v>OK</v>
      </c>
      <c r="X630" s="203" t="str">
        <f t="shared" ca="1" si="663"/>
        <v>OK</v>
      </c>
      <c r="Y630" s="203" t="str">
        <f t="shared" ca="1" si="663"/>
        <v>OK</v>
      </c>
      <c r="Z630" s="203" t="str">
        <f t="shared" ca="1" si="663"/>
        <v>OK</v>
      </c>
    </row>
    <row r="631" spans="1:26" x14ac:dyDescent="0.3">
      <c r="A631" s="244" t="s">
        <v>212</v>
      </c>
      <c r="B631" s="173" t="s">
        <v>211</v>
      </c>
      <c r="C631" s="173"/>
      <c r="D631" s="173"/>
      <c r="E631" s="173"/>
      <c r="F631" s="173"/>
      <c r="G631" s="173">
        <f ca="1">Projekt!K$2</f>
        <v>2026</v>
      </c>
      <c r="H631" s="173">
        <f ca="1">Projekt!L$2</f>
        <v>2027</v>
      </c>
      <c r="I631" s="173">
        <f ca="1">Projekt!M$2</f>
        <v>2028</v>
      </c>
      <c r="J631" s="173">
        <f ca="1">Projekt!N$2</f>
        <v>2029</v>
      </c>
      <c r="K631" s="173">
        <f ca="1">Projekt!O$2</f>
        <v>2030</v>
      </c>
      <c r="L631" s="173">
        <f ca="1">Projekt!P$2</f>
        <v>2031</v>
      </c>
      <c r="M631" s="173">
        <f ca="1">Projekt!Q$2</f>
        <v>2032</v>
      </c>
      <c r="N631" s="173">
        <f ca="1">Projekt!R$2</f>
        <v>2033</v>
      </c>
      <c r="O631" s="173">
        <f ca="1">Projekt!S$2</f>
        <v>2034</v>
      </c>
      <c r="P631" s="173">
        <f ca="1">Projekt!T$2</f>
        <v>2035</v>
      </c>
      <c r="Q631" s="173">
        <f ca="1">Projekt!U$2</f>
        <v>2036</v>
      </c>
      <c r="R631" s="173">
        <f ca="1">Projekt!V$2</f>
        <v>2037</v>
      </c>
      <c r="S631" s="173">
        <f ca="1">Projekt!W$2</f>
        <v>2038</v>
      </c>
      <c r="T631" s="173">
        <f ca="1">Projekt!X$2</f>
        <v>2039</v>
      </c>
      <c r="U631" s="173">
        <f ca="1">Projekt!Y$2</f>
        <v>2040</v>
      </c>
      <c r="V631" s="173">
        <f ca="1">Projekt!Z$2</f>
        <v>2041</v>
      </c>
      <c r="W631" s="173">
        <f ca="1">Projekt!AA$2</f>
        <v>2042</v>
      </c>
      <c r="X631" s="173">
        <f ca="1">Projekt!AB$2</f>
        <v>2043</v>
      </c>
      <c r="Y631" s="173">
        <f ca="1">Projekt!AC$2</f>
        <v>2044</v>
      </c>
      <c r="Z631" s="173">
        <f ca="1">Projekt!AD$2</f>
        <v>2045</v>
      </c>
    </row>
    <row r="632" spans="1:26" outlineLevel="1" x14ac:dyDescent="0.3">
      <c r="A632" s="244"/>
      <c r="B632" s="200" t="s">
        <v>137</v>
      </c>
      <c r="C632" s="205"/>
      <c r="D632" s="205"/>
      <c r="E632" s="205"/>
      <c r="F632" s="205"/>
      <c r="G632" s="156">
        <f t="shared" ref="G632:L632" si="664">ROUND(C407,0)</f>
        <v>0</v>
      </c>
      <c r="H632" s="156">
        <f t="shared" si="664"/>
        <v>0</v>
      </c>
      <c r="I632" s="156">
        <f t="shared" si="664"/>
        <v>0</v>
      </c>
      <c r="J632" s="156">
        <f t="shared" si="664"/>
        <v>0</v>
      </c>
      <c r="K632" s="156">
        <f t="shared" si="664"/>
        <v>0</v>
      </c>
      <c r="L632" s="156">
        <f t="shared" si="664"/>
        <v>0</v>
      </c>
      <c r="M632" s="156">
        <f t="shared" ref="M632" si="665">ROUND(I407,0)</f>
        <v>0</v>
      </c>
      <c r="N632" s="156">
        <f t="shared" ref="N632" si="666">ROUND(J407,0)</f>
        <v>0</v>
      </c>
      <c r="O632" s="156">
        <f t="shared" ref="O632" si="667">ROUND(K407,0)</f>
        <v>0</v>
      </c>
      <c r="P632" s="156">
        <f t="shared" ref="P632" si="668">ROUND(L407,0)</f>
        <v>0</v>
      </c>
      <c r="Q632" s="156">
        <f t="shared" ref="Q632" si="669">ROUND(M407,0)</f>
        <v>0</v>
      </c>
      <c r="R632" s="156">
        <f t="shared" ref="R632" si="670">ROUND(N407,0)</f>
        <v>0</v>
      </c>
      <c r="S632" s="156">
        <f t="shared" ref="S632" si="671">ROUND(O407,0)</f>
        <v>0</v>
      </c>
      <c r="T632" s="156">
        <f t="shared" ref="T632" si="672">ROUND(P407,0)</f>
        <v>0</v>
      </c>
      <c r="U632" s="156">
        <f t="shared" ref="U632" si="673">ROUND(Q407,0)</f>
        <v>0</v>
      </c>
      <c r="V632" s="156">
        <f t="shared" ref="V632" si="674">ROUND(R407,0)</f>
        <v>0</v>
      </c>
      <c r="W632" s="156">
        <f t="shared" ref="W632" si="675">ROUND(S407,0)</f>
        <v>0</v>
      </c>
      <c r="X632" s="156">
        <f t="shared" ref="X632" si="676">ROUND(T407,0)</f>
        <v>0</v>
      </c>
      <c r="Y632" s="156">
        <f t="shared" ref="Y632" si="677">ROUND(U407,0)</f>
        <v>0</v>
      </c>
      <c r="Z632" s="156">
        <f t="shared" ref="Z632" si="678">ROUND(V407,0)</f>
        <v>0</v>
      </c>
    </row>
    <row r="633" spans="1:26" outlineLevel="1" x14ac:dyDescent="0.3">
      <c r="A633" s="244"/>
      <c r="B633" s="200" t="s">
        <v>45</v>
      </c>
      <c r="C633" s="205"/>
      <c r="D633" s="205"/>
      <c r="E633" s="205"/>
      <c r="F633" s="205"/>
      <c r="G633" s="163">
        <f ca="1">ROUND(SUM(G634:G640),0)</f>
        <v>0</v>
      </c>
      <c r="H633" s="163">
        <f t="shared" ref="H633:L633" ca="1" si="679">ROUND(SUM(H634:H640),0)</f>
        <v>0</v>
      </c>
      <c r="I633" s="163">
        <f t="shared" ca="1" si="679"/>
        <v>0</v>
      </c>
      <c r="J633" s="163">
        <f t="shared" ca="1" si="679"/>
        <v>0</v>
      </c>
      <c r="K633" s="163">
        <f t="shared" ca="1" si="679"/>
        <v>0</v>
      </c>
      <c r="L633" s="163">
        <f t="shared" ca="1" si="679"/>
        <v>0</v>
      </c>
      <c r="M633" s="163">
        <f t="shared" ref="M633:Z633" ca="1" si="680">ROUND(SUM(M634:M640),0)</f>
        <v>0</v>
      </c>
      <c r="N633" s="163">
        <f t="shared" ca="1" si="680"/>
        <v>0</v>
      </c>
      <c r="O633" s="163">
        <f t="shared" ca="1" si="680"/>
        <v>0</v>
      </c>
      <c r="P633" s="163">
        <f t="shared" ca="1" si="680"/>
        <v>0</v>
      </c>
      <c r="Q633" s="163">
        <f t="shared" ca="1" si="680"/>
        <v>0</v>
      </c>
      <c r="R633" s="163">
        <f t="shared" ca="1" si="680"/>
        <v>0</v>
      </c>
      <c r="S633" s="163">
        <f t="shared" ca="1" si="680"/>
        <v>0</v>
      </c>
      <c r="T633" s="163">
        <f t="shared" ca="1" si="680"/>
        <v>0</v>
      </c>
      <c r="U633" s="163">
        <f t="shared" ca="1" si="680"/>
        <v>0</v>
      </c>
      <c r="V633" s="163">
        <f t="shared" ca="1" si="680"/>
        <v>0</v>
      </c>
      <c r="W633" s="163">
        <f t="shared" ca="1" si="680"/>
        <v>0</v>
      </c>
      <c r="X633" s="163">
        <f t="shared" ca="1" si="680"/>
        <v>0</v>
      </c>
      <c r="Y633" s="163">
        <f t="shared" ca="1" si="680"/>
        <v>0</v>
      </c>
      <c r="Z633" s="163">
        <f t="shared" ca="1" si="680"/>
        <v>0</v>
      </c>
    </row>
    <row r="634" spans="1:26" outlineLevel="1" x14ac:dyDescent="0.3">
      <c r="A634" s="244"/>
      <c r="B634" s="206" t="s">
        <v>46</v>
      </c>
      <c r="C634" s="207"/>
      <c r="D634" s="207"/>
      <c r="E634" s="207"/>
      <c r="F634" s="207"/>
      <c r="G634" s="156">
        <f t="shared" ref="G634:P640" ca="1" si="681">ROUND(C409,0)</f>
        <v>0</v>
      </c>
      <c r="H634" s="156">
        <f t="shared" ca="1" si="681"/>
        <v>0</v>
      </c>
      <c r="I634" s="156">
        <f t="shared" ca="1" si="681"/>
        <v>0</v>
      </c>
      <c r="J634" s="156">
        <f t="shared" ca="1" si="681"/>
        <v>0</v>
      </c>
      <c r="K634" s="156">
        <f t="shared" ca="1" si="681"/>
        <v>0</v>
      </c>
      <c r="L634" s="156">
        <f t="shared" ca="1" si="681"/>
        <v>0</v>
      </c>
      <c r="M634" s="156">
        <f t="shared" ca="1" si="681"/>
        <v>0</v>
      </c>
      <c r="N634" s="156">
        <f t="shared" ca="1" si="681"/>
        <v>0</v>
      </c>
      <c r="O634" s="156">
        <f t="shared" ca="1" si="681"/>
        <v>0</v>
      </c>
      <c r="P634" s="156">
        <f t="shared" ca="1" si="681"/>
        <v>0</v>
      </c>
      <c r="Q634" s="156">
        <f t="shared" ref="Q634:Z640" ca="1" si="682">ROUND(M409,0)</f>
        <v>0</v>
      </c>
      <c r="R634" s="156">
        <f t="shared" ca="1" si="682"/>
        <v>0</v>
      </c>
      <c r="S634" s="156">
        <f t="shared" ca="1" si="682"/>
        <v>0</v>
      </c>
      <c r="T634" s="156">
        <f t="shared" ca="1" si="682"/>
        <v>0</v>
      </c>
      <c r="U634" s="156">
        <f t="shared" ca="1" si="682"/>
        <v>0</v>
      </c>
      <c r="V634" s="156">
        <f t="shared" ca="1" si="682"/>
        <v>0</v>
      </c>
      <c r="W634" s="156">
        <f t="shared" ca="1" si="682"/>
        <v>0</v>
      </c>
      <c r="X634" s="156">
        <f t="shared" ca="1" si="682"/>
        <v>0</v>
      </c>
      <c r="Y634" s="156">
        <f t="shared" ca="1" si="682"/>
        <v>0</v>
      </c>
      <c r="Z634" s="156">
        <f t="shared" ca="1" si="682"/>
        <v>0</v>
      </c>
    </row>
    <row r="635" spans="1:26" outlineLevel="1" x14ac:dyDescent="0.3">
      <c r="A635" s="244"/>
      <c r="B635" s="195" t="s">
        <v>47</v>
      </c>
      <c r="C635" s="207"/>
      <c r="D635" s="207"/>
      <c r="E635" s="207"/>
      <c r="F635" s="207"/>
      <c r="G635" s="156">
        <f t="shared" si="681"/>
        <v>0</v>
      </c>
      <c r="H635" s="156">
        <f t="shared" si="681"/>
        <v>0</v>
      </c>
      <c r="I635" s="156">
        <f t="shared" si="681"/>
        <v>0</v>
      </c>
      <c r="J635" s="156">
        <f t="shared" si="681"/>
        <v>0</v>
      </c>
      <c r="K635" s="156">
        <f t="shared" si="681"/>
        <v>0</v>
      </c>
      <c r="L635" s="156">
        <f t="shared" si="681"/>
        <v>0</v>
      </c>
      <c r="M635" s="156">
        <f t="shared" si="681"/>
        <v>0</v>
      </c>
      <c r="N635" s="156">
        <f t="shared" si="681"/>
        <v>0</v>
      </c>
      <c r="O635" s="156">
        <f t="shared" si="681"/>
        <v>0</v>
      </c>
      <c r="P635" s="156">
        <f t="shared" si="681"/>
        <v>0</v>
      </c>
      <c r="Q635" s="156">
        <f t="shared" si="682"/>
        <v>0</v>
      </c>
      <c r="R635" s="156">
        <f t="shared" si="682"/>
        <v>0</v>
      </c>
      <c r="S635" s="156">
        <f t="shared" si="682"/>
        <v>0</v>
      </c>
      <c r="T635" s="156">
        <f t="shared" si="682"/>
        <v>0</v>
      </c>
      <c r="U635" s="156">
        <f t="shared" si="682"/>
        <v>0</v>
      </c>
      <c r="V635" s="156">
        <f t="shared" si="682"/>
        <v>0</v>
      </c>
      <c r="W635" s="156">
        <f t="shared" si="682"/>
        <v>0</v>
      </c>
      <c r="X635" s="156">
        <f t="shared" si="682"/>
        <v>0</v>
      </c>
      <c r="Y635" s="156">
        <f t="shared" si="682"/>
        <v>0</v>
      </c>
      <c r="Z635" s="156">
        <f t="shared" si="682"/>
        <v>0</v>
      </c>
    </row>
    <row r="636" spans="1:26" outlineLevel="1" x14ac:dyDescent="0.3">
      <c r="A636" s="244"/>
      <c r="B636" s="195" t="s">
        <v>48</v>
      </c>
      <c r="C636" s="207"/>
      <c r="D636" s="207"/>
      <c r="E636" s="207"/>
      <c r="F636" s="207"/>
      <c r="G636" s="156">
        <f t="shared" si="681"/>
        <v>0</v>
      </c>
      <c r="H636" s="156">
        <f t="shared" si="681"/>
        <v>0</v>
      </c>
      <c r="I636" s="156">
        <f t="shared" si="681"/>
        <v>0</v>
      </c>
      <c r="J636" s="156">
        <f t="shared" si="681"/>
        <v>0</v>
      </c>
      <c r="K636" s="156">
        <f t="shared" si="681"/>
        <v>0</v>
      </c>
      <c r="L636" s="156">
        <f t="shared" si="681"/>
        <v>0</v>
      </c>
      <c r="M636" s="156">
        <f t="shared" si="681"/>
        <v>0</v>
      </c>
      <c r="N636" s="156">
        <f t="shared" si="681"/>
        <v>0</v>
      </c>
      <c r="O636" s="156">
        <f t="shared" si="681"/>
        <v>0</v>
      </c>
      <c r="P636" s="156">
        <f t="shared" si="681"/>
        <v>0</v>
      </c>
      <c r="Q636" s="156">
        <f t="shared" si="682"/>
        <v>0</v>
      </c>
      <c r="R636" s="156">
        <f t="shared" si="682"/>
        <v>0</v>
      </c>
      <c r="S636" s="156">
        <f t="shared" si="682"/>
        <v>0</v>
      </c>
      <c r="T636" s="156">
        <f t="shared" si="682"/>
        <v>0</v>
      </c>
      <c r="U636" s="156">
        <f t="shared" si="682"/>
        <v>0</v>
      </c>
      <c r="V636" s="156">
        <f t="shared" si="682"/>
        <v>0</v>
      </c>
      <c r="W636" s="156">
        <f t="shared" si="682"/>
        <v>0</v>
      </c>
      <c r="X636" s="156">
        <f t="shared" si="682"/>
        <v>0</v>
      </c>
      <c r="Y636" s="156">
        <f t="shared" si="682"/>
        <v>0</v>
      </c>
      <c r="Z636" s="156">
        <f t="shared" si="682"/>
        <v>0</v>
      </c>
    </row>
    <row r="637" spans="1:26" outlineLevel="1" x14ac:dyDescent="0.3">
      <c r="A637" s="244"/>
      <c r="B637" s="195" t="s">
        <v>138</v>
      </c>
      <c r="C637" s="207"/>
      <c r="D637" s="207"/>
      <c r="E637" s="207"/>
      <c r="F637" s="207"/>
      <c r="G637" s="156">
        <f t="shared" si="681"/>
        <v>0</v>
      </c>
      <c r="H637" s="156">
        <f t="shared" si="681"/>
        <v>0</v>
      </c>
      <c r="I637" s="156">
        <f t="shared" si="681"/>
        <v>0</v>
      </c>
      <c r="J637" s="156">
        <f t="shared" si="681"/>
        <v>0</v>
      </c>
      <c r="K637" s="156">
        <f t="shared" si="681"/>
        <v>0</v>
      </c>
      <c r="L637" s="156">
        <f t="shared" si="681"/>
        <v>0</v>
      </c>
      <c r="M637" s="156">
        <f t="shared" si="681"/>
        <v>0</v>
      </c>
      <c r="N637" s="156">
        <f t="shared" si="681"/>
        <v>0</v>
      </c>
      <c r="O637" s="156">
        <f t="shared" si="681"/>
        <v>0</v>
      </c>
      <c r="P637" s="156">
        <f t="shared" si="681"/>
        <v>0</v>
      </c>
      <c r="Q637" s="156">
        <f t="shared" si="682"/>
        <v>0</v>
      </c>
      <c r="R637" s="156">
        <f t="shared" si="682"/>
        <v>0</v>
      </c>
      <c r="S637" s="156">
        <f t="shared" si="682"/>
        <v>0</v>
      </c>
      <c r="T637" s="156">
        <f t="shared" si="682"/>
        <v>0</v>
      </c>
      <c r="U637" s="156">
        <f t="shared" si="682"/>
        <v>0</v>
      </c>
      <c r="V637" s="156">
        <f t="shared" si="682"/>
        <v>0</v>
      </c>
      <c r="W637" s="156">
        <f t="shared" si="682"/>
        <v>0</v>
      </c>
      <c r="X637" s="156">
        <f t="shared" si="682"/>
        <v>0</v>
      </c>
      <c r="Y637" s="156">
        <f t="shared" si="682"/>
        <v>0</v>
      </c>
      <c r="Z637" s="156">
        <f t="shared" si="682"/>
        <v>0</v>
      </c>
    </row>
    <row r="638" spans="1:26" outlineLevel="1" x14ac:dyDescent="0.3">
      <c r="A638" s="244"/>
      <c r="B638" s="195" t="s">
        <v>139</v>
      </c>
      <c r="C638" s="207"/>
      <c r="D638" s="207"/>
      <c r="E638" s="207"/>
      <c r="F638" s="207"/>
      <c r="G638" s="156">
        <f t="shared" si="681"/>
        <v>0</v>
      </c>
      <c r="H638" s="156">
        <f t="shared" si="681"/>
        <v>0</v>
      </c>
      <c r="I638" s="156">
        <f t="shared" si="681"/>
        <v>0</v>
      </c>
      <c r="J638" s="156">
        <f t="shared" si="681"/>
        <v>0</v>
      </c>
      <c r="K638" s="156">
        <f t="shared" si="681"/>
        <v>0</v>
      </c>
      <c r="L638" s="156">
        <f t="shared" si="681"/>
        <v>0</v>
      </c>
      <c r="M638" s="156">
        <f t="shared" si="681"/>
        <v>0</v>
      </c>
      <c r="N638" s="156">
        <f t="shared" si="681"/>
        <v>0</v>
      </c>
      <c r="O638" s="156">
        <f t="shared" si="681"/>
        <v>0</v>
      </c>
      <c r="P638" s="156">
        <f t="shared" si="681"/>
        <v>0</v>
      </c>
      <c r="Q638" s="156">
        <f t="shared" si="682"/>
        <v>0</v>
      </c>
      <c r="R638" s="156">
        <f t="shared" si="682"/>
        <v>0</v>
      </c>
      <c r="S638" s="156">
        <f t="shared" si="682"/>
        <v>0</v>
      </c>
      <c r="T638" s="156">
        <f t="shared" si="682"/>
        <v>0</v>
      </c>
      <c r="U638" s="156">
        <f t="shared" si="682"/>
        <v>0</v>
      </c>
      <c r="V638" s="156">
        <f t="shared" si="682"/>
        <v>0</v>
      </c>
      <c r="W638" s="156">
        <f t="shared" si="682"/>
        <v>0</v>
      </c>
      <c r="X638" s="156">
        <f t="shared" si="682"/>
        <v>0</v>
      </c>
      <c r="Y638" s="156">
        <f t="shared" si="682"/>
        <v>0</v>
      </c>
      <c r="Z638" s="156">
        <f t="shared" si="682"/>
        <v>0</v>
      </c>
    </row>
    <row r="639" spans="1:26" outlineLevel="1" x14ac:dyDescent="0.3">
      <c r="A639" s="244"/>
      <c r="B639" s="195" t="s">
        <v>49</v>
      </c>
      <c r="C639" s="207"/>
      <c r="D639" s="207"/>
      <c r="E639" s="207"/>
      <c r="F639" s="207"/>
      <c r="G639" s="156">
        <f t="shared" si="681"/>
        <v>0</v>
      </c>
      <c r="H639" s="156">
        <f t="shared" si="681"/>
        <v>0</v>
      </c>
      <c r="I639" s="156">
        <f t="shared" si="681"/>
        <v>0</v>
      </c>
      <c r="J639" s="156">
        <f t="shared" si="681"/>
        <v>0</v>
      </c>
      <c r="K639" s="156">
        <f t="shared" si="681"/>
        <v>0</v>
      </c>
      <c r="L639" s="156">
        <f t="shared" si="681"/>
        <v>0</v>
      </c>
      <c r="M639" s="156">
        <f t="shared" si="681"/>
        <v>0</v>
      </c>
      <c r="N639" s="156">
        <f t="shared" si="681"/>
        <v>0</v>
      </c>
      <c r="O639" s="156">
        <f t="shared" si="681"/>
        <v>0</v>
      </c>
      <c r="P639" s="156">
        <f t="shared" si="681"/>
        <v>0</v>
      </c>
      <c r="Q639" s="156">
        <f t="shared" si="682"/>
        <v>0</v>
      </c>
      <c r="R639" s="156">
        <f t="shared" si="682"/>
        <v>0</v>
      </c>
      <c r="S639" s="156">
        <f t="shared" si="682"/>
        <v>0</v>
      </c>
      <c r="T639" s="156">
        <f t="shared" si="682"/>
        <v>0</v>
      </c>
      <c r="U639" s="156">
        <f t="shared" si="682"/>
        <v>0</v>
      </c>
      <c r="V639" s="156">
        <f t="shared" si="682"/>
        <v>0</v>
      </c>
      <c r="W639" s="156">
        <f t="shared" si="682"/>
        <v>0</v>
      </c>
      <c r="X639" s="156">
        <f t="shared" si="682"/>
        <v>0</v>
      </c>
      <c r="Y639" s="156">
        <f t="shared" si="682"/>
        <v>0</v>
      </c>
      <c r="Z639" s="156">
        <f t="shared" si="682"/>
        <v>0</v>
      </c>
    </row>
    <row r="640" spans="1:26" outlineLevel="1" x14ac:dyDescent="0.3">
      <c r="A640" s="244"/>
      <c r="B640" s="208" t="s">
        <v>50</v>
      </c>
      <c r="C640" s="207"/>
      <c r="D640" s="207"/>
      <c r="E640" s="207"/>
      <c r="F640" s="207"/>
      <c r="G640" s="156">
        <f t="shared" si="681"/>
        <v>0</v>
      </c>
      <c r="H640" s="156">
        <f t="shared" si="681"/>
        <v>0</v>
      </c>
      <c r="I640" s="156">
        <f t="shared" si="681"/>
        <v>0</v>
      </c>
      <c r="J640" s="156">
        <f t="shared" si="681"/>
        <v>0</v>
      </c>
      <c r="K640" s="156">
        <f t="shared" si="681"/>
        <v>0</v>
      </c>
      <c r="L640" s="156">
        <f t="shared" si="681"/>
        <v>0</v>
      </c>
      <c r="M640" s="156">
        <f t="shared" si="681"/>
        <v>0</v>
      </c>
      <c r="N640" s="156">
        <f t="shared" si="681"/>
        <v>0</v>
      </c>
      <c r="O640" s="156">
        <f t="shared" si="681"/>
        <v>0</v>
      </c>
      <c r="P640" s="156">
        <f t="shared" si="681"/>
        <v>0</v>
      </c>
      <c r="Q640" s="156">
        <f t="shared" si="682"/>
        <v>0</v>
      </c>
      <c r="R640" s="156">
        <f t="shared" si="682"/>
        <v>0</v>
      </c>
      <c r="S640" s="156">
        <f t="shared" si="682"/>
        <v>0</v>
      </c>
      <c r="T640" s="156">
        <f t="shared" si="682"/>
        <v>0</v>
      </c>
      <c r="U640" s="156">
        <f t="shared" si="682"/>
        <v>0</v>
      </c>
      <c r="V640" s="156">
        <f t="shared" si="682"/>
        <v>0</v>
      </c>
      <c r="W640" s="156">
        <f t="shared" si="682"/>
        <v>0</v>
      </c>
      <c r="X640" s="156">
        <f t="shared" si="682"/>
        <v>0</v>
      </c>
      <c r="Y640" s="156">
        <f t="shared" si="682"/>
        <v>0</v>
      </c>
      <c r="Z640" s="156">
        <f t="shared" si="682"/>
        <v>0</v>
      </c>
    </row>
    <row r="641" spans="1:26" outlineLevel="1" x14ac:dyDescent="0.3">
      <c r="A641" s="244"/>
      <c r="B641" s="200" t="s">
        <v>51</v>
      </c>
      <c r="C641" s="205"/>
      <c r="D641" s="205"/>
      <c r="E641" s="205"/>
      <c r="F641" s="205"/>
      <c r="G641" s="156">
        <f ca="1">ROUND(G632-G633,0)</f>
        <v>0</v>
      </c>
      <c r="H641" s="156">
        <f t="shared" ref="H641:L641" ca="1" si="683">ROUND(H632-H633,0)</f>
        <v>0</v>
      </c>
      <c r="I641" s="156">
        <f t="shared" ca="1" si="683"/>
        <v>0</v>
      </c>
      <c r="J641" s="156">
        <f t="shared" ca="1" si="683"/>
        <v>0</v>
      </c>
      <c r="K641" s="156">
        <f t="shared" ca="1" si="683"/>
        <v>0</v>
      </c>
      <c r="L641" s="156">
        <f t="shared" ca="1" si="683"/>
        <v>0</v>
      </c>
      <c r="M641" s="156">
        <f t="shared" ref="M641:Z641" ca="1" si="684">ROUND(M632-M633,0)</f>
        <v>0</v>
      </c>
      <c r="N641" s="156">
        <f t="shared" ca="1" si="684"/>
        <v>0</v>
      </c>
      <c r="O641" s="156">
        <f t="shared" ca="1" si="684"/>
        <v>0</v>
      </c>
      <c r="P641" s="156">
        <f t="shared" ca="1" si="684"/>
        <v>0</v>
      </c>
      <c r="Q641" s="156">
        <f t="shared" ca="1" si="684"/>
        <v>0</v>
      </c>
      <c r="R641" s="156">
        <f t="shared" ca="1" si="684"/>
        <v>0</v>
      </c>
      <c r="S641" s="156">
        <f t="shared" ca="1" si="684"/>
        <v>0</v>
      </c>
      <c r="T641" s="156">
        <f t="shared" ca="1" si="684"/>
        <v>0</v>
      </c>
      <c r="U641" s="156">
        <f t="shared" ca="1" si="684"/>
        <v>0</v>
      </c>
      <c r="V641" s="156">
        <f t="shared" ca="1" si="684"/>
        <v>0</v>
      </c>
      <c r="W641" s="156">
        <f t="shared" ca="1" si="684"/>
        <v>0</v>
      </c>
      <c r="X641" s="156">
        <f t="shared" ca="1" si="684"/>
        <v>0</v>
      </c>
      <c r="Y641" s="156">
        <f t="shared" ca="1" si="684"/>
        <v>0</v>
      </c>
      <c r="Z641" s="156">
        <f t="shared" ca="1" si="684"/>
        <v>0</v>
      </c>
    </row>
    <row r="642" spans="1:26" outlineLevel="1" x14ac:dyDescent="0.3">
      <c r="A642" s="244"/>
      <c r="B642" s="200" t="s">
        <v>52</v>
      </c>
      <c r="C642" s="205"/>
      <c r="D642" s="205"/>
      <c r="E642" s="205"/>
      <c r="F642" s="205"/>
      <c r="G642" s="156">
        <f ca="1">ROUND(SUM(G643:G645),0)</f>
        <v>0</v>
      </c>
      <c r="H642" s="156">
        <f t="shared" ref="H642:Z642" ca="1" si="685">ROUND(SUM(H643:H645),0)</f>
        <v>0</v>
      </c>
      <c r="I642" s="156">
        <f t="shared" ca="1" si="685"/>
        <v>0</v>
      </c>
      <c r="J642" s="156">
        <f t="shared" ca="1" si="685"/>
        <v>0</v>
      </c>
      <c r="K642" s="156">
        <f t="shared" ca="1" si="685"/>
        <v>0</v>
      </c>
      <c r="L642" s="156">
        <f t="shared" ca="1" si="685"/>
        <v>0</v>
      </c>
      <c r="M642" s="156">
        <f t="shared" ca="1" si="685"/>
        <v>0</v>
      </c>
      <c r="N642" s="156">
        <f t="shared" ca="1" si="685"/>
        <v>0</v>
      </c>
      <c r="O642" s="156">
        <f t="shared" ca="1" si="685"/>
        <v>0</v>
      </c>
      <c r="P642" s="156">
        <f t="shared" ca="1" si="685"/>
        <v>0</v>
      </c>
      <c r="Q642" s="156">
        <f t="shared" ca="1" si="685"/>
        <v>0</v>
      </c>
      <c r="R642" s="156">
        <f t="shared" ca="1" si="685"/>
        <v>0</v>
      </c>
      <c r="S642" s="156">
        <f t="shared" ca="1" si="685"/>
        <v>0</v>
      </c>
      <c r="T642" s="156">
        <f t="shared" ca="1" si="685"/>
        <v>0</v>
      </c>
      <c r="U642" s="156">
        <f t="shared" ca="1" si="685"/>
        <v>0</v>
      </c>
      <c r="V642" s="156">
        <f t="shared" ca="1" si="685"/>
        <v>0</v>
      </c>
      <c r="W642" s="156">
        <f t="shared" ca="1" si="685"/>
        <v>0</v>
      </c>
      <c r="X642" s="156">
        <f t="shared" ca="1" si="685"/>
        <v>0</v>
      </c>
      <c r="Y642" s="156">
        <f t="shared" ca="1" si="685"/>
        <v>0</v>
      </c>
      <c r="Z642" s="156">
        <f t="shared" ca="1" si="685"/>
        <v>0</v>
      </c>
    </row>
    <row r="643" spans="1:26" outlineLevel="1" x14ac:dyDescent="0.3">
      <c r="A643" s="300"/>
      <c r="B643" s="29" t="s">
        <v>289</v>
      </c>
      <c r="C643" s="207"/>
      <c r="D643" s="207"/>
      <c r="E643" s="207"/>
      <c r="F643" s="207"/>
      <c r="G643" s="303">
        <f>0</f>
        <v>0</v>
      </c>
      <c r="H643" s="303">
        <f>0</f>
        <v>0</v>
      </c>
      <c r="I643" s="303">
        <f>0</f>
        <v>0</v>
      </c>
      <c r="J643" s="303">
        <f>0</f>
        <v>0</v>
      </c>
      <c r="K643" s="303">
        <f>0</f>
        <v>0</v>
      </c>
      <c r="L643" s="303">
        <f>0</f>
        <v>0</v>
      </c>
      <c r="M643" s="303">
        <f>0</f>
        <v>0</v>
      </c>
      <c r="N643" s="303">
        <f>0</f>
        <v>0</v>
      </c>
      <c r="O643" s="303">
        <f>0</f>
        <v>0</v>
      </c>
      <c r="P643" s="303">
        <f>0</f>
        <v>0</v>
      </c>
      <c r="Q643" s="303">
        <f>0</f>
        <v>0</v>
      </c>
      <c r="R643" s="303">
        <f>0</f>
        <v>0</v>
      </c>
      <c r="S643" s="303">
        <f>0</f>
        <v>0</v>
      </c>
      <c r="T643" s="303">
        <f>0</f>
        <v>0</v>
      </c>
      <c r="U643" s="303">
        <f>0</f>
        <v>0</v>
      </c>
      <c r="V643" s="303">
        <f>0</f>
        <v>0</v>
      </c>
      <c r="W643" s="303">
        <f>0</f>
        <v>0</v>
      </c>
      <c r="X643" s="303">
        <f>0</f>
        <v>0</v>
      </c>
      <c r="Y643" s="303">
        <f>0</f>
        <v>0</v>
      </c>
      <c r="Z643" s="303">
        <f>0</f>
        <v>0</v>
      </c>
    </row>
    <row r="644" spans="1:26" outlineLevel="1" x14ac:dyDescent="0.3">
      <c r="A644" s="300"/>
      <c r="B644" s="24" t="s">
        <v>290</v>
      </c>
      <c r="C644" s="207"/>
      <c r="D644" s="207"/>
      <c r="E644" s="207"/>
      <c r="F644" s="207"/>
      <c r="G644" s="302">
        <f ca="1">ROUND(C417,0)</f>
        <v>0</v>
      </c>
      <c r="H644" s="302">
        <f t="shared" ref="H644:Z644" ca="1" si="686">ROUND(D417,0)</f>
        <v>0</v>
      </c>
      <c r="I644" s="302">
        <f t="shared" ca="1" si="686"/>
        <v>0</v>
      </c>
      <c r="J644" s="302">
        <f t="shared" ca="1" si="686"/>
        <v>0</v>
      </c>
      <c r="K644" s="302">
        <f t="shared" ca="1" si="686"/>
        <v>0</v>
      </c>
      <c r="L644" s="302">
        <f t="shared" ca="1" si="686"/>
        <v>0</v>
      </c>
      <c r="M644" s="302">
        <f t="shared" ca="1" si="686"/>
        <v>0</v>
      </c>
      <c r="N644" s="302">
        <f t="shared" ca="1" si="686"/>
        <v>0</v>
      </c>
      <c r="O644" s="302">
        <f t="shared" ca="1" si="686"/>
        <v>0</v>
      </c>
      <c r="P644" s="302">
        <f t="shared" ca="1" si="686"/>
        <v>0</v>
      </c>
      <c r="Q644" s="302">
        <f t="shared" ca="1" si="686"/>
        <v>0</v>
      </c>
      <c r="R644" s="302">
        <f t="shared" ca="1" si="686"/>
        <v>0</v>
      </c>
      <c r="S644" s="302">
        <f t="shared" ca="1" si="686"/>
        <v>0</v>
      </c>
      <c r="T644" s="302">
        <f t="shared" ca="1" si="686"/>
        <v>0</v>
      </c>
      <c r="U644" s="302">
        <f t="shared" ca="1" si="686"/>
        <v>0</v>
      </c>
      <c r="V644" s="302">
        <f t="shared" ca="1" si="686"/>
        <v>0</v>
      </c>
      <c r="W644" s="302">
        <f t="shared" ca="1" si="686"/>
        <v>0</v>
      </c>
      <c r="X644" s="302">
        <f t="shared" ca="1" si="686"/>
        <v>0</v>
      </c>
      <c r="Y644" s="302">
        <f t="shared" ca="1" si="686"/>
        <v>0</v>
      </c>
      <c r="Z644" s="302">
        <f t="shared" ca="1" si="686"/>
        <v>0</v>
      </c>
    </row>
    <row r="645" spans="1:26" outlineLevel="1" x14ac:dyDescent="0.3">
      <c r="A645" s="300"/>
      <c r="B645" s="24" t="s">
        <v>291</v>
      </c>
      <c r="C645" s="207"/>
      <c r="D645" s="207"/>
      <c r="E645" s="207"/>
      <c r="F645" s="207"/>
      <c r="G645" s="303">
        <f>0</f>
        <v>0</v>
      </c>
      <c r="H645" s="303">
        <f>0</f>
        <v>0</v>
      </c>
      <c r="I645" s="303">
        <f>0</f>
        <v>0</v>
      </c>
      <c r="J645" s="303">
        <f>0</f>
        <v>0</v>
      </c>
      <c r="K645" s="303">
        <f>0</f>
        <v>0</v>
      </c>
      <c r="L645" s="303">
        <f>0</f>
        <v>0</v>
      </c>
      <c r="M645" s="303">
        <f>0</f>
        <v>0</v>
      </c>
      <c r="N645" s="303">
        <f>0</f>
        <v>0</v>
      </c>
      <c r="O645" s="303">
        <f>0</f>
        <v>0</v>
      </c>
      <c r="P645" s="303">
        <f>0</f>
        <v>0</v>
      </c>
      <c r="Q645" s="303">
        <f>0</f>
        <v>0</v>
      </c>
      <c r="R645" s="303">
        <f>0</f>
        <v>0</v>
      </c>
      <c r="S645" s="303">
        <f>0</f>
        <v>0</v>
      </c>
      <c r="T645" s="303">
        <f>0</f>
        <v>0</v>
      </c>
      <c r="U645" s="303">
        <f>0</f>
        <v>0</v>
      </c>
      <c r="V645" s="303">
        <f>0</f>
        <v>0</v>
      </c>
      <c r="W645" s="303">
        <f>0</f>
        <v>0</v>
      </c>
      <c r="X645" s="303">
        <f>0</f>
        <v>0</v>
      </c>
      <c r="Y645" s="303">
        <f>0</f>
        <v>0</v>
      </c>
      <c r="Z645" s="303">
        <f>0</f>
        <v>0</v>
      </c>
    </row>
    <row r="646" spans="1:26" outlineLevel="1" x14ac:dyDescent="0.3">
      <c r="A646" s="244"/>
      <c r="B646" s="200" t="s">
        <v>53</v>
      </c>
      <c r="C646" s="205"/>
      <c r="D646" s="205"/>
      <c r="E646" s="205"/>
      <c r="F646" s="205"/>
      <c r="G646" s="163">
        <f>0</f>
        <v>0</v>
      </c>
      <c r="H646" s="163">
        <f>0</f>
        <v>0</v>
      </c>
      <c r="I646" s="163">
        <f>0</f>
        <v>0</v>
      </c>
      <c r="J646" s="163">
        <f>0</f>
        <v>0</v>
      </c>
      <c r="K646" s="163">
        <f>0</f>
        <v>0</v>
      </c>
      <c r="L646" s="163">
        <f>0</f>
        <v>0</v>
      </c>
      <c r="M646" s="163">
        <f>0</f>
        <v>0</v>
      </c>
      <c r="N646" s="163">
        <f>0</f>
        <v>0</v>
      </c>
      <c r="O646" s="163">
        <f>0</f>
        <v>0</v>
      </c>
      <c r="P646" s="163">
        <f>0</f>
        <v>0</v>
      </c>
      <c r="Q646" s="163">
        <f>0</f>
        <v>0</v>
      </c>
      <c r="R646" s="163">
        <f>0</f>
        <v>0</v>
      </c>
      <c r="S646" s="163">
        <f>0</f>
        <v>0</v>
      </c>
      <c r="T646" s="163">
        <f>0</f>
        <v>0</v>
      </c>
      <c r="U646" s="163">
        <f>0</f>
        <v>0</v>
      </c>
      <c r="V646" s="163">
        <f>0</f>
        <v>0</v>
      </c>
      <c r="W646" s="163">
        <f>0</f>
        <v>0</v>
      </c>
      <c r="X646" s="163">
        <f>0</f>
        <v>0</v>
      </c>
      <c r="Y646" s="163">
        <f>0</f>
        <v>0</v>
      </c>
      <c r="Z646" s="163">
        <f>0</f>
        <v>0</v>
      </c>
    </row>
    <row r="647" spans="1:26" outlineLevel="1" x14ac:dyDescent="0.3">
      <c r="A647" s="244"/>
      <c r="B647" s="200" t="s">
        <v>54</v>
      </c>
      <c r="C647" s="205"/>
      <c r="D647" s="205"/>
      <c r="E647" s="205"/>
      <c r="F647" s="205"/>
      <c r="G647" s="156">
        <f ca="1">ROUND(G641+G642-G646,0)</f>
        <v>0</v>
      </c>
      <c r="H647" s="156">
        <f t="shared" ref="H647:L647" ca="1" si="687">ROUND(H641+H642-H646,0)</f>
        <v>0</v>
      </c>
      <c r="I647" s="156">
        <f t="shared" ca="1" si="687"/>
        <v>0</v>
      </c>
      <c r="J647" s="156">
        <f t="shared" ca="1" si="687"/>
        <v>0</v>
      </c>
      <c r="K647" s="156">
        <f t="shared" ca="1" si="687"/>
        <v>0</v>
      </c>
      <c r="L647" s="156">
        <f t="shared" ca="1" si="687"/>
        <v>0</v>
      </c>
      <c r="M647" s="156">
        <f t="shared" ref="M647:Z647" ca="1" si="688">ROUND(M641+M642-M646,0)</f>
        <v>0</v>
      </c>
      <c r="N647" s="156">
        <f t="shared" ca="1" si="688"/>
        <v>0</v>
      </c>
      <c r="O647" s="156">
        <f t="shared" ca="1" si="688"/>
        <v>0</v>
      </c>
      <c r="P647" s="156">
        <f t="shared" ca="1" si="688"/>
        <v>0</v>
      </c>
      <c r="Q647" s="156">
        <f t="shared" ca="1" si="688"/>
        <v>0</v>
      </c>
      <c r="R647" s="156">
        <f t="shared" ca="1" si="688"/>
        <v>0</v>
      </c>
      <c r="S647" s="156">
        <f t="shared" ca="1" si="688"/>
        <v>0</v>
      </c>
      <c r="T647" s="156">
        <f t="shared" ca="1" si="688"/>
        <v>0</v>
      </c>
      <c r="U647" s="156">
        <f t="shared" ca="1" si="688"/>
        <v>0</v>
      </c>
      <c r="V647" s="156">
        <f t="shared" ca="1" si="688"/>
        <v>0</v>
      </c>
      <c r="W647" s="156">
        <f t="shared" ca="1" si="688"/>
        <v>0</v>
      </c>
      <c r="X647" s="156">
        <f t="shared" ca="1" si="688"/>
        <v>0</v>
      </c>
      <c r="Y647" s="156">
        <f t="shared" ca="1" si="688"/>
        <v>0</v>
      </c>
      <c r="Z647" s="156">
        <f t="shared" ca="1" si="688"/>
        <v>0</v>
      </c>
    </row>
    <row r="648" spans="1:26" outlineLevel="1" x14ac:dyDescent="0.3">
      <c r="A648" s="244"/>
      <c r="B648" s="200" t="s">
        <v>55</v>
      </c>
      <c r="C648" s="205"/>
      <c r="D648" s="205"/>
      <c r="E648" s="205"/>
      <c r="F648" s="205"/>
      <c r="G648" s="163">
        <f>0</f>
        <v>0</v>
      </c>
      <c r="H648" s="163">
        <f>0</f>
        <v>0</v>
      </c>
      <c r="I648" s="163">
        <f>0</f>
        <v>0</v>
      </c>
      <c r="J648" s="163">
        <f>0</f>
        <v>0</v>
      </c>
      <c r="K648" s="163">
        <f>0</f>
        <v>0</v>
      </c>
      <c r="L648" s="163">
        <f>0</f>
        <v>0</v>
      </c>
      <c r="M648" s="163">
        <f>0</f>
        <v>0</v>
      </c>
      <c r="N648" s="163">
        <f>0</f>
        <v>0</v>
      </c>
      <c r="O648" s="163">
        <f>0</f>
        <v>0</v>
      </c>
      <c r="P648" s="163">
        <f>0</f>
        <v>0</v>
      </c>
      <c r="Q648" s="163">
        <f>0</f>
        <v>0</v>
      </c>
      <c r="R648" s="163">
        <f>0</f>
        <v>0</v>
      </c>
      <c r="S648" s="163">
        <f>0</f>
        <v>0</v>
      </c>
      <c r="T648" s="163">
        <f>0</f>
        <v>0</v>
      </c>
      <c r="U648" s="163">
        <f>0</f>
        <v>0</v>
      </c>
      <c r="V648" s="163">
        <f>0</f>
        <v>0</v>
      </c>
      <c r="W648" s="163">
        <f>0</f>
        <v>0</v>
      </c>
      <c r="X648" s="163">
        <f>0</f>
        <v>0</v>
      </c>
      <c r="Y648" s="163">
        <f>0</f>
        <v>0</v>
      </c>
      <c r="Z648" s="163">
        <f>0</f>
        <v>0</v>
      </c>
    </row>
    <row r="649" spans="1:26" outlineLevel="1" x14ac:dyDescent="0.3">
      <c r="A649" s="244"/>
      <c r="B649" s="200" t="s">
        <v>56</v>
      </c>
      <c r="C649" s="205"/>
      <c r="D649" s="205"/>
      <c r="E649" s="205"/>
      <c r="F649" s="205"/>
      <c r="G649" s="163">
        <f>ROUND(SUM(G650:G651),0)</f>
        <v>0</v>
      </c>
      <c r="H649" s="163">
        <f t="shared" ref="H649:Z649" si="689">ROUND(SUM(H650:H651),0)</f>
        <v>0</v>
      </c>
      <c r="I649" s="163">
        <f t="shared" si="689"/>
        <v>0</v>
      </c>
      <c r="J649" s="163">
        <f t="shared" si="689"/>
        <v>0</v>
      </c>
      <c r="K649" s="163">
        <f t="shared" si="689"/>
        <v>0</v>
      </c>
      <c r="L649" s="163">
        <f t="shared" si="689"/>
        <v>0</v>
      </c>
      <c r="M649" s="163">
        <f t="shared" si="689"/>
        <v>0</v>
      </c>
      <c r="N649" s="163">
        <f t="shared" si="689"/>
        <v>0</v>
      </c>
      <c r="O649" s="163">
        <f t="shared" si="689"/>
        <v>0</v>
      </c>
      <c r="P649" s="163">
        <f t="shared" si="689"/>
        <v>0</v>
      </c>
      <c r="Q649" s="163">
        <f t="shared" si="689"/>
        <v>0</v>
      </c>
      <c r="R649" s="163">
        <f t="shared" si="689"/>
        <v>0</v>
      </c>
      <c r="S649" s="163">
        <f t="shared" si="689"/>
        <v>0</v>
      </c>
      <c r="T649" s="163">
        <f t="shared" si="689"/>
        <v>0</v>
      </c>
      <c r="U649" s="163">
        <f t="shared" si="689"/>
        <v>0</v>
      </c>
      <c r="V649" s="163">
        <f t="shared" si="689"/>
        <v>0</v>
      </c>
      <c r="W649" s="163">
        <f t="shared" si="689"/>
        <v>0</v>
      </c>
      <c r="X649" s="163">
        <f t="shared" si="689"/>
        <v>0</v>
      </c>
      <c r="Y649" s="163">
        <f t="shared" si="689"/>
        <v>0</v>
      </c>
      <c r="Z649" s="163">
        <f t="shared" si="689"/>
        <v>0</v>
      </c>
    </row>
    <row r="650" spans="1:26" outlineLevel="1" x14ac:dyDescent="0.3">
      <c r="A650" s="244"/>
      <c r="B650" s="209" t="s">
        <v>140</v>
      </c>
      <c r="C650" s="207"/>
      <c r="D650" s="207"/>
      <c r="E650" s="207"/>
      <c r="F650" s="207"/>
      <c r="G650" s="163">
        <f t="shared" ref="G650:L650" si="690">ROUND(C442,0)</f>
        <v>0</v>
      </c>
      <c r="H650" s="163">
        <f t="shared" si="690"/>
        <v>0</v>
      </c>
      <c r="I650" s="163">
        <f t="shared" si="690"/>
        <v>0</v>
      </c>
      <c r="J650" s="163">
        <f t="shared" si="690"/>
        <v>0</v>
      </c>
      <c r="K650" s="163">
        <f t="shared" si="690"/>
        <v>0</v>
      </c>
      <c r="L650" s="163">
        <f t="shared" si="690"/>
        <v>0</v>
      </c>
      <c r="M650" s="163">
        <f t="shared" ref="M650" si="691">ROUND(I442,0)</f>
        <v>0</v>
      </c>
      <c r="N650" s="163">
        <f t="shared" ref="N650" si="692">ROUND(J442,0)</f>
        <v>0</v>
      </c>
      <c r="O650" s="163">
        <f t="shared" ref="O650" si="693">ROUND(K442,0)</f>
        <v>0</v>
      </c>
      <c r="P650" s="163">
        <f t="shared" ref="P650" si="694">ROUND(L442,0)</f>
        <v>0</v>
      </c>
      <c r="Q650" s="163">
        <f t="shared" ref="Q650" si="695">ROUND(M442,0)</f>
        <v>0</v>
      </c>
      <c r="R650" s="163">
        <f t="shared" ref="R650" si="696">ROUND(N442,0)</f>
        <v>0</v>
      </c>
      <c r="S650" s="163">
        <f t="shared" ref="S650" si="697">ROUND(O442,0)</f>
        <v>0</v>
      </c>
      <c r="T650" s="163">
        <f t="shared" ref="T650" si="698">ROUND(P442,0)</f>
        <v>0</v>
      </c>
      <c r="U650" s="163">
        <f t="shared" ref="U650" si="699">ROUND(Q442,0)</f>
        <v>0</v>
      </c>
      <c r="V650" s="163">
        <f t="shared" ref="V650" si="700">ROUND(R442,0)</f>
        <v>0</v>
      </c>
      <c r="W650" s="163">
        <f t="shared" ref="W650" si="701">ROUND(S442,0)</f>
        <v>0</v>
      </c>
      <c r="X650" s="163">
        <f t="shared" ref="X650" si="702">ROUND(T442,0)</f>
        <v>0</v>
      </c>
      <c r="Y650" s="163">
        <f t="shared" ref="Y650" si="703">ROUND(U442,0)</f>
        <v>0</v>
      </c>
      <c r="Z650" s="163">
        <f t="shared" ref="Z650" si="704">ROUND(V442,0)</f>
        <v>0</v>
      </c>
    </row>
    <row r="651" spans="1:26" outlineLevel="1" x14ac:dyDescent="0.3">
      <c r="A651" s="300"/>
      <c r="B651" s="207"/>
      <c r="C651" s="207"/>
      <c r="D651" s="207"/>
      <c r="E651" s="207"/>
      <c r="F651" s="207"/>
    </row>
    <row r="652" spans="1:26" outlineLevel="1" x14ac:dyDescent="0.3">
      <c r="A652" s="244"/>
      <c r="B652" s="200" t="s">
        <v>293</v>
      </c>
      <c r="C652" s="205"/>
      <c r="D652" s="205"/>
      <c r="E652" s="205"/>
      <c r="F652" s="205"/>
      <c r="G652" s="156">
        <f ca="1">ROUND(G647+G648-G649,0)</f>
        <v>0</v>
      </c>
      <c r="H652" s="156">
        <f t="shared" ref="H652:L652" ca="1" si="705">ROUND(H647+H648-H649,0)</f>
        <v>0</v>
      </c>
      <c r="I652" s="156">
        <f t="shared" ca="1" si="705"/>
        <v>0</v>
      </c>
      <c r="J652" s="156">
        <f t="shared" ca="1" si="705"/>
        <v>0</v>
      </c>
      <c r="K652" s="156">
        <f t="shared" ca="1" si="705"/>
        <v>0</v>
      </c>
      <c r="L652" s="156">
        <f t="shared" ca="1" si="705"/>
        <v>0</v>
      </c>
      <c r="M652" s="156">
        <f t="shared" ref="M652:Z652" ca="1" si="706">ROUND(M647+M648-M649,0)</f>
        <v>0</v>
      </c>
      <c r="N652" s="156">
        <f t="shared" ca="1" si="706"/>
        <v>0</v>
      </c>
      <c r="O652" s="156">
        <f t="shared" ca="1" si="706"/>
        <v>0</v>
      </c>
      <c r="P652" s="156">
        <f t="shared" ca="1" si="706"/>
        <v>0</v>
      </c>
      <c r="Q652" s="156">
        <f t="shared" ca="1" si="706"/>
        <v>0</v>
      </c>
      <c r="R652" s="156">
        <f t="shared" ca="1" si="706"/>
        <v>0</v>
      </c>
      <c r="S652" s="156">
        <f t="shared" ca="1" si="706"/>
        <v>0</v>
      </c>
      <c r="T652" s="156">
        <f t="shared" ca="1" si="706"/>
        <v>0</v>
      </c>
      <c r="U652" s="156">
        <f t="shared" ca="1" si="706"/>
        <v>0</v>
      </c>
      <c r="V652" s="156">
        <f t="shared" ca="1" si="706"/>
        <v>0</v>
      </c>
      <c r="W652" s="156">
        <f t="shared" ca="1" si="706"/>
        <v>0</v>
      </c>
      <c r="X652" s="156">
        <f t="shared" ca="1" si="706"/>
        <v>0</v>
      </c>
      <c r="Y652" s="156">
        <f t="shared" ca="1" si="706"/>
        <v>0</v>
      </c>
      <c r="Z652" s="156">
        <f t="shared" ca="1" si="706"/>
        <v>0</v>
      </c>
    </row>
    <row r="653" spans="1:26" outlineLevel="1" x14ac:dyDescent="0.3">
      <c r="A653" s="244"/>
      <c r="B653" s="206" t="s">
        <v>57</v>
      </c>
      <c r="C653" s="207"/>
      <c r="D653" s="207"/>
      <c r="E653" s="207"/>
      <c r="F653" s="207"/>
      <c r="G653" s="163">
        <f t="shared" ref="G653:Z653" ca="1" si="707">IF((G652-G643)&gt;0,ROUND((G652-G643)*CIT,0),0)</f>
        <v>0</v>
      </c>
      <c r="H653" s="163">
        <f t="shared" ca="1" si="707"/>
        <v>0</v>
      </c>
      <c r="I653" s="163">
        <f t="shared" ca="1" si="707"/>
        <v>0</v>
      </c>
      <c r="J653" s="163">
        <f t="shared" ca="1" si="707"/>
        <v>0</v>
      </c>
      <c r="K653" s="163">
        <f t="shared" ca="1" si="707"/>
        <v>0</v>
      </c>
      <c r="L653" s="163">
        <f t="shared" ca="1" si="707"/>
        <v>0</v>
      </c>
      <c r="M653" s="163">
        <f t="shared" ca="1" si="707"/>
        <v>0</v>
      </c>
      <c r="N653" s="163">
        <f t="shared" ca="1" si="707"/>
        <v>0</v>
      </c>
      <c r="O653" s="163">
        <f t="shared" ca="1" si="707"/>
        <v>0</v>
      </c>
      <c r="P653" s="163">
        <f t="shared" ca="1" si="707"/>
        <v>0</v>
      </c>
      <c r="Q653" s="163">
        <f t="shared" ca="1" si="707"/>
        <v>0</v>
      </c>
      <c r="R653" s="163">
        <f t="shared" ca="1" si="707"/>
        <v>0</v>
      </c>
      <c r="S653" s="163">
        <f t="shared" ca="1" si="707"/>
        <v>0</v>
      </c>
      <c r="T653" s="163">
        <f t="shared" ca="1" si="707"/>
        <v>0</v>
      </c>
      <c r="U653" s="163">
        <f t="shared" ca="1" si="707"/>
        <v>0</v>
      </c>
      <c r="V653" s="163">
        <f t="shared" ca="1" si="707"/>
        <v>0</v>
      </c>
      <c r="W653" s="163">
        <f t="shared" ca="1" si="707"/>
        <v>0</v>
      </c>
      <c r="X653" s="163">
        <f t="shared" ca="1" si="707"/>
        <v>0</v>
      </c>
      <c r="Y653" s="163">
        <f t="shared" ca="1" si="707"/>
        <v>0</v>
      </c>
      <c r="Z653" s="163">
        <f t="shared" ca="1" si="707"/>
        <v>0</v>
      </c>
    </row>
    <row r="654" spans="1:26" outlineLevel="1" x14ac:dyDescent="0.3">
      <c r="A654" s="244"/>
      <c r="B654" s="208" t="s">
        <v>58</v>
      </c>
      <c r="C654" s="207"/>
      <c r="D654" s="207"/>
      <c r="E654" s="207"/>
      <c r="F654" s="207"/>
      <c r="G654" s="163">
        <f>0</f>
        <v>0</v>
      </c>
      <c r="H654" s="163">
        <f>0</f>
        <v>0</v>
      </c>
      <c r="I654" s="163">
        <f>0</f>
        <v>0</v>
      </c>
      <c r="J654" s="163">
        <f>0</f>
        <v>0</v>
      </c>
      <c r="K654" s="163">
        <f>0</f>
        <v>0</v>
      </c>
      <c r="L654" s="163">
        <f>0</f>
        <v>0</v>
      </c>
      <c r="M654" s="163">
        <f>0</f>
        <v>0</v>
      </c>
      <c r="N654" s="163">
        <f>0</f>
        <v>0</v>
      </c>
      <c r="O654" s="163">
        <f>0</f>
        <v>0</v>
      </c>
      <c r="P654" s="163">
        <f>0</f>
        <v>0</v>
      </c>
      <c r="Q654" s="163">
        <f>0</f>
        <v>0</v>
      </c>
      <c r="R654" s="163">
        <f>0</f>
        <v>0</v>
      </c>
      <c r="S654" s="163">
        <f>0</f>
        <v>0</v>
      </c>
      <c r="T654" s="163">
        <f>0</f>
        <v>0</v>
      </c>
      <c r="U654" s="163">
        <f>0</f>
        <v>0</v>
      </c>
      <c r="V654" s="163">
        <f>0</f>
        <v>0</v>
      </c>
      <c r="W654" s="163">
        <f>0</f>
        <v>0</v>
      </c>
      <c r="X654" s="163">
        <f>0</f>
        <v>0</v>
      </c>
      <c r="Y654" s="163">
        <f>0</f>
        <v>0</v>
      </c>
      <c r="Z654" s="163">
        <f>0</f>
        <v>0</v>
      </c>
    </row>
    <row r="655" spans="1:26" outlineLevel="1" x14ac:dyDescent="0.3">
      <c r="A655" s="244"/>
      <c r="B655" s="200" t="s">
        <v>59</v>
      </c>
      <c r="C655" s="205"/>
      <c r="D655" s="205"/>
      <c r="E655" s="205"/>
      <c r="F655" s="205"/>
      <c r="G655" s="156">
        <f ca="1">ROUND(G652-G653-G654,0)</f>
        <v>0</v>
      </c>
      <c r="H655" s="156">
        <f t="shared" ref="H655:Z655" ca="1" si="708">ROUND(H652-H653-H654,0)</f>
        <v>0</v>
      </c>
      <c r="I655" s="156">
        <f t="shared" ca="1" si="708"/>
        <v>0</v>
      </c>
      <c r="J655" s="156">
        <f t="shared" ca="1" si="708"/>
        <v>0</v>
      </c>
      <c r="K655" s="156">
        <f t="shared" ca="1" si="708"/>
        <v>0</v>
      </c>
      <c r="L655" s="156">
        <f t="shared" ca="1" si="708"/>
        <v>0</v>
      </c>
      <c r="M655" s="156">
        <f t="shared" ca="1" si="708"/>
        <v>0</v>
      </c>
      <c r="N655" s="156">
        <f t="shared" ca="1" si="708"/>
        <v>0</v>
      </c>
      <c r="O655" s="156">
        <f t="shared" ca="1" si="708"/>
        <v>0</v>
      </c>
      <c r="P655" s="156">
        <f t="shared" ca="1" si="708"/>
        <v>0</v>
      </c>
      <c r="Q655" s="156">
        <f t="shared" ca="1" si="708"/>
        <v>0</v>
      </c>
      <c r="R655" s="156">
        <f t="shared" ca="1" si="708"/>
        <v>0</v>
      </c>
      <c r="S655" s="156">
        <f t="shared" ca="1" si="708"/>
        <v>0</v>
      </c>
      <c r="T655" s="156">
        <f t="shared" ca="1" si="708"/>
        <v>0</v>
      </c>
      <c r="U655" s="156">
        <f t="shared" ca="1" si="708"/>
        <v>0</v>
      </c>
      <c r="V655" s="156">
        <f t="shared" ca="1" si="708"/>
        <v>0</v>
      </c>
      <c r="W655" s="156">
        <f t="shared" ca="1" si="708"/>
        <v>0</v>
      </c>
      <c r="X655" s="156">
        <f t="shared" ca="1" si="708"/>
        <v>0</v>
      </c>
      <c r="Y655" s="156">
        <f t="shared" ca="1" si="708"/>
        <v>0</v>
      </c>
      <c r="Z655" s="156">
        <f t="shared" ca="1" si="708"/>
        <v>0</v>
      </c>
    </row>
    <row r="656" spans="1:26" x14ac:dyDescent="0.3">
      <c r="A656" s="244"/>
    </row>
    <row r="657" spans="1:26" x14ac:dyDescent="0.3">
      <c r="A657" s="244" t="s">
        <v>212</v>
      </c>
      <c r="B657" s="173" t="s">
        <v>144</v>
      </c>
      <c r="C657" s="173"/>
      <c r="D657" s="173"/>
      <c r="E657" s="173"/>
      <c r="F657" s="173"/>
      <c r="G657" s="173">
        <f ca="1">Projekt!K$2</f>
        <v>2026</v>
      </c>
      <c r="H657" s="173">
        <f ca="1">Projekt!L$2</f>
        <v>2027</v>
      </c>
      <c r="I657" s="173">
        <f ca="1">Projekt!M$2</f>
        <v>2028</v>
      </c>
      <c r="J657" s="173">
        <f ca="1">Projekt!N$2</f>
        <v>2029</v>
      </c>
      <c r="K657" s="173">
        <f ca="1">Projekt!O$2</f>
        <v>2030</v>
      </c>
      <c r="L657" s="173">
        <f ca="1">Projekt!P$2</f>
        <v>2031</v>
      </c>
      <c r="M657" s="173">
        <f ca="1">Projekt!Q$2</f>
        <v>2032</v>
      </c>
      <c r="N657" s="173">
        <f ca="1">Projekt!R$2</f>
        <v>2033</v>
      </c>
      <c r="O657" s="173">
        <f ca="1">Projekt!S$2</f>
        <v>2034</v>
      </c>
      <c r="P657" s="173">
        <f ca="1">Projekt!T$2</f>
        <v>2035</v>
      </c>
      <c r="Q657" s="173">
        <f ca="1">Projekt!U$2</f>
        <v>2036</v>
      </c>
      <c r="R657" s="173">
        <f ca="1">Projekt!V$2</f>
        <v>2037</v>
      </c>
      <c r="S657" s="173">
        <f ca="1">Projekt!W$2</f>
        <v>2038</v>
      </c>
      <c r="T657" s="173">
        <f ca="1">Projekt!X$2</f>
        <v>2039</v>
      </c>
      <c r="U657" s="173">
        <f ca="1">Projekt!Y$2</f>
        <v>2040</v>
      </c>
      <c r="V657" s="173">
        <f ca="1">Projekt!Z$2</f>
        <v>2041</v>
      </c>
      <c r="W657" s="173">
        <f ca="1">Projekt!AA$2</f>
        <v>2042</v>
      </c>
      <c r="X657" s="173">
        <f ca="1">Projekt!AB$2</f>
        <v>2043</v>
      </c>
      <c r="Y657" s="173">
        <f ca="1">Projekt!AC$2</f>
        <v>2044</v>
      </c>
      <c r="Z657" s="173">
        <f ca="1">Projekt!AD$2</f>
        <v>2045</v>
      </c>
    </row>
    <row r="658" spans="1:26" outlineLevel="1" x14ac:dyDescent="0.3">
      <c r="A658" s="244"/>
      <c r="B658" s="168" t="s">
        <v>66</v>
      </c>
      <c r="C658" s="168"/>
      <c r="D658" s="168"/>
      <c r="E658" s="168"/>
      <c r="F658" s="168"/>
    </row>
    <row r="659" spans="1:26" outlineLevel="1" x14ac:dyDescent="0.3">
      <c r="A659" s="244"/>
      <c r="B659" s="210" t="s">
        <v>67</v>
      </c>
      <c r="G659" s="156">
        <f t="shared" ref="G659:L659" ca="1" si="709">ROUND(G655,0)</f>
        <v>0</v>
      </c>
      <c r="H659" s="156">
        <f t="shared" ca="1" si="709"/>
        <v>0</v>
      </c>
      <c r="I659" s="156">
        <f t="shared" ca="1" si="709"/>
        <v>0</v>
      </c>
      <c r="J659" s="156">
        <f t="shared" ca="1" si="709"/>
        <v>0</v>
      </c>
      <c r="K659" s="156">
        <f t="shared" ca="1" si="709"/>
        <v>0</v>
      </c>
      <c r="L659" s="156">
        <f t="shared" ca="1" si="709"/>
        <v>0</v>
      </c>
      <c r="M659" s="156">
        <f t="shared" ref="M659:Z659" ca="1" si="710">ROUND(M655,0)</f>
        <v>0</v>
      </c>
      <c r="N659" s="156">
        <f t="shared" ca="1" si="710"/>
        <v>0</v>
      </c>
      <c r="O659" s="156">
        <f t="shared" ca="1" si="710"/>
        <v>0</v>
      </c>
      <c r="P659" s="156">
        <f t="shared" ca="1" si="710"/>
        <v>0</v>
      </c>
      <c r="Q659" s="156">
        <f t="shared" ca="1" si="710"/>
        <v>0</v>
      </c>
      <c r="R659" s="156">
        <f t="shared" ca="1" si="710"/>
        <v>0</v>
      </c>
      <c r="S659" s="156">
        <f t="shared" ca="1" si="710"/>
        <v>0</v>
      </c>
      <c r="T659" s="156">
        <f t="shared" ca="1" si="710"/>
        <v>0</v>
      </c>
      <c r="U659" s="156">
        <f t="shared" ca="1" si="710"/>
        <v>0</v>
      </c>
      <c r="V659" s="156">
        <f t="shared" ca="1" si="710"/>
        <v>0</v>
      </c>
      <c r="W659" s="156">
        <f t="shared" ca="1" si="710"/>
        <v>0</v>
      </c>
      <c r="X659" s="156">
        <f t="shared" ca="1" si="710"/>
        <v>0</v>
      </c>
      <c r="Y659" s="156">
        <f t="shared" ca="1" si="710"/>
        <v>0</v>
      </c>
      <c r="Z659" s="156">
        <f t="shared" ca="1" si="710"/>
        <v>0</v>
      </c>
    </row>
    <row r="660" spans="1:26" outlineLevel="1" x14ac:dyDescent="0.3">
      <c r="A660" s="244"/>
      <c r="B660" s="210" t="s">
        <v>68</v>
      </c>
      <c r="G660" s="156">
        <f t="shared" ref="G660:Z660" ca="1" si="711">ROUND(G634,0)</f>
        <v>0</v>
      </c>
      <c r="H660" s="156">
        <f t="shared" ca="1" si="711"/>
        <v>0</v>
      </c>
      <c r="I660" s="156">
        <f t="shared" ca="1" si="711"/>
        <v>0</v>
      </c>
      <c r="J660" s="156">
        <f t="shared" ca="1" si="711"/>
        <v>0</v>
      </c>
      <c r="K660" s="156">
        <f t="shared" ca="1" si="711"/>
        <v>0</v>
      </c>
      <c r="L660" s="156">
        <f t="shared" ca="1" si="711"/>
        <v>0</v>
      </c>
      <c r="M660" s="156">
        <f t="shared" ca="1" si="711"/>
        <v>0</v>
      </c>
      <c r="N660" s="156">
        <f t="shared" ca="1" si="711"/>
        <v>0</v>
      </c>
      <c r="O660" s="156">
        <f t="shared" ca="1" si="711"/>
        <v>0</v>
      </c>
      <c r="P660" s="156">
        <f t="shared" ca="1" si="711"/>
        <v>0</v>
      </c>
      <c r="Q660" s="156">
        <f t="shared" ca="1" si="711"/>
        <v>0</v>
      </c>
      <c r="R660" s="156">
        <f t="shared" ca="1" si="711"/>
        <v>0</v>
      </c>
      <c r="S660" s="156">
        <f t="shared" ca="1" si="711"/>
        <v>0</v>
      </c>
      <c r="T660" s="156">
        <f t="shared" ca="1" si="711"/>
        <v>0</v>
      </c>
      <c r="U660" s="156">
        <f t="shared" ca="1" si="711"/>
        <v>0</v>
      </c>
      <c r="V660" s="156">
        <f t="shared" ca="1" si="711"/>
        <v>0</v>
      </c>
      <c r="W660" s="156">
        <f t="shared" ca="1" si="711"/>
        <v>0</v>
      </c>
      <c r="X660" s="156">
        <f t="shared" ca="1" si="711"/>
        <v>0</v>
      </c>
      <c r="Y660" s="156">
        <f t="shared" ca="1" si="711"/>
        <v>0</v>
      </c>
      <c r="Z660" s="156">
        <f t="shared" ca="1" si="711"/>
        <v>0</v>
      </c>
    </row>
    <row r="661" spans="1:26" outlineLevel="1" x14ac:dyDescent="0.3">
      <c r="A661" s="244"/>
      <c r="B661" s="210" t="s">
        <v>69</v>
      </c>
      <c r="G661" s="156">
        <f ca="1">ROUND(-C422,0)</f>
        <v>0</v>
      </c>
      <c r="H661" s="156">
        <f t="shared" ref="H661:Q662" ca="1" si="712">ROUND(C422-D422,0)</f>
        <v>0</v>
      </c>
      <c r="I661" s="156">
        <f t="shared" ca="1" si="712"/>
        <v>0</v>
      </c>
      <c r="J661" s="156">
        <f t="shared" ca="1" si="712"/>
        <v>0</v>
      </c>
      <c r="K661" s="156">
        <f t="shared" ca="1" si="712"/>
        <v>0</v>
      </c>
      <c r="L661" s="156">
        <f t="shared" ca="1" si="712"/>
        <v>0</v>
      </c>
      <c r="M661" s="156">
        <f t="shared" ca="1" si="712"/>
        <v>0</v>
      </c>
      <c r="N661" s="156">
        <f t="shared" ca="1" si="712"/>
        <v>0</v>
      </c>
      <c r="O661" s="156">
        <f t="shared" ca="1" si="712"/>
        <v>0</v>
      </c>
      <c r="P661" s="156">
        <f t="shared" ca="1" si="712"/>
        <v>0</v>
      </c>
      <c r="Q661" s="156">
        <f t="shared" ca="1" si="712"/>
        <v>0</v>
      </c>
      <c r="R661" s="156">
        <f t="shared" ref="R661:Z662" ca="1" si="713">ROUND(M422-N422,0)</f>
        <v>0</v>
      </c>
      <c r="S661" s="156">
        <f t="shared" ca="1" si="713"/>
        <v>0</v>
      </c>
      <c r="T661" s="156">
        <f t="shared" ca="1" si="713"/>
        <v>0</v>
      </c>
      <c r="U661" s="156">
        <f t="shared" ca="1" si="713"/>
        <v>0</v>
      </c>
      <c r="V661" s="156">
        <f t="shared" ca="1" si="713"/>
        <v>0</v>
      </c>
      <c r="W661" s="156">
        <f t="shared" ca="1" si="713"/>
        <v>0</v>
      </c>
      <c r="X661" s="156">
        <f t="shared" ca="1" si="713"/>
        <v>0</v>
      </c>
      <c r="Y661" s="156">
        <f t="shared" ca="1" si="713"/>
        <v>0</v>
      </c>
      <c r="Z661" s="156">
        <f t="shared" ca="1" si="713"/>
        <v>0</v>
      </c>
    </row>
    <row r="662" spans="1:26" outlineLevel="1" x14ac:dyDescent="0.3">
      <c r="A662" s="244"/>
      <c r="B662" s="210" t="s">
        <v>70</v>
      </c>
      <c r="G662" s="156">
        <f>ROUND(-C423,0)</f>
        <v>0</v>
      </c>
      <c r="H662" s="156">
        <f t="shared" si="712"/>
        <v>0</v>
      </c>
      <c r="I662" s="156">
        <f t="shared" si="712"/>
        <v>0</v>
      </c>
      <c r="J662" s="156">
        <f t="shared" si="712"/>
        <v>0</v>
      </c>
      <c r="K662" s="156">
        <f t="shared" si="712"/>
        <v>0</v>
      </c>
      <c r="L662" s="156">
        <f t="shared" si="712"/>
        <v>0</v>
      </c>
      <c r="M662" s="156">
        <f t="shared" si="712"/>
        <v>0</v>
      </c>
      <c r="N662" s="156">
        <f t="shared" si="712"/>
        <v>0</v>
      </c>
      <c r="O662" s="156">
        <f t="shared" si="712"/>
        <v>0</v>
      </c>
      <c r="P662" s="156">
        <f t="shared" si="712"/>
        <v>0</v>
      </c>
      <c r="Q662" s="156">
        <f t="shared" si="712"/>
        <v>0</v>
      </c>
      <c r="R662" s="156">
        <f t="shared" si="713"/>
        <v>0</v>
      </c>
      <c r="S662" s="156">
        <f t="shared" si="713"/>
        <v>0</v>
      </c>
      <c r="T662" s="156">
        <f t="shared" si="713"/>
        <v>0</v>
      </c>
      <c r="U662" s="156">
        <f t="shared" si="713"/>
        <v>0</v>
      </c>
      <c r="V662" s="156">
        <f t="shared" si="713"/>
        <v>0</v>
      </c>
      <c r="W662" s="156">
        <f t="shared" si="713"/>
        <v>0</v>
      </c>
      <c r="X662" s="156">
        <f t="shared" si="713"/>
        <v>0</v>
      </c>
      <c r="Y662" s="156">
        <f t="shared" si="713"/>
        <v>0</v>
      </c>
      <c r="Z662" s="156">
        <f t="shared" si="713"/>
        <v>0</v>
      </c>
    </row>
    <row r="663" spans="1:26" outlineLevel="1" x14ac:dyDescent="0.3">
      <c r="A663" s="244"/>
      <c r="B663" s="210" t="s">
        <v>71</v>
      </c>
      <c r="G663" s="156">
        <f ca="1">ROUND(C424,0)</f>
        <v>0</v>
      </c>
      <c r="H663" s="156">
        <f t="shared" ref="H663:Z663" ca="1" si="714">ROUND(D424-C424,0)</f>
        <v>0</v>
      </c>
      <c r="I663" s="156">
        <f t="shared" ca="1" si="714"/>
        <v>0</v>
      </c>
      <c r="J663" s="156">
        <f t="shared" ca="1" si="714"/>
        <v>0</v>
      </c>
      <c r="K663" s="156">
        <f t="shared" ca="1" si="714"/>
        <v>0</v>
      </c>
      <c r="L663" s="156">
        <f t="shared" ca="1" si="714"/>
        <v>0</v>
      </c>
      <c r="M663" s="156">
        <f t="shared" ca="1" si="714"/>
        <v>0</v>
      </c>
      <c r="N663" s="156">
        <f t="shared" ca="1" si="714"/>
        <v>0</v>
      </c>
      <c r="O663" s="156">
        <f t="shared" ca="1" si="714"/>
        <v>0</v>
      </c>
      <c r="P663" s="156">
        <f t="shared" ca="1" si="714"/>
        <v>0</v>
      </c>
      <c r="Q663" s="156">
        <f t="shared" ca="1" si="714"/>
        <v>0</v>
      </c>
      <c r="R663" s="156">
        <f t="shared" ca="1" si="714"/>
        <v>0</v>
      </c>
      <c r="S663" s="156">
        <f t="shared" ca="1" si="714"/>
        <v>0</v>
      </c>
      <c r="T663" s="156">
        <f t="shared" ca="1" si="714"/>
        <v>0</v>
      </c>
      <c r="U663" s="156">
        <f t="shared" ca="1" si="714"/>
        <v>0</v>
      </c>
      <c r="V663" s="156">
        <f t="shared" ca="1" si="714"/>
        <v>0</v>
      </c>
      <c r="W663" s="156">
        <f t="shared" ca="1" si="714"/>
        <v>0</v>
      </c>
      <c r="X663" s="156">
        <f t="shared" ca="1" si="714"/>
        <v>0</v>
      </c>
      <c r="Y663" s="156">
        <f t="shared" ca="1" si="714"/>
        <v>0</v>
      </c>
      <c r="Z663" s="156">
        <f t="shared" ca="1" si="714"/>
        <v>0</v>
      </c>
    </row>
    <row r="664" spans="1:26" outlineLevel="1" x14ac:dyDescent="0.3">
      <c r="A664" s="244"/>
      <c r="B664" s="210" t="s">
        <v>72</v>
      </c>
      <c r="C664" s="210"/>
      <c r="D664" s="210"/>
      <c r="E664" s="210"/>
      <c r="F664" s="210"/>
      <c r="G664" s="211">
        <f ca="1">ROUND((-G597)+(-G606)+(G626)-G676,0)</f>
        <v>0</v>
      </c>
      <c r="H664" s="211">
        <f ca="1">ROUND((G597-H597)+(G606-H606)+(G607-H607)+(H626-G626)-H676,0)</f>
        <v>0</v>
      </c>
      <c r="I664" s="211">
        <f t="shared" ref="I664:Z664" ca="1" si="715">ROUND((H597-I597)+(H606-I606)+(H607-I607)+(I626-H626)-I676,0)</f>
        <v>0</v>
      </c>
      <c r="J664" s="211">
        <f t="shared" ca="1" si="715"/>
        <v>0</v>
      </c>
      <c r="K664" s="211">
        <f t="shared" ca="1" si="715"/>
        <v>0</v>
      </c>
      <c r="L664" s="211">
        <f t="shared" ca="1" si="715"/>
        <v>0</v>
      </c>
      <c r="M664" s="211">
        <f t="shared" ca="1" si="715"/>
        <v>0</v>
      </c>
      <c r="N664" s="211">
        <f t="shared" ca="1" si="715"/>
        <v>0</v>
      </c>
      <c r="O664" s="211">
        <f t="shared" ca="1" si="715"/>
        <v>0</v>
      </c>
      <c r="P664" s="211">
        <f t="shared" ca="1" si="715"/>
        <v>0</v>
      </c>
      <c r="Q664" s="211">
        <f t="shared" ca="1" si="715"/>
        <v>0</v>
      </c>
      <c r="R664" s="211">
        <f t="shared" ca="1" si="715"/>
        <v>0</v>
      </c>
      <c r="S664" s="211">
        <f t="shared" ca="1" si="715"/>
        <v>0</v>
      </c>
      <c r="T664" s="211">
        <f t="shared" ca="1" si="715"/>
        <v>0</v>
      </c>
      <c r="U664" s="211">
        <f t="shared" ca="1" si="715"/>
        <v>0</v>
      </c>
      <c r="V664" s="211">
        <f t="shared" ca="1" si="715"/>
        <v>0</v>
      </c>
      <c r="W664" s="211">
        <f t="shared" ca="1" si="715"/>
        <v>0</v>
      </c>
      <c r="X664" s="211">
        <f t="shared" ca="1" si="715"/>
        <v>0</v>
      </c>
      <c r="Y664" s="211">
        <f t="shared" ca="1" si="715"/>
        <v>0</v>
      </c>
      <c r="Z664" s="211">
        <f t="shared" ca="1" si="715"/>
        <v>0</v>
      </c>
    </row>
    <row r="665" spans="1:26" outlineLevel="1" x14ac:dyDescent="0.3">
      <c r="A665" s="244"/>
      <c r="B665" s="212" t="s">
        <v>73</v>
      </c>
      <c r="G665" s="163">
        <f t="shared" ref="G665:Z665" si="716">-ROUND(C453,0)</f>
        <v>0</v>
      </c>
      <c r="H665" s="163">
        <f t="shared" si="716"/>
        <v>0</v>
      </c>
      <c r="I665" s="163">
        <f t="shared" si="716"/>
        <v>0</v>
      </c>
      <c r="J665" s="163">
        <f t="shared" si="716"/>
        <v>0</v>
      </c>
      <c r="K665" s="163">
        <f t="shared" si="716"/>
        <v>0</v>
      </c>
      <c r="L665" s="163">
        <f t="shared" si="716"/>
        <v>0</v>
      </c>
      <c r="M665" s="163">
        <f t="shared" si="716"/>
        <v>0</v>
      </c>
      <c r="N665" s="163">
        <f t="shared" si="716"/>
        <v>0</v>
      </c>
      <c r="O665" s="163">
        <f t="shared" si="716"/>
        <v>0</v>
      </c>
      <c r="P665" s="163">
        <f t="shared" si="716"/>
        <v>0</v>
      </c>
      <c r="Q665" s="163">
        <f t="shared" si="716"/>
        <v>0</v>
      </c>
      <c r="R665" s="163">
        <f t="shared" si="716"/>
        <v>0</v>
      </c>
      <c r="S665" s="163">
        <f t="shared" si="716"/>
        <v>0</v>
      </c>
      <c r="T665" s="163">
        <f t="shared" si="716"/>
        <v>0</v>
      </c>
      <c r="U665" s="163">
        <f t="shared" si="716"/>
        <v>0</v>
      </c>
      <c r="V665" s="163">
        <f t="shared" si="716"/>
        <v>0</v>
      </c>
      <c r="W665" s="163">
        <f t="shared" si="716"/>
        <v>0</v>
      </c>
      <c r="X665" s="163">
        <f t="shared" si="716"/>
        <v>0</v>
      </c>
      <c r="Y665" s="163">
        <f t="shared" si="716"/>
        <v>0</v>
      </c>
      <c r="Z665" s="163">
        <f t="shared" si="716"/>
        <v>0</v>
      </c>
    </row>
    <row r="666" spans="1:26" outlineLevel="1" x14ac:dyDescent="0.3">
      <c r="A666" s="244"/>
      <c r="B666" s="213" t="s">
        <v>150</v>
      </c>
      <c r="C666" s="168"/>
      <c r="D666" s="168"/>
      <c r="E666" s="168"/>
      <c r="F666" s="168"/>
      <c r="G666" s="175">
        <f ca="1">ROUND(SUM(G659:G665),0)</f>
        <v>0</v>
      </c>
      <c r="H666" s="175">
        <f t="shared" ref="H666:L666" ca="1" si="717">ROUND(SUM(H659:H665),0)</f>
        <v>0</v>
      </c>
      <c r="I666" s="175">
        <f t="shared" ca="1" si="717"/>
        <v>0</v>
      </c>
      <c r="J666" s="175">
        <f t="shared" ca="1" si="717"/>
        <v>0</v>
      </c>
      <c r="K666" s="175">
        <f t="shared" ca="1" si="717"/>
        <v>0</v>
      </c>
      <c r="L666" s="175">
        <f t="shared" ca="1" si="717"/>
        <v>0</v>
      </c>
      <c r="M666" s="175">
        <f t="shared" ref="M666:Z666" ca="1" si="718">ROUND(SUM(M659:M665),0)</f>
        <v>0</v>
      </c>
      <c r="N666" s="175">
        <f t="shared" ca="1" si="718"/>
        <v>0</v>
      </c>
      <c r="O666" s="175">
        <f t="shared" ca="1" si="718"/>
        <v>0</v>
      </c>
      <c r="P666" s="175">
        <f t="shared" ca="1" si="718"/>
        <v>0</v>
      </c>
      <c r="Q666" s="175">
        <f t="shared" ca="1" si="718"/>
        <v>0</v>
      </c>
      <c r="R666" s="175">
        <f t="shared" ca="1" si="718"/>
        <v>0</v>
      </c>
      <c r="S666" s="175">
        <f t="shared" ca="1" si="718"/>
        <v>0</v>
      </c>
      <c r="T666" s="175">
        <f t="shared" ca="1" si="718"/>
        <v>0</v>
      </c>
      <c r="U666" s="175">
        <f t="shared" ca="1" si="718"/>
        <v>0</v>
      </c>
      <c r="V666" s="175">
        <f t="shared" ca="1" si="718"/>
        <v>0</v>
      </c>
      <c r="W666" s="175">
        <f t="shared" ca="1" si="718"/>
        <v>0</v>
      </c>
      <c r="X666" s="175">
        <f t="shared" ca="1" si="718"/>
        <v>0</v>
      </c>
      <c r="Y666" s="175">
        <f t="shared" ca="1" si="718"/>
        <v>0</v>
      </c>
      <c r="Z666" s="175">
        <f t="shared" ca="1" si="718"/>
        <v>0</v>
      </c>
    </row>
    <row r="667" spans="1:26" outlineLevel="1" x14ac:dyDescent="0.3">
      <c r="A667" s="244"/>
      <c r="B667" s="168" t="s">
        <v>74</v>
      </c>
      <c r="C667" s="168"/>
      <c r="D667" s="168"/>
      <c r="E667" s="168"/>
      <c r="F667" s="168"/>
    </row>
    <row r="668" spans="1:26" outlineLevel="1" x14ac:dyDescent="0.3">
      <c r="A668" s="244"/>
      <c r="B668" s="214" t="s">
        <v>237</v>
      </c>
      <c r="G668" s="156">
        <f>ROUND(-C429,0)</f>
        <v>0</v>
      </c>
      <c r="H668" s="156">
        <f t="shared" ref="H668:Z668" si="719">ROUND(-D429,0)</f>
        <v>0</v>
      </c>
      <c r="I668" s="156">
        <f t="shared" si="719"/>
        <v>0</v>
      </c>
      <c r="J668" s="156">
        <f t="shared" si="719"/>
        <v>0</v>
      </c>
      <c r="K668" s="156">
        <f t="shared" si="719"/>
        <v>0</v>
      </c>
      <c r="L668" s="156">
        <f t="shared" si="719"/>
        <v>0</v>
      </c>
      <c r="M668" s="156">
        <f t="shared" si="719"/>
        <v>0</v>
      </c>
      <c r="N668" s="156">
        <f t="shared" si="719"/>
        <v>0</v>
      </c>
      <c r="O668" s="156">
        <f t="shared" si="719"/>
        <v>0</v>
      </c>
      <c r="P668" s="156">
        <f t="shared" si="719"/>
        <v>0</v>
      </c>
      <c r="Q668" s="156">
        <f t="shared" si="719"/>
        <v>0</v>
      </c>
      <c r="R668" s="156">
        <f t="shared" si="719"/>
        <v>0</v>
      </c>
      <c r="S668" s="156">
        <f t="shared" si="719"/>
        <v>0</v>
      </c>
      <c r="T668" s="156">
        <f t="shared" si="719"/>
        <v>0</v>
      </c>
      <c r="U668" s="156">
        <f t="shared" si="719"/>
        <v>0</v>
      </c>
      <c r="V668" s="156">
        <f t="shared" si="719"/>
        <v>0</v>
      </c>
      <c r="W668" s="156">
        <f t="shared" si="719"/>
        <v>0</v>
      </c>
      <c r="X668" s="156">
        <f t="shared" si="719"/>
        <v>0</v>
      </c>
      <c r="Y668" s="156">
        <f t="shared" si="719"/>
        <v>0</v>
      </c>
      <c r="Z668" s="156">
        <f t="shared" si="719"/>
        <v>0</v>
      </c>
    </row>
    <row r="669" spans="1:26" outlineLevel="1" x14ac:dyDescent="0.3">
      <c r="A669" s="244"/>
      <c r="B669" s="215" t="s">
        <v>152</v>
      </c>
      <c r="G669" s="163">
        <f>0</f>
        <v>0</v>
      </c>
      <c r="H669" s="163">
        <f>0</f>
        <v>0</v>
      </c>
      <c r="I669" s="163">
        <f>0</f>
        <v>0</v>
      </c>
      <c r="J669" s="163">
        <f>0</f>
        <v>0</v>
      </c>
      <c r="K669" s="163">
        <f>0</f>
        <v>0</v>
      </c>
      <c r="L669" s="163">
        <f>0</f>
        <v>0</v>
      </c>
      <c r="M669" s="163">
        <f>0</f>
        <v>0</v>
      </c>
      <c r="N669" s="163">
        <f>0</f>
        <v>0</v>
      </c>
      <c r="O669" s="163">
        <f>0</f>
        <v>0</v>
      </c>
      <c r="P669" s="163">
        <f>0</f>
        <v>0</v>
      </c>
      <c r="Q669" s="163">
        <f>0</f>
        <v>0</v>
      </c>
      <c r="R669" s="163">
        <f>0</f>
        <v>0</v>
      </c>
      <c r="S669" s="163">
        <f>0</f>
        <v>0</v>
      </c>
      <c r="T669" s="163">
        <f>0</f>
        <v>0</v>
      </c>
      <c r="U669" s="163">
        <f>0</f>
        <v>0</v>
      </c>
      <c r="V669" s="163">
        <f>0</f>
        <v>0</v>
      </c>
      <c r="W669" s="163">
        <f>0</f>
        <v>0</v>
      </c>
      <c r="X669" s="163">
        <f>0</f>
        <v>0</v>
      </c>
      <c r="Y669" s="163">
        <f>0</f>
        <v>0</v>
      </c>
      <c r="Z669" s="163">
        <f>0</f>
        <v>0</v>
      </c>
    </row>
    <row r="670" spans="1:26" outlineLevel="1" x14ac:dyDescent="0.3">
      <c r="A670" s="244"/>
      <c r="B670" s="213" t="s">
        <v>151</v>
      </c>
      <c r="C670" s="168"/>
      <c r="D670" s="168"/>
      <c r="E670" s="168"/>
      <c r="F670" s="168"/>
      <c r="G670" s="175">
        <f>ROUND(SUM(G668:G669),0)</f>
        <v>0</v>
      </c>
      <c r="H670" s="175">
        <f t="shared" ref="H670:L670" si="720">ROUND(SUM(H668:H669),0)</f>
        <v>0</v>
      </c>
      <c r="I670" s="175">
        <f t="shared" si="720"/>
        <v>0</v>
      </c>
      <c r="J670" s="175">
        <f t="shared" si="720"/>
        <v>0</v>
      </c>
      <c r="K670" s="175">
        <f t="shared" si="720"/>
        <v>0</v>
      </c>
      <c r="L670" s="175">
        <f t="shared" si="720"/>
        <v>0</v>
      </c>
      <c r="M670" s="175">
        <f t="shared" ref="M670:Z670" si="721">ROUND(SUM(M668:M669),0)</f>
        <v>0</v>
      </c>
      <c r="N670" s="175">
        <f t="shared" si="721"/>
        <v>0</v>
      </c>
      <c r="O670" s="175">
        <f t="shared" si="721"/>
        <v>0</v>
      </c>
      <c r="P670" s="175">
        <f t="shared" si="721"/>
        <v>0</v>
      </c>
      <c r="Q670" s="175">
        <f t="shared" si="721"/>
        <v>0</v>
      </c>
      <c r="R670" s="175">
        <f t="shared" si="721"/>
        <v>0</v>
      </c>
      <c r="S670" s="175">
        <f t="shared" si="721"/>
        <v>0</v>
      </c>
      <c r="T670" s="175">
        <f t="shared" si="721"/>
        <v>0</v>
      </c>
      <c r="U670" s="175">
        <f t="shared" si="721"/>
        <v>0</v>
      </c>
      <c r="V670" s="175">
        <f t="shared" si="721"/>
        <v>0</v>
      </c>
      <c r="W670" s="175">
        <f t="shared" si="721"/>
        <v>0</v>
      </c>
      <c r="X670" s="175">
        <f t="shared" si="721"/>
        <v>0</v>
      </c>
      <c r="Y670" s="175">
        <f t="shared" si="721"/>
        <v>0</v>
      </c>
      <c r="Z670" s="175">
        <f t="shared" si="721"/>
        <v>0</v>
      </c>
    </row>
    <row r="671" spans="1:26" outlineLevel="1" x14ac:dyDescent="0.3">
      <c r="A671" s="244"/>
      <c r="B671" s="168" t="s">
        <v>75</v>
      </c>
      <c r="C671" s="168"/>
      <c r="D671" s="168"/>
      <c r="E671" s="168"/>
      <c r="F671" s="168"/>
    </row>
    <row r="672" spans="1:26" outlineLevel="1" x14ac:dyDescent="0.3">
      <c r="A672" s="244"/>
      <c r="B672" s="210" t="s">
        <v>76</v>
      </c>
      <c r="G672" s="156">
        <f>C445</f>
        <v>0</v>
      </c>
      <c r="H672" s="156">
        <f t="shared" ref="H672:Z672" si="722">D445-C445</f>
        <v>0</v>
      </c>
      <c r="I672" s="156">
        <f t="shared" si="722"/>
        <v>0</v>
      </c>
      <c r="J672" s="156">
        <f t="shared" si="722"/>
        <v>0</v>
      </c>
      <c r="K672" s="156">
        <f t="shared" si="722"/>
        <v>0</v>
      </c>
      <c r="L672" s="156">
        <f t="shared" si="722"/>
        <v>0</v>
      </c>
      <c r="M672" s="156">
        <f t="shared" si="722"/>
        <v>0</v>
      </c>
      <c r="N672" s="156">
        <f t="shared" si="722"/>
        <v>0</v>
      </c>
      <c r="O672" s="156">
        <f t="shared" si="722"/>
        <v>0</v>
      </c>
      <c r="P672" s="156">
        <f t="shared" si="722"/>
        <v>0</v>
      </c>
      <c r="Q672" s="156">
        <f t="shared" si="722"/>
        <v>0</v>
      </c>
      <c r="R672" s="156">
        <f t="shared" si="722"/>
        <v>0</v>
      </c>
      <c r="S672" s="156">
        <f t="shared" si="722"/>
        <v>0</v>
      </c>
      <c r="T672" s="156">
        <f t="shared" si="722"/>
        <v>0</v>
      </c>
      <c r="U672" s="156">
        <f t="shared" si="722"/>
        <v>0</v>
      </c>
      <c r="V672" s="156">
        <f t="shared" si="722"/>
        <v>0</v>
      </c>
      <c r="W672" s="156">
        <f t="shared" si="722"/>
        <v>0</v>
      </c>
      <c r="X672" s="156">
        <f t="shared" si="722"/>
        <v>0</v>
      </c>
      <c r="Y672" s="156">
        <f t="shared" si="722"/>
        <v>0</v>
      </c>
      <c r="Z672" s="156">
        <f t="shared" si="722"/>
        <v>0</v>
      </c>
    </row>
    <row r="673" spans="1:27" outlineLevel="1" x14ac:dyDescent="0.3">
      <c r="A673" s="244"/>
      <c r="B673" s="210" t="s">
        <v>77</v>
      </c>
      <c r="G673" s="156">
        <f>C444</f>
        <v>0</v>
      </c>
      <c r="H673" s="156">
        <f t="shared" ref="H673:Z673" si="723">ROUND(D444-C444,0)</f>
        <v>0</v>
      </c>
      <c r="I673" s="156">
        <f t="shared" si="723"/>
        <v>0</v>
      </c>
      <c r="J673" s="156">
        <f t="shared" si="723"/>
        <v>0</v>
      </c>
      <c r="K673" s="156">
        <f t="shared" si="723"/>
        <v>0</v>
      </c>
      <c r="L673" s="156">
        <f t="shared" si="723"/>
        <v>0</v>
      </c>
      <c r="M673" s="156">
        <f t="shared" si="723"/>
        <v>0</v>
      </c>
      <c r="N673" s="156">
        <f t="shared" si="723"/>
        <v>0</v>
      </c>
      <c r="O673" s="156">
        <f t="shared" si="723"/>
        <v>0</v>
      </c>
      <c r="P673" s="156">
        <f t="shared" si="723"/>
        <v>0</v>
      </c>
      <c r="Q673" s="156">
        <f t="shared" si="723"/>
        <v>0</v>
      </c>
      <c r="R673" s="156">
        <f t="shared" si="723"/>
        <v>0</v>
      </c>
      <c r="S673" s="156">
        <f t="shared" si="723"/>
        <v>0</v>
      </c>
      <c r="T673" s="156">
        <f t="shared" si="723"/>
        <v>0</v>
      </c>
      <c r="U673" s="156">
        <f t="shared" si="723"/>
        <v>0</v>
      </c>
      <c r="V673" s="156">
        <f t="shared" si="723"/>
        <v>0</v>
      </c>
      <c r="W673" s="156">
        <f t="shared" si="723"/>
        <v>0</v>
      </c>
      <c r="X673" s="156">
        <f t="shared" si="723"/>
        <v>0</v>
      </c>
      <c r="Y673" s="156">
        <f t="shared" si="723"/>
        <v>0</v>
      </c>
      <c r="Z673" s="156">
        <f t="shared" si="723"/>
        <v>0</v>
      </c>
    </row>
    <row r="674" spans="1:27" outlineLevel="1" x14ac:dyDescent="0.3">
      <c r="A674" s="244"/>
      <c r="B674" s="210" t="s">
        <v>78</v>
      </c>
    </row>
    <row r="675" spans="1:27" outlineLevel="1" x14ac:dyDescent="0.3">
      <c r="A675" s="244"/>
      <c r="B675" s="210" t="s">
        <v>79</v>
      </c>
    </row>
    <row r="676" spans="1:27" outlineLevel="1" x14ac:dyDescent="0.3">
      <c r="A676" s="244"/>
      <c r="B676" s="210" t="s">
        <v>80</v>
      </c>
      <c r="G676" s="156">
        <f ca="1">ROUND(G644,0)</f>
        <v>0</v>
      </c>
      <c r="H676" s="156">
        <f t="shared" ref="H676:Z676" ca="1" si="724">ROUND(H644,0)</f>
        <v>0</v>
      </c>
      <c r="I676" s="156">
        <f t="shared" ca="1" si="724"/>
        <v>0</v>
      </c>
      <c r="J676" s="156">
        <f t="shared" ca="1" si="724"/>
        <v>0</v>
      </c>
      <c r="K676" s="156">
        <f t="shared" ca="1" si="724"/>
        <v>0</v>
      </c>
      <c r="L676" s="156">
        <f t="shared" ca="1" si="724"/>
        <v>0</v>
      </c>
      <c r="M676" s="156">
        <f t="shared" ca="1" si="724"/>
        <v>0</v>
      </c>
      <c r="N676" s="156">
        <f t="shared" ca="1" si="724"/>
        <v>0</v>
      </c>
      <c r="O676" s="156">
        <f t="shared" ca="1" si="724"/>
        <v>0</v>
      </c>
      <c r="P676" s="156">
        <f t="shared" ca="1" si="724"/>
        <v>0</v>
      </c>
      <c r="Q676" s="156">
        <f t="shared" ca="1" si="724"/>
        <v>0</v>
      </c>
      <c r="R676" s="156">
        <f t="shared" ca="1" si="724"/>
        <v>0</v>
      </c>
      <c r="S676" s="156">
        <f t="shared" ca="1" si="724"/>
        <v>0</v>
      </c>
      <c r="T676" s="156">
        <f t="shared" ca="1" si="724"/>
        <v>0</v>
      </c>
      <c r="U676" s="156">
        <f t="shared" ca="1" si="724"/>
        <v>0</v>
      </c>
      <c r="V676" s="156">
        <f t="shared" ca="1" si="724"/>
        <v>0</v>
      </c>
      <c r="W676" s="156">
        <f t="shared" ca="1" si="724"/>
        <v>0</v>
      </c>
      <c r="X676" s="156">
        <f t="shared" ca="1" si="724"/>
        <v>0</v>
      </c>
      <c r="Y676" s="156">
        <f t="shared" ca="1" si="724"/>
        <v>0</v>
      </c>
      <c r="Z676" s="156">
        <f t="shared" ca="1" si="724"/>
        <v>0</v>
      </c>
    </row>
    <row r="677" spans="1:27" outlineLevel="1" x14ac:dyDescent="0.3">
      <c r="A677" s="244"/>
      <c r="B677" s="210" t="s">
        <v>81</v>
      </c>
      <c r="C677" s="210"/>
      <c r="D677" s="210"/>
      <c r="E677" s="210"/>
      <c r="F677" s="210"/>
      <c r="G677" s="216">
        <f>ROUND((G620)+(G618)-(G619)+(G605),0)</f>
        <v>0</v>
      </c>
      <c r="H677" s="216">
        <f t="shared" ref="H677:Z677" si="725">ROUND((H618-G618)+(H619-G619)-(H620-G620)+(G605-H605),0)</f>
        <v>0</v>
      </c>
      <c r="I677" s="216">
        <f t="shared" si="725"/>
        <v>0</v>
      </c>
      <c r="J677" s="216">
        <f t="shared" si="725"/>
        <v>0</v>
      </c>
      <c r="K677" s="216">
        <f t="shared" si="725"/>
        <v>0</v>
      </c>
      <c r="L677" s="216">
        <f t="shared" si="725"/>
        <v>0</v>
      </c>
      <c r="M677" s="216">
        <f t="shared" si="725"/>
        <v>0</v>
      </c>
      <c r="N677" s="216">
        <f t="shared" si="725"/>
        <v>0</v>
      </c>
      <c r="O677" s="216">
        <f t="shared" si="725"/>
        <v>0</v>
      </c>
      <c r="P677" s="216">
        <f t="shared" si="725"/>
        <v>0</v>
      </c>
      <c r="Q677" s="216">
        <f t="shared" si="725"/>
        <v>0</v>
      </c>
      <c r="R677" s="216">
        <f t="shared" si="725"/>
        <v>0</v>
      </c>
      <c r="S677" s="216">
        <f t="shared" si="725"/>
        <v>0</v>
      </c>
      <c r="T677" s="216">
        <f t="shared" si="725"/>
        <v>0</v>
      </c>
      <c r="U677" s="216">
        <f t="shared" si="725"/>
        <v>0</v>
      </c>
      <c r="V677" s="216">
        <f t="shared" si="725"/>
        <v>0</v>
      </c>
      <c r="W677" s="216">
        <f t="shared" si="725"/>
        <v>0</v>
      </c>
      <c r="X677" s="216">
        <f t="shared" si="725"/>
        <v>0</v>
      </c>
      <c r="Y677" s="216">
        <f t="shared" si="725"/>
        <v>0</v>
      </c>
      <c r="Z677" s="216">
        <f t="shared" si="725"/>
        <v>0</v>
      </c>
    </row>
    <row r="678" spans="1:27" outlineLevel="1" x14ac:dyDescent="0.3">
      <c r="A678" s="244"/>
      <c r="B678" s="210" t="s">
        <v>209</v>
      </c>
      <c r="G678" s="156">
        <f t="shared" ref="G678:Z678" si="726">C435</f>
        <v>0</v>
      </c>
      <c r="H678" s="156">
        <f t="shared" si="726"/>
        <v>0</v>
      </c>
      <c r="I678" s="156">
        <f t="shared" si="726"/>
        <v>0</v>
      </c>
      <c r="J678" s="156">
        <f t="shared" si="726"/>
        <v>0</v>
      </c>
      <c r="K678" s="156">
        <f t="shared" si="726"/>
        <v>0</v>
      </c>
      <c r="L678" s="156">
        <f t="shared" si="726"/>
        <v>0</v>
      </c>
      <c r="M678" s="156">
        <f t="shared" si="726"/>
        <v>0</v>
      </c>
      <c r="N678" s="156">
        <f t="shared" si="726"/>
        <v>0</v>
      </c>
      <c r="O678" s="156">
        <f t="shared" si="726"/>
        <v>0</v>
      </c>
      <c r="P678" s="156">
        <f t="shared" si="726"/>
        <v>0</v>
      </c>
      <c r="Q678" s="156">
        <f t="shared" si="726"/>
        <v>0</v>
      </c>
      <c r="R678" s="156">
        <f t="shared" si="726"/>
        <v>0</v>
      </c>
      <c r="S678" s="156">
        <f t="shared" si="726"/>
        <v>0</v>
      </c>
      <c r="T678" s="156">
        <f t="shared" si="726"/>
        <v>0</v>
      </c>
      <c r="U678" s="156">
        <f t="shared" si="726"/>
        <v>0</v>
      </c>
      <c r="V678" s="156">
        <f t="shared" si="726"/>
        <v>0</v>
      </c>
      <c r="W678" s="156">
        <f t="shared" si="726"/>
        <v>0</v>
      </c>
      <c r="X678" s="156">
        <f t="shared" si="726"/>
        <v>0</v>
      </c>
      <c r="Y678" s="156">
        <f t="shared" si="726"/>
        <v>0</v>
      </c>
      <c r="Z678" s="156">
        <f t="shared" si="726"/>
        <v>0</v>
      </c>
    </row>
    <row r="679" spans="1:27" outlineLevel="1" x14ac:dyDescent="0.3">
      <c r="A679" s="244"/>
      <c r="B679" s="213" t="s">
        <v>153</v>
      </c>
      <c r="C679" s="168"/>
      <c r="D679" s="168"/>
      <c r="E679" s="168"/>
      <c r="F679" s="168"/>
      <c r="G679" s="156">
        <f ca="1">ROUND(SUM(G672:G678),0)</f>
        <v>0</v>
      </c>
      <c r="H679" s="156">
        <f t="shared" ref="H679:L679" ca="1" si="727">ROUND(SUM(H672:H678),0)</f>
        <v>0</v>
      </c>
      <c r="I679" s="156">
        <f t="shared" ca="1" si="727"/>
        <v>0</v>
      </c>
      <c r="J679" s="156">
        <f t="shared" ca="1" si="727"/>
        <v>0</v>
      </c>
      <c r="K679" s="156">
        <f t="shared" ca="1" si="727"/>
        <v>0</v>
      </c>
      <c r="L679" s="156">
        <f t="shared" ca="1" si="727"/>
        <v>0</v>
      </c>
      <c r="M679" s="156">
        <f t="shared" ref="M679:Z679" ca="1" si="728">ROUND(SUM(M672:M678),0)</f>
        <v>0</v>
      </c>
      <c r="N679" s="156">
        <f t="shared" ca="1" si="728"/>
        <v>0</v>
      </c>
      <c r="O679" s="156">
        <f t="shared" ca="1" si="728"/>
        <v>0</v>
      </c>
      <c r="P679" s="156">
        <f t="shared" ca="1" si="728"/>
        <v>0</v>
      </c>
      <c r="Q679" s="156">
        <f t="shared" ca="1" si="728"/>
        <v>0</v>
      </c>
      <c r="R679" s="156">
        <f t="shared" ca="1" si="728"/>
        <v>0</v>
      </c>
      <c r="S679" s="156">
        <f t="shared" ca="1" si="728"/>
        <v>0</v>
      </c>
      <c r="T679" s="156">
        <f t="shared" ca="1" si="728"/>
        <v>0</v>
      </c>
      <c r="U679" s="156">
        <f t="shared" ca="1" si="728"/>
        <v>0</v>
      </c>
      <c r="V679" s="156">
        <f t="shared" ca="1" si="728"/>
        <v>0</v>
      </c>
      <c r="W679" s="156">
        <f t="shared" ca="1" si="728"/>
        <v>0</v>
      </c>
      <c r="X679" s="156">
        <f t="shared" ca="1" si="728"/>
        <v>0</v>
      </c>
      <c r="Y679" s="156">
        <f t="shared" ca="1" si="728"/>
        <v>0</v>
      </c>
      <c r="Z679" s="156">
        <f t="shared" ca="1" si="728"/>
        <v>0</v>
      </c>
    </row>
    <row r="680" spans="1:27" outlineLevel="1" x14ac:dyDescent="0.3">
      <c r="A680" s="244"/>
      <c r="B680" s="213" t="s">
        <v>82</v>
      </c>
      <c r="C680" s="168"/>
      <c r="D680" s="168"/>
      <c r="E680" s="168"/>
      <c r="F680" s="168"/>
      <c r="G680" s="175">
        <f ca="1">ROUND(G679+G670+G666,0)</f>
        <v>0</v>
      </c>
      <c r="H680" s="175">
        <f t="shared" ref="H680:L680" ca="1" si="729">ROUND(H679+H670+H666,0)</f>
        <v>0</v>
      </c>
      <c r="I680" s="175">
        <f t="shared" ca="1" si="729"/>
        <v>0</v>
      </c>
      <c r="J680" s="175">
        <f t="shared" ca="1" si="729"/>
        <v>0</v>
      </c>
      <c r="K680" s="175">
        <f t="shared" ca="1" si="729"/>
        <v>0</v>
      </c>
      <c r="L680" s="175">
        <f t="shared" ca="1" si="729"/>
        <v>0</v>
      </c>
      <c r="M680" s="175">
        <f t="shared" ref="M680:Z680" ca="1" si="730">ROUND(M679+M670+M666,0)</f>
        <v>0</v>
      </c>
      <c r="N680" s="175">
        <f t="shared" ca="1" si="730"/>
        <v>0</v>
      </c>
      <c r="O680" s="175">
        <f t="shared" ca="1" si="730"/>
        <v>0</v>
      </c>
      <c r="P680" s="175">
        <f t="shared" ca="1" si="730"/>
        <v>0</v>
      </c>
      <c r="Q680" s="175">
        <f t="shared" ca="1" si="730"/>
        <v>0</v>
      </c>
      <c r="R680" s="175">
        <f t="shared" ca="1" si="730"/>
        <v>0</v>
      </c>
      <c r="S680" s="175">
        <f t="shared" ca="1" si="730"/>
        <v>0</v>
      </c>
      <c r="T680" s="175">
        <f t="shared" ca="1" si="730"/>
        <v>0</v>
      </c>
      <c r="U680" s="175">
        <f t="shared" ca="1" si="730"/>
        <v>0</v>
      </c>
      <c r="V680" s="175">
        <f t="shared" ca="1" si="730"/>
        <v>0</v>
      </c>
      <c r="W680" s="175">
        <f t="shared" ca="1" si="730"/>
        <v>0</v>
      </c>
      <c r="X680" s="175">
        <f t="shared" ca="1" si="730"/>
        <v>0</v>
      </c>
      <c r="Y680" s="175">
        <f t="shared" ca="1" si="730"/>
        <v>0</v>
      </c>
      <c r="Z680" s="175">
        <f t="shared" ca="1" si="730"/>
        <v>0</v>
      </c>
    </row>
    <row r="681" spans="1:27" outlineLevel="1" x14ac:dyDescent="0.3">
      <c r="A681" s="244"/>
      <c r="B681" s="213" t="s">
        <v>83</v>
      </c>
      <c r="C681" s="168"/>
      <c r="D681" s="168"/>
      <c r="E681" s="168"/>
      <c r="F681" s="168"/>
      <c r="G681" s="168">
        <f>0</f>
        <v>0</v>
      </c>
      <c r="H681" s="168">
        <f ca="1">ROUND(G682,0)</f>
        <v>0</v>
      </c>
      <c r="I681" s="168">
        <f t="shared" ref="I681:L681" ca="1" si="731">ROUND(H682,0)</f>
        <v>0</v>
      </c>
      <c r="J681" s="168">
        <f t="shared" ca="1" si="731"/>
        <v>0</v>
      </c>
      <c r="K681" s="168">
        <f t="shared" ca="1" si="731"/>
        <v>0</v>
      </c>
      <c r="L681" s="168">
        <f t="shared" ca="1" si="731"/>
        <v>0</v>
      </c>
      <c r="M681" s="168">
        <f t="shared" ref="M681" ca="1" si="732">ROUND(L682,0)</f>
        <v>0</v>
      </c>
      <c r="N681" s="168">
        <f t="shared" ref="N681" ca="1" si="733">ROUND(M682,0)</f>
        <v>0</v>
      </c>
      <c r="O681" s="168">
        <f t="shared" ref="O681" ca="1" si="734">ROUND(N682,0)</f>
        <v>0</v>
      </c>
      <c r="P681" s="168">
        <f t="shared" ref="P681" ca="1" si="735">ROUND(O682,0)</f>
        <v>0</v>
      </c>
      <c r="Q681" s="168">
        <f t="shared" ref="Q681" ca="1" si="736">ROUND(P682,0)</f>
        <v>0</v>
      </c>
      <c r="R681" s="168">
        <f t="shared" ref="R681" ca="1" si="737">ROUND(Q682,0)</f>
        <v>0</v>
      </c>
      <c r="S681" s="168">
        <f t="shared" ref="S681" ca="1" si="738">ROUND(R682,0)</f>
        <v>0</v>
      </c>
      <c r="T681" s="168">
        <f t="shared" ref="T681" ca="1" si="739">ROUND(S682,0)</f>
        <v>0</v>
      </c>
      <c r="U681" s="168">
        <f t="shared" ref="U681" ca="1" si="740">ROUND(T682,0)</f>
        <v>0</v>
      </c>
      <c r="V681" s="168">
        <f t="shared" ref="V681" ca="1" si="741">ROUND(U682,0)</f>
        <v>0</v>
      </c>
      <c r="W681" s="168">
        <f t="shared" ref="W681" ca="1" si="742">ROUND(V682,0)</f>
        <v>0</v>
      </c>
      <c r="X681" s="168">
        <f t="shared" ref="X681" ca="1" si="743">ROUND(W682,0)</f>
        <v>0</v>
      </c>
      <c r="Y681" s="168">
        <f t="shared" ref="Y681" ca="1" si="744">ROUND(X682,0)</f>
        <v>0</v>
      </c>
      <c r="Z681" s="168">
        <f t="shared" ref="Z681" ca="1" si="745">ROUND(Y682,0)</f>
        <v>0</v>
      </c>
    </row>
    <row r="682" spans="1:27" outlineLevel="1" x14ac:dyDescent="0.3">
      <c r="A682" s="244"/>
      <c r="B682" s="213" t="s">
        <v>84</v>
      </c>
      <c r="C682" s="168"/>
      <c r="D682" s="168"/>
      <c r="E682" s="168"/>
      <c r="F682" s="168"/>
      <c r="G682" s="175">
        <f ca="1">G680+G681</f>
        <v>0</v>
      </c>
      <c r="H682" s="175">
        <f t="shared" ref="H682:L682" ca="1" si="746">H680+H681</f>
        <v>0</v>
      </c>
      <c r="I682" s="175">
        <f t="shared" ca="1" si="746"/>
        <v>0</v>
      </c>
      <c r="J682" s="175">
        <f t="shared" ca="1" si="746"/>
        <v>0</v>
      </c>
      <c r="K682" s="175">
        <f t="shared" ca="1" si="746"/>
        <v>0</v>
      </c>
      <c r="L682" s="175">
        <f t="shared" ca="1" si="746"/>
        <v>0</v>
      </c>
      <c r="M682" s="175">
        <f t="shared" ref="M682:Z682" ca="1" si="747">M680+M681</f>
        <v>0</v>
      </c>
      <c r="N682" s="175">
        <f t="shared" ca="1" si="747"/>
        <v>0</v>
      </c>
      <c r="O682" s="175">
        <f t="shared" ca="1" si="747"/>
        <v>0</v>
      </c>
      <c r="P682" s="175">
        <f t="shared" ca="1" si="747"/>
        <v>0</v>
      </c>
      <c r="Q682" s="175">
        <f t="shared" ca="1" si="747"/>
        <v>0</v>
      </c>
      <c r="R682" s="175">
        <f t="shared" ca="1" si="747"/>
        <v>0</v>
      </c>
      <c r="S682" s="175">
        <f t="shared" ca="1" si="747"/>
        <v>0</v>
      </c>
      <c r="T682" s="175">
        <f t="shared" ca="1" si="747"/>
        <v>0</v>
      </c>
      <c r="U682" s="175">
        <f t="shared" ca="1" si="747"/>
        <v>0</v>
      </c>
      <c r="V682" s="175">
        <f t="shared" ca="1" si="747"/>
        <v>0</v>
      </c>
      <c r="W682" s="175">
        <f t="shared" ca="1" si="747"/>
        <v>0</v>
      </c>
      <c r="X682" s="175">
        <f t="shared" ca="1" si="747"/>
        <v>0</v>
      </c>
      <c r="Y682" s="175">
        <f t="shared" ca="1" si="747"/>
        <v>0</v>
      </c>
      <c r="Z682" s="175">
        <f t="shared" ca="1" si="747"/>
        <v>0</v>
      </c>
    </row>
    <row r="683" spans="1:27" x14ac:dyDescent="0.3">
      <c r="B683" s="202" t="s">
        <v>154</v>
      </c>
      <c r="G683" s="203" t="str">
        <f t="shared" ref="G683:Z683" ca="1" si="748">IF(G682=G604,"OK",G682-G604)</f>
        <v>OK</v>
      </c>
      <c r="H683" s="203" t="str">
        <f t="shared" ca="1" si="748"/>
        <v>OK</v>
      </c>
      <c r="I683" s="203" t="str">
        <f t="shared" ca="1" si="748"/>
        <v>OK</v>
      </c>
      <c r="J683" s="203" t="str">
        <f t="shared" ca="1" si="748"/>
        <v>OK</v>
      </c>
      <c r="K683" s="203" t="str">
        <f t="shared" ca="1" si="748"/>
        <v>OK</v>
      </c>
      <c r="L683" s="203" t="str">
        <f t="shared" ca="1" si="748"/>
        <v>OK</v>
      </c>
      <c r="M683" s="203" t="str">
        <f t="shared" ca="1" si="748"/>
        <v>OK</v>
      </c>
      <c r="N683" s="203" t="str">
        <f t="shared" ca="1" si="748"/>
        <v>OK</v>
      </c>
      <c r="O683" s="203" t="str">
        <f t="shared" ca="1" si="748"/>
        <v>OK</v>
      </c>
      <c r="P683" s="203" t="str">
        <f t="shared" ca="1" si="748"/>
        <v>OK</v>
      </c>
      <c r="Q683" s="203" t="str">
        <f t="shared" ca="1" si="748"/>
        <v>OK</v>
      </c>
      <c r="R683" s="203" t="str">
        <f t="shared" ca="1" si="748"/>
        <v>OK</v>
      </c>
      <c r="S683" s="203" t="str">
        <f t="shared" ca="1" si="748"/>
        <v>OK</v>
      </c>
      <c r="T683" s="203" t="str">
        <f t="shared" ca="1" si="748"/>
        <v>OK</v>
      </c>
      <c r="U683" s="203" t="str">
        <f t="shared" ca="1" si="748"/>
        <v>OK</v>
      </c>
      <c r="V683" s="203" t="str">
        <f t="shared" ca="1" si="748"/>
        <v>OK</v>
      </c>
      <c r="W683" s="203" t="str">
        <f t="shared" ca="1" si="748"/>
        <v>OK</v>
      </c>
      <c r="X683" s="203" t="str">
        <f t="shared" ca="1" si="748"/>
        <v>OK</v>
      </c>
      <c r="Y683" s="203" t="str">
        <f t="shared" ca="1" si="748"/>
        <v>OK</v>
      </c>
      <c r="Z683" s="203" t="str">
        <f t="shared" ca="1" si="748"/>
        <v>OK</v>
      </c>
    </row>
    <row r="685" spans="1:27" x14ac:dyDescent="0.3">
      <c r="J685" s="156"/>
    </row>
    <row r="686" spans="1:27" x14ac:dyDescent="0.3">
      <c r="B686" s="365" t="s">
        <v>62</v>
      </c>
      <c r="C686" s="365"/>
      <c r="D686" s="365"/>
      <c r="E686" s="365"/>
    </row>
    <row r="688" spans="1:27" x14ac:dyDescent="0.3">
      <c r="A688" s="241"/>
      <c r="B688" s="173" t="s">
        <v>15</v>
      </c>
      <c r="C688" s="173" t="e">
        <f>'Bieżąca działalność'!C4</f>
        <v>#N/A</v>
      </c>
      <c r="D688" s="173" t="e">
        <f>'Bieżąca działalność'!D4</f>
        <v>#N/A</v>
      </c>
      <c r="E688" s="173" t="e">
        <f>'Bieżąca działalność'!E4</f>
        <v>#N/A</v>
      </c>
      <c r="F688" s="173" t="e">
        <f>'Bieżąca działalność'!F4</f>
        <v>#N/A</v>
      </c>
      <c r="G688" s="173">
        <f ca="1">'Bieżąca działalność'!G4</f>
        <v>2026</v>
      </c>
      <c r="H688" s="173">
        <f ca="1">'Bieżąca działalność'!H4</f>
        <v>2027</v>
      </c>
      <c r="I688" s="173">
        <f ca="1">'Bieżąca działalność'!I4</f>
        <v>2028</v>
      </c>
      <c r="J688" s="173">
        <f ca="1">'Bieżąca działalność'!J4</f>
        <v>2029</v>
      </c>
      <c r="K688" s="173">
        <f ca="1">'Bieżąca działalność'!K4</f>
        <v>2030</v>
      </c>
      <c r="L688" s="173">
        <f ca="1">'Bieżąca działalność'!L4</f>
        <v>2031</v>
      </c>
      <c r="M688" s="173">
        <f ca="1">'Bieżąca działalność'!M4</f>
        <v>2032</v>
      </c>
      <c r="N688" s="173">
        <f ca="1">'Bieżąca działalność'!N4</f>
        <v>2033</v>
      </c>
      <c r="O688" s="173">
        <f ca="1">'Bieżąca działalność'!O4</f>
        <v>2034</v>
      </c>
      <c r="P688" s="173">
        <f ca="1">'Bieżąca działalność'!P4</f>
        <v>2035</v>
      </c>
      <c r="Q688" s="173">
        <f ca="1">'Bieżąca działalność'!Q4</f>
        <v>2036</v>
      </c>
      <c r="R688" s="173">
        <f ca="1">'Bieżąca działalność'!R4</f>
        <v>2037</v>
      </c>
      <c r="S688" s="173">
        <f ca="1">'Bieżąca działalność'!S4</f>
        <v>2038</v>
      </c>
      <c r="T688" s="173">
        <f ca="1">'Bieżąca działalność'!T4</f>
        <v>2039</v>
      </c>
      <c r="U688" s="173">
        <f ca="1">'Bieżąca działalność'!U4</f>
        <v>2040</v>
      </c>
      <c r="V688" s="173">
        <f ca="1">'Bieżąca działalność'!V4</f>
        <v>2041</v>
      </c>
      <c r="W688" s="173">
        <f ca="1">'Bieżąca działalność'!W4</f>
        <v>2042</v>
      </c>
      <c r="X688" s="173">
        <f ca="1">'Bieżąca działalność'!X4</f>
        <v>2043</v>
      </c>
      <c r="Y688" s="173">
        <f ca="1">'Bieżąca działalność'!Y4</f>
        <v>2044</v>
      </c>
      <c r="Z688" s="173">
        <f ca="1">'Bieżąca działalność'!Z4</f>
        <v>2045</v>
      </c>
      <c r="AA688" s="173">
        <f ca="1">'Bieżąca działalność'!AA4</f>
        <v>2046</v>
      </c>
    </row>
    <row r="689" spans="1:27" outlineLevel="1" x14ac:dyDescent="0.3">
      <c r="A689" s="241"/>
    </row>
    <row r="690" spans="1:27" outlineLevel="1" x14ac:dyDescent="0.3">
      <c r="A690" s="241"/>
      <c r="B690" s="200" t="s">
        <v>16</v>
      </c>
      <c r="C690" s="201">
        <f>ROUND(C691+C692+C700+C701+C702,0)</f>
        <v>0</v>
      </c>
      <c r="D690" s="201">
        <f t="shared" ref="D690:H690" si="749">ROUND(D691+D692+D700+D701+D702,0)</f>
        <v>0</v>
      </c>
      <c r="E690" s="201">
        <f t="shared" si="749"/>
        <v>0</v>
      </c>
      <c r="F690" s="201">
        <f t="shared" si="749"/>
        <v>0</v>
      </c>
      <c r="G690" s="201">
        <f t="shared" si="749"/>
        <v>0</v>
      </c>
      <c r="H690" s="201">
        <f t="shared" si="749"/>
        <v>0</v>
      </c>
      <c r="I690" s="201">
        <f t="shared" ref="I690:X690" si="750">ROUND(I691+I692+I700+I701+I702,0)</f>
        <v>0</v>
      </c>
      <c r="J690" s="201">
        <f t="shared" si="750"/>
        <v>0</v>
      </c>
      <c r="K690" s="201">
        <f t="shared" si="750"/>
        <v>0</v>
      </c>
      <c r="L690" s="201">
        <f t="shared" si="750"/>
        <v>0</v>
      </c>
      <c r="M690" s="201">
        <f t="shared" si="750"/>
        <v>0</v>
      </c>
      <c r="N690" s="201">
        <f t="shared" si="750"/>
        <v>0</v>
      </c>
      <c r="O690" s="201">
        <f t="shared" si="750"/>
        <v>0</v>
      </c>
      <c r="P690" s="201">
        <f t="shared" si="750"/>
        <v>0</v>
      </c>
      <c r="Q690" s="201">
        <f t="shared" si="750"/>
        <v>0</v>
      </c>
      <c r="R690" s="201">
        <f t="shared" si="750"/>
        <v>0</v>
      </c>
      <c r="S690" s="201">
        <f t="shared" si="750"/>
        <v>0</v>
      </c>
      <c r="T690" s="201">
        <f t="shared" si="750"/>
        <v>0</v>
      </c>
      <c r="U690" s="201">
        <f t="shared" si="750"/>
        <v>0</v>
      </c>
      <c r="V690" s="201">
        <f t="shared" si="750"/>
        <v>0</v>
      </c>
      <c r="W690" s="201">
        <f t="shared" si="750"/>
        <v>0</v>
      </c>
      <c r="X690" s="201">
        <f t="shared" si="750"/>
        <v>0</v>
      </c>
      <c r="Y690" s="201">
        <f>ROUND(Y691+Y692+Y700+Y701+Y702,0)</f>
        <v>0</v>
      </c>
      <c r="Z690" s="201">
        <f t="shared" ref="Z690:AA690" si="751">ROUND(Z691+Z692+Z700+Z701+Z702,0)</f>
        <v>0</v>
      </c>
      <c r="AA690" s="201">
        <f t="shared" si="751"/>
        <v>0</v>
      </c>
    </row>
    <row r="691" spans="1:27" outlineLevel="1" x14ac:dyDescent="0.3">
      <c r="A691" s="241"/>
      <c r="B691" s="217" t="s">
        <v>17</v>
      </c>
      <c r="C691" s="218">
        <f>'Bieżąca działalność'!C6</f>
        <v>0</v>
      </c>
      <c r="D691" s="218">
        <f>'Bieżąca działalność'!D6</f>
        <v>0</v>
      </c>
      <c r="E691" s="218">
        <f>'Bieżąca działalność'!E6</f>
        <v>0</v>
      </c>
      <c r="F691" s="218">
        <f>'Bieżąca działalność'!F6</f>
        <v>0</v>
      </c>
      <c r="G691" s="218">
        <f>'Bieżąca działalność'!G6</f>
        <v>0</v>
      </c>
      <c r="H691" s="218">
        <f>'Bieżąca działalność'!H6</f>
        <v>0</v>
      </c>
      <c r="I691" s="218">
        <f>'Bieżąca działalność'!I6</f>
        <v>0</v>
      </c>
      <c r="J691" s="218">
        <f>'Bieżąca działalność'!J6</f>
        <v>0</v>
      </c>
      <c r="K691" s="218">
        <f>'Bieżąca działalność'!K6</f>
        <v>0</v>
      </c>
      <c r="L691" s="218">
        <f>'Bieżąca działalność'!L6</f>
        <v>0</v>
      </c>
      <c r="M691" s="218">
        <f>'Bieżąca działalność'!M6</f>
        <v>0</v>
      </c>
      <c r="N691" s="218">
        <f>'Bieżąca działalność'!N6</f>
        <v>0</v>
      </c>
      <c r="O691" s="218">
        <f>'Bieżąca działalność'!O6</f>
        <v>0</v>
      </c>
      <c r="P691" s="218">
        <f>'Bieżąca działalność'!P6</f>
        <v>0</v>
      </c>
      <c r="Q691" s="218">
        <f>'Bieżąca działalność'!Q6</f>
        <v>0</v>
      </c>
      <c r="R691" s="218">
        <f>'Bieżąca działalność'!R6</f>
        <v>0</v>
      </c>
      <c r="S691" s="218">
        <f>'Bieżąca działalność'!S6</f>
        <v>0</v>
      </c>
      <c r="T691" s="218">
        <f>'Bieżąca działalność'!T6</f>
        <v>0</v>
      </c>
      <c r="U691" s="218">
        <f>'Bieżąca działalność'!U6</f>
        <v>0</v>
      </c>
      <c r="V691" s="218">
        <f>'Bieżąca działalność'!V6</f>
        <v>0</v>
      </c>
      <c r="W691" s="218">
        <f>'Bieżąca działalność'!W6</f>
        <v>0</v>
      </c>
      <c r="X691" s="218">
        <f>'Bieżąca działalność'!X6</f>
        <v>0</v>
      </c>
      <c r="Y691" s="218">
        <f>'Bieżąca działalność'!Y6</f>
        <v>0</v>
      </c>
      <c r="Z691" s="218">
        <f>'Bieżąca działalność'!Z6</f>
        <v>0</v>
      </c>
      <c r="AA691" s="218">
        <f>'Bieżąca działalność'!AA6</f>
        <v>0</v>
      </c>
    </row>
    <row r="692" spans="1:27" outlineLevel="1" x14ac:dyDescent="0.3">
      <c r="A692" s="241"/>
      <c r="B692" s="219" t="s">
        <v>18</v>
      </c>
      <c r="C692" s="220">
        <f>ROUND(C693+C699,0)</f>
        <v>0</v>
      </c>
      <c r="D692" s="220">
        <f>ROUND(D693+D699,0)</f>
        <v>0</v>
      </c>
      <c r="E692" s="220">
        <f>ROUND(E693+E699,0)</f>
        <v>0</v>
      </c>
      <c r="F692" s="220">
        <f>ROUND(F693+F699,0)</f>
        <v>0</v>
      </c>
      <c r="G692" s="220">
        <f t="shared" ref="G692:H692" si="752">ROUND(G693+G699,0)</f>
        <v>0</v>
      </c>
      <c r="H692" s="220">
        <f t="shared" si="752"/>
        <v>0</v>
      </c>
      <c r="I692" s="220">
        <f t="shared" ref="I692:Y692" si="753">ROUND(I693+I699,0)</f>
        <v>0</v>
      </c>
      <c r="J692" s="220">
        <f t="shared" si="753"/>
        <v>0</v>
      </c>
      <c r="K692" s="220">
        <f t="shared" si="753"/>
        <v>0</v>
      </c>
      <c r="L692" s="220">
        <f t="shared" si="753"/>
        <v>0</v>
      </c>
      <c r="M692" s="220">
        <f t="shared" si="753"/>
        <v>0</v>
      </c>
      <c r="N692" s="220">
        <f t="shared" si="753"/>
        <v>0</v>
      </c>
      <c r="O692" s="220">
        <f t="shared" si="753"/>
        <v>0</v>
      </c>
      <c r="P692" s="220">
        <f t="shared" si="753"/>
        <v>0</v>
      </c>
      <c r="Q692" s="220">
        <f t="shared" si="753"/>
        <v>0</v>
      </c>
      <c r="R692" s="220">
        <f t="shared" si="753"/>
        <v>0</v>
      </c>
      <c r="S692" s="220">
        <f t="shared" si="753"/>
        <v>0</v>
      </c>
      <c r="T692" s="220">
        <f t="shared" si="753"/>
        <v>0</v>
      </c>
      <c r="U692" s="220">
        <f t="shared" si="753"/>
        <v>0</v>
      </c>
      <c r="V692" s="220">
        <f t="shared" si="753"/>
        <v>0</v>
      </c>
      <c r="W692" s="220">
        <f t="shared" si="753"/>
        <v>0</v>
      </c>
      <c r="X692" s="220">
        <f t="shared" si="753"/>
        <v>0</v>
      </c>
      <c r="Y692" s="220">
        <f t="shared" si="753"/>
        <v>0</v>
      </c>
      <c r="Z692" s="220">
        <f t="shared" ref="Z692:AA692" si="754">ROUND(Z693+Z699,0)</f>
        <v>0</v>
      </c>
      <c r="AA692" s="220">
        <f t="shared" si="754"/>
        <v>0</v>
      </c>
    </row>
    <row r="693" spans="1:27" outlineLevel="1" x14ac:dyDescent="0.3">
      <c r="A693" s="241"/>
      <c r="B693" s="207" t="s">
        <v>19</v>
      </c>
      <c r="C693" s="221">
        <f>ROUND(SUM(C694:C698),0)</f>
        <v>0</v>
      </c>
      <c r="D693" s="221">
        <f t="shared" ref="D693:H693" si="755">ROUND(SUM(D694:D698),0)</f>
        <v>0</v>
      </c>
      <c r="E693" s="221">
        <f t="shared" si="755"/>
        <v>0</v>
      </c>
      <c r="F693" s="221">
        <f t="shared" si="755"/>
        <v>0</v>
      </c>
      <c r="G693" s="221">
        <f t="shared" si="755"/>
        <v>0</v>
      </c>
      <c r="H693" s="221">
        <f t="shared" si="755"/>
        <v>0</v>
      </c>
      <c r="I693" s="221">
        <f t="shared" ref="I693:Y693" si="756">ROUND(SUM(I694:I698),0)</f>
        <v>0</v>
      </c>
      <c r="J693" s="221">
        <f t="shared" si="756"/>
        <v>0</v>
      </c>
      <c r="K693" s="221">
        <f t="shared" si="756"/>
        <v>0</v>
      </c>
      <c r="L693" s="221">
        <f t="shared" si="756"/>
        <v>0</v>
      </c>
      <c r="M693" s="221">
        <f t="shared" si="756"/>
        <v>0</v>
      </c>
      <c r="N693" s="221">
        <f t="shared" si="756"/>
        <v>0</v>
      </c>
      <c r="O693" s="221">
        <f t="shared" si="756"/>
        <v>0</v>
      </c>
      <c r="P693" s="221">
        <f t="shared" si="756"/>
        <v>0</v>
      </c>
      <c r="Q693" s="221">
        <f t="shared" si="756"/>
        <v>0</v>
      </c>
      <c r="R693" s="221">
        <f t="shared" si="756"/>
        <v>0</v>
      </c>
      <c r="S693" s="221">
        <f t="shared" si="756"/>
        <v>0</v>
      </c>
      <c r="T693" s="221">
        <f t="shared" si="756"/>
        <v>0</v>
      </c>
      <c r="U693" s="221">
        <f t="shared" si="756"/>
        <v>0</v>
      </c>
      <c r="V693" s="221">
        <f t="shared" si="756"/>
        <v>0</v>
      </c>
      <c r="W693" s="221">
        <f t="shared" si="756"/>
        <v>0</v>
      </c>
      <c r="X693" s="221">
        <f t="shared" si="756"/>
        <v>0</v>
      </c>
      <c r="Y693" s="221">
        <f t="shared" si="756"/>
        <v>0</v>
      </c>
      <c r="Z693" s="221">
        <f t="shared" ref="Z693:AA693" si="757">ROUND(SUM(Z694:Z698),0)</f>
        <v>0</v>
      </c>
      <c r="AA693" s="221">
        <f t="shared" si="757"/>
        <v>0</v>
      </c>
    </row>
    <row r="694" spans="1:27" outlineLevel="1" x14ac:dyDescent="0.3">
      <c r="A694" s="241"/>
      <c r="B694" s="195" t="s">
        <v>20</v>
      </c>
      <c r="C694" s="218">
        <f>'Bieżąca działalność'!C9</f>
        <v>0</v>
      </c>
      <c r="D694" s="218">
        <f>'Bieżąca działalność'!D9</f>
        <v>0</v>
      </c>
      <c r="E694" s="218">
        <f>'Bieżąca działalność'!E9</f>
        <v>0</v>
      </c>
      <c r="F694" s="218">
        <f>'Bieżąca działalność'!F9</f>
        <v>0</v>
      </c>
      <c r="G694" s="218">
        <f>'Bieżąca działalność'!G9</f>
        <v>0</v>
      </c>
      <c r="H694" s="218">
        <f>'Bieżąca działalność'!H9</f>
        <v>0</v>
      </c>
      <c r="I694" s="218">
        <f>'Bieżąca działalność'!I9</f>
        <v>0</v>
      </c>
      <c r="J694" s="218">
        <f>'Bieżąca działalność'!J9</f>
        <v>0</v>
      </c>
      <c r="K694" s="218">
        <f>'Bieżąca działalność'!K9</f>
        <v>0</v>
      </c>
      <c r="L694" s="218">
        <f>'Bieżąca działalność'!L9</f>
        <v>0</v>
      </c>
      <c r="M694" s="218">
        <f>'Bieżąca działalność'!M9</f>
        <v>0</v>
      </c>
      <c r="N694" s="218">
        <f>'Bieżąca działalność'!N9</f>
        <v>0</v>
      </c>
      <c r="O694" s="218">
        <f>'Bieżąca działalność'!O9</f>
        <v>0</v>
      </c>
      <c r="P694" s="218">
        <f>'Bieżąca działalność'!P9</f>
        <v>0</v>
      </c>
      <c r="Q694" s="218">
        <f>'Bieżąca działalność'!Q9</f>
        <v>0</v>
      </c>
      <c r="R694" s="218">
        <f>'Bieżąca działalność'!R9</f>
        <v>0</v>
      </c>
      <c r="S694" s="218">
        <f>'Bieżąca działalność'!S9</f>
        <v>0</v>
      </c>
      <c r="T694" s="218">
        <f>'Bieżąca działalność'!T9</f>
        <v>0</v>
      </c>
      <c r="U694" s="218">
        <f>'Bieżąca działalność'!U9</f>
        <v>0</v>
      </c>
      <c r="V694" s="218">
        <f>'Bieżąca działalność'!V9</f>
        <v>0</v>
      </c>
      <c r="W694" s="218">
        <f>'Bieżąca działalność'!W9</f>
        <v>0</v>
      </c>
      <c r="X694" s="218">
        <f>'Bieżąca działalność'!X9</f>
        <v>0</v>
      </c>
      <c r="Y694" s="218">
        <f>'Bieżąca działalność'!Y9</f>
        <v>0</v>
      </c>
      <c r="Z694" s="218">
        <f>'Bieżąca działalność'!Z9</f>
        <v>0</v>
      </c>
      <c r="AA694" s="218">
        <f>'Bieżąca działalność'!AA9</f>
        <v>0</v>
      </c>
    </row>
    <row r="695" spans="1:27" outlineLevel="1" x14ac:dyDescent="0.3">
      <c r="A695" s="241"/>
      <c r="B695" s="195" t="s">
        <v>21</v>
      </c>
      <c r="C695" s="218">
        <f>'Bieżąca działalność'!C10</f>
        <v>0</v>
      </c>
      <c r="D695" s="218">
        <f>'Bieżąca działalność'!D10</f>
        <v>0</v>
      </c>
      <c r="E695" s="218">
        <f>'Bieżąca działalność'!E10</f>
        <v>0</v>
      </c>
      <c r="F695" s="218">
        <f>'Bieżąca działalność'!F10</f>
        <v>0</v>
      </c>
      <c r="G695" s="218">
        <f>'Bieżąca działalność'!G10</f>
        <v>0</v>
      </c>
      <c r="H695" s="218">
        <f>'Bieżąca działalność'!H10</f>
        <v>0</v>
      </c>
      <c r="I695" s="218">
        <f>'Bieżąca działalność'!I10</f>
        <v>0</v>
      </c>
      <c r="J695" s="218">
        <f>'Bieżąca działalność'!J10</f>
        <v>0</v>
      </c>
      <c r="K695" s="218">
        <f>'Bieżąca działalność'!K10</f>
        <v>0</v>
      </c>
      <c r="L695" s="218">
        <f>'Bieżąca działalność'!L10</f>
        <v>0</v>
      </c>
      <c r="M695" s="218">
        <f>'Bieżąca działalność'!M10</f>
        <v>0</v>
      </c>
      <c r="N695" s="218">
        <f>'Bieżąca działalność'!N10</f>
        <v>0</v>
      </c>
      <c r="O695" s="218">
        <f>'Bieżąca działalność'!O10</f>
        <v>0</v>
      </c>
      <c r="P695" s="218">
        <f>'Bieżąca działalność'!P10</f>
        <v>0</v>
      </c>
      <c r="Q695" s="218">
        <f>'Bieżąca działalność'!Q10</f>
        <v>0</v>
      </c>
      <c r="R695" s="218">
        <f>'Bieżąca działalność'!R10</f>
        <v>0</v>
      </c>
      <c r="S695" s="218">
        <f>'Bieżąca działalność'!S10</f>
        <v>0</v>
      </c>
      <c r="T695" s="218">
        <f>'Bieżąca działalność'!T10</f>
        <v>0</v>
      </c>
      <c r="U695" s="218">
        <f>'Bieżąca działalność'!U10</f>
        <v>0</v>
      </c>
      <c r="V695" s="218">
        <f>'Bieżąca działalność'!V10</f>
        <v>0</v>
      </c>
      <c r="W695" s="218">
        <f>'Bieżąca działalność'!W10</f>
        <v>0</v>
      </c>
      <c r="X695" s="218">
        <f>'Bieżąca działalność'!X10</f>
        <v>0</v>
      </c>
      <c r="Y695" s="218">
        <f>'Bieżąca działalność'!Y10</f>
        <v>0</v>
      </c>
      <c r="Z695" s="218">
        <f>'Bieżąca działalność'!Z10</f>
        <v>0</v>
      </c>
      <c r="AA695" s="218">
        <f>'Bieżąca działalność'!AA10</f>
        <v>0</v>
      </c>
    </row>
    <row r="696" spans="1:27" outlineLevel="1" x14ac:dyDescent="0.3">
      <c r="A696" s="241"/>
      <c r="B696" s="195" t="s">
        <v>22</v>
      </c>
      <c r="C696" s="218">
        <f>'Bieżąca działalność'!C11</f>
        <v>0</v>
      </c>
      <c r="D696" s="218">
        <f>'Bieżąca działalność'!D11</f>
        <v>0</v>
      </c>
      <c r="E696" s="218">
        <f>'Bieżąca działalność'!E11</f>
        <v>0</v>
      </c>
      <c r="F696" s="218">
        <f>'Bieżąca działalność'!F11</f>
        <v>0</v>
      </c>
      <c r="G696" s="218">
        <f>'Bieżąca działalność'!G11</f>
        <v>0</v>
      </c>
      <c r="H696" s="218">
        <f>'Bieżąca działalność'!H11</f>
        <v>0</v>
      </c>
      <c r="I696" s="218">
        <f>'Bieżąca działalność'!I11</f>
        <v>0</v>
      </c>
      <c r="J696" s="218">
        <f>'Bieżąca działalność'!J11</f>
        <v>0</v>
      </c>
      <c r="K696" s="218">
        <f>'Bieżąca działalność'!K11</f>
        <v>0</v>
      </c>
      <c r="L696" s="218">
        <f>'Bieżąca działalność'!L11</f>
        <v>0</v>
      </c>
      <c r="M696" s="218">
        <f>'Bieżąca działalność'!M11</f>
        <v>0</v>
      </c>
      <c r="N696" s="218">
        <f>'Bieżąca działalność'!N11</f>
        <v>0</v>
      </c>
      <c r="O696" s="218">
        <f>'Bieżąca działalność'!O11</f>
        <v>0</v>
      </c>
      <c r="P696" s="218">
        <f>'Bieżąca działalność'!P11</f>
        <v>0</v>
      </c>
      <c r="Q696" s="218">
        <f>'Bieżąca działalność'!Q11</f>
        <v>0</v>
      </c>
      <c r="R696" s="218">
        <f>'Bieżąca działalność'!R11</f>
        <v>0</v>
      </c>
      <c r="S696" s="218">
        <f>'Bieżąca działalność'!S11</f>
        <v>0</v>
      </c>
      <c r="T696" s="218">
        <f>'Bieżąca działalność'!T11</f>
        <v>0</v>
      </c>
      <c r="U696" s="218">
        <f>'Bieżąca działalność'!U11</f>
        <v>0</v>
      </c>
      <c r="V696" s="218">
        <f>'Bieżąca działalność'!V11</f>
        <v>0</v>
      </c>
      <c r="W696" s="218">
        <f>'Bieżąca działalność'!W11</f>
        <v>0</v>
      </c>
      <c r="X696" s="218">
        <f>'Bieżąca działalność'!X11</f>
        <v>0</v>
      </c>
      <c r="Y696" s="218">
        <f>'Bieżąca działalność'!Y11</f>
        <v>0</v>
      </c>
      <c r="Z696" s="218">
        <f>'Bieżąca działalność'!Z11</f>
        <v>0</v>
      </c>
      <c r="AA696" s="218">
        <f>'Bieżąca działalność'!AA11</f>
        <v>0</v>
      </c>
    </row>
    <row r="697" spans="1:27" outlineLevel="1" x14ac:dyDescent="0.3">
      <c r="A697" s="241"/>
      <c r="B697" s="195" t="s">
        <v>23</v>
      </c>
      <c r="C697" s="218">
        <f>'Bieżąca działalność'!C12</f>
        <v>0</v>
      </c>
      <c r="D697" s="218">
        <f>'Bieżąca działalność'!D12</f>
        <v>0</v>
      </c>
      <c r="E697" s="218">
        <f>'Bieżąca działalność'!E12</f>
        <v>0</v>
      </c>
      <c r="F697" s="218">
        <f>'Bieżąca działalność'!F12</f>
        <v>0</v>
      </c>
      <c r="G697" s="218">
        <f>'Bieżąca działalność'!G12</f>
        <v>0</v>
      </c>
      <c r="H697" s="218">
        <f>'Bieżąca działalność'!H12</f>
        <v>0</v>
      </c>
      <c r="I697" s="218">
        <f>'Bieżąca działalność'!I12</f>
        <v>0</v>
      </c>
      <c r="J697" s="218">
        <f>'Bieżąca działalność'!J12</f>
        <v>0</v>
      </c>
      <c r="K697" s="218">
        <f>'Bieżąca działalność'!K12</f>
        <v>0</v>
      </c>
      <c r="L697" s="218">
        <f>'Bieżąca działalność'!L12</f>
        <v>0</v>
      </c>
      <c r="M697" s="218">
        <f>'Bieżąca działalność'!M12</f>
        <v>0</v>
      </c>
      <c r="N697" s="218">
        <f>'Bieżąca działalność'!N12</f>
        <v>0</v>
      </c>
      <c r="O697" s="218">
        <f>'Bieżąca działalność'!O12</f>
        <v>0</v>
      </c>
      <c r="P697" s="218">
        <f>'Bieżąca działalność'!P12</f>
        <v>0</v>
      </c>
      <c r="Q697" s="218">
        <f>'Bieżąca działalność'!Q12</f>
        <v>0</v>
      </c>
      <c r="R697" s="218">
        <f>'Bieżąca działalność'!R12</f>
        <v>0</v>
      </c>
      <c r="S697" s="218">
        <f>'Bieżąca działalność'!S12</f>
        <v>0</v>
      </c>
      <c r="T697" s="218">
        <f>'Bieżąca działalność'!T12</f>
        <v>0</v>
      </c>
      <c r="U697" s="218">
        <f>'Bieżąca działalność'!U12</f>
        <v>0</v>
      </c>
      <c r="V697" s="218">
        <f>'Bieżąca działalność'!V12</f>
        <v>0</v>
      </c>
      <c r="W697" s="218">
        <f>'Bieżąca działalność'!W12</f>
        <v>0</v>
      </c>
      <c r="X697" s="218">
        <f>'Bieżąca działalność'!X12</f>
        <v>0</v>
      </c>
      <c r="Y697" s="218">
        <f>'Bieżąca działalność'!Y12</f>
        <v>0</v>
      </c>
      <c r="Z697" s="218">
        <f>'Bieżąca działalność'!Z12</f>
        <v>0</v>
      </c>
      <c r="AA697" s="218">
        <f>'Bieżąca działalność'!AA12</f>
        <v>0</v>
      </c>
    </row>
    <row r="698" spans="1:27" outlineLevel="1" x14ac:dyDescent="0.3">
      <c r="A698" s="241"/>
      <c r="B698" s="195" t="s">
        <v>24</v>
      </c>
      <c r="C698" s="218">
        <f>'Bieżąca działalność'!C13</f>
        <v>0</v>
      </c>
      <c r="D698" s="218">
        <f>'Bieżąca działalność'!D13</f>
        <v>0</v>
      </c>
      <c r="E698" s="218">
        <f>'Bieżąca działalność'!E13</f>
        <v>0</v>
      </c>
      <c r="F698" s="218">
        <f>'Bieżąca działalność'!F13</f>
        <v>0</v>
      </c>
      <c r="G698" s="218">
        <f>'Bieżąca działalność'!G13</f>
        <v>0</v>
      </c>
      <c r="H698" s="218">
        <f>'Bieżąca działalność'!H13</f>
        <v>0</v>
      </c>
      <c r="I698" s="218">
        <f>'Bieżąca działalność'!I13</f>
        <v>0</v>
      </c>
      <c r="J698" s="218">
        <f>'Bieżąca działalność'!J13</f>
        <v>0</v>
      </c>
      <c r="K698" s="218">
        <f>'Bieżąca działalność'!K13</f>
        <v>0</v>
      </c>
      <c r="L698" s="218">
        <f>'Bieżąca działalność'!L13</f>
        <v>0</v>
      </c>
      <c r="M698" s="218">
        <f>'Bieżąca działalność'!M13</f>
        <v>0</v>
      </c>
      <c r="N698" s="218">
        <f>'Bieżąca działalność'!N13</f>
        <v>0</v>
      </c>
      <c r="O698" s="218">
        <f>'Bieżąca działalność'!O13</f>
        <v>0</v>
      </c>
      <c r="P698" s="218">
        <f>'Bieżąca działalność'!P13</f>
        <v>0</v>
      </c>
      <c r="Q698" s="218">
        <f>'Bieżąca działalność'!Q13</f>
        <v>0</v>
      </c>
      <c r="R698" s="218">
        <f>'Bieżąca działalność'!R13</f>
        <v>0</v>
      </c>
      <c r="S698" s="218">
        <f>'Bieżąca działalność'!S13</f>
        <v>0</v>
      </c>
      <c r="T698" s="218">
        <f>'Bieżąca działalność'!T13</f>
        <v>0</v>
      </c>
      <c r="U698" s="218">
        <f>'Bieżąca działalność'!U13</f>
        <v>0</v>
      </c>
      <c r="V698" s="218">
        <f>'Bieżąca działalność'!V13</f>
        <v>0</v>
      </c>
      <c r="W698" s="218">
        <f>'Bieżąca działalność'!W13</f>
        <v>0</v>
      </c>
      <c r="X698" s="218">
        <f>'Bieżąca działalność'!X13</f>
        <v>0</v>
      </c>
      <c r="Y698" s="218">
        <f>'Bieżąca działalność'!Y13</f>
        <v>0</v>
      </c>
      <c r="Z698" s="218">
        <f>'Bieżąca działalność'!Z13</f>
        <v>0</v>
      </c>
      <c r="AA698" s="218">
        <f>'Bieżąca działalność'!AA13</f>
        <v>0</v>
      </c>
    </row>
    <row r="699" spans="1:27" outlineLevel="1" x14ac:dyDescent="0.3">
      <c r="A699" s="241"/>
      <c r="B699" s="222" t="s">
        <v>25</v>
      </c>
      <c r="C699" s="218">
        <f>'Bieżąca działalność'!C14</f>
        <v>0</v>
      </c>
      <c r="D699" s="218">
        <f>'Bieżąca działalność'!D14</f>
        <v>0</v>
      </c>
      <c r="E699" s="218">
        <f>'Bieżąca działalność'!E14</f>
        <v>0</v>
      </c>
      <c r="F699" s="218">
        <f>'Bieżąca działalność'!F14</f>
        <v>0</v>
      </c>
      <c r="G699" s="218">
        <f>'Bieżąca działalność'!G14</f>
        <v>0</v>
      </c>
      <c r="H699" s="218">
        <f>'Bieżąca działalność'!H14</f>
        <v>0</v>
      </c>
      <c r="I699" s="218">
        <f>'Bieżąca działalność'!I14</f>
        <v>0</v>
      </c>
      <c r="J699" s="218">
        <f>'Bieżąca działalność'!J14</f>
        <v>0</v>
      </c>
      <c r="K699" s="218">
        <f>'Bieżąca działalność'!K14</f>
        <v>0</v>
      </c>
      <c r="L699" s="218">
        <f>'Bieżąca działalność'!L14</f>
        <v>0</v>
      </c>
      <c r="M699" s="218">
        <f>'Bieżąca działalność'!M14</f>
        <v>0</v>
      </c>
      <c r="N699" s="218">
        <f>'Bieżąca działalność'!N14</f>
        <v>0</v>
      </c>
      <c r="O699" s="218">
        <f>'Bieżąca działalność'!O14</f>
        <v>0</v>
      </c>
      <c r="P699" s="218">
        <f>'Bieżąca działalność'!P14</f>
        <v>0</v>
      </c>
      <c r="Q699" s="218">
        <f>'Bieżąca działalność'!Q14</f>
        <v>0</v>
      </c>
      <c r="R699" s="218">
        <f>'Bieżąca działalność'!R14</f>
        <v>0</v>
      </c>
      <c r="S699" s="218">
        <f>'Bieżąca działalność'!S14</f>
        <v>0</v>
      </c>
      <c r="T699" s="218">
        <f>'Bieżąca działalność'!T14</f>
        <v>0</v>
      </c>
      <c r="U699" s="218">
        <f>'Bieżąca działalność'!U14</f>
        <v>0</v>
      </c>
      <c r="V699" s="218">
        <f>'Bieżąca działalność'!V14</f>
        <v>0</v>
      </c>
      <c r="W699" s="218">
        <f>'Bieżąca działalność'!W14</f>
        <v>0</v>
      </c>
      <c r="X699" s="218">
        <f>'Bieżąca działalność'!X14</f>
        <v>0</v>
      </c>
      <c r="Y699" s="218">
        <f>'Bieżąca działalność'!Y14</f>
        <v>0</v>
      </c>
      <c r="Z699" s="218">
        <f>'Bieżąca działalność'!Z14</f>
        <v>0</v>
      </c>
      <c r="AA699" s="218">
        <f>'Bieżąca działalność'!AA14</f>
        <v>0</v>
      </c>
    </row>
    <row r="700" spans="1:27" outlineLevel="1" x14ac:dyDescent="0.3">
      <c r="A700" s="241"/>
      <c r="B700" s="219" t="s">
        <v>26</v>
      </c>
      <c r="C700" s="218">
        <f>'Bieżąca działalność'!C15</f>
        <v>0</v>
      </c>
      <c r="D700" s="218">
        <f>'Bieżąca działalność'!D15</f>
        <v>0</v>
      </c>
      <c r="E700" s="218">
        <f>'Bieżąca działalność'!E15</f>
        <v>0</v>
      </c>
      <c r="F700" s="218">
        <f>'Bieżąca działalność'!F15</f>
        <v>0</v>
      </c>
      <c r="G700" s="218">
        <f>'Bieżąca działalność'!G15</f>
        <v>0</v>
      </c>
      <c r="H700" s="218">
        <f>'Bieżąca działalność'!H15</f>
        <v>0</v>
      </c>
      <c r="I700" s="218">
        <f>'Bieżąca działalność'!I15</f>
        <v>0</v>
      </c>
      <c r="J700" s="218">
        <f>'Bieżąca działalność'!J15</f>
        <v>0</v>
      </c>
      <c r="K700" s="218">
        <f>'Bieżąca działalność'!K15</f>
        <v>0</v>
      </c>
      <c r="L700" s="218">
        <f>'Bieżąca działalność'!L15</f>
        <v>0</v>
      </c>
      <c r="M700" s="218">
        <f>'Bieżąca działalność'!M15</f>
        <v>0</v>
      </c>
      <c r="N700" s="218">
        <f>'Bieżąca działalność'!N15</f>
        <v>0</v>
      </c>
      <c r="O700" s="218">
        <f>'Bieżąca działalność'!O15</f>
        <v>0</v>
      </c>
      <c r="P700" s="218">
        <f>'Bieżąca działalność'!P15</f>
        <v>0</v>
      </c>
      <c r="Q700" s="218">
        <f>'Bieżąca działalność'!Q15</f>
        <v>0</v>
      </c>
      <c r="R700" s="218">
        <f>'Bieżąca działalność'!R15</f>
        <v>0</v>
      </c>
      <c r="S700" s="218">
        <f>'Bieżąca działalność'!S15</f>
        <v>0</v>
      </c>
      <c r="T700" s="218">
        <f>'Bieżąca działalność'!T15</f>
        <v>0</v>
      </c>
      <c r="U700" s="218">
        <f>'Bieżąca działalność'!U15</f>
        <v>0</v>
      </c>
      <c r="V700" s="218">
        <f>'Bieżąca działalność'!V15</f>
        <v>0</v>
      </c>
      <c r="W700" s="218">
        <f>'Bieżąca działalność'!W15</f>
        <v>0</v>
      </c>
      <c r="X700" s="218">
        <f>'Bieżąca działalność'!X15</f>
        <v>0</v>
      </c>
      <c r="Y700" s="218">
        <f>'Bieżąca działalność'!Y15</f>
        <v>0</v>
      </c>
      <c r="Z700" s="218">
        <f>'Bieżąca działalność'!Z15</f>
        <v>0</v>
      </c>
      <c r="AA700" s="218">
        <f>'Bieżąca działalność'!AA15</f>
        <v>0</v>
      </c>
    </row>
    <row r="701" spans="1:27" outlineLevel="1" x14ac:dyDescent="0.3">
      <c r="A701" s="241"/>
      <c r="B701" s="219" t="s">
        <v>27</v>
      </c>
      <c r="C701" s="218">
        <f>'Bieżąca działalność'!C16</f>
        <v>0</v>
      </c>
      <c r="D701" s="218">
        <f>'Bieżąca działalność'!D16</f>
        <v>0</v>
      </c>
      <c r="E701" s="218">
        <f>'Bieżąca działalność'!E16</f>
        <v>0</v>
      </c>
      <c r="F701" s="218">
        <f>'Bieżąca działalność'!F16</f>
        <v>0</v>
      </c>
      <c r="G701" s="218">
        <f>'Bieżąca działalność'!G16</f>
        <v>0</v>
      </c>
      <c r="H701" s="218">
        <f>'Bieżąca działalność'!H16</f>
        <v>0</v>
      </c>
      <c r="I701" s="218">
        <f>'Bieżąca działalność'!I16</f>
        <v>0</v>
      </c>
      <c r="J701" s="218">
        <f>'Bieżąca działalność'!J16</f>
        <v>0</v>
      </c>
      <c r="K701" s="218">
        <f>'Bieżąca działalność'!K16</f>
        <v>0</v>
      </c>
      <c r="L701" s="218">
        <f>'Bieżąca działalność'!L16</f>
        <v>0</v>
      </c>
      <c r="M701" s="218">
        <f>'Bieżąca działalność'!M16</f>
        <v>0</v>
      </c>
      <c r="N701" s="218">
        <f>'Bieżąca działalność'!N16</f>
        <v>0</v>
      </c>
      <c r="O701" s="218">
        <f>'Bieżąca działalność'!O16</f>
        <v>0</v>
      </c>
      <c r="P701" s="218">
        <f>'Bieżąca działalność'!P16</f>
        <v>0</v>
      </c>
      <c r="Q701" s="218">
        <f>'Bieżąca działalność'!Q16</f>
        <v>0</v>
      </c>
      <c r="R701" s="218">
        <f>'Bieżąca działalność'!R16</f>
        <v>0</v>
      </c>
      <c r="S701" s="218">
        <f>'Bieżąca działalność'!S16</f>
        <v>0</v>
      </c>
      <c r="T701" s="218">
        <f>'Bieżąca działalność'!T16</f>
        <v>0</v>
      </c>
      <c r="U701" s="218">
        <f>'Bieżąca działalność'!U16</f>
        <v>0</v>
      </c>
      <c r="V701" s="218">
        <f>'Bieżąca działalność'!V16</f>
        <v>0</v>
      </c>
      <c r="W701" s="218">
        <f>'Bieżąca działalność'!W16</f>
        <v>0</v>
      </c>
      <c r="X701" s="218">
        <f>'Bieżąca działalność'!X16</f>
        <v>0</v>
      </c>
      <c r="Y701" s="218">
        <f>'Bieżąca działalność'!Y16</f>
        <v>0</v>
      </c>
      <c r="Z701" s="218">
        <f>'Bieżąca działalność'!Z16</f>
        <v>0</v>
      </c>
      <c r="AA701" s="218">
        <f>'Bieżąca działalność'!AA16</f>
        <v>0</v>
      </c>
    </row>
    <row r="702" spans="1:27" outlineLevel="1" x14ac:dyDescent="0.3">
      <c r="A702" s="241"/>
      <c r="B702" s="223" t="s">
        <v>28</v>
      </c>
      <c r="C702" s="218">
        <f>'Bieżąca działalność'!C17</f>
        <v>0</v>
      </c>
      <c r="D702" s="218">
        <f>'Bieżąca działalność'!D17</f>
        <v>0</v>
      </c>
      <c r="E702" s="218">
        <f>'Bieżąca działalność'!E17</f>
        <v>0</v>
      </c>
      <c r="F702" s="218">
        <f>'Bieżąca działalność'!F17</f>
        <v>0</v>
      </c>
      <c r="G702" s="218">
        <f>'Bieżąca działalność'!G17</f>
        <v>0</v>
      </c>
      <c r="H702" s="218">
        <f>'Bieżąca działalność'!H17</f>
        <v>0</v>
      </c>
      <c r="I702" s="218">
        <f>'Bieżąca działalność'!I17</f>
        <v>0</v>
      </c>
      <c r="J702" s="218">
        <f>'Bieżąca działalność'!J17</f>
        <v>0</v>
      </c>
      <c r="K702" s="218">
        <f>'Bieżąca działalność'!K17</f>
        <v>0</v>
      </c>
      <c r="L702" s="218">
        <f>'Bieżąca działalność'!L17</f>
        <v>0</v>
      </c>
      <c r="M702" s="218">
        <f>'Bieżąca działalność'!M17</f>
        <v>0</v>
      </c>
      <c r="N702" s="218">
        <f>'Bieżąca działalność'!N17</f>
        <v>0</v>
      </c>
      <c r="O702" s="218">
        <f>'Bieżąca działalność'!O17</f>
        <v>0</v>
      </c>
      <c r="P702" s="218">
        <f>'Bieżąca działalność'!P17</f>
        <v>0</v>
      </c>
      <c r="Q702" s="218">
        <f>'Bieżąca działalność'!Q17</f>
        <v>0</v>
      </c>
      <c r="R702" s="218">
        <f>'Bieżąca działalność'!R17</f>
        <v>0</v>
      </c>
      <c r="S702" s="218">
        <f>'Bieżąca działalność'!S17</f>
        <v>0</v>
      </c>
      <c r="T702" s="218">
        <f>'Bieżąca działalność'!T17</f>
        <v>0</v>
      </c>
      <c r="U702" s="218">
        <f>'Bieżąca działalność'!U17</f>
        <v>0</v>
      </c>
      <c r="V702" s="218">
        <f>'Bieżąca działalność'!V17</f>
        <v>0</v>
      </c>
      <c r="W702" s="218">
        <f>'Bieżąca działalność'!W17</f>
        <v>0</v>
      </c>
      <c r="X702" s="218">
        <f>'Bieżąca działalność'!X17</f>
        <v>0</v>
      </c>
      <c r="Y702" s="218">
        <f>'Bieżąca działalność'!Y17</f>
        <v>0</v>
      </c>
      <c r="Z702" s="218">
        <f>'Bieżąca działalność'!Z17</f>
        <v>0</v>
      </c>
      <c r="AA702" s="218">
        <f>'Bieżąca działalność'!AA17</f>
        <v>0</v>
      </c>
    </row>
    <row r="703" spans="1:27" outlineLevel="1" x14ac:dyDescent="0.3">
      <c r="A703" s="241"/>
      <c r="B703" s="200" t="s">
        <v>29</v>
      </c>
      <c r="C703" s="201">
        <f t="shared" ref="C703:H703" si="758">ROUND(C704+C705+C708+C711,0)</f>
        <v>0</v>
      </c>
      <c r="D703" s="201">
        <f t="shared" si="758"/>
        <v>0</v>
      </c>
      <c r="E703" s="201">
        <f t="shared" si="758"/>
        <v>0</v>
      </c>
      <c r="F703" s="201">
        <f t="shared" si="758"/>
        <v>0</v>
      </c>
      <c r="G703" s="201">
        <f t="shared" si="758"/>
        <v>0</v>
      </c>
      <c r="H703" s="201">
        <f t="shared" si="758"/>
        <v>0</v>
      </c>
      <c r="I703" s="201">
        <f t="shared" ref="I703:Y703" si="759">ROUND(I704+I705+I708+I711,0)</f>
        <v>0</v>
      </c>
      <c r="J703" s="201">
        <f t="shared" si="759"/>
        <v>0</v>
      </c>
      <c r="K703" s="201">
        <f t="shared" si="759"/>
        <v>0</v>
      </c>
      <c r="L703" s="201">
        <f t="shared" si="759"/>
        <v>0</v>
      </c>
      <c r="M703" s="201">
        <f t="shared" si="759"/>
        <v>0</v>
      </c>
      <c r="N703" s="201">
        <f t="shared" si="759"/>
        <v>0</v>
      </c>
      <c r="O703" s="201">
        <f t="shared" si="759"/>
        <v>0</v>
      </c>
      <c r="P703" s="201">
        <f t="shared" si="759"/>
        <v>0</v>
      </c>
      <c r="Q703" s="201">
        <f t="shared" si="759"/>
        <v>0</v>
      </c>
      <c r="R703" s="201">
        <f t="shared" si="759"/>
        <v>0</v>
      </c>
      <c r="S703" s="201">
        <f t="shared" si="759"/>
        <v>0</v>
      </c>
      <c r="T703" s="201">
        <f t="shared" si="759"/>
        <v>0</v>
      </c>
      <c r="U703" s="201">
        <f t="shared" si="759"/>
        <v>0</v>
      </c>
      <c r="V703" s="201">
        <f t="shared" si="759"/>
        <v>0</v>
      </c>
      <c r="W703" s="201">
        <f t="shared" si="759"/>
        <v>0</v>
      </c>
      <c r="X703" s="201">
        <f t="shared" si="759"/>
        <v>0</v>
      </c>
      <c r="Y703" s="201">
        <f t="shared" si="759"/>
        <v>0</v>
      </c>
      <c r="Z703" s="201">
        <f t="shared" ref="Z703:AA703" si="760">ROUND(Z704+Z705+Z708+Z711,0)</f>
        <v>0</v>
      </c>
      <c r="AA703" s="201">
        <f t="shared" si="760"/>
        <v>0</v>
      </c>
    </row>
    <row r="704" spans="1:27" outlineLevel="1" x14ac:dyDescent="0.3">
      <c r="A704" s="241"/>
      <c r="B704" s="217" t="s">
        <v>30</v>
      </c>
      <c r="C704" s="218">
        <f>'Bieżąca działalność'!C19</f>
        <v>0</v>
      </c>
      <c r="D704" s="218">
        <f>'Bieżąca działalność'!D19</f>
        <v>0</v>
      </c>
      <c r="E704" s="218">
        <f>'Bieżąca działalność'!E19</f>
        <v>0</v>
      </c>
      <c r="F704" s="218">
        <f>'Bieżąca działalność'!F19</f>
        <v>0</v>
      </c>
      <c r="G704" s="218">
        <f>'Bieżąca działalność'!G19</f>
        <v>0</v>
      </c>
      <c r="H704" s="218">
        <f>'Bieżąca działalność'!H19</f>
        <v>0</v>
      </c>
      <c r="I704" s="218">
        <f>'Bieżąca działalność'!I19</f>
        <v>0</v>
      </c>
      <c r="J704" s="218">
        <f>'Bieżąca działalność'!J19</f>
        <v>0</v>
      </c>
      <c r="K704" s="218">
        <f>'Bieżąca działalność'!K19</f>
        <v>0</v>
      </c>
      <c r="L704" s="218">
        <f>'Bieżąca działalność'!L19</f>
        <v>0</v>
      </c>
      <c r="M704" s="218">
        <f>'Bieżąca działalność'!M19</f>
        <v>0</v>
      </c>
      <c r="N704" s="218">
        <f>'Bieżąca działalność'!N19</f>
        <v>0</v>
      </c>
      <c r="O704" s="218">
        <f>'Bieżąca działalność'!O19</f>
        <v>0</v>
      </c>
      <c r="P704" s="218">
        <f>'Bieżąca działalność'!P19</f>
        <v>0</v>
      </c>
      <c r="Q704" s="218">
        <f>'Bieżąca działalność'!Q19</f>
        <v>0</v>
      </c>
      <c r="R704" s="218">
        <f>'Bieżąca działalność'!R19</f>
        <v>0</v>
      </c>
      <c r="S704" s="218">
        <f>'Bieżąca działalność'!S19</f>
        <v>0</v>
      </c>
      <c r="T704" s="218">
        <f>'Bieżąca działalność'!T19</f>
        <v>0</v>
      </c>
      <c r="U704" s="218">
        <f>'Bieżąca działalność'!U19</f>
        <v>0</v>
      </c>
      <c r="V704" s="218">
        <f>'Bieżąca działalność'!V19</f>
        <v>0</v>
      </c>
      <c r="W704" s="218">
        <f>'Bieżąca działalność'!W19</f>
        <v>0</v>
      </c>
      <c r="X704" s="218">
        <f>'Bieżąca działalność'!X19</f>
        <v>0</v>
      </c>
      <c r="Y704" s="218">
        <f>'Bieżąca działalność'!Y19</f>
        <v>0</v>
      </c>
      <c r="Z704" s="218">
        <f>'Bieżąca działalność'!Z19</f>
        <v>0</v>
      </c>
      <c r="AA704" s="218">
        <f>'Bieżąca działalność'!AA19</f>
        <v>0</v>
      </c>
    </row>
    <row r="705" spans="1:27" outlineLevel="1" x14ac:dyDescent="0.3">
      <c r="A705" s="241"/>
      <c r="B705" s="219" t="s">
        <v>31</v>
      </c>
      <c r="C705" s="218">
        <f>'Bieżąca działalność'!C20</f>
        <v>0</v>
      </c>
      <c r="D705" s="218">
        <f>'Bieżąca działalność'!D20</f>
        <v>0</v>
      </c>
      <c r="E705" s="218">
        <f>'Bieżąca działalność'!E20</f>
        <v>0</v>
      </c>
      <c r="F705" s="218">
        <f>'Bieżąca działalność'!F20</f>
        <v>0</v>
      </c>
      <c r="G705" s="218">
        <f>'Bieżąca działalność'!G20</f>
        <v>0</v>
      </c>
      <c r="H705" s="218">
        <f>'Bieżąca działalność'!H20</f>
        <v>0</v>
      </c>
      <c r="I705" s="218">
        <f>'Bieżąca działalność'!I20</f>
        <v>0</v>
      </c>
      <c r="J705" s="218">
        <f>'Bieżąca działalność'!J20</f>
        <v>0</v>
      </c>
      <c r="K705" s="218">
        <f>'Bieżąca działalność'!K20</f>
        <v>0</v>
      </c>
      <c r="L705" s="218">
        <f>'Bieżąca działalność'!L20</f>
        <v>0</v>
      </c>
      <c r="M705" s="218">
        <f>'Bieżąca działalność'!M20</f>
        <v>0</v>
      </c>
      <c r="N705" s="218">
        <f>'Bieżąca działalność'!N20</f>
        <v>0</v>
      </c>
      <c r="O705" s="218">
        <f>'Bieżąca działalność'!O20</f>
        <v>0</v>
      </c>
      <c r="P705" s="218">
        <f>'Bieżąca działalność'!P20</f>
        <v>0</v>
      </c>
      <c r="Q705" s="218">
        <f>'Bieżąca działalność'!Q20</f>
        <v>0</v>
      </c>
      <c r="R705" s="218">
        <f>'Bieżąca działalność'!R20</f>
        <v>0</v>
      </c>
      <c r="S705" s="218">
        <f>'Bieżąca działalność'!S20</f>
        <v>0</v>
      </c>
      <c r="T705" s="218">
        <f>'Bieżąca działalność'!T20</f>
        <v>0</v>
      </c>
      <c r="U705" s="218">
        <f>'Bieżąca działalność'!U20</f>
        <v>0</v>
      </c>
      <c r="V705" s="218">
        <f>'Bieżąca działalność'!V20</f>
        <v>0</v>
      </c>
      <c r="W705" s="218">
        <f>'Bieżąca działalność'!W20</f>
        <v>0</v>
      </c>
      <c r="X705" s="218">
        <f>'Bieżąca działalność'!X20</f>
        <v>0</v>
      </c>
      <c r="Y705" s="218">
        <f>'Bieżąca działalność'!Y20</f>
        <v>0</v>
      </c>
      <c r="Z705" s="218">
        <f>'Bieżąca działalność'!Z20</f>
        <v>0</v>
      </c>
      <c r="AA705" s="218">
        <f>'Bieżąca działalność'!AA20</f>
        <v>0</v>
      </c>
    </row>
    <row r="706" spans="1:27" outlineLevel="1" x14ac:dyDescent="0.3">
      <c r="A706" s="241"/>
      <c r="B706" s="224" t="s">
        <v>149</v>
      </c>
      <c r="C706" s="218">
        <f>'Bieżąca działalność'!C21</f>
        <v>0</v>
      </c>
      <c r="D706" s="218">
        <f>'Bieżąca działalność'!D21</f>
        <v>0</v>
      </c>
      <c r="E706" s="218">
        <f>'Bieżąca działalność'!E21</f>
        <v>0</v>
      </c>
      <c r="F706" s="218">
        <f>'Bieżąca działalność'!F21</f>
        <v>0</v>
      </c>
      <c r="G706" s="218">
        <f>'Bieżąca działalność'!G21</f>
        <v>0</v>
      </c>
      <c r="H706" s="218">
        <f>'Bieżąca działalność'!H21</f>
        <v>0</v>
      </c>
      <c r="I706" s="218">
        <f>'Bieżąca działalność'!I21</f>
        <v>0</v>
      </c>
      <c r="J706" s="218">
        <f>'Bieżąca działalność'!J21</f>
        <v>0</v>
      </c>
      <c r="K706" s="218">
        <f>'Bieżąca działalność'!K21</f>
        <v>0</v>
      </c>
      <c r="L706" s="218">
        <f>'Bieżąca działalność'!L21</f>
        <v>0</v>
      </c>
      <c r="M706" s="218">
        <f>'Bieżąca działalność'!M21</f>
        <v>0</v>
      </c>
      <c r="N706" s="218">
        <f>'Bieżąca działalność'!N21</f>
        <v>0</v>
      </c>
      <c r="O706" s="218">
        <f>'Bieżąca działalność'!O21</f>
        <v>0</v>
      </c>
      <c r="P706" s="218">
        <f>'Bieżąca działalność'!P21</f>
        <v>0</v>
      </c>
      <c r="Q706" s="218">
        <f>'Bieżąca działalność'!Q21</f>
        <v>0</v>
      </c>
      <c r="R706" s="218">
        <f>'Bieżąca działalność'!R21</f>
        <v>0</v>
      </c>
      <c r="S706" s="218">
        <f>'Bieżąca działalność'!S21</f>
        <v>0</v>
      </c>
      <c r="T706" s="218">
        <f>'Bieżąca działalność'!T21</f>
        <v>0</v>
      </c>
      <c r="U706" s="218">
        <f>'Bieżąca działalność'!U21</f>
        <v>0</v>
      </c>
      <c r="V706" s="218">
        <f>'Bieżąca działalność'!V21</f>
        <v>0</v>
      </c>
      <c r="W706" s="218">
        <f>'Bieżąca działalność'!W21</f>
        <v>0</v>
      </c>
      <c r="X706" s="218">
        <f>'Bieżąca działalność'!X21</f>
        <v>0</v>
      </c>
      <c r="Y706" s="218">
        <f>'Bieżąca działalność'!Y21</f>
        <v>0</v>
      </c>
      <c r="Z706" s="218">
        <f>'Bieżąca działalność'!Z21</f>
        <v>0</v>
      </c>
      <c r="AA706" s="218">
        <f>'Bieżąca działalność'!AA21</f>
        <v>0</v>
      </c>
    </row>
    <row r="707" spans="1:27" outlineLevel="1" x14ac:dyDescent="0.3">
      <c r="A707" s="241"/>
      <c r="B707" s="298" t="s">
        <v>288</v>
      </c>
      <c r="C707" s="218">
        <f>'Bieżąca działalność'!C22</f>
        <v>0</v>
      </c>
      <c r="D707" s="218">
        <f>'Bieżąca działalność'!D22</f>
        <v>0</v>
      </c>
      <c r="E707" s="218">
        <f>'Bieżąca działalność'!E22</f>
        <v>0</v>
      </c>
      <c r="F707" s="218">
        <f>'Bieżąca działalność'!F22</f>
        <v>0</v>
      </c>
      <c r="G707" s="218">
        <f>'Bieżąca działalność'!G22</f>
        <v>0</v>
      </c>
      <c r="H707" s="218">
        <f>'Bieżąca działalność'!H22</f>
        <v>0</v>
      </c>
      <c r="I707" s="218">
        <f>'Bieżąca działalność'!I22</f>
        <v>0</v>
      </c>
      <c r="J707" s="218">
        <f>'Bieżąca działalność'!J22</f>
        <v>0</v>
      </c>
      <c r="K707" s="218">
        <f>'Bieżąca działalność'!K22</f>
        <v>0</v>
      </c>
      <c r="L707" s="218">
        <f>'Bieżąca działalność'!L22</f>
        <v>0</v>
      </c>
      <c r="M707" s="218">
        <f>'Bieżąca działalność'!M22</f>
        <v>0</v>
      </c>
      <c r="N707" s="218">
        <f>'Bieżąca działalność'!N22</f>
        <v>0</v>
      </c>
      <c r="O707" s="218">
        <f>'Bieżąca działalność'!O22</f>
        <v>0</v>
      </c>
      <c r="P707" s="218">
        <f>'Bieżąca działalność'!P22</f>
        <v>0</v>
      </c>
      <c r="Q707" s="218">
        <f>'Bieżąca działalność'!Q22</f>
        <v>0</v>
      </c>
      <c r="R707" s="218">
        <f>'Bieżąca działalność'!R22</f>
        <v>0</v>
      </c>
      <c r="S707" s="218">
        <f>'Bieżąca działalność'!S22</f>
        <v>0</v>
      </c>
      <c r="T707" s="218">
        <f>'Bieżąca działalność'!T22</f>
        <v>0</v>
      </c>
      <c r="U707" s="218">
        <f>'Bieżąca działalność'!U22</f>
        <v>0</v>
      </c>
      <c r="V707" s="218">
        <f>'Bieżąca działalność'!V22</f>
        <v>0</v>
      </c>
      <c r="W707" s="218">
        <f>'Bieżąca działalność'!W22</f>
        <v>0</v>
      </c>
      <c r="X707" s="218">
        <f>'Bieżąca działalność'!X22</f>
        <v>0</v>
      </c>
      <c r="Y707" s="218">
        <f>'Bieżąca działalność'!Y22</f>
        <v>0</v>
      </c>
      <c r="Z707" s="218">
        <f>'Bieżąca działalność'!Z22</f>
        <v>0</v>
      </c>
      <c r="AA707" s="218">
        <f>'Bieżąca działalność'!AA22</f>
        <v>0</v>
      </c>
    </row>
    <row r="708" spans="1:27" outlineLevel="1" x14ac:dyDescent="0.3">
      <c r="A708" s="241"/>
      <c r="B708" s="219" t="s">
        <v>32</v>
      </c>
      <c r="C708" s="220">
        <f>ROUND(C709+C710,0)</f>
        <v>0</v>
      </c>
      <c r="D708" s="220">
        <f t="shared" ref="D708:H708" si="761">ROUND(D709+D710,0)</f>
        <v>0</v>
      </c>
      <c r="E708" s="220">
        <f t="shared" si="761"/>
        <v>0</v>
      </c>
      <c r="F708" s="220">
        <f t="shared" si="761"/>
        <v>0</v>
      </c>
      <c r="G708" s="220">
        <f t="shared" si="761"/>
        <v>0</v>
      </c>
      <c r="H708" s="220">
        <f t="shared" si="761"/>
        <v>0</v>
      </c>
      <c r="I708" s="220">
        <f t="shared" ref="I708:Y708" si="762">ROUND(I709+I710,0)</f>
        <v>0</v>
      </c>
      <c r="J708" s="220">
        <f t="shared" si="762"/>
        <v>0</v>
      </c>
      <c r="K708" s="220">
        <f t="shared" si="762"/>
        <v>0</v>
      </c>
      <c r="L708" s="220">
        <f t="shared" si="762"/>
        <v>0</v>
      </c>
      <c r="M708" s="220">
        <f t="shared" si="762"/>
        <v>0</v>
      </c>
      <c r="N708" s="220">
        <f t="shared" si="762"/>
        <v>0</v>
      </c>
      <c r="O708" s="220">
        <f t="shared" si="762"/>
        <v>0</v>
      </c>
      <c r="P708" s="220">
        <f t="shared" si="762"/>
        <v>0</v>
      </c>
      <c r="Q708" s="220">
        <f t="shared" si="762"/>
        <v>0</v>
      </c>
      <c r="R708" s="220">
        <f t="shared" si="762"/>
        <v>0</v>
      </c>
      <c r="S708" s="220">
        <f t="shared" si="762"/>
        <v>0</v>
      </c>
      <c r="T708" s="220">
        <f t="shared" si="762"/>
        <v>0</v>
      </c>
      <c r="U708" s="220">
        <f t="shared" si="762"/>
        <v>0</v>
      </c>
      <c r="V708" s="220">
        <f t="shared" si="762"/>
        <v>0</v>
      </c>
      <c r="W708" s="220">
        <f t="shared" si="762"/>
        <v>0</v>
      </c>
      <c r="X708" s="220">
        <f t="shared" si="762"/>
        <v>0</v>
      </c>
      <c r="Y708" s="220">
        <f t="shared" si="762"/>
        <v>0</v>
      </c>
      <c r="Z708" s="220">
        <f t="shared" ref="Z708:AA708" si="763">ROUND(Z709+Z710,0)</f>
        <v>0</v>
      </c>
      <c r="AA708" s="220">
        <f t="shared" si="763"/>
        <v>0</v>
      </c>
    </row>
    <row r="709" spans="1:27" outlineLevel="1" x14ac:dyDescent="0.3">
      <c r="A709" s="241"/>
      <c r="B709" s="225" t="s">
        <v>130</v>
      </c>
      <c r="C709" s="218">
        <f>'Bieżąca działalność'!C24</f>
        <v>0</v>
      </c>
      <c r="D709" s="218">
        <f>'Bieżąca działalność'!D24</f>
        <v>0</v>
      </c>
      <c r="E709" s="218">
        <f>'Bieżąca działalność'!E24</f>
        <v>0</v>
      </c>
      <c r="F709" s="218">
        <f>'Bieżąca działalność'!F24</f>
        <v>0</v>
      </c>
      <c r="G709" s="218">
        <f>'Bieżąca działalność'!G24</f>
        <v>0</v>
      </c>
      <c r="H709" s="218">
        <f>'Bieżąca działalność'!H24</f>
        <v>0</v>
      </c>
      <c r="I709" s="218">
        <f>'Bieżąca działalność'!I24</f>
        <v>0</v>
      </c>
      <c r="J709" s="218">
        <f>'Bieżąca działalność'!J24</f>
        <v>0</v>
      </c>
      <c r="K709" s="218">
        <f>'Bieżąca działalność'!K24</f>
        <v>0</v>
      </c>
      <c r="L709" s="218">
        <f>'Bieżąca działalność'!L24</f>
        <v>0</v>
      </c>
      <c r="M709" s="218">
        <f>'Bieżąca działalność'!M24</f>
        <v>0</v>
      </c>
      <c r="N709" s="218">
        <f>'Bieżąca działalność'!N24</f>
        <v>0</v>
      </c>
      <c r="O709" s="218">
        <f>'Bieżąca działalność'!O24</f>
        <v>0</v>
      </c>
      <c r="P709" s="218">
        <f>'Bieżąca działalność'!P24</f>
        <v>0</v>
      </c>
      <c r="Q709" s="218">
        <f>'Bieżąca działalność'!Q24</f>
        <v>0</v>
      </c>
      <c r="R709" s="218">
        <f>'Bieżąca działalność'!R24</f>
        <v>0</v>
      </c>
      <c r="S709" s="218">
        <f>'Bieżąca działalność'!S24</f>
        <v>0</v>
      </c>
      <c r="T709" s="218">
        <f>'Bieżąca działalność'!T24</f>
        <v>0</v>
      </c>
      <c r="U709" s="218">
        <f>'Bieżąca działalność'!U24</f>
        <v>0</v>
      </c>
      <c r="V709" s="218">
        <f>'Bieżąca działalność'!V24</f>
        <v>0</v>
      </c>
      <c r="W709" s="218">
        <f>'Bieżąca działalność'!W24</f>
        <v>0</v>
      </c>
      <c r="X709" s="218">
        <f>'Bieżąca działalność'!X24</f>
        <v>0</v>
      </c>
      <c r="Y709" s="218">
        <f>'Bieżąca działalność'!Y24</f>
        <v>0</v>
      </c>
      <c r="Z709" s="218">
        <f>'Bieżąca działalność'!Z24</f>
        <v>0</v>
      </c>
      <c r="AA709" s="218">
        <f>'Bieżąca działalność'!AA24</f>
        <v>0</v>
      </c>
    </row>
    <row r="710" spans="1:27" outlineLevel="1" x14ac:dyDescent="0.3">
      <c r="A710" s="241"/>
      <c r="B710" s="222" t="s">
        <v>131</v>
      </c>
      <c r="C710" s="218">
        <f>'Bieżąca działalność'!C25</f>
        <v>0</v>
      </c>
      <c r="D710" s="218">
        <f>'Bieżąca działalność'!D25</f>
        <v>0</v>
      </c>
      <c r="E710" s="218">
        <f>'Bieżąca działalność'!E25</f>
        <v>0</v>
      </c>
      <c r="F710" s="218">
        <f>'Bieżąca działalność'!F25</f>
        <v>0</v>
      </c>
      <c r="G710" s="218">
        <f>'Bieżąca działalność'!G25</f>
        <v>0</v>
      </c>
      <c r="H710" s="218">
        <f>'Bieżąca działalność'!H25</f>
        <v>0</v>
      </c>
      <c r="I710" s="218">
        <f>'Bieżąca działalność'!I25</f>
        <v>0</v>
      </c>
      <c r="J710" s="218">
        <f>'Bieżąca działalność'!J25</f>
        <v>0</v>
      </c>
      <c r="K710" s="218">
        <f>'Bieżąca działalność'!K25</f>
        <v>0</v>
      </c>
      <c r="L710" s="218">
        <f>'Bieżąca działalność'!L25</f>
        <v>0</v>
      </c>
      <c r="M710" s="218">
        <f>'Bieżąca działalność'!M25</f>
        <v>0</v>
      </c>
      <c r="N710" s="218">
        <f>'Bieżąca działalność'!N25</f>
        <v>0</v>
      </c>
      <c r="O710" s="218">
        <f>'Bieżąca działalność'!O25</f>
        <v>0</v>
      </c>
      <c r="P710" s="218">
        <f>'Bieżąca działalność'!P25</f>
        <v>0</v>
      </c>
      <c r="Q710" s="218">
        <f>'Bieżąca działalność'!Q25</f>
        <v>0</v>
      </c>
      <c r="R710" s="218">
        <f>'Bieżąca działalność'!R25</f>
        <v>0</v>
      </c>
      <c r="S710" s="218">
        <f>'Bieżąca działalność'!S25</f>
        <v>0</v>
      </c>
      <c r="T710" s="218">
        <f>'Bieżąca działalność'!T25</f>
        <v>0</v>
      </c>
      <c r="U710" s="218">
        <f>'Bieżąca działalność'!U25</f>
        <v>0</v>
      </c>
      <c r="V710" s="218">
        <f>'Bieżąca działalność'!V25</f>
        <v>0</v>
      </c>
      <c r="W710" s="218">
        <f>'Bieżąca działalność'!W25</f>
        <v>0</v>
      </c>
      <c r="X710" s="218">
        <f>'Bieżąca działalność'!X25</f>
        <v>0</v>
      </c>
      <c r="Y710" s="218">
        <f>'Bieżąca działalność'!Y25</f>
        <v>0</v>
      </c>
      <c r="Z710" s="218">
        <f>'Bieżąca działalność'!Z25</f>
        <v>0</v>
      </c>
      <c r="AA710" s="218">
        <f>'Bieżąca działalność'!AA25</f>
        <v>0</v>
      </c>
    </row>
    <row r="711" spans="1:27" outlineLevel="1" x14ac:dyDescent="0.3">
      <c r="A711" s="241"/>
      <c r="B711" s="219" t="s">
        <v>33</v>
      </c>
      <c r="C711" s="218">
        <f>'Bieżąca działalność'!C26</f>
        <v>0</v>
      </c>
      <c r="D711" s="218">
        <f>'Bieżąca działalność'!D26</f>
        <v>0</v>
      </c>
      <c r="E711" s="218">
        <f>'Bieżąca działalność'!E26</f>
        <v>0</v>
      </c>
      <c r="F711" s="218">
        <f>'Bieżąca działalność'!F26</f>
        <v>0</v>
      </c>
      <c r="G711" s="218">
        <f>'Bieżąca działalność'!G26</f>
        <v>0</v>
      </c>
      <c r="H711" s="218">
        <f>'Bieżąca działalność'!H26</f>
        <v>0</v>
      </c>
      <c r="I711" s="218">
        <f>'Bieżąca działalność'!I26</f>
        <v>0</v>
      </c>
      <c r="J711" s="218">
        <f>'Bieżąca działalność'!J26</f>
        <v>0</v>
      </c>
      <c r="K711" s="218">
        <f>'Bieżąca działalność'!K26</f>
        <v>0</v>
      </c>
      <c r="L711" s="218">
        <f>'Bieżąca działalność'!L26</f>
        <v>0</v>
      </c>
      <c r="M711" s="218">
        <f>'Bieżąca działalność'!M26</f>
        <v>0</v>
      </c>
      <c r="N711" s="218">
        <f>'Bieżąca działalność'!N26</f>
        <v>0</v>
      </c>
      <c r="O711" s="218">
        <f>'Bieżąca działalność'!O26</f>
        <v>0</v>
      </c>
      <c r="P711" s="218">
        <f>'Bieżąca działalność'!P26</f>
        <v>0</v>
      </c>
      <c r="Q711" s="218">
        <f>'Bieżąca działalność'!Q26</f>
        <v>0</v>
      </c>
      <c r="R711" s="218">
        <f>'Bieżąca działalność'!R26</f>
        <v>0</v>
      </c>
      <c r="S711" s="218">
        <f>'Bieżąca działalność'!S26</f>
        <v>0</v>
      </c>
      <c r="T711" s="218">
        <f>'Bieżąca działalność'!T26</f>
        <v>0</v>
      </c>
      <c r="U711" s="218">
        <f>'Bieżąca działalność'!U26</f>
        <v>0</v>
      </c>
      <c r="V711" s="218">
        <f>'Bieżąca działalność'!V26</f>
        <v>0</v>
      </c>
      <c r="W711" s="218">
        <f>'Bieżąca działalność'!W26</f>
        <v>0</v>
      </c>
      <c r="X711" s="218">
        <f>'Bieżąca działalność'!X26</f>
        <v>0</v>
      </c>
      <c r="Y711" s="218">
        <f>'Bieżąca działalność'!Y26</f>
        <v>0</v>
      </c>
      <c r="Z711" s="218">
        <f>'Bieżąca działalność'!Z26</f>
        <v>0</v>
      </c>
      <c r="AA711" s="218">
        <f>'Bieżąca działalność'!AA26</f>
        <v>0</v>
      </c>
    </row>
    <row r="712" spans="1:27" outlineLevel="1" x14ac:dyDescent="0.3">
      <c r="A712" s="241"/>
      <c r="B712" s="200" t="s">
        <v>297</v>
      </c>
      <c r="C712" s="218">
        <f>'Bieżąca działalność'!C27</f>
        <v>0</v>
      </c>
      <c r="D712" s="218">
        <f>'Bieżąca działalność'!D27</f>
        <v>0</v>
      </c>
      <c r="E712" s="218">
        <f>'Bieżąca działalność'!E27</f>
        <v>0</v>
      </c>
      <c r="F712" s="218">
        <f>'Bieżąca działalność'!F27</f>
        <v>0</v>
      </c>
      <c r="G712" s="218">
        <f>'Bieżąca działalność'!G27</f>
        <v>0</v>
      </c>
      <c r="H712" s="218">
        <f>'Bieżąca działalność'!H27</f>
        <v>0</v>
      </c>
      <c r="I712" s="218">
        <f>'Bieżąca działalność'!I27</f>
        <v>0</v>
      </c>
      <c r="J712" s="218">
        <f>'Bieżąca działalność'!J27</f>
        <v>0</v>
      </c>
      <c r="K712" s="218">
        <f>'Bieżąca działalność'!K27</f>
        <v>0</v>
      </c>
      <c r="L712" s="218">
        <f>'Bieżąca działalność'!L27</f>
        <v>0</v>
      </c>
      <c r="M712" s="218">
        <f>'Bieżąca działalność'!M27</f>
        <v>0</v>
      </c>
      <c r="N712" s="218">
        <f>'Bieżąca działalność'!N27</f>
        <v>0</v>
      </c>
      <c r="O712" s="218">
        <f>'Bieżąca działalność'!O27</f>
        <v>0</v>
      </c>
      <c r="P712" s="218">
        <f>'Bieżąca działalność'!P27</f>
        <v>0</v>
      </c>
      <c r="Q712" s="218">
        <f>'Bieżąca działalność'!Q27</f>
        <v>0</v>
      </c>
      <c r="R712" s="218">
        <f>'Bieżąca działalność'!R27</f>
        <v>0</v>
      </c>
      <c r="S712" s="218">
        <f>'Bieżąca działalność'!S27</f>
        <v>0</v>
      </c>
      <c r="T712" s="218">
        <f>'Bieżąca działalność'!T27</f>
        <v>0</v>
      </c>
      <c r="U712" s="218">
        <f>'Bieżąca działalność'!U27</f>
        <v>0</v>
      </c>
      <c r="V712" s="218">
        <f>'Bieżąca działalność'!V27</f>
        <v>0</v>
      </c>
      <c r="W712" s="218">
        <f>'Bieżąca działalność'!W27</f>
        <v>0</v>
      </c>
      <c r="X712" s="218">
        <f>'Bieżąca działalność'!X27</f>
        <v>0</v>
      </c>
      <c r="Y712" s="218">
        <f>'Bieżąca działalność'!Y27</f>
        <v>0</v>
      </c>
      <c r="Z712" s="218">
        <f>'Bieżąca działalność'!Z27</f>
        <v>0</v>
      </c>
      <c r="AA712" s="218">
        <f>'Bieżąca działalność'!AA27</f>
        <v>0</v>
      </c>
    </row>
    <row r="713" spans="1:27" outlineLevel="1" x14ac:dyDescent="0.3">
      <c r="A713" s="241"/>
      <c r="B713" s="200" t="s">
        <v>34</v>
      </c>
      <c r="C713" s="201">
        <f>ROUND(C690+C703+C712,0)</f>
        <v>0</v>
      </c>
      <c r="D713" s="201">
        <f t="shared" ref="D713:Y713" si="764">ROUND(D690+D703+D712,0)</f>
        <v>0</v>
      </c>
      <c r="E713" s="201">
        <f t="shared" si="764"/>
        <v>0</v>
      </c>
      <c r="F713" s="201">
        <f t="shared" si="764"/>
        <v>0</v>
      </c>
      <c r="G713" s="201">
        <f t="shared" si="764"/>
        <v>0</v>
      </c>
      <c r="H713" s="201">
        <f t="shared" si="764"/>
        <v>0</v>
      </c>
      <c r="I713" s="201">
        <f t="shared" si="764"/>
        <v>0</v>
      </c>
      <c r="J713" s="201">
        <f t="shared" si="764"/>
        <v>0</v>
      </c>
      <c r="K713" s="201">
        <f t="shared" si="764"/>
        <v>0</v>
      </c>
      <c r="L713" s="201">
        <f t="shared" si="764"/>
        <v>0</v>
      </c>
      <c r="M713" s="201">
        <f t="shared" si="764"/>
        <v>0</v>
      </c>
      <c r="N713" s="201">
        <f t="shared" si="764"/>
        <v>0</v>
      </c>
      <c r="O713" s="201">
        <f t="shared" si="764"/>
        <v>0</v>
      </c>
      <c r="P713" s="201">
        <f t="shared" si="764"/>
        <v>0</v>
      </c>
      <c r="Q713" s="201">
        <f t="shared" si="764"/>
        <v>0</v>
      </c>
      <c r="R713" s="201">
        <f t="shared" si="764"/>
        <v>0</v>
      </c>
      <c r="S713" s="201">
        <f t="shared" si="764"/>
        <v>0</v>
      </c>
      <c r="T713" s="201">
        <f t="shared" si="764"/>
        <v>0</v>
      </c>
      <c r="U713" s="201">
        <f t="shared" si="764"/>
        <v>0</v>
      </c>
      <c r="V713" s="201">
        <f t="shared" si="764"/>
        <v>0</v>
      </c>
      <c r="W713" s="201">
        <f t="shared" si="764"/>
        <v>0</v>
      </c>
      <c r="X713" s="201">
        <f t="shared" si="764"/>
        <v>0</v>
      </c>
      <c r="Y713" s="201">
        <f t="shared" si="764"/>
        <v>0</v>
      </c>
      <c r="Z713" s="201">
        <f t="shared" ref="Z713:AA713" si="765">ROUND(Z690+Z703+Z712,0)</f>
        <v>0</v>
      </c>
      <c r="AA713" s="201">
        <f t="shared" si="765"/>
        <v>0</v>
      </c>
    </row>
    <row r="714" spans="1:27" x14ac:dyDescent="0.3">
      <c r="A714" s="241"/>
      <c r="B714" s="202" t="s">
        <v>35</v>
      </c>
      <c r="C714" s="203" t="str">
        <f>IF(ROUND(C733=C713,0),"OK",ROUND(C713-C733,0))</f>
        <v>OK</v>
      </c>
      <c r="D714" s="203" t="str">
        <f t="shared" ref="D714:H714" si="766">IF(ROUND(D733=D713,0),"OK",ROUND(D713-D733,0))</f>
        <v>OK</v>
      </c>
      <c r="E714" s="203" t="str">
        <f t="shared" si="766"/>
        <v>OK</v>
      </c>
      <c r="F714" s="203" t="str">
        <f t="shared" si="766"/>
        <v>OK</v>
      </c>
      <c r="G714" s="203" t="str">
        <f t="shared" si="766"/>
        <v>OK</v>
      </c>
      <c r="H714" s="203" t="str">
        <f t="shared" si="766"/>
        <v>OK</v>
      </c>
      <c r="I714" s="203" t="str">
        <f t="shared" ref="I714:Y714" si="767">IF(ROUND(I733=I713,0),"OK",ROUND(I713-I733,0))</f>
        <v>OK</v>
      </c>
      <c r="J714" s="203" t="str">
        <f t="shared" si="767"/>
        <v>OK</v>
      </c>
      <c r="K714" s="203" t="str">
        <f t="shared" si="767"/>
        <v>OK</v>
      </c>
      <c r="L714" s="203" t="str">
        <f t="shared" si="767"/>
        <v>OK</v>
      </c>
      <c r="M714" s="203" t="str">
        <f t="shared" si="767"/>
        <v>OK</v>
      </c>
      <c r="N714" s="203" t="str">
        <f t="shared" si="767"/>
        <v>OK</v>
      </c>
      <c r="O714" s="203" t="str">
        <f t="shared" si="767"/>
        <v>OK</v>
      </c>
      <c r="P714" s="203" t="str">
        <f t="shared" si="767"/>
        <v>OK</v>
      </c>
      <c r="Q714" s="203" t="str">
        <f t="shared" si="767"/>
        <v>OK</v>
      </c>
      <c r="R714" s="203" t="str">
        <f t="shared" si="767"/>
        <v>OK</v>
      </c>
      <c r="S714" s="203" t="str">
        <f t="shared" si="767"/>
        <v>OK</v>
      </c>
      <c r="T714" s="203" t="str">
        <f t="shared" si="767"/>
        <v>OK</v>
      </c>
      <c r="U714" s="203" t="str">
        <f t="shared" si="767"/>
        <v>OK</v>
      </c>
      <c r="V714" s="203" t="str">
        <f t="shared" si="767"/>
        <v>OK</v>
      </c>
      <c r="W714" s="203" t="str">
        <f t="shared" si="767"/>
        <v>OK</v>
      </c>
      <c r="X714" s="203" t="str">
        <f t="shared" si="767"/>
        <v>OK</v>
      </c>
      <c r="Y714" s="203" t="str">
        <f t="shared" si="767"/>
        <v>OK</v>
      </c>
      <c r="Z714" s="203" t="str">
        <f t="shared" ref="Z714:AA714" si="768">IF(ROUND(Z733=Z713,0),"OK",ROUND(Z713-Z733,0))</f>
        <v>OK</v>
      </c>
      <c r="AA714" s="203" t="str">
        <f t="shared" si="768"/>
        <v>OK</v>
      </c>
    </row>
    <row r="715" spans="1:27" x14ac:dyDescent="0.3">
      <c r="A715" s="241"/>
      <c r="B715" s="173" t="s">
        <v>15</v>
      </c>
      <c r="C715" s="173" t="e">
        <f>C$688</f>
        <v>#N/A</v>
      </c>
      <c r="D715" s="173" t="e">
        <f t="shared" ref="D715:AA715" si="769">D$688</f>
        <v>#N/A</v>
      </c>
      <c r="E715" s="173" t="e">
        <f t="shared" si="769"/>
        <v>#N/A</v>
      </c>
      <c r="F715" s="173" t="e">
        <f t="shared" si="769"/>
        <v>#N/A</v>
      </c>
      <c r="G715" s="173">
        <f t="shared" ca="1" si="769"/>
        <v>2026</v>
      </c>
      <c r="H715" s="173">
        <f t="shared" ca="1" si="769"/>
        <v>2027</v>
      </c>
      <c r="I715" s="173">
        <f t="shared" ca="1" si="769"/>
        <v>2028</v>
      </c>
      <c r="J715" s="173">
        <f t="shared" ca="1" si="769"/>
        <v>2029</v>
      </c>
      <c r="K715" s="173">
        <f t="shared" ca="1" si="769"/>
        <v>2030</v>
      </c>
      <c r="L715" s="173">
        <f t="shared" ca="1" si="769"/>
        <v>2031</v>
      </c>
      <c r="M715" s="173">
        <f t="shared" ca="1" si="769"/>
        <v>2032</v>
      </c>
      <c r="N715" s="173">
        <f t="shared" ca="1" si="769"/>
        <v>2033</v>
      </c>
      <c r="O715" s="173">
        <f t="shared" ca="1" si="769"/>
        <v>2034</v>
      </c>
      <c r="P715" s="173">
        <f t="shared" ca="1" si="769"/>
        <v>2035</v>
      </c>
      <c r="Q715" s="173">
        <f t="shared" ca="1" si="769"/>
        <v>2036</v>
      </c>
      <c r="R715" s="173">
        <f t="shared" ca="1" si="769"/>
        <v>2037</v>
      </c>
      <c r="S715" s="173">
        <f t="shared" ca="1" si="769"/>
        <v>2038</v>
      </c>
      <c r="T715" s="173">
        <f t="shared" ca="1" si="769"/>
        <v>2039</v>
      </c>
      <c r="U715" s="173">
        <f t="shared" ca="1" si="769"/>
        <v>2040</v>
      </c>
      <c r="V715" s="173">
        <f t="shared" ca="1" si="769"/>
        <v>2041</v>
      </c>
      <c r="W715" s="173">
        <f t="shared" ca="1" si="769"/>
        <v>2042</v>
      </c>
      <c r="X715" s="173">
        <f t="shared" ca="1" si="769"/>
        <v>2043</v>
      </c>
      <c r="Y715" s="173">
        <f t="shared" ca="1" si="769"/>
        <v>2044</v>
      </c>
      <c r="Z715" s="173">
        <f t="shared" ca="1" si="769"/>
        <v>2045</v>
      </c>
      <c r="AA715" s="173">
        <f t="shared" ca="1" si="769"/>
        <v>2046</v>
      </c>
    </row>
    <row r="716" spans="1:27" outlineLevel="1" x14ac:dyDescent="0.3">
      <c r="A716" s="241"/>
      <c r="B716" s="200" t="s">
        <v>36</v>
      </c>
      <c r="C716" s="201">
        <f>ROUND(SUM(C717:C720),0)</f>
        <v>0</v>
      </c>
      <c r="D716" s="201">
        <f>ROUND(SUM(D717:D720),0)</f>
        <v>0</v>
      </c>
      <c r="E716" s="201">
        <f>ROUND(SUM(E717:E720),0)</f>
        <v>0</v>
      </c>
      <c r="F716" s="201">
        <f>ROUND(SUM(F717:F720),0)</f>
        <v>0</v>
      </c>
      <c r="G716" s="201">
        <f t="shared" ref="G716:H716" si="770">ROUND(SUM(G717:G720),0)</f>
        <v>0</v>
      </c>
      <c r="H716" s="201">
        <f t="shared" si="770"/>
        <v>0</v>
      </c>
      <c r="I716" s="201">
        <f t="shared" ref="I716:Y716" si="771">ROUND(SUM(I717:I720),0)</f>
        <v>0</v>
      </c>
      <c r="J716" s="201">
        <f t="shared" si="771"/>
        <v>0</v>
      </c>
      <c r="K716" s="201">
        <f t="shared" si="771"/>
        <v>0</v>
      </c>
      <c r="L716" s="201">
        <f t="shared" si="771"/>
        <v>0</v>
      </c>
      <c r="M716" s="201">
        <f t="shared" si="771"/>
        <v>0</v>
      </c>
      <c r="N716" s="201">
        <f t="shared" si="771"/>
        <v>0</v>
      </c>
      <c r="O716" s="201">
        <f t="shared" si="771"/>
        <v>0</v>
      </c>
      <c r="P716" s="201">
        <f t="shared" si="771"/>
        <v>0</v>
      </c>
      <c r="Q716" s="201">
        <f t="shared" si="771"/>
        <v>0</v>
      </c>
      <c r="R716" s="201">
        <f t="shared" si="771"/>
        <v>0</v>
      </c>
      <c r="S716" s="201">
        <f t="shared" si="771"/>
        <v>0</v>
      </c>
      <c r="T716" s="201">
        <f t="shared" si="771"/>
        <v>0</v>
      </c>
      <c r="U716" s="201">
        <f t="shared" si="771"/>
        <v>0</v>
      </c>
      <c r="V716" s="201">
        <f t="shared" si="771"/>
        <v>0</v>
      </c>
      <c r="W716" s="201">
        <f t="shared" si="771"/>
        <v>0</v>
      </c>
      <c r="X716" s="201">
        <f t="shared" si="771"/>
        <v>0</v>
      </c>
      <c r="Y716" s="201">
        <f t="shared" si="771"/>
        <v>0</v>
      </c>
      <c r="Z716" s="201">
        <f t="shared" ref="Z716:AA716" si="772">ROUND(SUM(Z717:Z720),0)</f>
        <v>0</v>
      </c>
      <c r="AA716" s="201">
        <f t="shared" si="772"/>
        <v>0</v>
      </c>
    </row>
    <row r="717" spans="1:27" outlineLevel="1" x14ac:dyDescent="0.3">
      <c r="A717" s="241"/>
      <c r="B717" s="206" t="s">
        <v>37</v>
      </c>
      <c r="C717" s="218">
        <f>'Bieżąca działalność'!C32</f>
        <v>0</v>
      </c>
      <c r="D717" s="218">
        <f>'Bieżąca działalność'!D32</f>
        <v>0</v>
      </c>
      <c r="E717" s="218">
        <f>'Bieżąca działalność'!E32</f>
        <v>0</v>
      </c>
      <c r="F717" s="218">
        <f>'Bieżąca działalność'!F32</f>
        <v>0</v>
      </c>
      <c r="G717" s="218">
        <f>'Bieżąca działalność'!G32</f>
        <v>0</v>
      </c>
      <c r="H717" s="218">
        <f>'Bieżąca działalność'!H32</f>
        <v>0</v>
      </c>
      <c r="I717" s="218">
        <f>'Bieżąca działalność'!I32</f>
        <v>0</v>
      </c>
      <c r="J717" s="218">
        <f>'Bieżąca działalność'!J32</f>
        <v>0</v>
      </c>
      <c r="K717" s="218">
        <f>'Bieżąca działalność'!K32</f>
        <v>0</v>
      </c>
      <c r="L717" s="218">
        <f>'Bieżąca działalność'!L32</f>
        <v>0</v>
      </c>
      <c r="M717" s="218">
        <f>'Bieżąca działalność'!M32</f>
        <v>0</v>
      </c>
      <c r="N717" s="218">
        <f>'Bieżąca działalność'!N32</f>
        <v>0</v>
      </c>
      <c r="O717" s="218">
        <f>'Bieżąca działalność'!O32</f>
        <v>0</v>
      </c>
      <c r="P717" s="218">
        <f>'Bieżąca działalność'!P32</f>
        <v>0</v>
      </c>
      <c r="Q717" s="218">
        <f>'Bieżąca działalność'!Q32</f>
        <v>0</v>
      </c>
      <c r="R717" s="218">
        <f>'Bieżąca działalność'!R32</f>
        <v>0</v>
      </c>
      <c r="S717" s="218">
        <f>'Bieżąca działalność'!S32</f>
        <v>0</v>
      </c>
      <c r="T717" s="218">
        <f>'Bieżąca działalność'!T32</f>
        <v>0</v>
      </c>
      <c r="U717" s="218">
        <f>'Bieżąca działalność'!U32</f>
        <v>0</v>
      </c>
      <c r="V717" s="218">
        <f>'Bieżąca działalność'!V32</f>
        <v>0</v>
      </c>
      <c r="W717" s="218">
        <f>'Bieżąca działalność'!W32</f>
        <v>0</v>
      </c>
      <c r="X717" s="218">
        <f>'Bieżąca działalność'!X32</f>
        <v>0</v>
      </c>
      <c r="Y717" s="218">
        <f>'Bieżąca działalność'!Y32</f>
        <v>0</v>
      </c>
      <c r="Z717" s="218">
        <f>'Bieżąca działalność'!Z32</f>
        <v>0</v>
      </c>
      <c r="AA717" s="218">
        <f>'Bieżąca działalność'!AA32</f>
        <v>0</v>
      </c>
    </row>
    <row r="718" spans="1:27" outlineLevel="1" x14ac:dyDescent="0.3">
      <c r="A718" s="241"/>
      <c r="B718" s="195" t="s">
        <v>132</v>
      </c>
      <c r="C718" s="218">
        <f>'Bieżąca działalność'!C33</f>
        <v>0</v>
      </c>
      <c r="D718" s="218">
        <f>'Bieżąca działalność'!D33</f>
        <v>0</v>
      </c>
      <c r="E718" s="218">
        <f>'Bieżąca działalność'!E33</f>
        <v>0</v>
      </c>
      <c r="F718" s="218">
        <f>'Bieżąca działalność'!F33</f>
        <v>0</v>
      </c>
      <c r="G718" s="218">
        <f>'Bieżąca działalność'!G33</f>
        <v>0</v>
      </c>
      <c r="H718" s="218">
        <f>'Bieżąca działalność'!H33</f>
        <v>0</v>
      </c>
      <c r="I718" s="218">
        <f>'Bieżąca działalność'!I33</f>
        <v>0</v>
      </c>
      <c r="J718" s="218">
        <f>'Bieżąca działalność'!J33</f>
        <v>0</v>
      </c>
      <c r="K718" s="218">
        <f>'Bieżąca działalność'!K33</f>
        <v>0</v>
      </c>
      <c r="L718" s="218">
        <f>'Bieżąca działalność'!L33</f>
        <v>0</v>
      </c>
      <c r="M718" s="218">
        <f>'Bieżąca działalność'!M33</f>
        <v>0</v>
      </c>
      <c r="N718" s="218">
        <f>'Bieżąca działalność'!N33</f>
        <v>0</v>
      </c>
      <c r="O718" s="218">
        <f>'Bieżąca działalność'!O33</f>
        <v>0</v>
      </c>
      <c r="P718" s="218">
        <f>'Bieżąca działalność'!P33</f>
        <v>0</v>
      </c>
      <c r="Q718" s="218">
        <f>'Bieżąca działalność'!Q33</f>
        <v>0</v>
      </c>
      <c r="R718" s="218">
        <f>'Bieżąca działalność'!R33</f>
        <v>0</v>
      </c>
      <c r="S718" s="218">
        <f>'Bieżąca działalność'!S33</f>
        <v>0</v>
      </c>
      <c r="T718" s="218">
        <f>'Bieżąca działalność'!T33</f>
        <v>0</v>
      </c>
      <c r="U718" s="218">
        <f>'Bieżąca działalność'!U33</f>
        <v>0</v>
      </c>
      <c r="V718" s="218">
        <f>'Bieżąca działalność'!V33</f>
        <v>0</v>
      </c>
      <c r="W718" s="218">
        <f>'Bieżąca działalność'!W33</f>
        <v>0</v>
      </c>
      <c r="X718" s="218">
        <f>'Bieżąca działalność'!X33</f>
        <v>0</v>
      </c>
      <c r="Y718" s="218">
        <f>'Bieżąca działalność'!Y33</f>
        <v>0</v>
      </c>
      <c r="Z718" s="218">
        <f>'Bieżąca działalność'!Z33</f>
        <v>0</v>
      </c>
      <c r="AA718" s="218">
        <f>'Bieżąca działalność'!AA33</f>
        <v>0</v>
      </c>
    </row>
    <row r="719" spans="1:27" outlineLevel="1" x14ac:dyDescent="0.3">
      <c r="A719" s="241"/>
      <c r="B719" s="195" t="s">
        <v>133</v>
      </c>
      <c r="C719" s="218">
        <f>'Bieżąca działalność'!C34</f>
        <v>0</v>
      </c>
      <c r="D719" s="218">
        <f>'Bieżąca działalność'!D34</f>
        <v>0</v>
      </c>
      <c r="E719" s="218">
        <f>'Bieżąca działalność'!E34</f>
        <v>0</v>
      </c>
      <c r="F719" s="218">
        <f>'Bieżąca działalność'!F34</f>
        <v>0</v>
      </c>
      <c r="G719" s="218">
        <f>'Bieżąca działalność'!G34</f>
        <v>0</v>
      </c>
      <c r="H719" s="218">
        <f>'Bieżąca działalność'!H34</f>
        <v>0</v>
      </c>
      <c r="I719" s="218">
        <f>'Bieżąca działalność'!I34</f>
        <v>0</v>
      </c>
      <c r="J719" s="218">
        <f>'Bieżąca działalność'!J34</f>
        <v>0</v>
      </c>
      <c r="K719" s="218">
        <f>'Bieżąca działalność'!K34</f>
        <v>0</v>
      </c>
      <c r="L719" s="218">
        <f>'Bieżąca działalność'!L34</f>
        <v>0</v>
      </c>
      <c r="M719" s="218">
        <f>'Bieżąca działalność'!M34</f>
        <v>0</v>
      </c>
      <c r="N719" s="218">
        <f>'Bieżąca działalność'!N34</f>
        <v>0</v>
      </c>
      <c r="O719" s="218">
        <f>'Bieżąca działalność'!O34</f>
        <v>0</v>
      </c>
      <c r="P719" s="218">
        <f>'Bieżąca działalność'!P34</f>
        <v>0</v>
      </c>
      <c r="Q719" s="218">
        <f>'Bieżąca działalność'!Q34</f>
        <v>0</v>
      </c>
      <c r="R719" s="218">
        <f>'Bieżąca działalność'!R34</f>
        <v>0</v>
      </c>
      <c r="S719" s="218">
        <f>'Bieżąca działalność'!S34</f>
        <v>0</v>
      </c>
      <c r="T719" s="218">
        <f>'Bieżąca działalność'!T34</f>
        <v>0</v>
      </c>
      <c r="U719" s="218">
        <f>'Bieżąca działalność'!U34</f>
        <v>0</v>
      </c>
      <c r="V719" s="218">
        <f>'Bieżąca działalność'!V34</f>
        <v>0</v>
      </c>
      <c r="W719" s="218">
        <f>'Bieżąca działalność'!W34</f>
        <v>0</v>
      </c>
      <c r="X719" s="218">
        <f>'Bieżąca działalność'!X34</f>
        <v>0</v>
      </c>
      <c r="Y719" s="218">
        <f>'Bieżąca działalność'!Y34</f>
        <v>0</v>
      </c>
      <c r="Z719" s="218">
        <f>'Bieżąca działalność'!Z34</f>
        <v>0</v>
      </c>
      <c r="AA719" s="218">
        <f>'Bieżąca działalność'!AA34</f>
        <v>0</v>
      </c>
    </row>
    <row r="720" spans="1:27" outlineLevel="1" x14ac:dyDescent="0.3">
      <c r="A720" s="241"/>
      <c r="B720" s="208" t="s">
        <v>134</v>
      </c>
      <c r="C720" s="218">
        <f>'Bieżąca działalność'!C35</f>
        <v>0</v>
      </c>
      <c r="D720" s="218">
        <f>'Bieżąca działalność'!D35</f>
        <v>0</v>
      </c>
      <c r="E720" s="218">
        <f>'Bieżąca działalność'!E35</f>
        <v>0</v>
      </c>
      <c r="F720" s="218">
        <f>'Bieżąca działalność'!F35</f>
        <v>0</v>
      </c>
      <c r="G720" s="218">
        <f>'Bieżąca działalność'!G35</f>
        <v>0</v>
      </c>
      <c r="H720" s="218">
        <f>'Bieżąca działalność'!H35</f>
        <v>0</v>
      </c>
      <c r="I720" s="218">
        <f>'Bieżąca działalność'!I35</f>
        <v>0</v>
      </c>
      <c r="J720" s="218">
        <f>'Bieżąca działalność'!J35</f>
        <v>0</v>
      </c>
      <c r="K720" s="218">
        <f>'Bieżąca działalność'!K35</f>
        <v>0</v>
      </c>
      <c r="L720" s="218">
        <f>'Bieżąca działalność'!L35</f>
        <v>0</v>
      </c>
      <c r="M720" s="218">
        <f>'Bieżąca działalność'!M35</f>
        <v>0</v>
      </c>
      <c r="N720" s="218">
        <f>'Bieżąca działalność'!N35</f>
        <v>0</v>
      </c>
      <c r="O720" s="218">
        <f>'Bieżąca działalność'!O35</f>
        <v>0</v>
      </c>
      <c r="P720" s="218">
        <f>'Bieżąca działalność'!P35</f>
        <v>0</v>
      </c>
      <c r="Q720" s="218">
        <f>'Bieżąca działalność'!Q35</f>
        <v>0</v>
      </c>
      <c r="R720" s="218">
        <f>'Bieżąca działalność'!R35</f>
        <v>0</v>
      </c>
      <c r="S720" s="218">
        <f>'Bieżąca działalność'!S35</f>
        <v>0</v>
      </c>
      <c r="T720" s="218">
        <f>'Bieżąca działalność'!T35</f>
        <v>0</v>
      </c>
      <c r="U720" s="218">
        <f>'Bieżąca działalność'!U35</f>
        <v>0</v>
      </c>
      <c r="V720" s="218">
        <f>'Bieżąca działalność'!V35</f>
        <v>0</v>
      </c>
      <c r="W720" s="218">
        <f>'Bieżąca działalność'!W35</f>
        <v>0</v>
      </c>
      <c r="X720" s="218">
        <f>'Bieżąca działalność'!X35</f>
        <v>0</v>
      </c>
      <c r="Y720" s="218">
        <f>'Bieżąca działalność'!Y35</f>
        <v>0</v>
      </c>
      <c r="Z720" s="218">
        <f>'Bieżąca działalność'!Z35</f>
        <v>0</v>
      </c>
      <c r="AA720" s="218">
        <f>'Bieżąca działalność'!AA35</f>
        <v>0</v>
      </c>
    </row>
    <row r="721" spans="1:27" outlineLevel="1" x14ac:dyDescent="0.3">
      <c r="A721" s="241"/>
      <c r="B721" s="200" t="s">
        <v>38</v>
      </c>
      <c r="C721" s="201">
        <f t="shared" ref="C721:H721" si="773">ROUND(C722+C723+C726+C730,0)</f>
        <v>0</v>
      </c>
      <c r="D721" s="201">
        <f t="shared" si="773"/>
        <v>0</v>
      </c>
      <c r="E721" s="201">
        <f t="shared" si="773"/>
        <v>0</v>
      </c>
      <c r="F721" s="201">
        <f t="shared" si="773"/>
        <v>0</v>
      </c>
      <c r="G721" s="201">
        <f t="shared" si="773"/>
        <v>0</v>
      </c>
      <c r="H721" s="201">
        <f t="shared" si="773"/>
        <v>0</v>
      </c>
      <c r="I721" s="201">
        <f t="shared" ref="I721:Y721" si="774">ROUND(I722+I723+I726+I730,0)</f>
        <v>0</v>
      </c>
      <c r="J721" s="201">
        <f t="shared" si="774"/>
        <v>0</v>
      </c>
      <c r="K721" s="201">
        <f t="shared" si="774"/>
        <v>0</v>
      </c>
      <c r="L721" s="201">
        <f t="shared" si="774"/>
        <v>0</v>
      </c>
      <c r="M721" s="201">
        <f t="shared" si="774"/>
        <v>0</v>
      </c>
      <c r="N721" s="201">
        <f t="shared" si="774"/>
        <v>0</v>
      </c>
      <c r="O721" s="201">
        <f t="shared" si="774"/>
        <v>0</v>
      </c>
      <c r="P721" s="201">
        <f t="shared" si="774"/>
        <v>0</v>
      </c>
      <c r="Q721" s="201">
        <f t="shared" si="774"/>
        <v>0</v>
      </c>
      <c r="R721" s="201">
        <f t="shared" si="774"/>
        <v>0</v>
      </c>
      <c r="S721" s="201">
        <f t="shared" si="774"/>
        <v>0</v>
      </c>
      <c r="T721" s="201">
        <f t="shared" si="774"/>
        <v>0</v>
      </c>
      <c r="U721" s="201">
        <f t="shared" si="774"/>
        <v>0</v>
      </c>
      <c r="V721" s="201">
        <f t="shared" si="774"/>
        <v>0</v>
      </c>
      <c r="W721" s="201">
        <f t="shared" si="774"/>
        <v>0</v>
      </c>
      <c r="X721" s="201">
        <f t="shared" si="774"/>
        <v>0</v>
      </c>
      <c r="Y721" s="201">
        <f t="shared" si="774"/>
        <v>0</v>
      </c>
      <c r="Z721" s="201">
        <f t="shared" ref="Z721:AA721" si="775">ROUND(Z722+Z723+Z726+Z730,0)</f>
        <v>0</v>
      </c>
      <c r="AA721" s="201">
        <f t="shared" si="775"/>
        <v>0</v>
      </c>
    </row>
    <row r="722" spans="1:27" outlineLevel="1" x14ac:dyDescent="0.3">
      <c r="A722" s="241"/>
      <c r="B722" s="219" t="s">
        <v>39</v>
      </c>
      <c r="C722" s="218">
        <f>'Bieżąca działalność'!C37</f>
        <v>0</v>
      </c>
      <c r="D722" s="218">
        <f>'Bieżąca działalność'!D37</f>
        <v>0</v>
      </c>
      <c r="E722" s="218">
        <f>'Bieżąca działalność'!E37</f>
        <v>0</v>
      </c>
      <c r="F722" s="218">
        <f>'Bieżąca działalność'!F37</f>
        <v>0</v>
      </c>
      <c r="G722" s="218">
        <f>'Bieżąca działalność'!G37</f>
        <v>0</v>
      </c>
      <c r="H722" s="218">
        <f>'Bieżąca działalność'!H37</f>
        <v>0</v>
      </c>
      <c r="I722" s="218">
        <f>'Bieżąca działalność'!I37</f>
        <v>0</v>
      </c>
      <c r="J722" s="218">
        <f>'Bieżąca działalność'!J37</f>
        <v>0</v>
      </c>
      <c r="K722" s="218">
        <f>'Bieżąca działalność'!K37</f>
        <v>0</v>
      </c>
      <c r="L722" s="218">
        <f>'Bieżąca działalność'!L37</f>
        <v>0</v>
      </c>
      <c r="M722" s="218">
        <f>'Bieżąca działalność'!M37</f>
        <v>0</v>
      </c>
      <c r="N722" s="218">
        <f>'Bieżąca działalność'!N37</f>
        <v>0</v>
      </c>
      <c r="O722" s="218">
        <f>'Bieżąca działalność'!O37</f>
        <v>0</v>
      </c>
      <c r="P722" s="218">
        <f>'Bieżąca działalność'!P37</f>
        <v>0</v>
      </c>
      <c r="Q722" s="218">
        <f>'Bieżąca działalność'!Q37</f>
        <v>0</v>
      </c>
      <c r="R722" s="218">
        <f>'Bieżąca działalność'!R37</f>
        <v>0</v>
      </c>
      <c r="S722" s="218">
        <f>'Bieżąca działalność'!S37</f>
        <v>0</v>
      </c>
      <c r="T722" s="218">
        <f>'Bieżąca działalność'!T37</f>
        <v>0</v>
      </c>
      <c r="U722" s="218">
        <f>'Bieżąca działalność'!U37</f>
        <v>0</v>
      </c>
      <c r="V722" s="218">
        <f>'Bieżąca działalność'!V37</f>
        <v>0</v>
      </c>
      <c r="W722" s="218">
        <f>'Bieżąca działalność'!W37</f>
        <v>0</v>
      </c>
      <c r="X722" s="218">
        <f>'Bieżąca działalność'!X37</f>
        <v>0</v>
      </c>
      <c r="Y722" s="218">
        <f>'Bieżąca działalność'!Y37</f>
        <v>0</v>
      </c>
      <c r="Z722" s="218">
        <f>'Bieżąca działalność'!Z37</f>
        <v>0</v>
      </c>
      <c r="AA722" s="218">
        <f>'Bieżąca działalność'!AA37</f>
        <v>0</v>
      </c>
    </row>
    <row r="723" spans="1:27" outlineLevel="1" x14ac:dyDescent="0.3">
      <c r="A723" s="241"/>
      <c r="B723" s="219" t="s">
        <v>40</v>
      </c>
      <c r="C723" s="218">
        <f>'Bieżąca działalność'!C38</f>
        <v>0</v>
      </c>
      <c r="D723" s="218">
        <f>'Bieżąca działalność'!D38</f>
        <v>0</v>
      </c>
      <c r="E723" s="218">
        <f>'Bieżąca działalność'!E38</f>
        <v>0</v>
      </c>
      <c r="F723" s="218">
        <f>'Bieżąca działalność'!F38</f>
        <v>0</v>
      </c>
      <c r="G723" s="218">
        <f>'Bieżąca działalność'!G38</f>
        <v>0</v>
      </c>
      <c r="H723" s="218">
        <f>'Bieżąca działalność'!H38</f>
        <v>0</v>
      </c>
      <c r="I723" s="218">
        <f>'Bieżąca działalność'!I38</f>
        <v>0</v>
      </c>
      <c r="J723" s="218">
        <f>'Bieżąca działalność'!J38</f>
        <v>0</v>
      </c>
      <c r="K723" s="218">
        <f>'Bieżąca działalność'!K38</f>
        <v>0</v>
      </c>
      <c r="L723" s="218">
        <f>'Bieżąca działalność'!L38</f>
        <v>0</v>
      </c>
      <c r="M723" s="218">
        <f>'Bieżąca działalność'!M38</f>
        <v>0</v>
      </c>
      <c r="N723" s="218">
        <f>'Bieżąca działalność'!N38</f>
        <v>0</v>
      </c>
      <c r="O723" s="218">
        <f>'Bieżąca działalność'!O38</f>
        <v>0</v>
      </c>
      <c r="P723" s="218">
        <f>'Bieżąca działalność'!P38</f>
        <v>0</v>
      </c>
      <c r="Q723" s="218">
        <f>'Bieżąca działalność'!Q38</f>
        <v>0</v>
      </c>
      <c r="R723" s="218">
        <f>'Bieżąca działalność'!R38</f>
        <v>0</v>
      </c>
      <c r="S723" s="218">
        <f>'Bieżąca działalność'!S38</f>
        <v>0</v>
      </c>
      <c r="T723" s="218">
        <f>'Bieżąca działalność'!T38</f>
        <v>0</v>
      </c>
      <c r="U723" s="218">
        <f>'Bieżąca działalność'!U38</f>
        <v>0</v>
      </c>
      <c r="V723" s="218">
        <f>'Bieżąca działalność'!V38</f>
        <v>0</v>
      </c>
      <c r="W723" s="218">
        <f>'Bieżąca działalność'!W38</f>
        <v>0</v>
      </c>
      <c r="X723" s="218">
        <f>'Bieżąca działalność'!X38</f>
        <v>0</v>
      </c>
      <c r="Y723" s="218">
        <f>'Bieżąca działalność'!Y38</f>
        <v>0</v>
      </c>
      <c r="Z723" s="218">
        <f>'Bieżąca działalność'!Z38</f>
        <v>0</v>
      </c>
      <c r="AA723" s="218">
        <f>'Bieżąca działalność'!AA38</f>
        <v>0</v>
      </c>
    </row>
    <row r="724" spans="1:27" outlineLevel="1" x14ac:dyDescent="0.3">
      <c r="A724" s="241"/>
      <c r="B724" s="195" t="s">
        <v>145</v>
      </c>
      <c r="C724" s="218">
        <f>'Bieżąca działalność'!C39</f>
        <v>0</v>
      </c>
      <c r="D724" s="218">
        <f>'Bieżąca działalność'!D39</f>
        <v>0</v>
      </c>
      <c r="E724" s="218">
        <f>'Bieżąca działalność'!E39</f>
        <v>0</v>
      </c>
      <c r="F724" s="218">
        <f>'Bieżąca działalność'!F39</f>
        <v>0</v>
      </c>
      <c r="G724" s="218">
        <f>'Bieżąca działalność'!G39</f>
        <v>0</v>
      </c>
      <c r="H724" s="218">
        <f>'Bieżąca działalność'!H39</f>
        <v>0</v>
      </c>
      <c r="I724" s="218">
        <f>'Bieżąca działalność'!I39</f>
        <v>0</v>
      </c>
      <c r="J724" s="218">
        <f>'Bieżąca działalność'!J39</f>
        <v>0</v>
      </c>
      <c r="K724" s="218">
        <f>'Bieżąca działalność'!K39</f>
        <v>0</v>
      </c>
      <c r="L724" s="218">
        <f>'Bieżąca działalność'!L39</f>
        <v>0</v>
      </c>
      <c r="M724" s="218">
        <f>'Bieżąca działalność'!M39</f>
        <v>0</v>
      </c>
      <c r="N724" s="218">
        <f>'Bieżąca działalność'!N39</f>
        <v>0</v>
      </c>
      <c r="O724" s="218">
        <f>'Bieżąca działalność'!O39</f>
        <v>0</v>
      </c>
      <c r="P724" s="218">
        <f>'Bieżąca działalność'!P39</f>
        <v>0</v>
      </c>
      <c r="Q724" s="218">
        <f>'Bieżąca działalność'!Q39</f>
        <v>0</v>
      </c>
      <c r="R724" s="218">
        <f>'Bieżąca działalność'!R39</f>
        <v>0</v>
      </c>
      <c r="S724" s="218">
        <f>'Bieżąca działalność'!S39</f>
        <v>0</v>
      </c>
      <c r="T724" s="218">
        <f>'Bieżąca działalność'!T39</f>
        <v>0</v>
      </c>
      <c r="U724" s="218">
        <f>'Bieżąca działalność'!U39</f>
        <v>0</v>
      </c>
      <c r="V724" s="218">
        <f>'Bieżąca działalność'!V39</f>
        <v>0</v>
      </c>
      <c r="W724" s="218">
        <f>'Bieżąca działalność'!W39</f>
        <v>0</v>
      </c>
      <c r="X724" s="218">
        <f>'Bieżąca działalność'!X39</f>
        <v>0</v>
      </c>
      <c r="Y724" s="218">
        <f>'Bieżąca działalność'!Y39</f>
        <v>0</v>
      </c>
      <c r="Z724" s="218">
        <f>'Bieżąca działalność'!Z39</f>
        <v>0</v>
      </c>
      <c r="AA724" s="218">
        <f>'Bieżąca działalność'!AA39</f>
        <v>0</v>
      </c>
    </row>
    <row r="725" spans="1:27" outlineLevel="1" x14ac:dyDescent="0.3">
      <c r="A725" s="241"/>
      <c r="B725" s="226" t="s">
        <v>146</v>
      </c>
      <c r="C725" s="218">
        <f>'Bieżąca działalność'!C40</f>
        <v>0</v>
      </c>
      <c r="D725" s="218">
        <f>'Bieżąca działalność'!D40</f>
        <v>0</v>
      </c>
      <c r="E725" s="218">
        <f>'Bieżąca działalność'!E40</f>
        <v>0</v>
      </c>
      <c r="F725" s="218">
        <f>'Bieżąca działalność'!F40</f>
        <v>0</v>
      </c>
      <c r="G725" s="218">
        <f>'Bieżąca działalność'!G40</f>
        <v>0</v>
      </c>
      <c r="H725" s="218">
        <f>'Bieżąca działalność'!H40</f>
        <v>0</v>
      </c>
      <c r="I725" s="218">
        <f>'Bieżąca działalność'!I40</f>
        <v>0</v>
      </c>
      <c r="J725" s="218">
        <f>'Bieżąca działalność'!J40</f>
        <v>0</v>
      </c>
      <c r="K725" s="218">
        <f>'Bieżąca działalność'!K40</f>
        <v>0</v>
      </c>
      <c r="L725" s="218">
        <f>'Bieżąca działalność'!L40</f>
        <v>0</v>
      </c>
      <c r="M725" s="218">
        <f>'Bieżąca działalność'!M40</f>
        <v>0</v>
      </c>
      <c r="N725" s="218">
        <f>'Bieżąca działalność'!N40</f>
        <v>0</v>
      </c>
      <c r="O725" s="218">
        <f>'Bieżąca działalność'!O40</f>
        <v>0</v>
      </c>
      <c r="P725" s="218">
        <f>'Bieżąca działalność'!P40</f>
        <v>0</v>
      </c>
      <c r="Q725" s="218">
        <f>'Bieżąca działalność'!Q40</f>
        <v>0</v>
      </c>
      <c r="R725" s="218">
        <f>'Bieżąca działalność'!R40</f>
        <v>0</v>
      </c>
      <c r="S725" s="218">
        <f>'Bieżąca działalność'!S40</f>
        <v>0</v>
      </c>
      <c r="T725" s="218">
        <f>'Bieżąca działalność'!T40</f>
        <v>0</v>
      </c>
      <c r="U725" s="218">
        <f>'Bieżąca działalność'!U40</f>
        <v>0</v>
      </c>
      <c r="V725" s="218">
        <f>'Bieżąca działalność'!V40</f>
        <v>0</v>
      </c>
      <c r="W725" s="218">
        <f>'Bieżąca działalność'!W40</f>
        <v>0</v>
      </c>
      <c r="X725" s="218">
        <f>'Bieżąca działalność'!X40</f>
        <v>0</v>
      </c>
      <c r="Y725" s="218">
        <f>'Bieżąca działalność'!Y40</f>
        <v>0</v>
      </c>
      <c r="Z725" s="218">
        <f>'Bieżąca działalność'!Z40</f>
        <v>0</v>
      </c>
      <c r="AA725" s="218">
        <f>'Bieżąca działalność'!AA40</f>
        <v>0</v>
      </c>
    </row>
    <row r="726" spans="1:27" outlineLevel="1" x14ac:dyDescent="0.3">
      <c r="A726" s="241"/>
      <c r="B726" s="219" t="s">
        <v>41</v>
      </c>
      <c r="C726" s="218">
        <f>'Bieżąca działalność'!C41</f>
        <v>0</v>
      </c>
      <c r="D726" s="218">
        <f>'Bieżąca działalność'!D41</f>
        <v>0</v>
      </c>
      <c r="E726" s="218">
        <f>'Bieżąca działalność'!E41</f>
        <v>0</v>
      </c>
      <c r="F726" s="218">
        <f>'Bieżąca działalność'!F41</f>
        <v>0</v>
      </c>
      <c r="G726" s="218">
        <f>'Bieżąca działalność'!G41</f>
        <v>0</v>
      </c>
      <c r="H726" s="218">
        <f>'Bieżąca działalność'!H41</f>
        <v>0</v>
      </c>
      <c r="I726" s="218">
        <f>'Bieżąca działalność'!I41</f>
        <v>0</v>
      </c>
      <c r="J726" s="218">
        <f>'Bieżąca działalność'!J41</f>
        <v>0</v>
      </c>
      <c r="K726" s="218">
        <f>'Bieżąca działalność'!K41</f>
        <v>0</v>
      </c>
      <c r="L726" s="218">
        <f>'Bieżąca działalność'!L41</f>
        <v>0</v>
      </c>
      <c r="M726" s="218">
        <f>'Bieżąca działalność'!M41</f>
        <v>0</v>
      </c>
      <c r="N726" s="218">
        <f>'Bieżąca działalność'!N41</f>
        <v>0</v>
      </c>
      <c r="O726" s="218">
        <f>'Bieżąca działalność'!O41</f>
        <v>0</v>
      </c>
      <c r="P726" s="218">
        <f>'Bieżąca działalność'!P41</f>
        <v>0</v>
      </c>
      <c r="Q726" s="218">
        <f>'Bieżąca działalność'!Q41</f>
        <v>0</v>
      </c>
      <c r="R726" s="218">
        <f>'Bieżąca działalność'!R41</f>
        <v>0</v>
      </c>
      <c r="S726" s="218">
        <f>'Bieżąca działalność'!S41</f>
        <v>0</v>
      </c>
      <c r="T726" s="218">
        <f>'Bieżąca działalność'!T41</f>
        <v>0</v>
      </c>
      <c r="U726" s="218">
        <f>'Bieżąca działalność'!U41</f>
        <v>0</v>
      </c>
      <c r="V726" s="218">
        <f>'Bieżąca działalność'!V41</f>
        <v>0</v>
      </c>
      <c r="W726" s="218">
        <f>'Bieżąca działalność'!W41</f>
        <v>0</v>
      </c>
      <c r="X726" s="218">
        <f>'Bieżąca działalność'!X41</f>
        <v>0</v>
      </c>
      <c r="Y726" s="218">
        <f>'Bieżąca działalność'!Y41</f>
        <v>0</v>
      </c>
      <c r="Z726" s="218">
        <f>'Bieżąca działalność'!Z41</f>
        <v>0</v>
      </c>
      <c r="AA726" s="218">
        <f>'Bieżąca działalność'!AA41</f>
        <v>0</v>
      </c>
    </row>
    <row r="727" spans="1:27" outlineLevel="1" x14ac:dyDescent="0.3">
      <c r="A727" s="241"/>
      <c r="B727" s="195" t="s">
        <v>145</v>
      </c>
      <c r="C727" s="218">
        <f>'Bieżąca działalność'!C42</f>
        <v>0</v>
      </c>
      <c r="D727" s="218">
        <f>'Bieżąca działalność'!D42</f>
        <v>0</v>
      </c>
      <c r="E727" s="218">
        <f>'Bieżąca działalność'!E42</f>
        <v>0</v>
      </c>
      <c r="F727" s="218">
        <f>'Bieżąca działalność'!F42</f>
        <v>0</v>
      </c>
      <c r="G727" s="218">
        <f>'Bieżąca działalność'!G42</f>
        <v>0</v>
      </c>
      <c r="H727" s="218">
        <f>'Bieżąca działalność'!H42</f>
        <v>0</v>
      </c>
      <c r="I727" s="218">
        <f>'Bieżąca działalność'!I42</f>
        <v>0</v>
      </c>
      <c r="J727" s="218">
        <f>'Bieżąca działalność'!J42</f>
        <v>0</v>
      </c>
      <c r="K727" s="218">
        <f>'Bieżąca działalność'!K42</f>
        <v>0</v>
      </c>
      <c r="L727" s="218">
        <f>'Bieżąca działalność'!L42</f>
        <v>0</v>
      </c>
      <c r="M727" s="218">
        <f>'Bieżąca działalność'!M42</f>
        <v>0</v>
      </c>
      <c r="N727" s="218">
        <f>'Bieżąca działalność'!N42</f>
        <v>0</v>
      </c>
      <c r="O727" s="218">
        <f>'Bieżąca działalność'!O42</f>
        <v>0</v>
      </c>
      <c r="P727" s="218">
        <f>'Bieżąca działalność'!P42</f>
        <v>0</v>
      </c>
      <c r="Q727" s="218">
        <f>'Bieżąca działalność'!Q42</f>
        <v>0</v>
      </c>
      <c r="R727" s="218">
        <f>'Bieżąca działalność'!R42</f>
        <v>0</v>
      </c>
      <c r="S727" s="218">
        <f>'Bieżąca działalność'!S42</f>
        <v>0</v>
      </c>
      <c r="T727" s="218">
        <f>'Bieżąca działalność'!T42</f>
        <v>0</v>
      </c>
      <c r="U727" s="218">
        <f>'Bieżąca działalność'!U42</f>
        <v>0</v>
      </c>
      <c r="V727" s="218">
        <f>'Bieżąca działalność'!V42</f>
        <v>0</v>
      </c>
      <c r="W727" s="218">
        <f>'Bieżąca działalność'!W42</f>
        <v>0</v>
      </c>
      <c r="X727" s="218">
        <f>'Bieżąca działalność'!X42</f>
        <v>0</v>
      </c>
      <c r="Y727" s="218">
        <f>'Bieżąca działalność'!Y42</f>
        <v>0</v>
      </c>
      <c r="Z727" s="218">
        <f>'Bieżąca działalność'!Z42</f>
        <v>0</v>
      </c>
      <c r="AA727" s="218">
        <f>'Bieżąca działalność'!AA42</f>
        <v>0</v>
      </c>
    </row>
    <row r="728" spans="1:27" outlineLevel="1" x14ac:dyDescent="0.3">
      <c r="A728" s="241"/>
      <c r="B728" s="195" t="s">
        <v>147</v>
      </c>
      <c r="C728" s="218">
        <f>'Bieżąca działalność'!C43</f>
        <v>0</v>
      </c>
      <c r="D728" s="218">
        <f>'Bieżąca działalność'!D43</f>
        <v>0</v>
      </c>
      <c r="E728" s="218">
        <f>'Bieżąca działalność'!E43</f>
        <v>0</v>
      </c>
      <c r="F728" s="218">
        <f>'Bieżąca działalność'!F43</f>
        <v>0</v>
      </c>
      <c r="G728" s="218">
        <f>'Bieżąca działalność'!G43</f>
        <v>0</v>
      </c>
      <c r="H728" s="218">
        <f>'Bieżąca działalność'!H43</f>
        <v>0</v>
      </c>
      <c r="I728" s="218">
        <f>'Bieżąca działalność'!I43</f>
        <v>0</v>
      </c>
      <c r="J728" s="218">
        <f>'Bieżąca działalność'!J43</f>
        <v>0</v>
      </c>
      <c r="K728" s="218">
        <f>'Bieżąca działalność'!K43</f>
        <v>0</v>
      </c>
      <c r="L728" s="218">
        <f>'Bieżąca działalność'!L43</f>
        <v>0</v>
      </c>
      <c r="M728" s="218">
        <f>'Bieżąca działalność'!M43</f>
        <v>0</v>
      </c>
      <c r="N728" s="218">
        <f>'Bieżąca działalność'!N43</f>
        <v>0</v>
      </c>
      <c r="O728" s="218">
        <f>'Bieżąca działalność'!O43</f>
        <v>0</v>
      </c>
      <c r="P728" s="218">
        <f>'Bieżąca działalność'!P43</f>
        <v>0</v>
      </c>
      <c r="Q728" s="218">
        <f>'Bieżąca działalność'!Q43</f>
        <v>0</v>
      </c>
      <c r="R728" s="218">
        <f>'Bieżąca działalność'!R43</f>
        <v>0</v>
      </c>
      <c r="S728" s="218">
        <f>'Bieżąca działalność'!S43</f>
        <v>0</v>
      </c>
      <c r="T728" s="218">
        <f>'Bieżąca działalność'!T43</f>
        <v>0</v>
      </c>
      <c r="U728" s="218">
        <f>'Bieżąca działalność'!U43</f>
        <v>0</v>
      </c>
      <c r="V728" s="218">
        <f>'Bieżąca działalność'!V43</f>
        <v>0</v>
      </c>
      <c r="W728" s="218">
        <f>'Bieżąca działalność'!W43</f>
        <v>0</v>
      </c>
      <c r="X728" s="218">
        <f>'Bieżąca działalność'!X43</f>
        <v>0</v>
      </c>
      <c r="Y728" s="218">
        <f>'Bieżąca działalność'!Y43</f>
        <v>0</v>
      </c>
      <c r="Z728" s="218">
        <f>'Bieżąca działalność'!Z43</f>
        <v>0</v>
      </c>
      <c r="AA728" s="218">
        <f>'Bieżąca działalność'!AA43</f>
        <v>0</v>
      </c>
    </row>
    <row r="729" spans="1:27" outlineLevel="1" x14ac:dyDescent="0.3">
      <c r="A729" s="241"/>
      <c r="B729" s="226" t="s">
        <v>148</v>
      </c>
      <c r="C729" s="218">
        <f>'Bieżąca działalność'!C44</f>
        <v>0</v>
      </c>
      <c r="D729" s="218">
        <f>'Bieżąca działalność'!D44</f>
        <v>0</v>
      </c>
      <c r="E729" s="218">
        <f>'Bieżąca działalność'!E44</f>
        <v>0</v>
      </c>
      <c r="F729" s="218">
        <f>'Bieżąca działalność'!F44</f>
        <v>0</v>
      </c>
      <c r="G729" s="218">
        <f>'Bieżąca działalność'!G44</f>
        <v>0</v>
      </c>
      <c r="H729" s="218">
        <f>'Bieżąca działalność'!H44</f>
        <v>0</v>
      </c>
      <c r="I729" s="218">
        <f>'Bieżąca działalność'!I44</f>
        <v>0</v>
      </c>
      <c r="J729" s="218">
        <f>'Bieżąca działalność'!J44</f>
        <v>0</v>
      </c>
      <c r="K729" s="218">
        <f>'Bieżąca działalność'!K44</f>
        <v>0</v>
      </c>
      <c r="L729" s="218">
        <f>'Bieżąca działalność'!L44</f>
        <v>0</v>
      </c>
      <c r="M729" s="218">
        <f>'Bieżąca działalność'!M44</f>
        <v>0</v>
      </c>
      <c r="N729" s="218">
        <f>'Bieżąca działalność'!N44</f>
        <v>0</v>
      </c>
      <c r="O729" s="218">
        <f>'Bieżąca działalność'!O44</f>
        <v>0</v>
      </c>
      <c r="P729" s="218">
        <f>'Bieżąca działalność'!P44</f>
        <v>0</v>
      </c>
      <c r="Q729" s="218">
        <f>'Bieżąca działalność'!Q44</f>
        <v>0</v>
      </c>
      <c r="R729" s="218">
        <f>'Bieżąca działalność'!R44</f>
        <v>0</v>
      </c>
      <c r="S729" s="218">
        <f>'Bieżąca działalność'!S44</f>
        <v>0</v>
      </c>
      <c r="T729" s="218">
        <f>'Bieżąca działalność'!T44</f>
        <v>0</v>
      </c>
      <c r="U729" s="218">
        <f>'Bieżąca działalność'!U44</f>
        <v>0</v>
      </c>
      <c r="V729" s="218">
        <f>'Bieżąca działalność'!V44</f>
        <v>0</v>
      </c>
      <c r="W729" s="218">
        <f>'Bieżąca działalność'!W44</f>
        <v>0</v>
      </c>
      <c r="X729" s="218">
        <f>'Bieżąca działalność'!X44</f>
        <v>0</v>
      </c>
      <c r="Y729" s="218">
        <f>'Bieżąca działalność'!Y44</f>
        <v>0</v>
      </c>
      <c r="Z729" s="218">
        <f>'Bieżąca działalność'!Z44</f>
        <v>0</v>
      </c>
      <c r="AA729" s="218">
        <f>'Bieżąca działalność'!AA44</f>
        <v>0</v>
      </c>
    </row>
    <row r="730" spans="1:27" outlineLevel="1" x14ac:dyDescent="0.3">
      <c r="A730" s="241"/>
      <c r="B730" s="219" t="s">
        <v>42</v>
      </c>
      <c r="C730" s="220">
        <f>ROUND(C731+C732,0)</f>
        <v>0</v>
      </c>
      <c r="D730" s="220">
        <f t="shared" ref="D730:H730" si="776">ROUND(D731+D732,0)</f>
        <v>0</v>
      </c>
      <c r="E730" s="220">
        <f t="shared" si="776"/>
        <v>0</v>
      </c>
      <c r="F730" s="220">
        <f t="shared" si="776"/>
        <v>0</v>
      </c>
      <c r="G730" s="220">
        <f t="shared" si="776"/>
        <v>0</v>
      </c>
      <c r="H730" s="220">
        <f t="shared" si="776"/>
        <v>0</v>
      </c>
      <c r="I730" s="220">
        <f t="shared" ref="I730:Y730" si="777">ROUND(I731+I732,0)</f>
        <v>0</v>
      </c>
      <c r="J730" s="220">
        <f t="shared" si="777"/>
        <v>0</v>
      </c>
      <c r="K730" s="220">
        <f t="shared" si="777"/>
        <v>0</v>
      </c>
      <c r="L730" s="220">
        <f t="shared" si="777"/>
        <v>0</v>
      </c>
      <c r="M730" s="220">
        <f t="shared" si="777"/>
        <v>0</v>
      </c>
      <c r="N730" s="220">
        <f t="shared" si="777"/>
        <v>0</v>
      </c>
      <c r="O730" s="220">
        <f t="shared" si="777"/>
        <v>0</v>
      </c>
      <c r="P730" s="220">
        <f t="shared" si="777"/>
        <v>0</v>
      </c>
      <c r="Q730" s="220">
        <f t="shared" si="777"/>
        <v>0</v>
      </c>
      <c r="R730" s="220">
        <f t="shared" si="777"/>
        <v>0</v>
      </c>
      <c r="S730" s="220">
        <f t="shared" si="777"/>
        <v>0</v>
      </c>
      <c r="T730" s="220">
        <f t="shared" si="777"/>
        <v>0</v>
      </c>
      <c r="U730" s="220">
        <f t="shared" si="777"/>
        <v>0</v>
      </c>
      <c r="V730" s="220">
        <f t="shared" si="777"/>
        <v>0</v>
      </c>
      <c r="W730" s="220">
        <f t="shared" si="777"/>
        <v>0</v>
      </c>
      <c r="X730" s="220">
        <f t="shared" si="777"/>
        <v>0</v>
      </c>
      <c r="Y730" s="220">
        <f t="shared" si="777"/>
        <v>0</v>
      </c>
      <c r="Z730" s="220">
        <f t="shared" ref="Z730:AA730" si="778">ROUND(Z731+Z732,0)</f>
        <v>0</v>
      </c>
      <c r="AA730" s="220">
        <f t="shared" si="778"/>
        <v>0</v>
      </c>
    </row>
    <row r="731" spans="1:27" outlineLevel="1" x14ac:dyDescent="0.3">
      <c r="A731" s="241"/>
      <c r="B731" s="227" t="s">
        <v>135</v>
      </c>
      <c r="C731" s="218">
        <f>'Bieżąca działalność'!C46</f>
        <v>0</v>
      </c>
      <c r="D731" s="218">
        <f>'Bieżąca działalność'!D46</f>
        <v>0</v>
      </c>
      <c r="E731" s="218">
        <f>'Bieżąca działalność'!E46</f>
        <v>0</v>
      </c>
      <c r="F731" s="218">
        <f>'Bieżąca działalność'!F46</f>
        <v>0</v>
      </c>
      <c r="G731" s="218">
        <f>'Bieżąca działalność'!G46</f>
        <v>0</v>
      </c>
      <c r="H731" s="218">
        <f>'Bieżąca działalność'!H46</f>
        <v>0</v>
      </c>
      <c r="I731" s="218">
        <f>'Bieżąca działalność'!I46</f>
        <v>0</v>
      </c>
      <c r="J731" s="218">
        <f>'Bieżąca działalność'!J46</f>
        <v>0</v>
      </c>
      <c r="K731" s="218">
        <f>'Bieżąca działalność'!K46</f>
        <v>0</v>
      </c>
      <c r="L731" s="218">
        <f>'Bieżąca działalność'!L46</f>
        <v>0</v>
      </c>
      <c r="M731" s="218">
        <f>'Bieżąca działalność'!M46</f>
        <v>0</v>
      </c>
      <c r="N731" s="218">
        <f>'Bieżąca działalność'!N46</f>
        <v>0</v>
      </c>
      <c r="O731" s="218">
        <f>'Bieżąca działalność'!O46</f>
        <v>0</v>
      </c>
      <c r="P731" s="218">
        <f>'Bieżąca działalność'!P46</f>
        <v>0</v>
      </c>
      <c r="Q731" s="218">
        <f>'Bieżąca działalność'!Q46</f>
        <v>0</v>
      </c>
      <c r="R731" s="218">
        <f>'Bieżąca działalność'!R46</f>
        <v>0</v>
      </c>
      <c r="S731" s="218">
        <f>'Bieżąca działalność'!S46</f>
        <v>0</v>
      </c>
      <c r="T731" s="218">
        <f>'Bieżąca działalność'!T46</f>
        <v>0</v>
      </c>
      <c r="U731" s="218">
        <f>'Bieżąca działalność'!U46</f>
        <v>0</v>
      </c>
      <c r="V731" s="218">
        <f>'Bieżąca działalność'!V46</f>
        <v>0</v>
      </c>
      <c r="W731" s="218">
        <f>'Bieżąca działalność'!W46</f>
        <v>0</v>
      </c>
      <c r="X731" s="218">
        <f>'Bieżąca działalność'!X46</f>
        <v>0</v>
      </c>
      <c r="Y731" s="218">
        <f>'Bieżąca działalność'!Y46</f>
        <v>0</v>
      </c>
      <c r="Z731" s="218">
        <f>'Bieżąca działalność'!Z46</f>
        <v>0</v>
      </c>
      <c r="AA731" s="218">
        <f>'Bieżąca działalność'!AA46</f>
        <v>0</v>
      </c>
    </row>
    <row r="732" spans="1:27" outlineLevel="1" x14ac:dyDescent="0.3">
      <c r="A732" s="241"/>
      <c r="B732" s="228" t="s">
        <v>136</v>
      </c>
      <c r="C732" s="218">
        <f>'Bieżąca działalność'!C47</f>
        <v>0</v>
      </c>
      <c r="D732" s="218">
        <f>'Bieżąca działalność'!D47</f>
        <v>0</v>
      </c>
      <c r="E732" s="218">
        <f>'Bieżąca działalność'!E47</f>
        <v>0</v>
      </c>
      <c r="F732" s="218">
        <f>'Bieżąca działalność'!F47</f>
        <v>0</v>
      </c>
      <c r="G732" s="218">
        <f>'Bieżąca działalność'!G47</f>
        <v>0</v>
      </c>
      <c r="H732" s="218">
        <f>'Bieżąca działalność'!H47</f>
        <v>0</v>
      </c>
      <c r="I732" s="218">
        <f>'Bieżąca działalność'!I47</f>
        <v>0</v>
      </c>
      <c r="J732" s="218">
        <f>'Bieżąca działalność'!J47</f>
        <v>0</v>
      </c>
      <c r="K732" s="218">
        <f>'Bieżąca działalność'!K47</f>
        <v>0</v>
      </c>
      <c r="L732" s="218">
        <f>'Bieżąca działalność'!L47</f>
        <v>0</v>
      </c>
      <c r="M732" s="218">
        <f>'Bieżąca działalność'!M47</f>
        <v>0</v>
      </c>
      <c r="N732" s="218">
        <f>'Bieżąca działalność'!N47</f>
        <v>0</v>
      </c>
      <c r="O732" s="218">
        <f>'Bieżąca działalność'!O47</f>
        <v>0</v>
      </c>
      <c r="P732" s="218">
        <f>'Bieżąca działalność'!P47</f>
        <v>0</v>
      </c>
      <c r="Q732" s="218">
        <f>'Bieżąca działalność'!Q47</f>
        <v>0</v>
      </c>
      <c r="R732" s="218">
        <f>'Bieżąca działalność'!R47</f>
        <v>0</v>
      </c>
      <c r="S732" s="218">
        <f>'Bieżąca działalność'!S47</f>
        <v>0</v>
      </c>
      <c r="T732" s="218">
        <f>'Bieżąca działalność'!T47</f>
        <v>0</v>
      </c>
      <c r="U732" s="218">
        <f>'Bieżąca działalność'!U47</f>
        <v>0</v>
      </c>
      <c r="V732" s="218">
        <f>'Bieżąca działalność'!V47</f>
        <v>0</v>
      </c>
      <c r="W732" s="218">
        <f>'Bieżąca działalność'!W47</f>
        <v>0</v>
      </c>
      <c r="X732" s="218">
        <f>'Bieżąca działalność'!X47</f>
        <v>0</v>
      </c>
      <c r="Y732" s="218">
        <f>'Bieżąca działalność'!Y47</f>
        <v>0</v>
      </c>
      <c r="Z732" s="218">
        <f>'Bieżąca działalność'!Z47</f>
        <v>0</v>
      </c>
      <c r="AA732" s="218">
        <f>'Bieżąca działalność'!AA47</f>
        <v>0</v>
      </c>
    </row>
    <row r="733" spans="1:27" outlineLevel="1" x14ac:dyDescent="0.3">
      <c r="A733" s="241"/>
      <c r="B733" s="200" t="s">
        <v>43</v>
      </c>
      <c r="C733" s="201">
        <f t="shared" ref="C733:H733" si="779">ROUND(C721+C716,0)</f>
        <v>0</v>
      </c>
      <c r="D733" s="201">
        <f t="shared" si="779"/>
        <v>0</v>
      </c>
      <c r="E733" s="201">
        <f t="shared" si="779"/>
        <v>0</v>
      </c>
      <c r="F733" s="201">
        <f t="shared" si="779"/>
        <v>0</v>
      </c>
      <c r="G733" s="201">
        <f t="shared" si="779"/>
        <v>0</v>
      </c>
      <c r="H733" s="201">
        <f t="shared" si="779"/>
        <v>0</v>
      </c>
      <c r="I733" s="201">
        <f t="shared" ref="I733:Y733" si="780">ROUND(I721+I716,0)</f>
        <v>0</v>
      </c>
      <c r="J733" s="201">
        <f t="shared" si="780"/>
        <v>0</v>
      </c>
      <c r="K733" s="201">
        <f t="shared" si="780"/>
        <v>0</v>
      </c>
      <c r="L733" s="201">
        <f t="shared" si="780"/>
        <v>0</v>
      </c>
      <c r="M733" s="201">
        <f t="shared" si="780"/>
        <v>0</v>
      </c>
      <c r="N733" s="201">
        <f t="shared" si="780"/>
        <v>0</v>
      </c>
      <c r="O733" s="201">
        <f t="shared" si="780"/>
        <v>0</v>
      </c>
      <c r="P733" s="201">
        <f t="shared" si="780"/>
        <v>0</v>
      </c>
      <c r="Q733" s="201">
        <f t="shared" si="780"/>
        <v>0</v>
      </c>
      <c r="R733" s="201">
        <f t="shared" si="780"/>
        <v>0</v>
      </c>
      <c r="S733" s="201">
        <f t="shared" si="780"/>
        <v>0</v>
      </c>
      <c r="T733" s="201">
        <f t="shared" si="780"/>
        <v>0</v>
      </c>
      <c r="U733" s="201">
        <f t="shared" si="780"/>
        <v>0</v>
      </c>
      <c r="V733" s="201">
        <f t="shared" si="780"/>
        <v>0</v>
      </c>
      <c r="W733" s="201">
        <f t="shared" si="780"/>
        <v>0</v>
      </c>
      <c r="X733" s="201">
        <f t="shared" si="780"/>
        <v>0</v>
      </c>
      <c r="Y733" s="201">
        <f t="shared" si="780"/>
        <v>0</v>
      </c>
      <c r="Z733" s="201">
        <f t="shared" ref="Z733:AA733" si="781">ROUND(Z721+Z716,0)</f>
        <v>0</v>
      </c>
      <c r="AA733" s="201">
        <f t="shared" si="781"/>
        <v>0</v>
      </c>
    </row>
    <row r="734" spans="1:27" x14ac:dyDescent="0.3">
      <c r="A734" s="241"/>
      <c r="B734" s="202" t="s">
        <v>35</v>
      </c>
      <c r="C734" s="203" t="str">
        <f t="shared" ref="C734:H734" si="782">IF(C733=C713,"OK",C713-C733)</f>
        <v>OK</v>
      </c>
      <c r="D734" s="203" t="str">
        <f t="shared" si="782"/>
        <v>OK</v>
      </c>
      <c r="E734" s="203" t="str">
        <f t="shared" si="782"/>
        <v>OK</v>
      </c>
      <c r="F734" s="203" t="str">
        <f t="shared" si="782"/>
        <v>OK</v>
      </c>
      <c r="G734" s="203" t="str">
        <f t="shared" si="782"/>
        <v>OK</v>
      </c>
      <c r="H734" s="203" t="str">
        <f t="shared" si="782"/>
        <v>OK</v>
      </c>
      <c r="I734" s="203" t="str">
        <f t="shared" ref="I734:Y734" si="783">IF(I733=I713,"OK",I713-I733)</f>
        <v>OK</v>
      </c>
      <c r="J734" s="203" t="str">
        <f t="shared" si="783"/>
        <v>OK</v>
      </c>
      <c r="K734" s="203" t="str">
        <f t="shared" si="783"/>
        <v>OK</v>
      </c>
      <c r="L734" s="203" t="str">
        <f t="shared" si="783"/>
        <v>OK</v>
      </c>
      <c r="M734" s="203" t="str">
        <f t="shared" si="783"/>
        <v>OK</v>
      </c>
      <c r="N734" s="203" t="str">
        <f t="shared" si="783"/>
        <v>OK</v>
      </c>
      <c r="O734" s="203" t="str">
        <f t="shared" si="783"/>
        <v>OK</v>
      </c>
      <c r="P734" s="203" t="str">
        <f t="shared" si="783"/>
        <v>OK</v>
      </c>
      <c r="Q734" s="203" t="str">
        <f t="shared" si="783"/>
        <v>OK</v>
      </c>
      <c r="R734" s="203" t="str">
        <f t="shared" si="783"/>
        <v>OK</v>
      </c>
      <c r="S734" s="203" t="str">
        <f t="shared" si="783"/>
        <v>OK</v>
      </c>
      <c r="T734" s="203" t="str">
        <f t="shared" si="783"/>
        <v>OK</v>
      </c>
      <c r="U734" s="203" t="str">
        <f t="shared" si="783"/>
        <v>OK</v>
      </c>
      <c r="V734" s="203" t="str">
        <f t="shared" si="783"/>
        <v>OK</v>
      </c>
      <c r="W734" s="203" t="str">
        <f t="shared" si="783"/>
        <v>OK</v>
      </c>
      <c r="X734" s="203" t="str">
        <f t="shared" si="783"/>
        <v>OK</v>
      </c>
      <c r="Y734" s="203" t="str">
        <f t="shared" si="783"/>
        <v>OK</v>
      </c>
      <c r="Z734" s="203" t="str">
        <f t="shared" ref="Z734:AA734" si="784">IF(Z733=Z713,"OK",Z713-Z733)</f>
        <v>OK</v>
      </c>
      <c r="AA734" s="203" t="str">
        <f t="shared" si="784"/>
        <v>OK</v>
      </c>
    </row>
    <row r="735" spans="1:27" x14ac:dyDescent="0.3">
      <c r="A735" s="241"/>
      <c r="B735" s="173" t="s">
        <v>44</v>
      </c>
      <c r="C735" s="173" t="e">
        <f>C$688</f>
        <v>#N/A</v>
      </c>
      <c r="D735" s="173" t="e">
        <f t="shared" ref="D735:AA735" si="785">D$688</f>
        <v>#N/A</v>
      </c>
      <c r="E735" s="173" t="e">
        <f t="shared" si="785"/>
        <v>#N/A</v>
      </c>
      <c r="F735" s="173" t="e">
        <f t="shared" si="785"/>
        <v>#N/A</v>
      </c>
      <c r="G735" s="173">
        <f t="shared" ca="1" si="785"/>
        <v>2026</v>
      </c>
      <c r="H735" s="173">
        <f t="shared" ca="1" si="785"/>
        <v>2027</v>
      </c>
      <c r="I735" s="173">
        <f t="shared" ca="1" si="785"/>
        <v>2028</v>
      </c>
      <c r="J735" s="173">
        <f t="shared" ca="1" si="785"/>
        <v>2029</v>
      </c>
      <c r="K735" s="173">
        <f t="shared" ca="1" si="785"/>
        <v>2030</v>
      </c>
      <c r="L735" s="173">
        <f t="shared" ca="1" si="785"/>
        <v>2031</v>
      </c>
      <c r="M735" s="173">
        <f t="shared" ca="1" si="785"/>
        <v>2032</v>
      </c>
      <c r="N735" s="173">
        <f t="shared" ca="1" si="785"/>
        <v>2033</v>
      </c>
      <c r="O735" s="173">
        <f t="shared" ca="1" si="785"/>
        <v>2034</v>
      </c>
      <c r="P735" s="173">
        <f t="shared" ca="1" si="785"/>
        <v>2035</v>
      </c>
      <c r="Q735" s="173">
        <f t="shared" ca="1" si="785"/>
        <v>2036</v>
      </c>
      <c r="R735" s="173">
        <f t="shared" ca="1" si="785"/>
        <v>2037</v>
      </c>
      <c r="S735" s="173">
        <f t="shared" ca="1" si="785"/>
        <v>2038</v>
      </c>
      <c r="T735" s="173">
        <f t="shared" ca="1" si="785"/>
        <v>2039</v>
      </c>
      <c r="U735" s="173">
        <f t="shared" ca="1" si="785"/>
        <v>2040</v>
      </c>
      <c r="V735" s="173">
        <f t="shared" ca="1" si="785"/>
        <v>2041</v>
      </c>
      <c r="W735" s="173">
        <f t="shared" ca="1" si="785"/>
        <v>2042</v>
      </c>
      <c r="X735" s="173">
        <f t="shared" ca="1" si="785"/>
        <v>2043</v>
      </c>
      <c r="Y735" s="173">
        <f t="shared" ca="1" si="785"/>
        <v>2044</v>
      </c>
      <c r="Z735" s="173">
        <f t="shared" ca="1" si="785"/>
        <v>2045</v>
      </c>
      <c r="AA735" s="173">
        <f t="shared" ca="1" si="785"/>
        <v>2046</v>
      </c>
    </row>
    <row r="736" spans="1:27" outlineLevel="1" x14ac:dyDescent="0.3">
      <c r="A736" s="241"/>
      <c r="B736" s="200" t="s">
        <v>137</v>
      </c>
      <c r="C736" s="218">
        <f>'Bieżąca działalność'!C51</f>
        <v>0</v>
      </c>
      <c r="D736" s="218">
        <f>'Bieżąca działalność'!D51</f>
        <v>0</v>
      </c>
      <c r="E736" s="218">
        <f>'Bieżąca działalność'!E51</f>
        <v>0</v>
      </c>
      <c r="F736" s="218">
        <f>'Bieżąca działalność'!F51</f>
        <v>0</v>
      </c>
      <c r="G736" s="218">
        <f>'Bieżąca działalność'!G51</f>
        <v>0</v>
      </c>
      <c r="H736" s="218">
        <f>'Bieżąca działalność'!H51</f>
        <v>0</v>
      </c>
      <c r="I736" s="218">
        <f>'Bieżąca działalność'!I51</f>
        <v>0</v>
      </c>
      <c r="J736" s="218">
        <f>'Bieżąca działalność'!J51</f>
        <v>0</v>
      </c>
      <c r="K736" s="218">
        <f>'Bieżąca działalność'!K51</f>
        <v>0</v>
      </c>
      <c r="L736" s="218">
        <f>'Bieżąca działalność'!L51</f>
        <v>0</v>
      </c>
      <c r="M736" s="218">
        <f>'Bieżąca działalność'!M51</f>
        <v>0</v>
      </c>
      <c r="N736" s="218">
        <f>'Bieżąca działalność'!N51</f>
        <v>0</v>
      </c>
      <c r="O736" s="218">
        <f>'Bieżąca działalność'!O51</f>
        <v>0</v>
      </c>
      <c r="P736" s="218">
        <f>'Bieżąca działalność'!P51</f>
        <v>0</v>
      </c>
      <c r="Q736" s="218">
        <f>'Bieżąca działalność'!Q51</f>
        <v>0</v>
      </c>
      <c r="R736" s="218">
        <f>'Bieżąca działalność'!R51</f>
        <v>0</v>
      </c>
      <c r="S736" s="218">
        <f>'Bieżąca działalność'!S51</f>
        <v>0</v>
      </c>
      <c r="T736" s="218">
        <f>'Bieżąca działalność'!T51</f>
        <v>0</v>
      </c>
      <c r="U736" s="218">
        <f>'Bieżąca działalność'!U51</f>
        <v>0</v>
      </c>
      <c r="V736" s="218">
        <f>'Bieżąca działalność'!V51</f>
        <v>0</v>
      </c>
      <c r="W736" s="218">
        <f>'Bieżąca działalność'!W51</f>
        <v>0</v>
      </c>
      <c r="X736" s="218">
        <f>'Bieżąca działalność'!X51</f>
        <v>0</v>
      </c>
      <c r="Y736" s="218">
        <f>'Bieżąca działalność'!Y51</f>
        <v>0</v>
      </c>
      <c r="Z736" s="218">
        <f>'Bieżąca działalność'!Z51</f>
        <v>0</v>
      </c>
      <c r="AA736" s="218">
        <f>'Bieżąca działalność'!AA51</f>
        <v>0</v>
      </c>
    </row>
    <row r="737" spans="1:27" outlineLevel="1" x14ac:dyDescent="0.3">
      <c r="A737" s="241"/>
      <c r="B737" s="200" t="s">
        <v>45</v>
      </c>
      <c r="C737" s="201">
        <f>'Bieżąca działalność'!C52</f>
        <v>0</v>
      </c>
      <c r="D737" s="201">
        <f>'Bieżąca działalność'!D52</f>
        <v>0</v>
      </c>
      <c r="E737" s="201">
        <f>'Bieżąca działalność'!E52</f>
        <v>0</v>
      </c>
      <c r="F737" s="201">
        <f>'Bieżąca działalność'!F52</f>
        <v>0</v>
      </c>
      <c r="G737" s="201">
        <f>'Bieżąca działalność'!G52</f>
        <v>0</v>
      </c>
      <c r="H737" s="201">
        <f>'Bieżąca działalność'!H52</f>
        <v>0</v>
      </c>
      <c r="I737" s="201">
        <f>'Bieżąca działalność'!I52</f>
        <v>0</v>
      </c>
      <c r="J737" s="201">
        <f>'Bieżąca działalność'!J52</f>
        <v>0</v>
      </c>
      <c r="K737" s="201">
        <f>'Bieżąca działalność'!K52</f>
        <v>0</v>
      </c>
      <c r="L737" s="201">
        <f>'Bieżąca działalność'!L52</f>
        <v>0</v>
      </c>
      <c r="M737" s="201">
        <f>'Bieżąca działalność'!M52</f>
        <v>0</v>
      </c>
      <c r="N737" s="201">
        <f>'Bieżąca działalność'!N52</f>
        <v>0</v>
      </c>
      <c r="O737" s="201">
        <f>'Bieżąca działalność'!O52</f>
        <v>0</v>
      </c>
      <c r="P737" s="201">
        <f>'Bieżąca działalność'!P52</f>
        <v>0</v>
      </c>
      <c r="Q737" s="201">
        <f>'Bieżąca działalność'!Q52</f>
        <v>0</v>
      </c>
      <c r="R737" s="201">
        <f>'Bieżąca działalność'!R52</f>
        <v>0</v>
      </c>
      <c r="S737" s="201">
        <f>'Bieżąca działalność'!S52</f>
        <v>0</v>
      </c>
      <c r="T737" s="201">
        <f>'Bieżąca działalność'!T52</f>
        <v>0</v>
      </c>
      <c r="U737" s="201">
        <f>'Bieżąca działalność'!U52</f>
        <v>0</v>
      </c>
      <c r="V737" s="201">
        <f>'Bieżąca działalność'!V52</f>
        <v>0</v>
      </c>
      <c r="W737" s="201">
        <f>'Bieżąca działalność'!W52</f>
        <v>0</v>
      </c>
      <c r="X737" s="201">
        <f>'Bieżąca działalność'!X52</f>
        <v>0</v>
      </c>
      <c r="Y737" s="201">
        <f>'Bieżąca działalność'!Y52</f>
        <v>0</v>
      </c>
      <c r="Z737" s="201">
        <f>'Bieżąca działalność'!Z52</f>
        <v>0</v>
      </c>
      <c r="AA737" s="201">
        <f>'Bieżąca działalność'!AA52</f>
        <v>0</v>
      </c>
    </row>
    <row r="738" spans="1:27" outlineLevel="1" x14ac:dyDescent="0.3">
      <c r="A738" s="241"/>
      <c r="B738" s="206" t="s">
        <v>46</v>
      </c>
      <c r="C738" s="218">
        <f>'Bieżąca działalność'!C53</f>
        <v>0</v>
      </c>
      <c r="D738" s="218">
        <f>'Bieżąca działalność'!D53</f>
        <v>0</v>
      </c>
      <c r="E738" s="218">
        <f>'Bieżąca działalność'!E53</f>
        <v>0</v>
      </c>
      <c r="F738" s="218">
        <f>'Bieżąca działalność'!F53</f>
        <v>0</v>
      </c>
      <c r="G738" s="218">
        <f>'Bieżąca działalność'!G53</f>
        <v>0</v>
      </c>
      <c r="H738" s="218">
        <f>'Bieżąca działalność'!H53</f>
        <v>0</v>
      </c>
      <c r="I738" s="218">
        <f>'Bieżąca działalność'!I53</f>
        <v>0</v>
      </c>
      <c r="J738" s="218">
        <f>'Bieżąca działalność'!J53</f>
        <v>0</v>
      </c>
      <c r="K738" s="218">
        <f>'Bieżąca działalność'!K53</f>
        <v>0</v>
      </c>
      <c r="L738" s="218">
        <f>'Bieżąca działalność'!L53</f>
        <v>0</v>
      </c>
      <c r="M738" s="218">
        <f>'Bieżąca działalność'!M53</f>
        <v>0</v>
      </c>
      <c r="N738" s="218">
        <f>'Bieżąca działalność'!N53</f>
        <v>0</v>
      </c>
      <c r="O738" s="218">
        <f>'Bieżąca działalność'!O53</f>
        <v>0</v>
      </c>
      <c r="P738" s="218">
        <f>'Bieżąca działalność'!P53</f>
        <v>0</v>
      </c>
      <c r="Q738" s="218">
        <f>'Bieżąca działalność'!Q53</f>
        <v>0</v>
      </c>
      <c r="R738" s="218">
        <f>'Bieżąca działalność'!R53</f>
        <v>0</v>
      </c>
      <c r="S738" s="218">
        <f>'Bieżąca działalność'!S53</f>
        <v>0</v>
      </c>
      <c r="T738" s="218">
        <f>'Bieżąca działalność'!T53</f>
        <v>0</v>
      </c>
      <c r="U738" s="218">
        <f>'Bieżąca działalność'!U53</f>
        <v>0</v>
      </c>
      <c r="V738" s="218">
        <f>'Bieżąca działalność'!V53</f>
        <v>0</v>
      </c>
      <c r="W738" s="218">
        <f>'Bieżąca działalność'!W53</f>
        <v>0</v>
      </c>
      <c r="X738" s="218">
        <f>'Bieżąca działalność'!X53</f>
        <v>0</v>
      </c>
      <c r="Y738" s="218">
        <f>'Bieżąca działalność'!Y53</f>
        <v>0</v>
      </c>
      <c r="Z738" s="218">
        <f>'Bieżąca działalność'!Z53</f>
        <v>0</v>
      </c>
      <c r="AA738" s="218">
        <f>'Bieżąca działalność'!AA53</f>
        <v>0</v>
      </c>
    </row>
    <row r="739" spans="1:27" outlineLevel="1" x14ac:dyDescent="0.3">
      <c r="A739" s="241"/>
      <c r="B739" s="195" t="s">
        <v>47</v>
      </c>
      <c r="C739" s="218">
        <f>'Bieżąca działalność'!C54</f>
        <v>0</v>
      </c>
      <c r="D739" s="218">
        <f>'Bieżąca działalność'!D54</f>
        <v>0</v>
      </c>
      <c r="E739" s="218">
        <f>'Bieżąca działalność'!E54</f>
        <v>0</v>
      </c>
      <c r="F739" s="218">
        <f>'Bieżąca działalność'!F54</f>
        <v>0</v>
      </c>
      <c r="G739" s="218">
        <f>'Bieżąca działalność'!G54</f>
        <v>0</v>
      </c>
      <c r="H739" s="218">
        <f>'Bieżąca działalność'!H54</f>
        <v>0</v>
      </c>
      <c r="I739" s="218">
        <f>'Bieżąca działalność'!I54</f>
        <v>0</v>
      </c>
      <c r="J739" s="218">
        <f>'Bieżąca działalność'!J54</f>
        <v>0</v>
      </c>
      <c r="K739" s="218">
        <f>'Bieżąca działalność'!K54</f>
        <v>0</v>
      </c>
      <c r="L739" s="218">
        <f>'Bieżąca działalność'!L54</f>
        <v>0</v>
      </c>
      <c r="M739" s="218">
        <f>'Bieżąca działalność'!M54</f>
        <v>0</v>
      </c>
      <c r="N739" s="218">
        <f>'Bieżąca działalność'!N54</f>
        <v>0</v>
      </c>
      <c r="O739" s="218">
        <f>'Bieżąca działalność'!O54</f>
        <v>0</v>
      </c>
      <c r="P739" s="218">
        <f>'Bieżąca działalność'!P54</f>
        <v>0</v>
      </c>
      <c r="Q739" s="218">
        <f>'Bieżąca działalność'!Q54</f>
        <v>0</v>
      </c>
      <c r="R739" s="218">
        <f>'Bieżąca działalność'!R54</f>
        <v>0</v>
      </c>
      <c r="S739" s="218">
        <f>'Bieżąca działalność'!S54</f>
        <v>0</v>
      </c>
      <c r="T739" s="218">
        <f>'Bieżąca działalność'!T54</f>
        <v>0</v>
      </c>
      <c r="U739" s="218">
        <f>'Bieżąca działalność'!U54</f>
        <v>0</v>
      </c>
      <c r="V739" s="218">
        <f>'Bieżąca działalność'!V54</f>
        <v>0</v>
      </c>
      <c r="W739" s="218">
        <f>'Bieżąca działalność'!W54</f>
        <v>0</v>
      </c>
      <c r="X739" s="218">
        <f>'Bieżąca działalność'!X54</f>
        <v>0</v>
      </c>
      <c r="Y739" s="218">
        <f>'Bieżąca działalność'!Y54</f>
        <v>0</v>
      </c>
      <c r="Z739" s="218">
        <f>'Bieżąca działalność'!Z54</f>
        <v>0</v>
      </c>
      <c r="AA739" s="218">
        <f>'Bieżąca działalność'!AA54</f>
        <v>0</v>
      </c>
    </row>
    <row r="740" spans="1:27" outlineLevel="1" x14ac:dyDescent="0.3">
      <c r="A740" s="241"/>
      <c r="B740" s="195" t="s">
        <v>48</v>
      </c>
      <c r="C740" s="218">
        <f>'Bieżąca działalność'!C55</f>
        <v>0</v>
      </c>
      <c r="D740" s="218">
        <f>'Bieżąca działalność'!D55</f>
        <v>0</v>
      </c>
      <c r="E740" s="218">
        <f>'Bieżąca działalność'!E55</f>
        <v>0</v>
      </c>
      <c r="F740" s="218">
        <f>'Bieżąca działalność'!F55</f>
        <v>0</v>
      </c>
      <c r="G740" s="218">
        <f>'Bieżąca działalność'!G55</f>
        <v>0</v>
      </c>
      <c r="H740" s="218">
        <f>'Bieżąca działalność'!H55</f>
        <v>0</v>
      </c>
      <c r="I740" s="218">
        <f>'Bieżąca działalność'!I55</f>
        <v>0</v>
      </c>
      <c r="J740" s="218">
        <f>'Bieżąca działalność'!J55</f>
        <v>0</v>
      </c>
      <c r="K740" s="218">
        <f>'Bieżąca działalność'!K55</f>
        <v>0</v>
      </c>
      <c r="L740" s="218">
        <f>'Bieżąca działalność'!L55</f>
        <v>0</v>
      </c>
      <c r="M740" s="218">
        <f>'Bieżąca działalność'!M55</f>
        <v>0</v>
      </c>
      <c r="N740" s="218">
        <f>'Bieżąca działalność'!N55</f>
        <v>0</v>
      </c>
      <c r="O740" s="218">
        <f>'Bieżąca działalność'!O55</f>
        <v>0</v>
      </c>
      <c r="P740" s="218">
        <f>'Bieżąca działalność'!P55</f>
        <v>0</v>
      </c>
      <c r="Q740" s="218">
        <f>'Bieżąca działalność'!Q55</f>
        <v>0</v>
      </c>
      <c r="R740" s="218">
        <f>'Bieżąca działalność'!R55</f>
        <v>0</v>
      </c>
      <c r="S740" s="218">
        <f>'Bieżąca działalność'!S55</f>
        <v>0</v>
      </c>
      <c r="T740" s="218">
        <f>'Bieżąca działalność'!T55</f>
        <v>0</v>
      </c>
      <c r="U740" s="218">
        <f>'Bieżąca działalność'!U55</f>
        <v>0</v>
      </c>
      <c r="V740" s="218">
        <f>'Bieżąca działalność'!V55</f>
        <v>0</v>
      </c>
      <c r="W740" s="218">
        <f>'Bieżąca działalność'!W55</f>
        <v>0</v>
      </c>
      <c r="X740" s="218">
        <f>'Bieżąca działalność'!X55</f>
        <v>0</v>
      </c>
      <c r="Y740" s="218">
        <f>'Bieżąca działalność'!Y55</f>
        <v>0</v>
      </c>
      <c r="Z740" s="218">
        <f>'Bieżąca działalność'!Z55</f>
        <v>0</v>
      </c>
      <c r="AA740" s="218">
        <f>'Bieżąca działalność'!AA55</f>
        <v>0</v>
      </c>
    </row>
    <row r="741" spans="1:27" outlineLevel="1" x14ac:dyDescent="0.3">
      <c r="A741" s="241"/>
      <c r="B741" s="195" t="s">
        <v>138</v>
      </c>
      <c r="C741" s="218">
        <f>'Bieżąca działalność'!C56</f>
        <v>0</v>
      </c>
      <c r="D741" s="218">
        <f>'Bieżąca działalność'!D56</f>
        <v>0</v>
      </c>
      <c r="E741" s="218">
        <f>'Bieżąca działalność'!E56</f>
        <v>0</v>
      </c>
      <c r="F741" s="218">
        <f>'Bieżąca działalność'!F56</f>
        <v>0</v>
      </c>
      <c r="G741" s="218">
        <f>'Bieżąca działalność'!G56</f>
        <v>0</v>
      </c>
      <c r="H741" s="218">
        <f>'Bieżąca działalność'!H56</f>
        <v>0</v>
      </c>
      <c r="I741" s="218">
        <f>'Bieżąca działalność'!I56</f>
        <v>0</v>
      </c>
      <c r="J741" s="218">
        <f>'Bieżąca działalność'!J56</f>
        <v>0</v>
      </c>
      <c r="K741" s="218">
        <f>'Bieżąca działalność'!K56</f>
        <v>0</v>
      </c>
      <c r="L741" s="218">
        <f>'Bieżąca działalność'!L56</f>
        <v>0</v>
      </c>
      <c r="M741" s="218">
        <f>'Bieżąca działalność'!M56</f>
        <v>0</v>
      </c>
      <c r="N741" s="218">
        <f>'Bieżąca działalność'!N56</f>
        <v>0</v>
      </c>
      <c r="O741" s="218">
        <f>'Bieżąca działalność'!O56</f>
        <v>0</v>
      </c>
      <c r="P741" s="218">
        <f>'Bieżąca działalność'!P56</f>
        <v>0</v>
      </c>
      <c r="Q741" s="218">
        <f>'Bieżąca działalność'!Q56</f>
        <v>0</v>
      </c>
      <c r="R741" s="218">
        <f>'Bieżąca działalność'!R56</f>
        <v>0</v>
      </c>
      <c r="S741" s="218">
        <f>'Bieżąca działalność'!S56</f>
        <v>0</v>
      </c>
      <c r="T741" s="218">
        <f>'Bieżąca działalność'!T56</f>
        <v>0</v>
      </c>
      <c r="U741" s="218">
        <f>'Bieżąca działalność'!U56</f>
        <v>0</v>
      </c>
      <c r="V741" s="218">
        <f>'Bieżąca działalność'!V56</f>
        <v>0</v>
      </c>
      <c r="W741" s="218">
        <f>'Bieżąca działalność'!W56</f>
        <v>0</v>
      </c>
      <c r="X741" s="218">
        <f>'Bieżąca działalność'!X56</f>
        <v>0</v>
      </c>
      <c r="Y741" s="218">
        <f>'Bieżąca działalność'!Y56</f>
        <v>0</v>
      </c>
      <c r="Z741" s="218">
        <f>'Bieżąca działalność'!Z56</f>
        <v>0</v>
      </c>
      <c r="AA741" s="218">
        <f>'Bieżąca działalność'!AA56</f>
        <v>0</v>
      </c>
    </row>
    <row r="742" spans="1:27" outlineLevel="1" x14ac:dyDescent="0.3">
      <c r="A742" s="241"/>
      <c r="B742" s="195" t="s">
        <v>139</v>
      </c>
      <c r="C742" s="218">
        <f>'Bieżąca działalność'!C57</f>
        <v>0</v>
      </c>
      <c r="D742" s="218">
        <f>'Bieżąca działalność'!D57</f>
        <v>0</v>
      </c>
      <c r="E742" s="218">
        <f>'Bieżąca działalność'!E57</f>
        <v>0</v>
      </c>
      <c r="F742" s="218">
        <f>'Bieżąca działalność'!F57</f>
        <v>0</v>
      </c>
      <c r="G742" s="218">
        <f>'Bieżąca działalność'!G57</f>
        <v>0</v>
      </c>
      <c r="H742" s="218">
        <f>'Bieżąca działalność'!H57</f>
        <v>0</v>
      </c>
      <c r="I742" s="218">
        <f>'Bieżąca działalność'!I57</f>
        <v>0</v>
      </c>
      <c r="J742" s="218">
        <f>'Bieżąca działalność'!J57</f>
        <v>0</v>
      </c>
      <c r="K742" s="218">
        <f>'Bieżąca działalność'!K57</f>
        <v>0</v>
      </c>
      <c r="L742" s="218">
        <f>'Bieżąca działalność'!L57</f>
        <v>0</v>
      </c>
      <c r="M742" s="218">
        <f>'Bieżąca działalność'!M57</f>
        <v>0</v>
      </c>
      <c r="N742" s="218">
        <f>'Bieżąca działalność'!N57</f>
        <v>0</v>
      </c>
      <c r="O742" s="218">
        <f>'Bieżąca działalność'!O57</f>
        <v>0</v>
      </c>
      <c r="P742" s="218">
        <f>'Bieżąca działalność'!P57</f>
        <v>0</v>
      </c>
      <c r="Q742" s="218">
        <f>'Bieżąca działalność'!Q57</f>
        <v>0</v>
      </c>
      <c r="R742" s="218">
        <f>'Bieżąca działalność'!R57</f>
        <v>0</v>
      </c>
      <c r="S742" s="218">
        <f>'Bieżąca działalność'!S57</f>
        <v>0</v>
      </c>
      <c r="T742" s="218">
        <f>'Bieżąca działalność'!T57</f>
        <v>0</v>
      </c>
      <c r="U742" s="218">
        <f>'Bieżąca działalność'!U57</f>
        <v>0</v>
      </c>
      <c r="V742" s="218">
        <f>'Bieżąca działalność'!V57</f>
        <v>0</v>
      </c>
      <c r="W742" s="218">
        <f>'Bieżąca działalność'!W57</f>
        <v>0</v>
      </c>
      <c r="X742" s="218">
        <f>'Bieżąca działalność'!X57</f>
        <v>0</v>
      </c>
      <c r="Y742" s="218">
        <f>'Bieżąca działalność'!Y57</f>
        <v>0</v>
      </c>
      <c r="Z742" s="218">
        <f>'Bieżąca działalność'!Z57</f>
        <v>0</v>
      </c>
      <c r="AA742" s="218">
        <f>'Bieżąca działalność'!AA57</f>
        <v>0</v>
      </c>
    </row>
    <row r="743" spans="1:27" outlineLevel="1" x14ac:dyDescent="0.3">
      <c r="A743" s="241"/>
      <c r="B743" s="195" t="s">
        <v>49</v>
      </c>
      <c r="C743" s="218">
        <f>'Bieżąca działalność'!C58</f>
        <v>0</v>
      </c>
      <c r="D743" s="218">
        <f>'Bieżąca działalność'!D58</f>
        <v>0</v>
      </c>
      <c r="E743" s="218">
        <f>'Bieżąca działalność'!E58</f>
        <v>0</v>
      </c>
      <c r="F743" s="218">
        <f>'Bieżąca działalność'!F58</f>
        <v>0</v>
      </c>
      <c r="G743" s="218">
        <f>'Bieżąca działalność'!G58</f>
        <v>0</v>
      </c>
      <c r="H743" s="218">
        <f>'Bieżąca działalność'!H58</f>
        <v>0</v>
      </c>
      <c r="I743" s="218">
        <f>'Bieżąca działalność'!I58</f>
        <v>0</v>
      </c>
      <c r="J743" s="218">
        <f>'Bieżąca działalność'!J58</f>
        <v>0</v>
      </c>
      <c r="K743" s="218">
        <f>'Bieżąca działalność'!K58</f>
        <v>0</v>
      </c>
      <c r="L743" s="218">
        <f>'Bieżąca działalność'!L58</f>
        <v>0</v>
      </c>
      <c r="M743" s="218">
        <f>'Bieżąca działalność'!M58</f>
        <v>0</v>
      </c>
      <c r="N743" s="218">
        <f>'Bieżąca działalność'!N58</f>
        <v>0</v>
      </c>
      <c r="O743" s="218">
        <f>'Bieżąca działalność'!O58</f>
        <v>0</v>
      </c>
      <c r="P743" s="218">
        <f>'Bieżąca działalność'!P58</f>
        <v>0</v>
      </c>
      <c r="Q743" s="218">
        <f>'Bieżąca działalność'!Q58</f>
        <v>0</v>
      </c>
      <c r="R743" s="218">
        <f>'Bieżąca działalność'!R58</f>
        <v>0</v>
      </c>
      <c r="S743" s="218">
        <f>'Bieżąca działalność'!S58</f>
        <v>0</v>
      </c>
      <c r="T743" s="218">
        <f>'Bieżąca działalność'!T58</f>
        <v>0</v>
      </c>
      <c r="U743" s="218">
        <f>'Bieżąca działalność'!U58</f>
        <v>0</v>
      </c>
      <c r="V743" s="218">
        <f>'Bieżąca działalność'!V58</f>
        <v>0</v>
      </c>
      <c r="W743" s="218">
        <f>'Bieżąca działalność'!W58</f>
        <v>0</v>
      </c>
      <c r="X743" s="218">
        <f>'Bieżąca działalność'!X58</f>
        <v>0</v>
      </c>
      <c r="Y743" s="218">
        <f>'Bieżąca działalność'!Y58</f>
        <v>0</v>
      </c>
      <c r="Z743" s="218">
        <f>'Bieżąca działalność'!Z58</f>
        <v>0</v>
      </c>
      <c r="AA743" s="218">
        <f>'Bieżąca działalność'!AA58</f>
        <v>0</v>
      </c>
    </row>
    <row r="744" spans="1:27" outlineLevel="1" x14ac:dyDescent="0.3">
      <c r="A744" s="241"/>
      <c r="B744" s="208" t="s">
        <v>50</v>
      </c>
      <c r="C744" s="218">
        <f>'Bieżąca działalność'!C59</f>
        <v>0</v>
      </c>
      <c r="D744" s="218">
        <f>'Bieżąca działalność'!D59</f>
        <v>0</v>
      </c>
      <c r="E744" s="218">
        <f>'Bieżąca działalność'!E59</f>
        <v>0</v>
      </c>
      <c r="F744" s="218">
        <f>'Bieżąca działalność'!F59</f>
        <v>0</v>
      </c>
      <c r="G744" s="218">
        <f>'Bieżąca działalność'!G59</f>
        <v>0</v>
      </c>
      <c r="H744" s="218">
        <f>'Bieżąca działalność'!H59</f>
        <v>0</v>
      </c>
      <c r="I744" s="218">
        <f>'Bieżąca działalność'!I59</f>
        <v>0</v>
      </c>
      <c r="J744" s="218">
        <f>'Bieżąca działalność'!J59</f>
        <v>0</v>
      </c>
      <c r="K744" s="218">
        <f>'Bieżąca działalność'!K59</f>
        <v>0</v>
      </c>
      <c r="L744" s="218">
        <f>'Bieżąca działalność'!L59</f>
        <v>0</v>
      </c>
      <c r="M744" s="218">
        <f>'Bieżąca działalność'!M59</f>
        <v>0</v>
      </c>
      <c r="N744" s="218">
        <f>'Bieżąca działalność'!N59</f>
        <v>0</v>
      </c>
      <c r="O744" s="218">
        <f>'Bieżąca działalność'!O59</f>
        <v>0</v>
      </c>
      <c r="P744" s="218">
        <f>'Bieżąca działalność'!P59</f>
        <v>0</v>
      </c>
      <c r="Q744" s="218">
        <f>'Bieżąca działalność'!Q59</f>
        <v>0</v>
      </c>
      <c r="R744" s="218">
        <f>'Bieżąca działalność'!R59</f>
        <v>0</v>
      </c>
      <c r="S744" s="218">
        <f>'Bieżąca działalność'!S59</f>
        <v>0</v>
      </c>
      <c r="T744" s="218">
        <f>'Bieżąca działalność'!T59</f>
        <v>0</v>
      </c>
      <c r="U744" s="218">
        <f>'Bieżąca działalność'!U59</f>
        <v>0</v>
      </c>
      <c r="V744" s="218">
        <f>'Bieżąca działalność'!V59</f>
        <v>0</v>
      </c>
      <c r="W744" s="218">
        <f>'Bieżąca działalność'!W59</f>
        <v>0</v>
      </c>
      <c r="X744" s="218">
        <f>'Bieżąca działalność'!X59</f>
        <v>0</v>
      </c>
      <c r="Y744" s="218">
        <f>'Bieżąca działalność'!Y59</f>
        <v>0</v>
      </c>
      <c r="Z744" s="218">
        <f>'Bieżąca działalność'!Z59</f>
        <v>0</v>
      </c>
      <c r="AA744" s="218">
        <f>'Bieżąca działalność'!AA59</f>
        <v>0</v>
      </c>
    </row>
    <row r="745" spans="1:27" outlineLevel="1" x14ac:dyDescent="0.3">
      <c r="A745" s="241"/>
      <c r="B745" s="200" t="s">
        <v>51</v>
      </c>
      <c r="C745" s="201">
        <f>'Bieżąca działalność'!C60</f>
        <v>0</v>
      </c>
      <c r="D745" s="201">
        <f>'Bieżąca działalność'!D60</f>
        <v>0</v>
      </c>
      <c r="E745" s="201">
        <f>'Bieżąca działalność'!E60</f>
        <v>0</v>
      </c>
      <c r="F745" s="201">
        <f>'Bieżąca działalność'!F60</f>
        <v>0</v>
      </c>
      <c r="G745" s="201">
        <f>'Bieżąca działalność'!G60</f>
        <v>0</v>
      </c>
      <c r="H745" s="201">
        <f>'Bieżąca działalność'!H60</f>
        <v>0</v>
      </c>
      <c r="I745" s="201">
        <f>'Bieżąca działalność'!I60</f>
        <v>0</v>
      </c>
      <c r="J745" s="201">
        <f>'Bieżąca działalność'!J60</f>
        <v>0</v>
      </c>
      <c r="K745" s="201">
        <f>'Bieżąca działalność'!K60</f>
        <v>0</v>
      </c>
      <c r="L745" s="201">
        <f>'Bieżąca działalność'!L60</f>
        <v>0</v>
      </c>
      <c r="M745" s="201">
        <f>'Bieżąca działalność'!M60</f>
        <v>0</v>
      </c>
      <c r="N745" s="201">
        <f>'Bieżąca działalność'!N60</f>
        <v>0</v>
      </c>
      <c r="O745" s="201">
        <f>'Bieżąca działalność'!O60</f>
        <v>0</v>
      </c>
      <c r="P745" s="201">
        <f>'Bieżąca działalność'!P60</f>
        <v>0</v>
      </c>
      <c r="Q745" s="201">
        <f>'Bieżąca działalność'!Q60</f>
        <v>0</v>
      </c>
      <c r="R745" s="201">
        <f>'Bieżąca działalność'!R60</f>
        <v>0</v>
      </c>
      <c r="S745" s="201">
        <f>'Bieżąca działalność'!S60</f>
        <v>0</v>
      </c>
      <c r="T745" s="201">
        <f>'Bieżąca działalność'!T60</f>
        <v>0</v>
      </c>
      <c r="U745" s="201">
        <f>'Bieżąca działalność'!U60</f>
        <v>0</v>
      </c>
      <c r="V745" s="201">
        <f>'Bieżąca działalność'!V60</f>
        <v>0</v>
      </c>
      <c r="W745" s="201">
        <f>'Bieżąca działalność'!W60</f>
        <v>0</v>
      </c>
      <c r="X745" s="201">
        <f>'Bieżąca działalność'!X60</f>
        <v>0</v>
      </c>
      <c r="Y745" s="201">
        <f>'Bieżąca działalność'!Y60</f>
        <v>0</v>
      </c>
      <c r="Z745" s="201">
        <f>'Bieżąca działalność'!Z60</f>
        <v>0</v>
      </c>
      <c r="AA745" s="201">
        <f>'Bieżąca działalność'!AA60</f>
        <v>0</v>
      </c>
    </row>
    <row r="746" spans="1:27" outlineLevel="1" x14ac:dyDescent="0.3">
      <c r="A746" s="241"/>
      <c r="B746" s="200" t="s">
        <v>52</v>
      </c>
      <c r="C746" s="218">
        <f>'Bieżąca działalność'!C61</f>
        <v>0</v>
      </c>
      <c r="D746" s="218">
        <f>'Bieżąca działalność'!D61</f>
        <v>0</v>
      </c>
      <c r="E746" s="218">
        <f>'Bieżąca działalność'!E61</f>
        <v>0</v>
      </c>
      <c r="F746" s="218">
        <f>'Bieżąca działalność'!F61</f>
        <v>0</v>
      </c>
      <c r="G746" s="218">
        <f>'Bieżąca działalność'!G61</f>
        <v>0</v>
      </c>
      <c r="H746" s="218">
        <f>'Bieżąca działalność'!H61</f>
        <v>0</v>
      </c>
      <c r="I746" s="218">
        <f>'Bieżąca działalność'!I61</f>
        <v>0</v>
      </c>
      <c r="J746" s="218">
        <f>'Bieżąca działalność'!J61</f>
        <v>0</v>
      </c>
      <c r="K746" s="218">
        <f>'Bieżąca działalność'!K61</f>
        <v>0</v>
      </c>
      <c r="L746" s="218">
        <f>'Bieżąca działalność'!L61</f>
        <v>0</v>
      </c>
      <c r="M746" s="218">
        <f>'Bieżąca działalność'!M61</f>
        <v>0</v>
      </c>
      <c r="N746" s="218">
        <f>'Bieżąca działalność'!N61</f>
        <v>0</v>
      </c>
      <c r="O746" s="218">
        <f>'Bieżąca działalność'!O61</f>
        <v>0</v>
      </c>
      <c r="P746" s="218">
        <f>'Bieżąca działalność'!P61</f>
        <v>0</v>
      </c>
      <c r="Q746" s="218">
        <f>'Bieżąca działalność'!Q61</f>
        <v>0</v>
      </c>
      <c r="R746" s="218">
        <f>'Bieżąca działalność'!R61</f>
        <v>0</v>
      </c>
      <c r="S746" s="218">
        <f>'Bieżąca działalność'!S61</f>
        <v>0</v>
      </c>
      <c r="T746" s="218">
        <f>'Bieżąca działalność'!T61</f>
        <v>0</v>
      </c>
      <c r="U746" s="218">
        <f>'Bieżąca działalność'!U61</f>
        <v>0</v>
      </c>
      <c r="V746" s="218">
        <f>'Bieżąca działalność'!V61</f>
        <v>0</v>
      </c>
      <c r="W746" s="218">
        <f>'Bieżąca działalność'!W61</f>
        <v>0</v>
      </c>
      <c r="X746" s="218">
        <f>'Bieżąca działalność'!X61</f>
        <v>0</v>
      </c>
      <c r="Y746" s="218">
        <f>'Bieżąca działalność'!Y61</f>
        <v>0</v>
      </c>
      <c r="Z746" s="218">
        <f>'Bieżąca działalność'!Z61</f>
        <v>0</v>
      </c>
      <c r="AA746" s="218">
        <f>'Bieżąca działalność'!AA61</f>
        <v>0</v>
      </c>
    </row>
    <row r="747" spans="1:27" outlineLevel="1" x14ac:dyDescent="0.3">
      <c r="A747" s="241"/>
      <c r="B747" s="29" t="s">
        <v>289</v>
      </c>
      <c r="C747" s="218">
        <f>'Bieżąca działalność'!C62</f>
        <v>0</v>
      </c>
      <c r="D747" s="218">
        <f>'Bieżąca działalność'!D62</f>
        <v>0</v>
      </c>
      <c r="E747" s="218">
        <f>'Bieżąca działalność'!E62</f>
        <v>0</v>
      </c>
      <c r="F747" s="218">
        <f>'Bieżąca działalność'!F62</f>
        <v>0</v>
      </c>
      <c r="G747" s="218">
        <f>'Bieżąca działalność'!G62</f>
        <v>0</v>
      </c>
      <c r="H747" s="218">
        <f>'Bieżąca działalność'!H62</f>
        <v>0</v>
      </c>
      <c r="I747" s="218">
        <f>'Bieżąca działalność'!I62</f>
        <v>0</v>
      </c>
      <c r="J747" s="218">
        <f>'Bieżąca działalność'!J62</f>
        <v>0</v>
      </c>
      <c r="K747" s="218">
        <f>'Bieżąca działalność'!K62</f>
        <v>0</v>
      </c>
      <c r="L747" s="218">
        <f>'Bieżąca działalność'!L62</f>
        <v>0</v>
      </c>
      <c r="M747" s="218">
        <f>'Bieżąca działalność'!M62</f>
        <v>0</v>
      </c>
      <c r="N747" s="218">
        <f>'Bieżąca działalność'!N62</f>
        <v>0</v>
      </c>
      <c r="O747" s="218">
        <f>'Bieżąca działalność'!O62</f>
        <v>0</v>
      </c>
      <c r="P747" s="218">
        <f>'Bieżąca działalność'!P62</f>
        <v>0</v>
      </c>
      <c r="Q747" s="218">
        <f>'Bieżąca działalność'!Q62</f>
        <v>0</v>
      </c>
      <c r="R747" s="218">
        <f>'Bieżąca działalność'!R62</f>
        <v>0</v>
      </c>
      <c r="S747" s="218">
        <f>'Bieżąca działalność'!S62</f>
        <v>0</v>
      </c>
      <c r="T747" s="218">
        <f>'Bieżąca działalność'!T62</f>
        <v>0</v>
      </c>
      <c r="U747" s="218">
        <f>'Bieżąca działalność'!U62</f>
        <v>0</v>
      </c>
      <c r="V747" s="218">
        <f>'Bieżąca działalność'!V62</f>
        <v>0</v>
      </c>
      <c r="W747" s="218">
        <f>'Bieżąca działalność'!W62</f>
        <v>0</v>
      </c>
      <c r="X747" s="218">
        <f>'Bieżąca działalność'!X62</f>
        <v>0</v>
      </c>
      <c r="Y747" s="218">
        <f>'Bieżąca działalność'!Y62</f>
        <v>0</v>
      </c>
      <c r="Z747" s="218">
        <f>'Bieżąca działalność'!Z62</f>
        <v>0</v>
      </c>
      <c r="AA747" s="218">
        <f>'Bieżąca działalność'!AA62</f>
        <v>0</v>
      </c>
    </row>
    <row r="748" spans="1:27" outlineLevel="1" x14ac:dyDescent="0.3">
      <c r="A748" s="241"/>
      <c r="B748" s="24" t="s">
        <v>290</v>
      </c>
      <c r="C748" s="218">
        <f>'Bieżąca działalność'!C63</f>
        <v>0</v>
      </c>
      <c r="D748" s="218">
        <f>'Bieżąca działalność'!D63</f>
        <v>0</v>
      </c>
      <c r="E748" s="218">
        <f>'Bieżąca działalność'!E63</f>
        <v>0</v>
      </c>
      <c r="F748" s="218">
        <f>'Bieżąca działalność'!F63</f>
        <v>0</v>
      </c>
      <c r="G748" s="218">
        <f>'Bieżąca działalność'!G63</f>
        <v>0</v>
      </c>
      <c r="H748" s="218">
        <f>'Bieżąca działalność'!H63</f>
        <v>0</v>
      </c>
      <c r="I748" s="218">
        <f>'Bieżąca działalność'!I63</f>
        <v>0</v>
      </c>
      <c r="J748" s="218">
        <f>'Bieżąca działalność'!J63</f>
        <v>0</v>
      </c>
      <c r="K748" s="218">
        <f>'Bieżąca działalność'!K63</f>
        <v>0</v>
      </c>
      <c r="L748" s="218">
        <f>'Bieżąca działalność'!L63</f>
        <v>0</v>
      </c>
      <c r="M748" s="218">
        <f>'Bieżąca działalność'!M63</f>
        <v>0</v>
      </c>
      <c r="N748" s="218">
        <f>'Bieżąca działalność'!N63</f>
        <v>0</v>
      </c>
      <c r="O748" s="218">
        <f>'Bieżąca działalność'!O63</f>
        <v>0</v>
      </c>
      <c r="P748" s="218">
        <f>'Bieżąca działalność'!P63</f>
        <v>0</v>
      </c>
      <c r="Q748" s="218">
        <f>'Bieżąca działalność'!Q63</f>
        <v>0</v>
      </c>
      <c r="R748" s="218">
        <f>'Bieżąca działalność'!R63</f>
        <v>0</v>
      </c>
      <c r="S748" s="218">
        <f>'Bieżąca działalność'!S63</f>
        <v>0</v>
      </c>
      <c r="T748" s="218">
        <f>'Bieżąca działalność'!T63</f>
        <v>0</v>
      </c>
      <c r="U748" s="218">
        <f>'Bieżąca działalność'!U63</f>
        <v>0</v>
      </c>
      <c r="V748" s="218">
        <f>'Bieżąca działalność'!V63</f>
        <v>0</v>
      </c>
      <c r="W748" s="218">
        <f>'Bieżąca działalność'!W63</f>
        <v>0</v>
      </c>
      <c r="X748" s="218">
        <f>'Bieżąca działalność'!X63</f>
        <v>0</v>
      </c>
      <c r="Y748" s="218">
        <f>'Bieżąca działalność'!Y63</f>
        <v>0</v>
      </c>
      <c r="Z748" s="218">
        <f>'Bieżąca działalność'!Z63</f>
        <v>0</v>
      </c>
      <c r="AA748" s="218">
        <f>'Bieżąca działalność'!AA63</f>
        <v>0</v>
      </c>
    </row>
    <row r="749" spans="1:27" outlineLevel="1" x14ac:dyDescent="0.3">
      <c r="A749" s="241"/>
      <c r="B749" s="24" t="s">
        <v>291</v>
      </c>
      <c r="C749" s="218">
        <f>'Bieżąca działalność'!C64</f>
        <v>0</v>
      </c>
      <c r="D749" s="218">
        <f>'Bieżąca działalność'!D64</f>
        <v>0</v>
      </c>
      <c r="E749" s="218">
        <f>'Bieżąca działalność'!E64</f>
        <v>0</v>
      </c>
      <c r="F749" s="218">
        <f>'Bieżąca działalność'!F64</f>
        <v>0</v>
      </c>
      <c r="G749" s="218">
        <f>'Bieżąca działalność'!G64</f>
        <v>0</v>
      </c>
      <c r="H749" s="218">
        <f>'Bieżąca działalność'!H64</f>
        <v>0</v>
      </c>
      <c r="I749" s="218">
        <f>'Bieżąca działalność'!I64</f>
        <v>0</v>
      </c>
      <c r="J749" s="218">
        <f>'Bieżąca działalność'!J64</f>
        <v>0</v>
      </c>
      <c r="K749" s="218">
        <f>'Bieżąca działalność'!K64</f>
        <v>0</v>
      </c>
      <c r="L749" s="218">
        <f>'Bieżąca działalność'!L64</f>
        <v>0</v>
      </c>
      <c r="M749" s="218">
        <f>'Bieżąca działalność'!M64</f>
        <v>0</v>
      </c>
      <c r="N749" s="218">
        <f>'Bieżąca działalność'!N64</f>
        <v>0</v>
      </c>
      <c r="O749" s="218">
        <f>'Bieżąca działalność'!O64</f>
        <v>0</v>
      </c>
      <c r="P749" s="218">
        <f>'Bieżąca działalność'!P64</f>
        <v>0</v>
      </c>
      <c r="Q749" s="218">
        <f>'Bieżąca działalność'!Q64</f>
        <v>0</v>
      </c>
      <c r="R749" s="218">
        <f>'Bieżąca działalność'!R64</f>
        <v>0</v>
      </c>
      <c r="S749" s="218">
        <f>'Bieżąca działalność'!S64</f>
        <v>0</v>
      </c>
      <c r="T749" s="218">
        <f>'Bieżąca działalność'!T64</f>
        <v>0</v>
      </c>
      <c r="U749" s="218">
        <f>'Bieżąca działalność'!U64</f>
        <v>0</v>
      </c>
      <c r="V749" s="218">
        <f>'Bieżąca działalność'!V64</f>
        <v>0</v>
      </c>
      <c r="W749" s="218">
        <f>'Bieżąca działalność'!W64</f>
        <v>0</v>
      </c>
      <c r="X749" s="218">
        <f>'Bieżąca działalność'!X64</f>
        <v>0</v>
      </c>
      <c r="Y749" s="218">
        <f>'Bieżąca działalność'!Y64</f>
        <v>0</v>
      </c>
      <c r="Z749" s="218">
        <f>'Bieżąca działalność'!Z64</f>
        <v>0</v>
      </c>
      <c r="AA749" s="218">
        <f>'Bieżąca działalność'!AA64</f>
        <v>0</v>
      </c>
    </row>
    <row r="750" spans="1:27" outlineLevel="1" x14ac:dyDescent="0.3">
      <c r="A750" s="241"/>
      <c r="B750" s="200" t="s">
        <v>53</v>
      </c>
      <c r="C750" s="218">
        <f>'Bieżąca działalność'!C65</f>
        <v>0</v>
      </c>
      <c r="D750" s="218">
        <f>'Bieżąca działalność'!D65</f>
        <v>0</v>
      </c>
      <c r="E750" s="218">
        <f>'Bieżąca działalność'!E65</f>
        <v>0</v>
      </c>
      <c r="F750" s="218">
        <f>'Bieżąca działalność'!F65</f>
        <v>0</v>
      </c>
      <c r="G750" s="218">
        <f>'Bieżąca działalność'!G65</f>
        <v>0</v>
      </c>
      <c r="H750" s="218">
        <f>'Bieżąca działalność'!H65</f>
        <v>0</v>
      </c>
      <c r="I750" s="218">
        <f>'Bieżąca działalność'!I65</f>
        <v>0</v>
      </c>
      <c r="J750" s="218">
        <f>'Bieżąca działalność'!J65</f>
        <v>0</v>
      </c>
      <c r="K750" s="218">
        <f>'Bieżąca działalność'!K65</f>
        <v>0</v>
      </c>
      <c r="L750" s="218">
        <f>'Bieżąca działalność'!L65</f>
        <v>0</v>
      </c>
      <c r="M750" s="218">
        <f>'Bieżąca działalność'!M65</f>
        <v>0</v>
      </c>
      <c r="N750" s="218">
        <f>'Bieżąca działalność'!N65</f>
        <v>0</v>
      </c>
      <c r="O750" s="218">
        <f>'Bieżąca działalność'!O65</f>
        <v>0</v>
      </c>
      <c r="P750" s="218">
        <f>'Bieżąca działalność'!P65</f>
        <v>0</v>
      </c>
      <c r="Q750" s="218">
        <f>'Bieżąca działalność'!Q65</f>
        <v>0</v>
      </c>
      <c r="R750" s="218">
        <f>'Bieżąca działalność'!R65</f>
        <v>0</v>
      </c>
      <c r="S750" s="218">
        <f>'Bieżąca działalność'!S65</f>
        <v>0</v>
      </c>
      <c r="T750" s="218">
        <f>'Bieżąca działalność'!T65</f>
        <v>0</v>
      </c>
      <c r="U750" s="218">
        <f>'Bieżąca działalność'!U65</f>
        <v>0</v>
      </c>
      <c r="V750" s="218">
        <f>'Bieżąca działalność'!V65</f>
        <v>0</v>
      </c>
      <c r="W750" s="218">
        <f>'Bieżąca działalność'!W65</f>
        <v>0</v>
      </c>
      <c r="X750" s="218">
        <f>'Bieżąca działalność'!X65</f>
        <v>0</v>
      </c>
      <c r="Y750" s="218">
        <f>'Bieżąca działalność'!Y65</f>
        <v>0</v>
      </c>
      <c r="Z750" s="218">
        <f>'Bieżąca działalność'!Z65</f>
        <v>0</v>
      </c>
      <c r="AA750" s="218">
        <f>'Bieżąca działalność'!AA65</f>
        <v>0</v>
      </c>
    </row>
    <row r="751" spans="1:27" outlineLevel="1" x14ac:dyDescent="0.3">
      <c r="A751" s="241"/>
      <c r="B751" s="200" t="s">
        <v>54</v>
      </c>
      <c r="C751" s="201">
        <f>'Bieżąca działalność'!C66</f>
        <v>0</v>
      </c>
      <c r="D751" s="201">
        <f>'Bieżąca działalność'!D66</f>
        <v>0</v>
      </c>
      <c r="E751" s="201">
        <f>'Bieżąca działalność'!E66</f>
        <v>0</v>
      </c>
      <c r="F751" s="201">
        <f>'Bieżąca działalność'!F66</f>
        <v>0</v>
      </c>
      <c r="G751" s="201">
        <f>'Bieżąca działalność'!G66</f>
        <v>0</v>
      </c>
      <c r="H751" s="201">
        <f>'Bieżąca działalność'!H66</f>
        <v>0</v>
      </c>
      <c r="I751" s="201">
        <f>'Bieżąca działalność'!I66</f>
        <v>0</v>
      </c>
      <c r="J751" s="201">
        <f>'Bieżąca działalność'!J66</f>
        <v>0</v>
      </c>
      <c r="K751" s="201">
        <f>'Bieżąca działalność'!K66</f>
        <v>0</v>
      </c>
      <c r="L751" s="201">
        <f>'Bieżąca działalność'!L66</f>
        <v>0</v>
      </c>
      <c r="M751" s="201">
        <f>'Bieżąca działalność'!M66</f>
        <v>0</v>
      </c>
      <c r="N751" s="201">
        <f>'Bieżąca działalność'!N66</f>
        <v>0</v>
      </c>
      <c r="O751" s="201">
        <f>'Bieżąca działalność'!O66</f>
        <v>0</v>
      </c>
      <c r="P751" s="201">
        <f>'Bieżąca działalność'!P66</f>
        <v>0</v>
      </c>
      <c r="Q751" s="201">
        <f>'Bieżąca działalność'!Q66</f>
        <v>0</v>
      </c>
      <c r="R751" s="201">
        <f>'Bieżąca działalność'!R66</f>
        <v>0</v>
      </c>
      <c r="S751" s="201">
        <f>'Bieżąca działalność'!S66</f>
        <v>0</v>
      </c>
      <c r="T751" s="201">
        <f>'Bieżąca działalność'!T66</f>
        <v>0</v>
      </c>
      <c r="U751" s="201">
        <f>'Bieżąca działalność'!U66</f>
        <v>0</v>
      </c>
      <c r="V751" s="201">
        <f>'Bieżąca działalność'!V66</f>
        <v>0</v>
      </c>
      <c r="W751" s="201">
        <f>'Bieżąca działalność'!W66</f>
        <v>0</v>
      </c>
      <c r="X751" s="201">
        <f>'Bieżąca działalność'!X66</f>
        <v>0</v>
      </c>
      <c r="Y751" s="201">
        <f>'Bieżąca działalność'!Y66</f>
        <v>0</v>
      </c>
      <c r="Z751" s="201">
        <f>'Bieżąca działalność'!Z66</f>
        <v>0</v>
      </c>
      <c r="AA751" s="201">
        <f>'Bieżąca działalność'!AA66</f>
        <v>0</v>
      </c>
    </row>
    <row r="752" spans="1:27" outlineLevel="1" x14ac:dyDescent="0.3">
      <c r="A752" s="241"/>
      <c r="B752" s="200" t="s">
        <v>55</v>
      </c>
      <c r="C752" s="218">
        <f>'Bieżąca działalność'!C67</f>
        <v>0</v>
      </c>
      <c r="D752" s="218">
        <f>'Bieżąca działalność'!D67</f>
        <v>0</v>
      </c>
      <c r="E752" s="218">
        <f>'Bieżąca działalność'!E67</f>
        <v>0</v>
      </c>
      <c r="F752" s="218">
        <f>'Bieżąca działalność'!F67</f>
        <v>0</v>
      </c>
      <c r="G752" s="218">
        <f>'Bieżąca działalność'!G67</f>
        <v>0</v>
      </c>
      <c r="H752" s="218">
        <f>'Bieżąca działalność'!H67</f>
        <v>0</v>
      </c>
      <c r="I752" s="218">
        <f>'Bieżąca działalność'!I67</f>
        <v>0</v>
      </c>
      <c r="J752" s="218">
        <f>'Bieżąca działalność'!J67</f>
        <v>0</v>
      </c>
      <c r="K752" s="218">
        <f>'Bieżąca działalność'!K67</f>
        <v>0</v>
      </c>
      <c r="L752" s="218">
        <f>'Bieżąca działalność'!L67</f>
        <v>0</v>
      </c>
      <c r="M752" s="218">
        <f>'Bieżąca działalność'!M67</f>
        <v>0</v>
      </c>
      <c r="N752" s="218">
        <f>'Bieżąca działalność'!N67</f>
        <v>0</v>
      </c>
      <c r="O752" s="218">
        <f>'Bieżąca działalność'!O67</f>
        <v>0</v>
      </c>
      <c r="P752" s="218">
        <f>'Bieżąca działalność'!P67</f>
        <v>0</v>
      </c>
      <c r="Q752" s="218">
        <f>'Bieżąca działalność'!Q67</f>
        <v>0</v>
      </c>
      <c r="R752" s="218">
        <f>'Bieżąca działalność'!R67</f>
        <v>0</v>
      </c>
      <c r="S752" s="218">
        <f>'Bieżąca działalność'!S67</f>
        <v>0</v>
      </c>
      <c r="T752" s="218">
        <f>'Bieżąca działalność'!T67</f>
        <v>0</v>
      </c>
      <c r="U752" s="218">
        <f>'Bieżąca działalność'!U67</f>
        <v>0</v>
      </c>
      <c r="V752" s="218">
        <f>'Bieżąca działalność'!V67</f>
        <v>0</v>
      </c>
      <c r="W752" s="218">
        <f>'Bieżąca działalność'!W67</f>
        <v>0</v>
      </c>
      <c r="X752" s="218">
        <f>'Bieżąca działalność'!X67</f>
        <v>0</v>
      </c>
      <c r="Y752" s="218">
        <f>'Bieżąca działalność'!Y67</f>
        <v>0</v>
      </c>
      <c r="Z752" s="218">
        <f>'Bieżąca działalność'!Z67</f>
        <v>0</v>
      </c>
      <c r="AA752" s="218">
        <f>'Bieżąca działalność'!AA67</f>
        <v>0</v>
      </c>
    </row>
    <row r="753" spans="1:27" outlineLevel="1" x14ac:dyDescent="0.3">
      <c r="A753" s="241"/>
      <c r="B753" s="200" t="s">
        <v>56</v>
      </c>
      <c r="C753" s="218">
        <f>'Bieżąca działalność'!C68</f>
        <v>0</v>
      </c>
      <c r="D753" s="218">
        <f>'Bieżąca działalność'!D68</f>
        <v>0</v>
      </c>
      <c r="E753" s="218">
        <f>'Bieżąca działalność'!E68</f>
        <v>0</v>
      </c>
      <c r="F753" s="218">
        <f>'Bieżąca działalność'!F68</f>
        <v>0</v>
      </c>
      <c r="G753" s="218">
        <f>'Bieżąca działalność'!G68</f>
        <v>0</v>
      </c>
      <c r="H753" s="218">
        <f>'Bieżąca działalność'!H68</f>
        <v>0</v>
      </c>
      <c r="I753" s="218">
        <f>'Bieżąca działalność'!I68</f>
        <v>0</v>
      </c>
      <c r="J753" s="218">
        <f>'Bieżąca działalność'!J68</f>
        <v>0</v>
      </c>
      <c r="K753" s="218">
        <f>'Bieżąca działalność'!K68</f>
        <v>0</v>
      </c>
      <c r="L753" s="218">
        <f>'Bieżąca działalność'!L68</f>
        <v>0</v>
      </c>
      <c r="M753" s="218">
        <f>'Bieżąca działalność'!M68</f>
        <v>0</v>
      </c>
      <c r="N753" s="218">
        <f>'Bieżąca działalność'!N68</f>
        <v>0</v>
      </c>
      <c r="O753" s="218">
        <f>'Bieżąca działalność'!O68</f>
        <v>0</v>
      </c>
      <c r="P753" s="218">
        <f>'Bieżąca działalność'!P68</f>
        <v>0</v>
      </c>
      <c r="Q753" s="218">
        <f>'Bieżąca działalność'!Q68</f>
        <v>0</v>
      </c>
      <c r="R753" s="218">
        <f>'Bieżąca działalność'!R68</f>
        <v>0</v>
      </c>
      <c r="S753" s="218">
        <f>'Bieżąca działalność'!S68</f>
        <v>0</v>
      </c>
      <c r="T753" s="218">
        <f>'Bieżąca działalność'!T68</f>
        <v>0</v>
      </c>
      <c r="U753" s="218">
        <f>'Bieżąca działalność'!U68</f>
        <v>0</v>
      </c>
      <c r="V753" s="218">
        <f>'Bieżąca działalność'!V68</f>
        <v>0</v>
      </c>
      <c r="W753" s="218">
        <f>'Bieżąca działalność'!W68</f>
        <v>0</v>
      </c>
      <c r="X753" s="218">
        <f>'Bieżąca działalność'!X68</f>
        <v>0</v>
      </c>
      <c r="Y753" s="218">
        <f>'Bieżąca działalność'!Y68</f>
        <v>0</v>
      </c>
      <c r="Z753" s="218">
        <f>'Bieżąca działalność'!Z68</f>
        <v>0</v>
      </c>
      <c r="AA753" s="218">
        <f>'Bieżąca działalność'!AA68</f>
        <v>0</v>
      </c>
    </row>
    <row r="754" spans="1:27" outlineLevel="1" x14ac:dyDescent="0.3">
      <c r="A754" s="241"/>
      <c r="B754" s="209" t="s">
        <v>140</v>
      </c>
      <c r="C754" s="218">
        <f>'Bieżąca działalność'!C69</f>
        <v>0</v>
      </c>
      <c r="D754" s="218">
        <f>'Bieżąca działalność'!D69</f>
        <v>0</v>
      </c>
      <c r="E754" s="218">
        <f>'Bieżąca działalność'!E69</f>
        <v>0</v>
      </c>
      <c r="F754" s="218">
        <f>'Bieżąca działalność'!F69</f>
        <v>0</v>
      </c>
      <c r="G754" s="218">
        <f>'Bieżąca działalność'!G69</f>
        <v>0</v>
      </c>
      <c r="H754" s="218">
        <f>'Bieżąca działalność'!H69</f>
        <v>0</v>
      </c>
      <c r="I754" s="218">
        <f>'Bieżąca działalność'!I69</f>
        <v>0</v>
      </c>
      <c r="J754" s="218">
        <f>'Bieżąca działalność'!J69</f>
        <v>0</v>
      </c>
      <c r="K754" s="218">
        <f>'Bieżąca działalność'!K69</f>
        <v>0</v>
      </c>
      <c r="L754" s="218">
        <f>'Bieżąca działalność'!L69</f>
        <v>0</v>
      </c>
      <c r="M754" s="218">
        <f>'Bieżąca działalność'!M69</f>
        <v>0</v>
      </c>
      <c r="N754" s="218">
        <f>'Bieżąca działalność'!N69</f>
        <v>0</v>
      </c>
      <c r="O754" s="218">
        <f>'Bieżąca działalność'!O69</f>
        <v>0</v>
      </c>
      <c r="P754" s="218">
        <f>'Bieżąca działalność'!P69</f>
        <v>0</v>
      </c>
      <c r="Q754" s="218">
        <f>'Bieżąca działalność'!Q69</f>
        <v>0</v>
      </c>
      <c r="R754" s="218">
        <f>'Bieżąca działalność'!R69</f>
        <v>0</v>
      </c>
      <c r="S754" s="218">
        <f>'Bieżąca działalność'!S69</f>
        <v>0</v>
      </c>
      <c r="T754" s="218">
        <f>'Bieżąca działalność'!T69</f>
        <v>0</v>
      </c>
      <c r="U754" s="218">
        <f>'Bieżąca działalność'!U69</f>
        <v>0</v>
      </c>
      <c r="V754" s="218">
        <f>'Bieżąca działalność'!V69</f>
        <v>0</v>
      </c>
      <c r="W754" s="218">
        <f>'Bieżąca działalność'!W69</f>
        <v>0</v>
      </c>
      <c r="X754" s="218">
        <f>'Bieżąca działalność'!X69</f>
        <v>0</v>
      </c>
      <c r="Y754" s="218">
        <f>'Bieżąca działalność'!Y69</f>
        <v>0</v>
      </c>
      <c r="Z754" s="218">
        <f>'Bieżąca działalność'!Z69</f>
        <v>0</v>
      </c>
      <c r="AA754" s="218">
        <f>'Bieżąca działalność'!AA69</f>
        <v>0</v>
      </c>
    </row>
    <row r="755" spans="1:27" outlineLevel="1" x14ac:dyDescent="0.3">
      <c r="A755" s="241"/>
      <c r="B755" s="207"/>
      <c r="C755" s="218">
        <f>'Bieżąca działalność'!C70</f>
        <v>0</v>
      </c>
      <c r="D755" s="218">
        <f>'Bieżąca działalność'!D70</f>
        <v>0</v>
      </c>
      <c r="E755" s="218">
        <f>'Bieżąca działalność'!E70</f>
        <v>0</v>
      </c>
      <c r="F755" s="218">
        <f>'Bieżąca działalność'!F70</f>
        <v>0</v>
      </c>
      <c r="G755" s="218">
        <f>'Bieżąca działalność'!G70</f>
        <v>0</v>
      </c>
      <c r="H755" s="218">
        <f>'Bieżąca działalność'!H70</f>
        <v>0</v>
      </c>
      <c r="I755" s="218">
        <f>'Bieżąca działalność'!I70</f>
        <v>0</v>
      </c>
      <c r="J755" s="218">
        <f>'Bieżąca działalność'!J70</f>
        <v>0</v>
      </c>
      <c r="K755" s="218">
        <f>'Bieżąca działalność'!K70</f>
        <v>0</v>
      </c>
      <c r="L755" s="218">
        <f>'Bieżąca działalność'!L70</f>
        <v>0</v>
      </c>
      <c r="M755" s="218">
        <f>'Bieżąca działalność'!M70</f>
        <v>0</v>
      </c>
      <c r="N755" s="218">
        <f>'Bieżąca działalność'!N70</f>
        <v>0</v>
      </c>
      <c r="O755" s="218">
        <f>'Bieżąca działalność'!O70</f>
        <v>0</v>
      </c>
      <c r="P755" s="218">
        <f>'Bieżąca działalność'!P70</f>
        <v>0</v>
      </c>
      <c r="Q755" s="218">
        <f>'Bieżąca działalność'!Q70</f>
        <v>0</v>
      </c>
      <c r="R755" s="218">
        <f>'Bieżąca działalność'!R70</f>
        <v>0</v>
      </c>
      <c r="S755" s="218">
        <f>'Bieżąca działalność'!S70</f>
        <v>0</v>
      </c>
      <c r="T755" s="218">
        <f>'Bieżąca działalność'!T70</f>
        <v>0</v>
      </c>
      <c r="U755" s="218">
        <f>'Bieżąca działalność'!U70</f>
        <v>0</v>
      </c>
      <c r="V755" s="218">
        <f>'Bieżąca działalność'!V70</f>
        <v>0</v>
      </c>
      <c r="W755" s="218">
        <f>'Bieżąca działalność'!W70</f>
        <v>0</v>
      </c>
      <c r="X755" s="218">
        <f>'Bieżąca działalność'!X70</f>
        <v>0</v>
      </c>
      <c r="Y755" s="218">
        <f>'Bieżąca działalność'!Y70</f>
        <v>0</v>
      </c>
      <c r="Z755" s="218">
        <f>'Bieżąca działalność'!Z70</f>
        <v>0</v>
      </c>
      <c r="AA755" s="218">
        <f>'Bieżąca działalność'!AA70</f>
        <v>0</v>
      </c>
    </row>
    <row r="756" spans="1:27" outlineLevel="1" x14ac:dyDescent="0.3">
      <c r="A756" s="241"/>
      <c r="B756" s="200" t="s">
        <v>293</v>
      </c>
      <c r="C756" s="201">
        <f>'Bieżąca działalność'!C71</f>
        <v>0</v>
      </c>
      <c r="D756" s="201">
        <f>'Bieżąca działalność'!D71</f>
        <v>0</v>
      </c>
      <c r="E756" s="201">
        <f>'Bieżąca działalność'!E71</f>
        <v>0</v>
      </c>
      <c r="F756" s="201">
        <f>'Bieżąca działalność'!F71</f>
        <v>0</v>
      </c>
      <c r="G756" s="201">
        <f>'Bieżąca działalność'!G71</f>
        <v>0</v>
      </c>
      <c r="H756" s="201">
        <f>'Bieżąca działalność'!H71</f>
        <v>0</v>
      </c>
      <c r="I756" s="201">
        <f>'Bieżąca działalność'!I71</f>
        <v>0</v>
      </c>
      <c r="J756" s="201">
        <f>'Bieżąca działalność'!J71</f>
        <v>0</v>
      </c>
      <c r="K756" s="201">
        <f>'Bieżąca działalność'!K71</f>
        <v>0</v>
      </c>
      <c r="L756" s="201">
        <f>'Bieżąca działalność'!L71</f>
        <v>0</v>
      </c>
      <c r="M756" s="201">
        <f>'Bieżąca działalność'!M71</f>
        <v>0</v>
      </c>
      <c r="N756" s="201">
        <f>'Bieżąca działalność'!N71</f>
        <v>0</v>
      </c>
      <c r="O756" s="201">
        <f>'Bieżąca działalność'!O71</f>
        <v>0</v>
      </c>
      <c r="P756" s="201">
        <f>'Bieżąca działalność'!P71</f>
        <v>0</v>
      </c>
      <c r="Q756" s="201">
        <f>'Bieżąca działalność'!Q71</f>
        <v>0</v>
      </c>
      <c r="R756" s="201">
        <f>'Bieżąca działalność'!R71</f>
        <v>0</v>
      </c>
      <c r="S756" s="201">
        <f>'Bieżąca działalność'!S71</f>
        <v>0</v>
      </c>
      <c r="T756" s="201">
        <f>'Bieżąca działalność'!T71</f>
        <v>0</v>
      </c>
      <c r="U756" s="201">
        <f>'Bieżąca działalność'!U71</f>
        <v>0</v>
      </c>
      <c r="V756" s="201">
        <f>'Bieżąca działalność'!V71</f>
        <v>0</v>
      </c>
      <c r="W756" s="201">
        <f>'Bieżąca działalność'!W71</f>
        <v>0</v>
      </c>
      <c r="X756" s="201">
        <f>'Bieżąca działalność'!X71</f>
        <v>0</v>
      </c>
      <c r="Y756" s="201">
        <f>'Bieżąca działalność'!Y71</f>
        <v>0</v>
      </c>
      <c r="Z756" s="201">
        <f>'Bieżąca działalność'!Z71</f>
        <v>0</v>
      </c>
      <c r="AA756" s="201">
        <f>'Bieżąca działalność'!AA71</f>
        <v>0</v>
      </c>
    </row>
    <row r="757" spans="1:27" outlineLevel="1" x14ac:dyDescent="0.3">
      <c r="A757" s="241"/>
      <c r="B757" s="206" t="s">
        <v>57</v>
      </c>
      <c r="C757" s="218">
        <f>'Bieżąca działalność'!C72</f>
        <v>0</v>
      </c>
      <c r="D757" s="218">
        <f>'Bieżąca działalność'!D72</f>
        <v>0</v>
      </c>
      <c r="E757" s="218">
        <f>'Bieżąca działalność'!E72</f>
        <v>0</v>
      </c>
      <c r="F757" s="218">
        <f>'Bieżąca działalność'!F72</f>
        <v>0</v>
      </c>
      <c r="G757" s="218">
        <f>'Bieżąca działalność'!G72</f>
        <v>0</v>
      </c>
      <c r="H757" s="218">
        <f>'Bieżąca działalność'!H72</f>
        <v>0</v>
      </c>
      <c r="I757" s="218">
        <f>'Bieżąca działalność'!I72</f>
        <v>0</v>
      </c>
      <c r="J757" s="218">
        <f>'Bieżąca działalność'!J72</f>
        <v>0</v>
      </c>
      <c r="K757" s="218">
        <f>'Bieżąca działalność'!K72</f>
        <v>0</v>
      </c>
      <c r="L757" s="218">
        <f>'Bieżąca działalność'!L72</f>
        <v>0</v>
      </c>
      <c r="M757" s="218">
        <f>'Bieżąca działalność'!M72</f>
        <v>0</v>
      </c>
      <c r="N757" s="218">
        <f>'Bieżąca działalność'!N72</f>
        <v>0</v>
      </c>
      <c r="O757" s="218">
        <f>'Bieżąca działalność'!O72</f>
        <v>0</v>
      </c>
      <c r="P757" s="218">
        <f>'Bieżąca działalność'!P72</f>
        <v>0</v>
      </c>
      <c r="Q757" s="218">
        <f>'Bieżąca działalność'!Q72</f>
        <v>0</v>
      </c>
      <c r="R757" s="218">
        <f>'Bieżąca działalność'!R72</f>
        <v>0</v>
      </c>
      <c r="S757" s="218">
        <f>'Bieżąca działalność'!S72</f>
        <v>0</v>
      </c>
      <c r="T757" s="218">
        <f>'Bieżąca działalność'!T72</f>
        <v>0</v>
      </c>
      <c r="U757" s="218">
        <f>'Bieżąca działalność'!U72</f>
        <v>0</v>
      </c>
      <c r="V757" s="218">
        <f>'Bieżąca działalność'!V72</f>
        <v>0</v>
      </c>
      <c r="W757" s="218">
        <f>'Bieżąca działalność'!W72</f>
        <v>0</v>
      </c>
      <c r="X757" s="218">
        <f>'Bieżąca działalność'!X72</f>
        <v>0</v>
      </c>
      <c r="Y757" s="218">
        <f>'Bieżąca działalność'!Y72</f>
        <v>0</v>
      </c>
      <c r="Z757" s="218">
        <f>'Bieżąca działalność'!Z72</f>
        <v>0</v>
      </c>
      <c r="AA757" s="218">
        <f>'Bieżąca działalność'!AA72</f>
        <v>0</v>
      </c>
    </row>
    <row r="758" spans="1:27" outlineLevel="1" x14ac:dyDescent="0.3">
      <c r="A758" s="241"/>
      <c r="B758" s="208" t="s">
        <v>58</v>
      </c>
      <c r="C758" s="218">
        <f>'Bieżąca działalność'!C73</f>
        <v>0</v>
      </c>
      <c r="D758" s="218">
        <f>'Bieżąca działalność'!D73</f>
        <v>0</v>
      </c>
      <c r="E758" s="218">
        <f>'Bieżąca działalność'!E73</f>
        <v>0</v>
      </c>
      <c r="F758" s="218">
        <f>'Bieżąca działalność'!F73</f>
        <v>0</v>
      </c>
      <c r="G758" s="218">
        <f>'Bieżąca działalność'!G73</f>
        <v>0</v>
      </c>
      <c r="H758" s="218">
        <f>'Bieżąca działalność'!H73</f>
        <v>0</v>
      </c>
      <c r="I758" s="218">
        <f>'Bieżąca działalność'!I73</f>
        <v>0</v>
      </c>
      <c r="J758" s="218">
        <f>'Bieżąca działalność'!J73</f>
        <v>0</v>
      </c>
      <c r="K758" s="218">
        <f>'Bieżąca działalność'!K73</f>
        <v>0</v>
      </c>
      <c r="L758" s="218">
        <f>'Bieżąca działalność'!L73</f>
        <v>0</v>
      </c>
      <c r="M758" s="218">
        <f>'Bieżąca działalność'!M73</f>
        <v>0</v>
      </c>
      <c r="N758" s="218">
        <f>'Bieżąca działalność'!N73</f>
        <v>0</v>
      </c>
      <c r="O758" s="218">
        <f>'Bieżąca działalność'!O73</f>
        <v>0</v>
      </c>
      <c r="P758" s="218">
        <f>'Bieżąca działalność'!P73</f>
        <v>0</v>
      </c>
      <c r="Q758" s="218">
        <f>'Bieżąca działalność'!Q73</f>
        <v>0</v>
      </c>
      <c r="R758" s="218">
        <f>'Bieżąca działalność'!R73</f>
        <v>0</v>
      </c>
      <c r="S758" s="218">
        <f>'Bieżąca działalność'!S73</f>
        <v>0</v>
      </c>
      <c r="T758" s="218">
        <f>'Bieżąca działalność'!T73</f>
        <v>0</v>
      </c>
      <c r="U758" s="218">
        <f>'Bieżąca działalność'!U73</f>
        <v>0</v>
      </c>
      <c r="V758" s="218">
        <f>'Bieżąca działalność'!V73</f>
        <v>0</v>
      </c>
      <c r="W758" s="218">
        <f>'Bieżąca działalność'!W73</f>
        <v>0</v>
      </c>
      <c r="X758" s="218">
        <f>'Bieżąca działalność'!X73</f>
        <v>0</v>
      </c>
      <c r="Y758" s="218">
        <f>'Bieżąca działalność'!Y73</f>
        <v>0</v>
      </c>
      <c r="Z758" s="218">
        <f>'Bieżąca działalność'!Z73</f>
        <v>0</v>
      </c>
      <c r="AA758" s="218">
        <f>'Bieżąca działalność'!AA73</f>
        <v>0</v>
      </c>
    </row>
    <row r="759" spans="1:27" outlineLevel="1" x14ac:dyDescent="0.3">
      <c r="A759" s="241"/>
      <c r="B759" s="200" t="s">
        <v>59</v>
      </c>
      <c r="C759" s="201">
        <f>'Bieżąca działalność'!C74</f>
        <v>0</v>
      </c>
      <c r="D759" s="201">
        <f>'Bieżąca działalność'!D74</f>
        <v>0</v>
      </c>
      <c r="E759" s="201">
        <f>'Bieżąca działalność'!E74</f>
        <v>0</v>
      </c>
      <c r="F759" s="201">
        <f>'Bieżąca działalność'!F74</f>
        <v>0</v>
      </c>
      <c r="G759" s="201">
        <f>'Bieżąca działalność'!G74</f>
        <v>0</v>
      </c>
      <c r="H759" s="201">
        <f>'Bieżąca działalność'!H74</f>
        <v>0</v>
      </c>
      <c r="I759" s="201">
        <f>'Bieżąca działalność'!I74</f>
        <v>0</v>
      </c>
      <c r="J759" s="201">
        <f>'Bieżąca działalność'!J74</f>
        <v>0</v>
      </c>
      <c r="K759" s="201">
        <f>'Bieżąca działalność'!K74</f>
        <v>0</v>
      </c>
      <c r="L759" s="201">
        <f>'Bieżąca działalność'!L74</f>
        <v>0</v>
      </c>
      <c r="M759" s="201">
        <f>'Bieżąca działalność'!M74</f>
        <v>0</v>
      </c>
      <c r="N759" s="201">
        <f>'Bieżąca działalność'!N74</f>
        <v>0</v>
      </c>
      <c r="O759" s="201">
        <f>'Bieżąca działalność'!O74</f>
        <v>0</v>
      </c>
      <c r="P759" s="201">
        <f>'Bieżąca działalność'!P74</f>
        <v>0</v>
      </c>
      <c r="Q759" s="201">
        <f>'Bieżąca działalność'!Q74</f>
        <v>0</v>
      </c>
      <c r="R759" s="201">
        <f>'Bieżąca działalność'!R74</f>
        <v>0</v>
      </c>
      <c r="S759" s="201">
        <f>'Bieżąca działalność'!S74</f>
        <v>0</v>
      </c>
      <c r="T759" s="201">
        <f>'Bieżąca działalność'!T74</f>
        <v>0</v>
      </c>
      <c r="U759" s="201">
        <f>'Bieżąca działalność'!U74</f>
        <v>0</v>
      </c>
      <c r="V759" s="201">
        <f>'Bieżąca działalność'!V74</f>
        <v>0</v>
      </c>
      <c r="W759" s="201">
        <f>'Bieżąca działalność'!W74</f>
        <v>0</v>
      </c>
      <c r="X759" s="201">
        <f>'Bieżąca działalność'!X74</f>
        <v>0</v>
      </c>
      <c r="Y759" s="201">
        <f>'Bieżąca działalność'!Y74</f>
        <v>0</v>
      </c>
      <c r="Z759" s="201">
        <f>'Bieżąca działalność'!Z74</f>
        <v>0</v>
      </c>
      <c r="AA759" s="201">
        <f>'Bieżąca działalność'!AA74</f>
        <v>0</v>
      </c>
    </row>
    <row r="760" spans="1:27" x14ac:dyDescent="0.3">
      <c r="A760" s="241"/>
    </row>
    <row r="761" spans="1:27" x14ac:dyDescent="0.3">
      <c r="A761" s="241"/>
      <c r="B761" s="173" t="s">
        <v>144</v>
      </c>
      <c r="C761" s="173" t="e">
        <f>C$688</f>
        <v>#N/A</v>
      </c>
      <c r="D761" s="173" t="e">
        <f t="shared" ref="D761:AA761" si="786">D$688</f>
        <v>#N/A</v>
      </c>
      <c r="E761" s="173" t="e">
        <f t="shared" si="786"/>
        <v>#N/A</v>
      </c>
      <c r="F761" s="173" t="e">
        <f t="shared" si="786"/>
        <v>#N/A</v>
      </c>
      <c r="G761" s="173">
        <f t="shared" ca="1" si="786"/>
        <v>2026</v>
      </c>
      <c r="H761" s="173">
        <f t="shared" ca="1" si="786"/>
        <v>2027</v>
      </c>
      <c r="I761" s="173">
        <f t="shared" ca="1" si="786"/>
        <v>2028</v>
      </c>
      <c r="J761" s="173">
        <f t="shared" ca="1" si="786"/>
        <v>2029</v>
      </c>
      <c r="K761" s="173">
        <f t="shared" ca="1" si="786"/>
        <v>2030</v>
      </c>
      <c r="L761" s="173">
        <f t="shared" ca="1" si="786"/>
        <v>2031</v>
      </c>
      <c r="M761" s="173">
        <f t="shared" ca="1" si="786"/>
        <v>2032</v>
      </c>
      <c r="N761" s="173">
        <f t="shared" ca="1" si="786"/>
        <v>2033</v>
      </c>
      <c r="O761" s="173">
        <f t="shared" ca="1" si="786"/>
        <v>2034</v>
      </c>
      <c r="P761" s="173">
        <f t="shared" ca="1" si="786"/>
        <v>2035</v>
      </c>
      <c r="Q761" s="173">
        <f t="shared" ca="1" si="786"/>
        <v>2036</v>
      </c>
      <c r="R761" s="173">
        <f t="shared" ca="1" si="786"/>
        <v>2037</v>
      </c>
      <c r="S761" s="173">
        <f t="shared" ca="1" si="786"/>
        <v>2038</v>
      </c>
      <c r="T761" s="173">
        <f t="shared" ca="1" si="786"/>
        <v>2039</v>
      </c>
      <c r="U761" s="173">
        <f t="shared" ca="1" si="786"/>
        <v>2040</v>
      </c>
      <c r="V761" s="173">
        <f t="shared" ca="1" si="786"/>
        <v>2041</v>
      </c>
      <c r="W761" s="173">
        <f t="shared" ca="1" si="786"/>
        <v>2042</v>
      </c>
      <c r="X761" s="173">
        <f t="shared" ca="1" si="786"/>
        <v>2043</v>
      </c>
      <c r="Y761" s="173">
        <f t="shared" ca="1" si="786"/>
        <v>2044</v>
      </c>
      <c r="Z761" s="173">
        <f t="shared" ca="1" si="786"/>
        <v>2045</v>
      </c>
      <c r="AA761" s="173">
        <f t="shared" ca="1" si="786"/>
        <v>2046</v>
      </c>
    </row>
    <row r="762" spans="1:27" outlineLevel="1" x14ac:dyDescent="0.3">
      <c r="A762" s="241"/>
      <c r="B762" s="168" t="s">
        <v>66</v>
      </c>
    </row>
    <row r="763" spans="1:27" outlineLevel="1" x14ac:dyDescent="0.3">
      <c r="A763" s="241"/>
      <c r="B763" s="210" t="s">
        <v>67</v>
      </c>
      <c r="C763" s="210">
        <f>'Bieżąca działalność'!C78</f>
        <v>0</v>
      </c>
      <c r="D763" s="210">
        <f>'Bieżąca działalność'!D78</f>
        <v>0</v>
      </c>
      <c r="E763" s="210">
        <f>'Bieżąca działalność'!E78</f>
        <v>0</v>
      </c>
      <c r="F763" s="210">
        <f>'Bieżąca działalność'!F78</f>
        <v>0</v>
      </c>
      <c r="G763" s="210">
        <f>'Bieżąca działalność'!G78</f>
        <v>0</v>
      </c>
      <c r="H763" s="210">
        <f>'Bieżąca działalność'!H78</f>
        <v>0</v>
      </c>
      <c r="I763" s="210">
        <f>'Bieżąca działalność'!I78</f>
        <v>0</v>
      </c>
      <c r="J763" s="210">
        <f>'Bieżąca działalność'!J78</f>
        <v>0</v>
      </c>
      <c r="K763" s="210">
        <f>'Bieżąca działalność'!K78</f>
        <v>0</v>
      </c>
      <c r="L763" s="210">
        <f>'Bieżąca działalność'!L78</f>
        <v>0</v>
      </c>
      <c r="M763" s="210">
        <f>'Bieżąca działalność'!M78</f>
        <v>0</v>
      </c>
      <c r="N763" s="210">
        <f>'Bieżąca działalność'!N78</f>
        <v>0</v>
      </c>
      <c r="O763" s="210">
        <f>'Bieżąca działalność'!O78</f>
        <v>0</v>
      </c>
      <c r="P763" s="210">
        <f>'Bieżąca działalność'!P78</f>
        <v>0</v>
      </c>
      <c r="Q763" s="210">
        <f>'Bieżąca działalność'!Q78</f>
        <v>0</v>
      </c>
      <c r="R763" s="210">
        <f>'Bieżąca działalność'!R78</f>
        <v>0</v>
      </c>
      <c r="S763" s="210">
        <f>'Bieżąca działalność'!S78</f>
        <v>0</v>
      </c>
      <c r="T763" s="210">
        <f>'Bieżąca działalność'!T78</f>
        <v>0</v>
      </c>
      <c r="U763" s="210">
        <f>'Bieżąca działalność'!U78</f>
        <v>0</v>
      </c>
      <c r="V763" s="210">
        <f>'Bieżąca działalność'!V78</f>
        <v>0</v>
      </c>
      <c r="W763" s="210">
        <f>'Bieżąca działalność'!W78</f>
        <v>0</v>
      </c>
      <c r="X763" s="210">
        <f>'Bieżąca działalność'!X78</f>
        <v>0</v>
      </c>
      <c r="Y763" s="210">
        <f>'Bieżąca działalność'!Y78</f>
        <v>0</v>
      </c>
      <c r="Z763" s="210">
        <f>'Bieżąca działalność'!Z78</f>
        <v>0</v>
      </c>
      <c r="AA763" s="210">
        <f>'Bieżąca działalność'!AA78</f>
        <v>0</v>
      </c>
    </row>
    <row r="764" spans="1:27" outlineLevel="1" x14ac:dyDescent="0.3">
      <c r="A764" s="241"/>
      <c r="B764" s="210" t="s">
        <v>68</v>
      </c>
      <c r="C764" s="210">
        <f>'Bieżąca działalność'!C79</f>
        <v>0</v>
      </c>
      <c r="D764" s="210">
        <f>'Bieżąca działalność'!D79</f>
        <v>0</v>
      </c>
      <c r="E764" s="210">
        <f>'Bieżąca działalność'!E79</f>
        <v>0</v>
      </c>
      <c r="F764" s="210">
        <f>'Bieżąca działalność'!F79</f>
        <v>0</v>
      </c>
      <c r="G764" s="210">
        <f>'Bieżąca działalność'!G79</f>
        <v>0</v>
      </c>
      <c r="H764" s="210">
        <f>'Bieżąca działalność'!H79</f>
        <v>0</v>
      </c>
      <c r="I764" s="210">
        <f>'Bieżąca działalność'!I79</f>
        <v>0</v>
      </c>
      <c r="J764" s="210">
        <f>'Bieżąca działalność'!J79</f>
        <v>0</v>
      </c>
      <c r="K764" s="210">
        <f>'Bieżąca działalność'!K79</f>
        <v>0</v>
      </c>
      <c r="L764" s="210">
        <f>'Bieżąca działalność'!L79</f>
        <v>0</v>
      </c>
      <c r="M764" s="210">
        <f>'Bieżąca działalność'!M79</f>
        <v>0</v>
      </c>
      <c r="N764" s="210">
        <f>'Bieżąca działalność'!N79</f>
        <v>0</v>
      </c>
      <c r="O764" s="210">
        <f>'Bieżąca działalność'!O79</f>
        <v>0</v>
      </c>
      <c r="P764" s="210">
        <f>'Bieżąca działalność'!P79</f>
        <v>0</v>
      </c>
      <c r="Q764" s="210">
        <f>'Bieżąca działalność'!Q79</f>
        <v>0</v>
      </c>
      <c r="R764" s="210">
        <f>'Bieżąca działalność'!R79</f>
        <v>0</v>
      </c>
      <c r="S764" s="210">
        <f>'Bieżąca działalność'!S79</f>
        <v>0</v>
      </c>
      <c r="T764" s="210">
        <f>'Bieżąca działalność'!T79</f>
        <v>0</v>
      </c>
      <c r="U764" s="210">
        <f>'Bieżąca działalność'!U79</f>
        <v>0</v>
      </c>
      <c r="V764" s="210">
        <f>'Bieżąca działalność'!V79</f>
        <v>0</v>
      </c>
      <c r="W764" s="210">
        <f>'Bieżąca działalność'!W79</f>
        <v>0</v>
      </c>
      <c r="X764" s="210">
        <f>'Bieżąca działalność'!X79</f>
        <v>0</v>
      </c>
      <c r="Y764" s="210">
        <f>'Bieżąca działalność'!Y79</f>
        <v>0</v>
      </c>
      <c r="Z764" s="210">
        <f>'Bieżąca działalność'!Z79</f>
        <v>0</v>
      </c>
      <c r="AA764" s="210">
        <f>'Bieżąca działalność'!AA79</f>
        <v>0</v>
      </c>
    </row>
    <row r="765" spans="1:27" outlineLevel="1" x14ac:dyDescent="0.3">
      <c r="A765" s="241"/>
      <c r="B765" s="210" t="s">
        <v>69</v>
      </c>
      <c r="C765" s="210">
        <f>'Bieżąca działalność'!C80</f>
        <v>0</v>
      </c>
      <c r="D765" s="210">
        <f>'Bieżąca działalność'!D80</f>
        <v>0</v>
      </c>
      <c r="E765" s="210">
        <f>'Bieżąca działalność'!E80</f>
        <v>0</v>
      </c>
      <c r="F765" s="210">
        <f>'Bieżąca działalność'!F80</f>
        <v>0</v>
      </c>
      <c r="G765" s="210" t="e">
        <f>'Bieżąca działalność'!G80</f>
        <v>#N/A</v>
      </c>
      <c r="H765" s="210">
        <f>'Bieżąca działalność'!H80</f>
        <v>0</v>
      </c>
      <c r="I765" s="210">
        <f>'Bieżąca działalność'!I80</f>
        <v>0</v>
      </c>
      <c r="J765" s="210">
        <f>'Bieżąca działalność'!J80</f>
        <v>0</v>
      </c>
      <c r="K765" s="210">
        <f>'Bieżąca działalność'!K80</f>
        <v>0</v>
      </c>
      <c r="L765" s="210">
        <f>'Bieżąca działalność'!L80</f>
        <v>0</v>
      </c>
      <c r="M765" s="210">
        <f>'Bieżąca działalność'!M80</f>
        <v>0</v>
      </c>
      <c r="N765" s="210">
        <f>'Bieżąca działalność'!N80</f>
        <v>0</v>
      </c>
      <c r="O765" s="210">
        <f>'Bieżąca działalność'!O80</f>
        <v>0</v>
      </c>
      <c r="P765" s="210">
        <f>'Bieżąca działalność'!P80</f>
        <v>0</v>
      </c>
      <c r="Q765" s="210">
        <f>'Bieżąca działalność'!Q80</f>
        <v>0</v>
      </c>
      <c r="R765" s="210">
        <f>'Bieżąca działalność'!R80</f>
        <v>0</v>
      </c>
      <c r="S765" s="210">
        <f>'Bieżąca działalność'!S80</f>
        <v>0</v>
      </c>
      <c r="T765" s="210">
        <f>'Bieżąca działalność'!T80</f>
        <v>0</v>
      </c>
      <c r="U765" s="210">
        <f>'Bieżąca działalność'!U80</f>
        <v>0</v>
      </c>
      <c r="V765" s="210">
        <f>'Bieżąca działalność'!V80</f>
        <v>0</v>
      </c>
      <c r="W765" s="210">
        <f>'Bieżąca działalność'!W80</f>
        <v>0</v>
      </c>
      <c r="X765" s="210">
        <f>'Bieżąca działalność'!X80</f>
        <v>0</v>
      </c>
      <c r="Y765" s="210">
        <f>'Bieżąca działalność'!Y80</f>
        <v>0</v>
      </c>
      <c r="Z765" s="210">
        <f>'Bieżąca działalność'!Z80</f>
        <v>0</v>
      </c>
      <c r="AA765" s="210">
        <f>'Bieżąca działalność'!AA80</f>
        <v>0</v>
      </c>
    </row>
    <row r="766" spans="1:27" outlineLevel="1" x14ac:dyDescent="0.3">
      <c r="A766" s="241"/>
      <c r="B766" s="210" t="s">
        <v>70</v>
      </c>
      <c r="C766" s="210">
        <f>'Bieżąca działalność'!C81</f>
        <v>0</v>
      </c>
      <c r="D766" s="210">
        <f>'Bieżąca działalność'!D81</f>
        <v>0</v>
      </c>
      <c r="E766" s="210">
        <f>'Bieżąca działalność'!E81</f>
        <v>0</v>
      </c>
      <c r="F766" s="210">
        <f>'Bieżąca działalność'!F81</f>
        <v>0</v>
      </c>
      <c r="G766" s="210" t="e">
        <f>'Bieżąca działalność'!G81</f>
        <v>#N/A</v>
      </c>
      <c r="H766" s="210">
        <f>'Bieżąca działalność'!H81</f>
        <v>0</v>
      </c>
      <c r="I766" s="210">
        <f>'Bieżąca działalność'!I81</f>
        <v>0</v>
      </c>
      <c r="J766" s="210">
        <f>'Bieżąca działalność'!J81</f>
        <v>0</v>
      </c>
      <c r="K766" s="210">
        <f>'Bieżąca działalność'!K81</f>
        <v>0</v>
      </c>
      <c r="L766" s="210">
        <f>'Bieżąca działalność'!L81</f>
        <v>0</v>
      </c>
      <c r="M766" s="210">
        <f>'Bieżąca działalność'!M81</f>
        <v>0</v>
      </c>
      <c r="N766" s="210">
        <f>'Bieżąca działalność'!N81</f>
        <v>0</v>
      </c>
      <c r="O766" s="210">
        <f>'Bieżąca działalność'!O81</f>
        <v>0</v>
      </c>
      <c r="P766" s="210">
        <f>'Bieżąca działalność'!P81</f>
        <v>0</v>
      </c>
      <c r="Q766" s="210">
        <f>'Bieżąca działalność'!Q81</f>
        <v>0</v>
      </c>
      <c r="R766" s="210">
        <f>'Bieżąca działalność'!R81</f>
        <v>0</v>
      </c>
      <c r="S766" s="210">
        <f>'Bieżąca działalność'!S81</f>
        <v>0</v>
      </c>
      <c r="T766" s="210">
        <f>'Bieżąca działalność'!T81</f>
        <v>0</v>
      </c>
      <c r="U766" s="210">
        <f>'Bieżąca działalność'!U81</f>
        <v>0</v>
      </c>
      <c r="V766" s="210">
        <f>'Bieżąca działalność'!V81</f>
        <v>0</v>
      </c>
      <c r="W766" s="210">
        <f>'Bieżąca działalność'!W81</f>
        <v>0</v>
      </c>
      <c r="X766" s="210">
        <f>'Bieżąca działalność'!X81</f>
        <v>0</v>
      </c>
      <c r="Y766" s="210">
        <f>'Bieżąca działalność'!Y81</f>
        <v>0</v>
      </c>
      <c r="Z766" s="210">
        <f>'Bieżąca działalność'!Z81</f>
        <v>0</v>
      </c>
      <c r="AA766" s="210">
        <f>'Bieżąca działalność'!AA81</f>
        <v>0</v>
      </c>
    </row>
    <row r="767" spans="1:27" outlineLevel="1" x14ac:dyDescent="0.3">
      <c r="A767" s="241"/>
      <c r="B767" s="210" t="s">
        <v>71</v>
      </c>
      <c r="C767" s="210">
        <f>'Bieżąca działalność'!C82</f>
        <v>0</v>
      </c>
      <c r="D767" s="210">
        <f>'Bieżąca działalność'!D82</f>
        <v>0</v>
      </c>
      <c r="E767" s="210">
        <f>'Bieżąca działalność'!E82</f>
        <v>0</v>
      </c>
      <c r="F767" s="210">
        <f>'Bieżąca działalność'!F82</f>
        <v>0</v>
      </c>
      <c r="G767" s="210" t="e">
        <f>'Bieżąca działalność'!G82</f>
        <v>#N/A</v>
      </c>
      <c r="H767" s="210">
        <f>'Bieżąca działalność'!H82</f>
        <v>0</v>
      </c>
      <c r="I767" s="210">
        <f>'Bieżąca działalność'!I82</f>
        <v>0</v>
      </c>
      <c r="J767" s="210">
        <f>'Bieżąca działalność'!J82</f>
        <v>0</v>
      </c>
      <c r="K767" s="210">
        <f>'Bieżąca działalność'!K82</f>
        <v>0</v>
      </c>
      <c r="L767" s="210">
        <f>'Bieżąca działalność'!L82</f>
        <v>0</v>
      </c>
      <c r="M767" s="210">
        <f>'Bieżąca działalność'!M82</f>
        <v>0</v>
      </c>
      <c r="N767" s="210">
        <f>'Bieżąca działalność'!N82</f>
        <v>0</v>
      </c>
      <c r="O767" s="210">
        <f>'Bieżąca działalność'!O82</f>
        <v>0</v>
      </c>
      <c r="P767" s="210">
        <f>'Bieżąca działalność'!P82</f>
        <v>0</v>
      </c>
      <c r="Q767" s="210">
        <f>'Bieżąca działalność'!Q82</f>
        <v>0</v>
      </c>
      <c r="R767" s="210">
        <f>'Bieżąca działalność'!R82</f>
        <v>0</v>
      </c>
      <c r="S767" s="210">
        <f>'Bieżąca działalność'!S82</f>
        <v>0</v>
      </c>
      <c r="T767" s="210">
        <f>'Bieżąca działalność'!T82</f>
        <v>0</v>
      </c>
      <c r="U767" s="210">
        <f>'Bieżąca działalność'!U82</f>
        <v>0</v>
      </c>
      <c r="V767" s="210">
        <f>'Bieżąca działalność'!V82</f>
        <v>0</v>
      </c>
      <c r="W767" s="210">
        <f>'Bieżąca działalność'!W82</f>
        <v>0</v>
      </c>
      <c r="X767" s="210">
        <f>'Bieżąca działalność'!X82</f>
        <v>0</v>
      </c>
      <c r="Y767" s="210">
        <f>'Bieżąca działalność'!Y82</f>
        <v>0</v>
      </c>
      <c r="Z767" s="210">
        <f>'Bieżąca działalność'!Z82</f>
        <v>0</v>
      </c>
      <c r="AA767" s="210">
        <f>'Bieżąca działalność'!AA82</f>
        <v>0</v>
      </c>
    </row>
    <row r="768" spans="1:27" outlineLevel="1" x14ac:dyDescent="0.3">
      <c r="A768" s="241"/>
      <c r="B768" s="210" t="s">
        <v>72</v>
      </c>
      <c r="C768" s="210">
        <f>'Bieżąca działalność'!C83</f>
        <v>0</v>
      </c>
      <c r="D768" s="210">
        <f>'Bieżąca działalność'!D83</f>
        <v>0</v>
      </c>
      <c r="E768" s="210">
        <f>'Bieżąca działalność'!E83</f>
        <v>0</v>
      </c>
      <c r="F768" s="210">
        <f>'Bieżąca działalność'!F83</f>
        <v>0</v>
      </c>
      <c r="G768" s="210" t="e">
        <f>'Bieżąca działalność'!G83</f>
        <v>#N/A</v>
      </c>
      <c r="H768" s="210">
        <f>'Bieżąca działalność'!H83</f>
        <v>0</v>
      </c>
      <c r="I768" s="210">
        <f>'Bieżąca działalność'!I83</f>
        <v>0</v>
      </c>
      <c r="J768" s="210">
        <f>'Bieżąca działalność'!J83</f>
        <v>0</v>
      </c>
      <c r="K768" s="210">
        <f>'Bieżąca działalność'!K83</f>
        <v>0</v>
      </c>
      <c r="L768" s="210">
        <f>'Bieżąca działalność'!L83</f>
        <v>0</v>
      </c>
      <c r="M768" s="210">
        <f>'Bieżąca działalność'!M83</f>
        <v>0</v>
      </c>
      <c r="N768" s="210">
        <f>'Bieżąca działalność'!N83</f>
        <v>0</v>
      </c>
      <c r="O768" s="210">
        <f>'Bieżąca działalność'!O83</f>
        <v>0</v>
      </c>
      <c r="P768" s="210">
        <f>'Bieżąca działalność'!P83</f>
        <v>0</v>
      </c>
      <c r="Q768" s="210">
        <f>'Bieżąca działalność'!Q83</f>
        <v>0</v>
      </c>
      <c r="R768" s="210">
        <f>'Bieżąca działalność'!R83</f>
        <v>0</v>
      </c>
      <c r="S768" s="210">
        <f>'Bieżąca działalność'!S83</f>
        <v>0</v>
      </c>
      <c r="T768" s="210">
        <f>'Bieżąca działalność'!T83</f>
        <v>0</v>
      </c>
      <c r="U768" s="210">
        <f>'Bieżąca działalność'!U83</f>
        <v>0</v>
      </c>
      <c r="V768" s="210">
        <f>'Bieżąca działalność'!V83</f>
        <v>0</v>
      </c>
      <c r="W768" s="210">
        <f>'Bieżąca działalność'!W83</f>
        <v>0</v>
      </c>
      <c r="X768" s="210">
        <f>'Bieżąca działalność'!X83</f>
        <v>0</v>
      </c>
      <c r="Y768" s="210">
        <f>'Bieżąca działalność'!Y83</f>
        <v>0</v>
      </c>
      <c r="Z768" s="210">
        <f>'Bieżąca działalność'!Z83</f>
        <v>0</v>
      </c>
      <c r="AA768" s="210">
        <f>'Bieżąca działalność'!AA83</f>
        <v>0</v>
      </c>
    </row>
    <row r="769" spans="1:27" outlineLevel="1" x14ac:dyDescent="0.3">
      <c r="A769" s="241"/>
      <c r="B769" s="212" t="s">
        <v>73</v>
      </c>
      <c r="C769" s="212">
        <f>'Bieżąca działalność'!C84</f>
        <v>0</v>
      </c>
      <c r="D769" s="212">
        <f>'Bieżąca działalność'!D84</f>
        <v>0</v>
      </c>
      <c r="E769" s="212">
        <f>'Bieżąca działalność'!E84</f>
        <v>0</v>
      </c>
      <c r="F769" s="212">
        <f>'Bieżąca działalność'!F84</f>
        <v>0</v>
      </c>
      <c r="G769" s="212">
        <f>'Bieżąca działalność'!G84</f>
        <v>0</v>
      </c>
      <c r="H769" s="212">
        <f>'Bieżąca działalność'!H84</f>
        <v>0</v>
      </c>
      <c r="I769" s="212">
        <f>'Bieżąca działalność'!I84</f>
        <v>0</v>
      </c>
      <c r="J769" s="212">
        <f>'Bieżąca działalność'!J84</f>
        <v>0</v>
      </c>
      <c r="K769" s="212">
        <f>'Bieżąca działalność'!K84</f>
        <v>0</v>
      </c>
      <c r="L769" s="212">
        <f>'Bieżąca działalność'!L84</f>
        <v>0</v>
      </c>
      <c r="M769" s="212">
        <f>'Bieżąca działalność'!M84</f>
        <v>0</v>
      </c>
      <c r="N769" s="212">
        <f>'Bieżąca działalność'!N84</f>
        <v>0</v>
      </c>
      <c r="O769" s="212">
        <f>'Bieżąca działalność'!O84</f>
        <v>0</v>
      </c>
      <c r="P769" s="212">
        <f>'Bieżąca działalność'!P84</f>
        <v>0</v>
      </c>
      <c r="Q769" s="212">
        <f>'Bieżąca działalność'!Q84</f>
        <v>0</v>
      </c>
      <c r="R769" s="212">
        <f>'Bieżąca działalność'!R84</f>
        <v>0</v>
      </c>
      <c r="S769" s="212">
        <f>'Bieżąca działalność'!S84</f>
        <v>0</v>
      </c>
      <c r="T769" s="212">
        <f>'Bieżąca działalność'!T84</f>
        <v>0</v>
      </c>
      <c r="U769" s="212">
        <f>'Bieżąca działalność'!U84</f>
        <v>0</v>
      </c>
      <c r="V769" s="212">
        <f>'Bieżąca działalność'!V84</f>
        <v>0</v>
      </c>
      <c r="W769" s="212">
        <f>'Bieżąca działalność'!W84</f>
        <v>0</v>
      </c>
      <c r="X769" s="212">
        <f>'Bieżąca działalność'!X84</f>
        <v>0</v>
      </c>
      <c r="Y769" s="212">
        <f>'Bieżąca działalność'!Y84</f>
        <v>0</v>
      </c>
      <c r="Z769" s="212">
        <f>'Bieżąca działalność'!Z84</f>
        <v>0</v>
      </c>
      <c r="AA769" s="212">
        <f>'Bieżąca działalność'!AA84</f>
        <v>0</v>
      </c>
    </row>
    <row r="770" spans="1:27" outlineLevel="1" x14ac:dyDescent="0.3">
      <c r="A770" s="241"/>
      <c r="B770" s="213" t="s">
        <v>150</v>
      </c>
      <c r="C770" s="229"/>
      <c r="D770" s="230">
        <f>ROUND(SUM(D763:D769),0)</f>
        <v>0</v>
      </c>
      <c r="E770" s="230">
        <f t="shared" ref="E770:H770" si="787">ROUND(SUM(E763:E769),0)</f>
        <v>0</v>
      </c>
      <c r="F770" s="230">
        <f t="shared" si="787"/>
        <v>0</v>
      </c>
      <c r="G770" s="230" t="e">
        <f t="shared" si="787"/>
        <v>#N/A</v>
      </c>
      <c r="H770" s="230">
        <f t="shared" si="787"/>
        <v>0</v>
      </c>
      <c r="I770" s="230">
        <f t="shared" ref="I770:Y770" si="788">ROUND(SUM(I763:I769),0)</f>
        <v>0</v>
      </c>
      <c r="J770" s="230">
        <f t="shared" si="788"/>
        <v>0</v>
      </c>
      <c r="K770" s="230">
        <f t="shared" si="788"/>
        <v>0</v>
      </c>
      <c r="L770" s="230">
        <f t="shared" si="788"/>
        <v>0</v>
      </c>
      <c r="M770" s="230">
        <f t="shared" si="788"/>
        <v>0</v>
      </c>
      <c r="N770" s="230">
        <f t="shared" si="788"/>
        <v>0</v>
      </c>
      <c r="O770" s="230">
        <f t="shared" si="788"/>
        <v>0</v>
      </c>
      <c r="P770" s="230">
        <f t="shared" si="788"/>
        <v>0</v>
      </c>
      <c r="Q770" s="230">
        <f t="shared" si="788"/>
        <v>0</v>
      </c>
      <c r="R770" s="230">
        <f t="shared" si="788"/>
        <v>0</v>
      </c>
      <c r="S770" s="230">
        <f t="shared" si="788"/>
        <v>0</v>
      </c>
      <c r="T770" s="230">
        <f t="shared" si="788"/>
        <v>0</v>
      </c>
      <c r="U770" s="230">
        <f t="shared" si="788"/>
        <v>0</v>
      </c>
      <c r="V770" s="230">
        <f t="shared" si="788"/>
        <v>0</v>
      </c>
      <c r="W770" s="230">
        <f t="shared" si="788"/>
        <v>0</v>
      </c>
      <c r="X770" s="230">
        <f t="shared" si="788"/>
        <v>0</v>
      </c>
      <c r="Y770" s="230">
        <f t="shared" si="788"/>
        <v>0</v>
      </c>
      <c r="Z770" s="230">
        <f t="shared" ref="Z770:AA770" si="789">ROUND(SUM(Z763:Z769),0)</f>
        <v>0</v>
      </c>
      <c r="AA770" s="230">
        <f t="shared" si="789"/>
        <v>0</v>
      </c>
    </row>
    <row r="771" spans="1:27" outlineLevel="1" x14ac:dyDescent="0.3">
      <c r="A771" s="241"/>
      <c r="B771" s="168" t="s">
        <v>74</v>
      </c>
    </row>
    <row r="772" spans="1:27" outlineLevel="1" x14ac:dyDescent="0.3">
      <c r="A772" s="241"/>
      <c r="B772" s="214" t="s">
        <v>237</v>
      </c>
      <c r="C772" s="214">
        <f>'Bieżąca działalność'!C87</f>
        <v>0</v>
      </c>
      <c r="D772" s="231">
        <f>'Bieżąca działalność'!D87</f>
        <v>0</v>
      </c>
      <c r="E772" s="231">
        <f>'Bieżąca działalność'!E87</f>
        <v>0</v>
      </c>
      <c r="F772" s="231">
        <f>'Bieżąca działalność'!F87</f>
        <v>0</v>
      </c>
      <c r="G772" s="231" t="e">
        <f>'Bieżąca działalność'!G87</f>
        <v>#N/A</v>
      </c>
      <c r="H772" s="231">
        <f>'Bieżąca działalność'!H87</f>
        <v>0</v>
      </c>
      <c r="I772" s="231">
        <f>'Bieżąca działalność'!I87</f>
        <v>0</v>
      </c>
      <c r="J772" s="231">
        <f>'Bieżąca działalność'!J87</f>
        <v>0</v>
      </c>
      <c r="K772" s="231">
        <f>'Bieżąca działalność'!K87</f>
        <v>0</v>
      </c>
      <c r="L772" s="231">
        <f>'Bieżąca działalność'!L87</f>
        <v>0</v>
      </c>
      <c r="M772" s="231">
        <f>'Bieżąca działalność'!M87</f>
        <v>0</v>
      </c>
      <c r="N772" s="231">
        <f>'Bieżąca działalność'!N87</f>
        <v>0</v>
      </c>
      <c r="O772" s="231">
        <f>'Bieżąca działalność'!O87</f>
        <v>0</v>
      </c>
      <c r="P772" s="231">
        <f>'Bieżąca działalność'!P87</f>
        <v>0</v>
      </c>
      <c r="Q772" s="231">
        <f>'Bieżąca działalność'!Q87</f>
        <v>0</v>
      </c>
      <c r="R772" s="231">
        <f>'Bieżąca działalność'!R87</f>
        <v>0</v>
      </c>
      <c r="S772" s="231">
        <f>'Bieżąca działalność'!S87</f>
        <v>0</v>
      </c>
      <c r="T772" s="231">
        <f>'Bieżąca działalność'!T87</f>
        <v>0</v>
      </c>
      <c r="U772" s="231">
        <f>'Bieżąca działalność'!U87</f>
        <v>0</v>
      </c>
      <c r="V772" s="231">
        <f>'Bieżąca działalność'!V87</f>
        <v>0</v>
      </c>
      <c r="W772" s="231">
        <f>'Bieżąca działalność'!W87</f>
        <v>0</v>
      </c>
      <c r="X772" s="231">
        <f>'Bieżąca działalność'!X87</f>
        <v>0</v>
      </c>
      <c r="Y772" s="231">
        <f>'Bieżąca działalność'!Y87</f>
        <v>0</v>
      </c>
      <c r="Z772" s="231">
        <f>'Bieżąca działalność'!Z87</f>
        <v>0</v>
      </c>
      <c r="AA772" s="231">
        <f>'Bieżąca działalność'!AA87</f>
        <v>0</v>
      </c>
    </row>
    <row r="773" spans="1:27" outlineLevel="1" x14ac:dyDescent="0.3">
      <c r="A773" s="241"/>
      <c r="B773" s="215" t="s">
        <v>152</v>
      </c>
      <c r="C773" s="218">
        <f>'Bieżąca działalność'!C88</f>
        <v>0</v>
      </c>
      <c r="D773" s="218">
        <f>'Bieżąca działalność'!D88</f>
        <v>0</v>
      </c>
      <c r="E773" s="218">
        <f>'Bieżąca działalność'!E88</f>
        <v>0</v>
      </c>
      <c r="F773" s="218">
        <f>'Bieżąca działalność'!F88</f>
        <v>0</v>
      </c>
      <c r="G773" s="218">
        <f>'Bieżąca działalność'!G88</f>
        <v>0</v>
      </c>
      <c r="H773" s="218">
        <f>'Bieżąca działalność'!H88</f>
        <v>0</v>
      </c>
      <c r="I773" s="218">
        <f>'Bieżąca działalność'!I88</f>
        <v>0</v>
      </c>
      <c r="J773" s="218">
        <f>'Bieżąca działalność'!J88</f>
        <v>0</v>
      </c>
      <c r="K773" s="218">
        <f>'Bieżąca działalność'!K88</f>
        <v>0</v>
      </c>
      <c r="L773" s="218">
        <f>'Bieżąca działalność'!L88</f>
        <v>0</v>
      </c>
      <c r="M773" s="218">
        <f>'Bieżąca działalność'!M88</f>
        <v>0</v>
      </c>
      <c r="N773" s="218">
        <f>'Bieżąca działalność'!N88</f>
        <v>0</v>
      </c>
      <c r="O773" s="218">
        <f>'Bieżąca działalność'!O88</f>
        <v>0</v>
      </c>
      <c r="P773" s="218">
        <f>'Bieżąca działalność'!P88</f>
        <v>0</v>
      </c>
      <c r="Q773" s="218">
        <f>'Bieżąca działalność'!Q88</f>
        <v>0</v>
      </c>
      <c r="R773" s="218">
        <f>'Bieżąca działalność'!R88</f>
        <v>0</v>
      </c>
      <c r="S773" s="218">
        <f>'Bieżąca działalność'!S88</f>
        <v>0</v>
      </c>
      <c r="T773" s="218">
        <f>'Bieżąca działalność'!T88</f>
        <v>0</v>
      </c>
      <c r="U773" s="218">
        <f>'Bieżąca działalność'!U88</f>
        <v>0</v>
      </c>
      <c r="V773" s="218">
        <f>'Bieżąca działalność'!V88</f>
        <v>0</v>
      </c>
      <c r="W773" s="218">
        <f>'Bieżąca działalność'!W88</f>
        <v>0</v>
      </c>
      <c r="X773" s="218">
        <f>'Bieżąca działalność'!X88</f>
        <v>0</v>
      </c>
      <c r="Y773" s="218">
        <f>'Bieżąca działalność'!Y88</f>
        <v>0</v>
      </c>
      <c r="Z773" s="218">
        <f>'Bieżąca działalność'!Z88</f>
        <v>0</v>
      </c>
      <c r="AA773" s="218">
        <f>'Bieżąca działalność'!AA88</f>
        <v>0</v>
      </c>
    </row>
    <row r="774" spans="1:27" outlineLevel="1" x14ac:dyDescent="0.3">
      <c r="A774" s="241"/>
      <c r="B774" s="213" t="s">
        <v>151</v>
      </c>
      <c r="C774" s="229"/>
      <c r="D774" s="230">
        <f>ROUND(SUM(D772:D773),0)</f>
        <v>0</v>
      </c>
      <c r="E774" s="230">
        <f t="shared" ref="E774:H774" si="790">ROUND(SUM(E772:E773),0)</f>
        <v>0</v>
      </c>
      <c r="F774" s="230">
        <f t="shared" si="790"/>
        <v>0</v>
      </c>
      <c r="G774" s="230" t="e">
        <f t="shared" si="790"/>
        <v>#N/A</v>
      </c>
      <c r="H774" s="230">
        <f t="shared" si="790"/>
        <v>0</v>
      </c>
      <c r="I774" s="230">
        <f t="shared" ref="I774:Y774" si="791">ROUND(SUM(I772:I773),0)</f>
        <v>0</v>
      </c>
      <c r="J774" s="230">
        <f t="shared" si="791"/>
        <v>0</v>
      </c>
      <c r="K774" s="230">
        <f t="shared" si="791"/>
        <v>0</v>
      </c>
      <c r="L774" s="230">
        <f t="shared" si="791"/>
        <v>0</v>
      </c>
      <c r="M774" s="230">
        <f t="shared" si="791"/>
        <v>0</v>
      </c>
      <c r="N774" s="230">
        <f t="shared" si="791"/>
        <v>0</v>
      </c>
      <c r="O774" s="230">
        <f t="shared" si="791"/>
        <v>0</v>
      </c>
      <c r="P774" s="230">
        <f t="shared" si="791"/>
        <v>0</v>
      </c>
      <c r="Q774" s="230">
        <f t="shared" si="791"/>
        <v>0</v>
      </c>
      <c r="R774" s="230">
        <f t="shared" si="791"/>
        <v>0</v>
      </c>
      <c r="S774" s="230">
        <f t="shared" si="791"/>
        <v>0</v>
      </c>
      <c r="T774" s="230">
        <f t="shared" si="791"/>
        <v>0</v>
      </c>
      <c r="U774" s="230">
        <f t="shared" si="791"/>
        <v>0</v>
      </c>
      <c r="V774" s="230">
        <f t="shared" si="791"/>
        <v>0</v>
      </c>
      <c r="W774" s="230">
        <f t="shared" si="791"/>
        <v>0</v>
      </c>
      <c r="X774" s="230">
        <f t="shared" si="791"/>
        <v>0</v>
      </c>
      <c r="Y774" s="230">
        <f t="shared" si="791"/>
        <v>0</v>
      </c>
      <c r="Z774" s="230">
        <f t="shared" ref="Z774:AA774" si="792">ROUND(SUM(Z772:Z773),0)</f>
        <v>0</v>
      </c>
      <c r="AA774" s="230">
        <f t="shared" si="792"/>
        <v>0</v>
      </c>
    </row>
    <row r="775" spans="1:27" outlineLevel="1" x14ac:dyDescent="0.3">
      <c r="A775" s="241"/>
      <c r="B775" s="168" t="s">
        <v>75</v>
      </c>
      <c r="C775" s="156"/>
      <c r="D775" s="156"/>
      <c r="E775" s="156"/>
      <c r="F775" s="156"/>
      <c r="G775" s="156"/>
      <c r="H775" s="156"/>
      <c r="I775" s="156"/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156"/>
      <c r="X775" s="156"/>
      <c r="Y775" s="156"/>
      <c r="Z775" s="156"/>
      <c r="AA775" s="156"/>
    </row>
    <row r="776" spans="1:27" outlineLevel="1" x14ac:dyDescent="0.3">
      <c r="A776" s="241"/>
      <c r="B776" s="210" t="s">
        <v>76</v>
      </c>
      <c r="C776" s="216">
        <f>'Bieżąca działalność'!C91</f>
        <v>0</v>
      </c>
      <c r="D776" s="216">
        <f>'Bieżąca działalność'!D91</f>
        <v>0</v>
      </c>
      <c r="E776" s="216">
        <f>'Bieżąca działalność'!E91</f>
        <v>0</v>
      </c>
      <c r="F776" s="216">
        <f>'Bieżąca działalność'!F91</f>
        <v>0</v>
      </c>
      <c r="G776" s="216" t="e">
        <f>'Bieżąca działalność'!G91</f>
        <v>#N/A</v>
      </c>
      <c r="H776" s="216">
        <f>'Bieżąca działalność'!H91</f>
        <v>0</v>
      </c>
      <c r="I776" s="216">
        <f>'Bieżąca działalność'!I91</f>
        <v>0</v>
      </c>
      <c r="J776" s="216">
        <f>'Bieżąca działalność'!J91</f>
        <v>0</v>
      </c>
      <c r="K776" s="216">
        <f>'Bieżąca działalność'!K91</f>
        <v>0</v>
      </c>
      <c r="L776" s="216">
        <f>'Bieżąca działalność'!L91</f>
        <v>0</v>
      </c>
      <c r="M776" s="216">
        <f>'Bieżąca działalność'!M91</f>
        <v>0</v>
      </c>
      <c r="N776" s="216">
        <f>'Bieżąca działalność'!N91</f>
        <v>0</v>
      </c>
      <c r="O776" s="216">
        <f>'Bieżąca działalność'!O91</f>
        <v>0</v>
      </c>
      <c r="P776" s="216">
        <f>'Bieżąca działalność'!P91</f>
        <v>0</v>
      </c>
      <c r="Q776" s="216">
        <f>'Bieżąca działalność'!Q91</f>
        <v>0</v>
      </c>
      <c r="R776" s="216">
        <f>'Bieżąca działalność'!R91</f>
        <v>0</v>
      </c>
      <c r="S776" s="216">
        <f>'Bieżąca działalność'!S91</f>
        <v>0</v>
      </c>
      <c r="T776" s="216">
        <f>'Bieżąca działalność'!T91</f>
        <v>0</v>
      </c>
      <c r="U776" s="216">
        <f>'Bieżąca działalność'!U91</f>
        <v>0</v>
      </c>
      <c r="V776" s="216">
        <f>'Bieżąca działalność'!V91</f>
        <v>0</v>
      </c>
      <c r="W776" s="216">
        <f>'Bieżąca działalność'!W91</f>
        <v>0</v>
      </c>
      <c r="X776" s="216">
        <f>'Bieżąca działalność'!X91</f>
        <v>0</v>
      </c>
      <c r="Y776" s="216">
        <f>'Bieżąca działalność'!Y91</f>
        <v>0</v>
      </c>
      <c r="Z776" s="216">
        <f>'Bieżąca działalność'!Z91</f>
        <v>0</v>
      </c>
      <c r="AA776" s="216">
        <f>'Bieżąca działalność'!AA91</f>
        <v>0</v>
      </c>
    </row>
    <row r="777" spans="1:27" outlineLevel="1" x14ac:dyDescent="0.3">
      <c r="A777" s="241"/>
      <c r="B777" s="210" t="s">
        <v>77</v>
      </c>
      <c r="C777" s="216">
        <f>'Bieżąca działalność'!C92</f>
        <v>0</v>
      </c>
      <c r="D777" s="216">
        <f>'Bieżąca działalność'!D92</f>
        <v>0</v>
      </c>
      <c r="E777" s="216">
        <f>'Bieżąca działalność'!E92</f>
        <v>0</v>
      </c>
      <c r="F777" s="216">
        <f>'Bieżąca działalność'!F92</f>
        <v>0</v>
      </c>
      <c r="G777" s="216" t="e">
        <f>'Bieżąca działalność'!G92</f>
        <v>#N/A</v>
      </c>
      <c r="H777" s="216">
        <f>'Bieżąca działalność'!H92</f>
        <v>0</v>
      </c>
      <c r="I777" s="216">
        <f>'Bieżąca działalność'!I92</f>
        <v>0</v>
      </c>
      <c r="J777" s="216">
        <f>'Bieżąca działalność'!J92</f>
        <v>0</v>
      </c>
      <c r="K777" s="216">
        <f>'Bieżąca działalność'!K92</f>
        <v>0</v>
      </c>
      <c r="L777" s="216">
        <f>'Bieżąca działalność'!L92</f>
        <v>0</v>
      </c>
      <c r="M777" s="216">
        <f>'Bieżąca działalność'!M92</f>
        <v>0</v>
      </c>
      <c r="N777" s="216">
        <f>'Bieżąca działalność'!N92</f>
        <v>0</v>
      </c>
      <c r="O777" s="216">
        <f>'Bieżąca działalność'!O92</f>
        <v>0</v>
      </c>
      <c r="P777" s="216">
        <f>'Bieżąca działalność'!P92</f>
        <v>0</v>
      </c>
      <c r="Q777" s="216">
        <f>'Bieżąca działalność'!Q92</f>
        <v>0</v>
      </c>
      <c r="R777" s="216">
        <f>'Bieżąca działalność'!R92</f>
        <v>0</v>
      </c>
      <c r="S777" s="216">
        <f>'Bieżąca działalność'!S92</f>
        <v>0</v>
      </c>
      <c r="T777" s="216">
        <f>'Bieżąca działalność'!T92</f>
        <v>0</v>
      </c>
      <c r="U777" s="216">
        <f>'Bieżąca działalność'!U92</f>
        <v>0</v>
      </c>
      <c r="V777" s="216">
        <f>'Bieżąca działalność'!V92</f>
        <v>0</v>
      </c>
      <c r="W777" s="216">
        <f>'Bieżąca działalność'!W92</f>
        <v>0</v>
      </c>
      <c r="X777" s="216">
        <f>'Bieżąca działalność'!X92</f>
        <v>0</v>
      </c>
      <c r="Y777" s="216">
        <f>'Bieżąca działalność'!Y92</f>
        <v>0</v>
      </c>
      <c r="Z777" s="216">
        <f>'Bieżąca działalność'!Z92</f>
        <v>0</v>
      </c>
      <c r="AA777" s="216">
        <f>'Bieżąca działalność'!AA92</f>
        <v>0</v>
      </c>
    </row>
    <row r="778" spans="1:27" outlineLevel="1" x14ac:dyDescent="0.3">
      <c r="A778" s="241"/>
      <c r="B778" s="210" t="s">
        <v>78</v>
      </c>
      <c r="C778" s="216">
        <f>'Bieżąca działalność'!C93</f>
        <v>0</v>
      </c>
      <c r="D778" s="216">
        <f>'Bieżąca działalność'!D93</f>
        <v>0</v>
      </c>
      <c r="E778" s="216">
        <f>'Bieżąca działalność'!E93</f>
        <v>0</v>
      </c>
      <c r="F778" s="216">
        <f>'Bieżąca działalność'!F93</f>
        <v>0</v>
      </c>
      <c r="G778" s="216" t="e">
        <f>'Bieżąca działalność'!G93</f>
        <v>#N/A</v>
      </c>
      <c r="H778" s="216">
        <f>'Bieżąca działalność'!H93</f>
        <v>0</v>
      </c>
      <c r="I778" s="216">
        <f>'Bieżąca działalność'!I93</f>
        <v>0</v>
      </c>
      <c r="J778" s="216">
        <f>'Bieżąca działalność'!J93</f>
        <v>0</v>
      </c>
      <c r="K778" s="216">
        <f>'Bieżąca działalność'!K93</f>
        <v>0</v>
      </c>
      <c r="L778" s="216">
        <f>'Bieżąca działalność'!L93</f>
        <v>0</v>
      </c>
      <c r="M778" s="216">
        <f>'Bieżąca działalność'!M93</f>
        <v>0</v>
      </c>
      <c r="N778" s="216">
        <f>'Bieżąca działalność'!N93</f>
        <v>0</v>
      </c>
      <c r="O778" s="216">
        <f>'Bieżąca działalność'!O93</f>
        <v>0</v>
      </c>
      <c r="P778" s="216">
        <f>'Bieżąca działalność'!P93</f>
        <v>0</v>
      </c>
      <c r="Q778" s="216">
        <f>'Bieżąca działalność'!Q93</f>
        <v>0</v>
      </c>
      <c r="R778" s="216">
        <f>'Bieżąca działalność'!R93</f>
        <v>0</v>
      </c>
      <c r="S778" s="216">
        <f>'Bieżąca działalność'!S93</f>
        <v>0</v>
      </c>
      <c r="T778" s="216">
        <f>'Bieżąca działalność'!T93</f>
        <v>0</v>
      </c>
      <c r="U778" s="216">
        <f>'Bieżąca działalność'!U93</f>
        <v>0</v>
      </c>
      <c r="V778" s="216">
        <f>'Bieżąca działalność'!V93</f>
        <v>0</v>
      </c>
      <c r="W778" s="216">
        <f>'Bieżąca działalność'!W93</f>
        <v>0</v>
      </c>
      <c r="X778" s="216">
        <f>'Bieżąca działalność'!X93</f>
        <v>0</v>
      </c>
      <c r="Y778" s="216">
        <f>'Bieżąca działalność'!Y93</f>
        <v>0</v>
      </c>
      <c r="Z778" s="216">
        <f>'Bieżąca działalność'!Z93</f>
        <v>0</v>
      </c>
      <c r="AA778" s="216">
        <f>'Bieżąca działalność'!AA93</f>
        <v>0</v>
      </c>
    </row>
    <row r="779" spans="1:27" outlineLevel="1" x14ac:dyDescent="0.3">
      <c r="A779" s="241"/>
      <c r="B779" s="210" t="s">
        <v>79</v>
      </c>
      <c r="C779" s="216">
        <f>'Bieżąca działalność'!C94</f>
        <v>0</v>
      </c>
      <c r="D779" s="216">
        <f>'Bieżąca działalność'!D94</f>
        <v>0</v>
      </c>
      <c r="E779" s="216">
        <f>'Bieżąca działalność'!E94</f>
        <v>0</v>
      </c>
      <c r="F779" s="216">
        <f>'Bieżąca działalność'!F94</f>
        <v>0</v>
      </c>
      <c r="G779" s="216" t="e">
        <f>'Bieżąca działalność'!G94</f>
        <v>#N/A</v>
      </c>
      <c r="H779" s="216">
        <f>'Bieżąca działalność'!H94</f>
        <v>0</v>
      </c>
      <c r="I779" s="216">
        <f>'Bieżąca działalność'!I94</f>
        <v>0</v>
      </c>
      <c r="J779" s="216">
        <f>'Bieżąca działalność'!J94</f>
        <v>0</v>
      </c>
      <c r="K779" s="216">
        <f>'Bieżąca działalność'!K94</f>
        <v>0</v>
      </c>
      <c r="L779" s="216">
        <f>'Bieżąca działalność'!L94</f>
        <v>0</v>
      </c>
      <c r="M779" s="216">
        <f>'Bieżąca działalność'!M94</f>
        <v>0</v>
      </c>
      <c r="N779" s="216">
        <f>'Bieżąca działalność'!N94</f>
        <v>0</v>
      </c>
      <c r="O779" s="216">
        <f>'Bieżąca działalność'!O94</f>
        <v>0</v>
      </c>
      <c r="P779" s="216">
        <f>'Bieżąca działalność'!P94</f>
        <v>0</v>
      </c>
      <c r="Q779" s="216">
        <f>'Bieżąca działalność'!Q94</f>
        <v>0</v>
      </c>
      <c r="R779" s="216">
        <f>'Bieżąca działalność'!R94</f>
        <v>0</v>
      </c>
      <c r="S779" s="216">
        <f>'Bieżąca działalność'!S94</f>
        <v>0</v>
      </c>
      <c r="T779" s="216">
        <f>'Bieżąca działalność'!T94</f>
        <v>0</v>
      </c>
      <c r="U779" s="216">
        <f>'Bieżąca działalność'!U94</f>
        <v>0</v>
      </c>
      <c r="V779" s="216">
        <f>'Bieżąca działalność'!V94</f>
        <v>0</v>
      </c>
      <c r="W779" s="216">
        <f>'Bieżąca działalność'!W94</f>
        <v>0</v>
      </c>
      <c r="X779" s="216">
        <f>'Bieżąca działalność'!X94</f>
        <v>0</v>
      </c>
      <c r="Y779" s="216">
        <f>'Bieżąca działalność'!Y94</f>
        <v>0</v>
      </c>
      <c r="Z779" s="216">
        <f>'Bieżąca działalność'!Z94</f>
        <v>0</v>
      </c>
      <c r="AA779" s="216">
        <f>'Bieżąca działalność'!AA94</f>
        <v>0</v>
      </c>
    </row>
    <row r="780" spans="1:27" outlineLevel="1" x14ac:dyDescent="0.3">
      <c r="A780" s="241"/>
      <c r="B780" s="210" t="s">
        <v>80</v>
      </c>
      <c r="C780" s="218">
        <f>'Bieżąca działalność'!C95</f>
        <v>0</v>
      </c>
      <c r="D780" s="218">
        <f>'Bieżąca działalność'!D95</f>
        <v>0</v>
      </c>
      <c r="E780" s="218">
        <f>'Bieżąca działalność'!E95</f>
        <v>0</v>
      </c>
      <c r="F780" s="218">
        <f>'Bieżąca działalność'!F95</f>
        <v>0</v>
      </c>
      <c r="G780" s="218">
        <f>'Bieżąca działalność'!G95</f>
        <v>0</v>
      </c>
      <c r="H780" s="218">
        <f>'Bieżąca działalność'!H95</f>
        <v>0</v>
      </c>
      <c r="I780" s="218">
        <f>'Bieżąca działalność'!I95</f>
        <v>0</v>
      </c>
      <c r="J780" s="218">
        <f>'Bieżąca działalność'!J95</f>
        <v>0</v>
      </c>
      <c r="K780" s="218">
        <f>'Bieżąca działalność'!K95</f>
        <v>0</v>
      </c>
      <c r="L780" s="218">
        <f>'Bieżąca działalność'!L95</f>
        <v>0</v>
      </c>
      <c r="M780" s="218">
        <f>'Bieżąca działalność'!M95</f>
        <v>0</v>
      </c>
      <c r="N780" s="218">
        <f>'Bieżąca działalność'!N95</f>
        <v>0</v>
      </c>
      <c r="O780" s="218">
        <f>'Bieżąca działalność'!O95</f>
        <v>0</v>
      </c>
      <c r="P780" s="218">
        <f>'Bieżąca działalność'!P95</f>
        <v>0</v>
      </c>
      <c r="Q780" s="218">
        <f>'Bieżąca działalność'!Q95</f>
        <v>0</v>
      </c>
      <c r="R780" s="218">
        <f>'Bieżąca działalność'!R95</f>
        <v>0</v>
      </c>
      <c r="S780" s="218">
        <f>'Bieżąca działalność'!S95</f>
        <v>0</v>
      </c>
      <c r="T780" s="218">
        <f>'Bieżąca działalność'!T95</f>
        <v>0</v>
      </c>
      <c r="U780" s="218">
        <f>'Bieżąca działalność'!U95</f>
        <v>0</v>
      </c>
      <c r="V780" s="218">
        <f>'Bieżąca działalność'!V95</f>
        <v>0</v>
      </c>
      <c r="W780" s="218">
        <f>'Bieżąca działalność'!W95</f>
        <v>0</v>
      </c>
      <c r="X780" s="218">
        <f>'Bieżąca działalność'!X95</f>
        <v>0</v>
      </c>
      <c r="Y780" s="218">
        <f>'Bieżąca działalność'!Y95</f>
        <v>0</v>
      </c>
      <c r="Z780" s="218">
        <f>'Bieżąca działalność'!Z95</f>
        <v>0</v>
      </c>
      <c r="AA780" s="218">
        <f>'Bieżąca działalność'!AA95</f>
        <v>0</v>
      </c>
    </row>
    <row r="781" spans="1:27" outlineLevel="1" x14ac:dyDescent="0.3">
      <c r="A781" s="241"/>
      <c r="B781" s="210" t="s">
        <v>81</v>
      </c>
      <c r="C781" s="216">
        <f>'Bieżąca działalność'!C96</f>
        <v>0</v>
      </c>
      <c r="D781" s="216">
        <f>'Bieżąca działalność'!D96</f>
        <v>0</v>
      </c>
      <c r="E781" s="216">
        <f>'Bieżąca działalność'!E96</f>
        <v>0</v>
      </c>
      <c r="F781" s="216">
        <f>'Bieżąca działalność'!F96</f>
        <v>0</v>
      </c>
      <c r="G781" s="216" t="e">
        <f>'Bieżąca działalność'!G96</f>
        <v>#N/A</v>
      </c>
      <c r="H781" s="216">
        <f>'Bieżąca działalność'!H96</f>
        <v>0</v>
      </c>
      <c r="I781" s="216">
        <f>'Bieżąca działalność'!I96</f>
        <v>0</v>
      </c>
      <c r="J781" s="216">
        <f>'Bieżąca działalność'!J96</f>
        <v>0</v>
      </c>
      <c r="K781" s="216">
        <f>'Bieżąca działalność'!K96</f>
        <v>0</v>
      </c>
      <c r="L781" s="216">
        <f>'Bieżąca działalność'!L96</f>
        <v>0</v>
      </c>
      <c r="M781" s="216">
        <f>'Bieżąca działalność'!M96</f>
        <v>0</v>
      </c>
      <c r="N781" s="216">
        <f>'Bieżąca działalność'!N96</f>
        <v>0</v>
      </c>
      <c r="O781" s="216">
        <f>'Bieżąca działalność'!O96</f>
        <v>0</v>
      </c>
      <c r="P781" s="216">
        <f>'Bieżąca działalność'!P96</f>
        <v>0</v>
      </c>
      <c r="Q781" s="216">
        <f>'Bieżąca działalność'!Q96</f>
        <v>0</v>
      </c>
      <c r="R781" s="216">
        <f>'Bieżąca działalność'!R96</f>
        <v>0</v>
      </c>
      <c r="S781" s="216">
        <f>'Bieżąca działalność'!S96</f>
        <v>0</v>
      </c>
      <c r="T781" s="216">
        <f>'Bieżąca działalność'!T96</f>
        <v>0</v>
      </c>
      <c r="U781" s="216">
        <f>'Bieżąca działalność'!U96</f>
        <v>0</v>
      </c>
      <c r="V781" s="216">
        <f>'Bieżąca działalność'!V96</f>
        <v>0</v>
      </c>
      <c r="W781" s="216">
        <f>'Bieżąca działalność'!W96</f>
        <v>0</v>
      </c>
      <c r="X781" s="216">
        <f>'Bieżąca działalność'!X96</f>
        <v>0</v>
      </c>
      <c r="Y781" s="216">
        <f>'Bieżąca działalność'!Y96</f>
        <v>0</v>
      </c>
      <c r="Z781" s="216">
        <f>'Bieżąca działalność'!Z96</f>
        <v>0</v>
      </c>
      <c r="AA781" s="216">
        <f>'Bieżąca działalność'!AA96</f>
        <v>0</v>
      </c>
    </row>
    <row r="782" spans="1:27" outlineLevel="1" x14ac:dyDescent="0.3">
      <c r="A782" s="241"/>
      <c r="B782" s="213" t="s">
        <v>153</v>
      </c>
      <c r="C782" s="229"/>
      <c r="D782" s="230">
        <f>SUM(D776:D781)</f>
        <v>0</v>
      </c>
      <c r="E782" s="230">
        <f t="shared" ref="E782:H782" si="793">SUM(E776:E781)</f>
        <v>0</v>
      </c>
      <c r="F782" s="230">
        <f t="shared" si="793"/>
        <v>0</v>
      </c>
      <c r="G782" s="230" t="e">
        <f t="shared" si="793"/>
        <v>#N/A</v>
      </c>
      <c r="H782" s="230">
        <f t="shared" si="793"/>
        <v>0</v>
      </c>
      <c r="I782" s="230">
        <f t="shared" ref="I782:Y782" si="794">SUM(I776:I781)</f>
        <v>0</v>
      </c>
      <c r="J782" s="230">
        <f t="shared" si="794"/>
        <v>0</v>
      </c>
      <c r="K782" s="230">
        <f t="shared" si="794"/>
        <v>0</v>
      </c>
      <c r="L782" s="230">
        <f t="shared" si="794"/>
        <v>0</v>
      </c>
      <c r="M782" s="230">
        <f t="shared" si="794"/>
        <v>0</v>
      </c>
      <c r="N782" s="230">
        <f t="shared" si="794"/>
        <v>0</v>
      </c>
      <c r="O782" s="230">
        <f t="shared" si="794"/>
        <v>0</v>
      </c>
      <c r="P782" s="230">
        <f t="shared" si="794"/>
        <v>0</v>
      </c>
      <c r="Q782" s="230">
        <f t="shared" si="794"/>
        <v>0</v>
      </c>
      <c r="R782" s="230">
        <f t="shared" si="794"/>
        <v>0</v>
      </c>
      <c r="S782" s="230">
        <f t="shared" si="794"/>
        <v>0</v>
      </c>
      <c r="T782" s="230">
        <f t="shared" si="794"/>
        <v>0</v>
      </c>
      <c r="U782" s="230">
        <f t="shared" si="794"/>
        <v>0</v>
      </c>
      <c r="V782" s="230">
        <f t="shared" si="794"/>
        <v>0</v>
      </c>
      <c r="W782" s="230">
        <f t="shared" si="794"/>
        <v>0</v>
      </c>
      <c r="X782" s="230">
        <f t="shared" si="794"/>
        <v>0</v>
      </c>
      <c r="Y782" s="230">
        <f t="shared" si="794"/>
        <v>0</v>
      </c>
      <c r="Z782" s="230">
        <f t="shared" ref="Z782:AA782" si="795">SUM(Z776:Z781)</f>
        <v>0</v>
      </c>
      <c r="AA782" s="230">
        <f t="shared" si="795"/>
        <v>0</v>
      </c>
    </row>
    <row r="783" spans="1:27" outlineLevel="1" x14ac:dyDescent="0.3">
      <c r="A783" s="241"/>
      <c r="B783" s="213" t="s">
        <v>82</v>
      </c>
      <c r="C783" s="232"/>
      <c r="D783" s="230">
        <f t="shared" ref="D783:H783" si="796">ROUND(D770+D774+D782,0)</f>
        <v>0</v>
      </c>
      <c r="E783" s="230">
        <f t="shared" si="796"/>
        <v>0</v>
      </c>
      <c r="F783" s="230">
        <f t="shared" si="796"/>
        <v>0</v>
      </c>
      <c r="G783" s="230" t="e">
        <f t="shared" si="796"/>
        <v>#N/A</v>
      </c>
      <c r="H783" s="230">
        <f t="shared" si="796"/>
        <v>0</v>
      </c>
      <c r="I783" s="230">
        <f t="shared" ref="I783:Y783" si="797">ROUND(I770+I774+I782,0)</f>
        <v>0</v>
      </c>
      <c r="J783" s="230">
        <f t="shared" si="797"/>
        <v>0</v>
      </c>
      <c r="K783" s="230">
        <f t="shared" si="797"/>
        <v>0</v>
      </c>
      <c r="L783" s="230">
        <f t="shared" si="797"/>
        <v>0</v>
      </c>
      <c r="M783" s="230">
        <f t="shared" si="797"/>
        <v>0</v>
      </c>
      <c r="N783" s="230">
        <f t="shared" si="797"/>
        <v>0</v>
      </c>
      <c r="O783" s="230">
        <f t="shared" si="797"/>
        <v>0</v>
      </c>
      <c r="P783" s="230">
        <f t="shared" si="797"/>
        <v>0</v>
      </c>
      <c r="Q783" s="230">
        <f t="shared" si="797"/>
        <v>0</v>
      </c>
      <c r="R783" s="230">
        <f t="shared" si="797"/>
        <v>0</v>
      </c>
      <c r="S783" s="230">
        <f t="shared" si="797"/>
        <v>0</v>
      </c>
      <c r="T783" s="230">
        <f t="shared" si="797"/>
        <v>0</v>
      </c>
      <c r="U783" s="230">
        <f t="shared" si="797"/>
        <v>0</v>
      </c>
      <c r="V783" s="230">
        <f t="shared" si="797"/>
        <v>0</v>
      </c>
      <c r="W783" s="230">
        <f t="shared" si="797"/>
        <v>0</v>
      </c>
      <c r="X783" s="230">
        <f t="shared" si="797"/>
        <v>0</v>
      </c>
      <c r="Y783" s="230">
        <f t="shared" si="797"/>
        <v>0</v>
      </c>
      <c r="Z783" s="230">
        <f t="shared" ref="Z783:AA783" si="798">ROUND(Z770+Z774+Z782,0)</f>
        <v>0</v>
      </c>
      <c r="AA783" s="230">
        <f t="shared" si="798"/>
        <v>0</v>
      </c>
    </row>
    <row r="784" spans="1:27" outlineLevel="1" x14ac:dyDescent="0.3">
      <c r="A784" s="241"/>
      <c r="B784" s="213" t="s">
        <v>83</v>
      </c>
      <c r="C784" s="232"/>
      <c r="D784" s="230">
        <f>ROUND(C785,0)</f>
        <v>0</v>
      </c>
      <c r="E784" s="230">
        <f t="shared" ref="E784:H784" si="799">ROUND(D785,0)</f>
        <v>0</v>
      </c>
      <c r="F784" s="230">
        <f t="shared" si="799"/>
        <v>0</v>
      </c>
      <c r="G784" s="230">
        <f>ROUND(E785,0)</f>
        <v>0</v>
      </c>
      <c r="H784" s="230" t="e">
        <f t="shared" si="799"/>
        <v>#N/A</v>
      </c>
      <c r="I784" s="230" t="e">
        <f t="shared" ref="I784" si="800">ROUND(H785,0)</f>
        <v>#N/A</v>
      </c>
      <c r="J784" s="230" t="e">
        <f t="shared" ref="J784" si="801">ROUND(I785,0)</f>
        <v>#N/A</v>
      </c>
      <c r="K784" s="230" t="e">
        <f t="shared" ref="K784" si="802">ROUND(J785,0)</f>
        <v>#N/A</v>
      </c>
      <c r="L784" s="230" t="e">
        <f t="shared" ref="L784" si="803">ROUND(K785,0)</f>
        <v>#N/A</v>
      </c>
      <c r="M784" s="230" t="e">
        <f t="shared" ref="M784" si="804">ROUND(L785,0)</f>
        <v>#N/A</v>
      </c>
      <c r="N784" s="230" t="e">
        <f t="shared" ref="N784" si="805">ROUND(M785,0)</f>
        <v>#N/A</v>
      </c>
      <c r="O784" s="230" t="e">
        <f t="shared" ref="O784" si="806">ROUND(N785,0)</f>
        <v>#N/A</v>
      </c>
      <c r="P784" s="230" t="e">
        <f t="shared" ref="P784" si="807">ROUND(O785,0)</f>
        <v>#N/A</v>
      </c>
      <c r="Q784" s="230" t="e">
        <f t="shared" ref="Q784" si="808">ROUND(P785,0)</f>
        <v>#N/A</v>
      </c>
      <c r="R784" s="230" t="e">
        <f t="shared" ref="R784" si="809">ROUND(Q785,0)</f>
        <v>#N/A</v>
      </c>
      <c r="S784" s="230" t="e">
        <f t="shared" ref="S784" si="810">ROUND(R785,0)</f>
        <v>#N/A</v>
      </c>
      <c r="T784" s="230" t="e">
        <f t="shared" ref="T784" si="811">ROUND(S785,0)</f>
        <v>#N/A</v>
      </c>
      <c r="U784" s="230" t="e">
        <f t="shared" ref="U784" si="812">ROUND(T785,0)</f>
        <v>#N/A</v>
      </c>
      <c r="V784" s="230" t="e">
        <f t="shared" ref="V784" si="813">ROUND(U785,0)</f>
        <v>#N/A</v>
      </c>
      <c r="W784" s="230" t="e">
        <f t="shared" ref="W784" si="814">ROUND(V785,0)</f>
        <v>#N/A</v>
      </c>
      <c r="X784" s="230" t="e">
        <f t="shared" ref="X784" si="815">ROUND(W785,0)</f>
        <v>#N/A</v>
      </c>
      <c r="Y784" s="230" t="e">
        <f t="shared" ref="Y784" si="816">ROUND(X785,0)</f>
        <v>#N/A</v>
      </c>
      <c r="Z784" s="230" t="e">
        <f t="shared" ref="Z784" si="817">ROUND(Y785,0)</f>
        <v>#N/A</v>
      </c>
      <c r="AA784" s="230" t="e">
        <f t="shared" ref="AA784" si="818">ROUND(Z785,0)</f>
        <v>#N/A</v>
      </c>
    </row>
    <row r="785" spans="1:27" outlineLevel="1" x14ac:dyDescent="0.3">
      <c r="A785" s="241"/>
      <c r="B785" s="213" t="s">
        <v>84</v>
      </c>
      <c r="C785" s="230">
        <f>ROUND(C709,0)</f>
        <v>0</v>
      </c>
      <c r="D785" s="230">
        <f>ROUND(D783+D784,0)</f>
        <v>0</v>
      </c>
      <c r="E785" s="230">
        <f t="shared" ref="E785:H785" si="819">ROUND(E783+E784,0)</f>
        <v>0</v>
      </c>
      <c r="F785" s="230">
        <f t="shared" si="819"/>
        <v>0</v>
      </c>
      <c r="G785" s="230" t="e">
        <f t="shared" si="819"/>
        <v>#N/A</v>
      </c>
      <c r="H785" s="230" t="e">
        <f t="shared" si="819"/>
        <v>#N/A</v>
      </c>
      <c r="I785" s="230" t="e">
        <f t="shared" ref="I785:Y785" si="820">ROUND(I783+I784,0)</f>
        <v>#N/A</v>
      </c>
      <c r="J785" s="230" t="e">
        <f t="shared" si="820"/>
        <v>#N/A</v>
      </c>
      <c r="K785" s="230" t="e">
        <f t="shared" si="820"/>
        <v>#N/A</v>
      </c>
      <c r="L785" s="230" t="e">
        <f t="shared" si="820"/>
        <v>#N/A</v>
      </c>
      <c r="M785" s="230" t="e">
        <f t="shared" si="820"/>
        <v>#N/A</v>
      </c>
      <c r="N785" s="230" t="e">
        <f t="shared" si="820"/>
        <v>#N/A</v>
      </c>
      <c r="O785" s="230" t="e">
        <f t="shared" si="820"/>
        <v>#N/A</v>
      </c>
      <c r="P785" s="230" t="e">
        <f t="shared" si="820"/>
        <v>#N/A</v>
      </c>
      <c r="Q785" s="230" t="e">
        <f t="shared" si="820"/>
        <v>#N/A</v>
      </c>
      <c r="R785" s="230" t="e">
        <f t="shared" si="820"/>
        <v>#N/A</v>
      </c>
      <c r="S785" s="230" t="e">
        <f t="shared" si="820"/>
        <v>#N/A</v>
      </c>
      <c r="T785" s="230" t="e">
        <f t="shared" si="820"/>
        <v>#N/A</v>
      </c>
      <c r="U785" s="230" t="e">
        <f t="shared" si="820"/>
        <v>#N/A</v>
      </c>
      <c r="V785" s="230" t="e">
        <f t="shared" si="820"/>
        <v>#N/A</v>
      </c>
      <c r="W785" s="230" t="e">
        <f t="shared" si="820"/>
        <v>#N/A</v>
      </c>
      <c r="X785" s="230" t="e">
        <f t="shared" si="820"/>
        <v>#N/A</v>
      </c>
      <c r="Y785" s="230" t="e">
        <f t="shared" si="820"/>
        <v>#N/A</v>
      </c>
      <c r="Z785" s="230" t="e">
        <f t="shared" ref="Z785:AA785" si="821">ROUND(Z783+Z784,0)</f>
        <v>#N/A</v>
      </c>
      <c r="AA785" s="230" t="e">
        <f t="shared" si="821"/>
        <v>#N/A</v>
      </c>
    </row>
    <row r="786" spans="1:27" x14ac:dyDescent="0.3">
      <c r="A786" s="241"/>
      <c r="B786" s="202" t="s">
        <v>154</v>
      </c>
      <c r="C786" s="203" t="str">
        <f t="shared" ref="C786:Y786" si="822">IF(C785=C709,"OK",C785-C709)</f>
        <v>OK</v>
      </c>
      <c r="D786" s="203" t="str">
        <f t="shared" si="822"/>
        <v>OK</v>
      </c>
      <c r="E786" s="203" t="str">
        <f t="shared" si="822"/>
        <v>OK</v>
      </c>
      <c r="F786" s="203" t="str">
        <f t="shared" si="822"/>
        <v>OK</v>
      </c>
      <c r="G786" s="203" t="e">
        <f t="shared" si="822"/>
        <v>#N/A</v>
      </c>
      <c r="H786" s="203" t="e">
        <f t="shared" si="822"/>
        <v>#N/A</v>
      </c>
      <c r="I786" s="203" t="e">
        <f t="shared" si="822"/>
        <v>#N/A</v>
      </c>
      <c r="J786" s="203" t="e">
        <f t="shared" si="822"/>
        <v>#N/A</v>
      </c>
      <c r="K786" s="203" t="e">
        <f t="shared" si="822"/>
        <v>#N/A</v>
      </c>
      <c r="L786" s="203" t="e">
        <f t="shared" si="822"/>
        <v>#N/A</v>
      </c>
      <c r="M786" s="203" t="e">
        <f t="shared" si="822"/>
        <v>#N/A</v>
      </c>
      <c r="N786" s="203" t="e">
        <f t="shared" si="822"/>
        <v>#N/A</v>
      </c>
      <c r="O786" s="203" t="e">
        <f t="shared" si="822"/>
        <v>#N/A</v>
      </c>
      <c r="P786" s="203" t="e">
        <f t="shared" si="822"/>
        <v>#N/A</v>
      </c>
      <c r="Q786" s="203" t="e">
        <f t="shared" si="822"/>
        <v>#N/A</v>
      </c>
      <c r="R786" s="203" t="e">
        <f t="shared" si="822"/>
        <v>#N/A</v>
      </c>
      <c r="S786" s="203" t="e">
        <f t="shared" si="822"/>
        <v>#N/A</v>
      </c>
      <c r="T786" s="203" t="e">
        <f t="shared" si="822"/>
        <v>#N/A</v>
      </c>
      <c r="U786" s="203" t="e">
        <f t="shared" si="822"/>
        <v>#N/A</v>
      </c>
      <c r="V786" s="203" t="e">
        <f t="shared" si="822"/>
        <v>#N/A</v>
      </c>
      <c r="W786" s="203" t="e">
        <f t="shared" si="822"/>
        <v>#N/A</v>
      </c>
      <c r="X786" s="203" t="e">
        <f t="shared" si="822"/>
        <v>#N/A</v>
      </c>
      <c r="Y786" s="203" t="e">
        <f t="shared" si="822"/>
        <v>#N/A</v>
      </c>
      <c r="Z786" s="203" t="e">
        <f t="shared" ref="Z786:AA786" si="823">IF(Z785=Z709,"OK",Z785-Z709)</f>
        <v>#N/A</v>
      </c>
      <c r="AA786" s="203" t="e">
        <f t="shared" si="823"/>
        <v>#N/A</v>
      </c>
    </row>
    <row r="787" spans="1:27" x14ac:dyDescent="0.3">
      <c r="A787" s="241"/>
    </row>
    <row r="788" spans="1:27" x14ac:dyDescent="0.3">
      <c r="A788" s="241"/>
      <c r="B788" s="173" t="s">
        <v>192</v>
      </c>
      <c r="C788" s="173" t="e">
        <f>C$688</f>
        <v>#N/A</v>
      </c>
      <c r="D788" s="173" t="e">
        <f t="shared" ref="D788:AA788" si="824">D$688</f>
        <v>#N/A</v>
      </c>
      <c r="E788" s="173" t="e">
        <f t="shared" si="824"/>
        <v>#N/A</v>
      </c>
      <c r="F788" s="173" t="e">
        <f t="shared" si="824"/>
        <v>#N/A</v>
      </c>
      <c r="G788" s="173">
        <f t="shared" ca="1" si="824"/>
        <v>2026</v>
      </c>
      <c r="H788" s="173">
        <f t="shared" ca="1" si="824"/>
        <v>2027</v>
      </c>
      <c r="I788" s="173">
        <f t="shared" ca="1" si="824"/>
        <v>2028</v>
      </c>
      <c r="J788" s="173">
        <f t="shared" ca="1" si="824"/>
        <v>2029</v>
      </c>
      <c r="K788" s="173">
        <f t="shared" ca="1" si="824"/>
        <v>2030</v>
      </c>
      <c r="L788" s="173">
        <f t="shared" ca="1" si="824"/>
        <v>2031</v>
      </c>
      <c r="M788" s="173">
        <f t="shared" ca="1" si="824"/>
        <v>2032</v>
      </c>
      <c r="N788" s="173">
        <f t="shared" ca="1" si="824"/>
        <v>2033</v>
      </c>
      <c r="O788" s="173">
        <f t="shared" ca="1" si="824"/>
        <v>2034</v>
      </c>
      <c r="P788" s="173">
        <f t="shared" ca="1" si="824"/>
        <v>2035</v>
      </c>
      <c r="Q788" s="173">
        <f t="shared" ca="1" si="824"/>
        <v>2036</v>
      </c>
      <c r="R788" s="173">
        <f t="shared" ca="1" si="824"/>
        <v>2037</v>
      </c>
      <c r="S788" s="173">
        <f t="shared" ca="1" si="824"/>
        <v>2038</v>
      </c>
      <c r="T788" s="173">
        <f t="shared" ca="1" si="824"/>
        <v>2039</v>
      </c>
      <c r="U788" s="173">
        <f t="shared" ca="1" si="824"/>
        <v>2040</v>
      </c>
      <c r="V788" s="173">
        <f t="shared" ca="1" si="824"/>
        <v>2041</v>
      </c>
      <c r="W788" s="173">
        <f t="shared" ca="1" si="824"/>
        <v>2042</v>
      </c>
      <c r="X788" s="173">
        <f t="shared" ca="1" si="824"/>
        <v>2043</v>
      </c>
      <c r="Y788" s="173">
        <f t="shared" ca="1" si="824"/>
        <v>2044</v>
      </c>
      <c r="Z788" s="173">
        <f t="shared" ca="1" si="824"/>
        <v>2045</v>
      </c>
      <c r="AA788" s="173">
        <f t="shared" ca="1" si="824"/>
        <v>2046</v>
      </c>
    </row>
    <row r="789" spans="1:27" outlineLevel="1" x14ac:dyDescent="0.3">
      <c r="A789" s="241"/>
      <c r="B789" s="168" t="s">
        <v>155</v>
      </c>
    </row>
    <row r="790" spans="1:27" outlineLevel="1" x14ac:dyDescent="0.3">
      <c r="A790" s="241"/>
      <c r="B790" s="210" t="s">
        <v>156</v>
      </c>
      <c r="C790" s="233" t="str">
        <f t="shared" ref="C790:Y790" si="825">IFERROR(C745/C736,"bd.")</f>
        <v>bd.</v>
      </c>
      <c r="D790" s="233" t="str">
        <f t="shared" si="825"/>
        <v>bd.</v>
      </c>
      <c r="E790" s="233" t="str">
        <f t="shared" si="825"/>
        <v>bd.</v>
      </c>
      <c r="F790" s="233" t="str">
        <f t="shared" si="825"/>
        <v>bd.</v>
      </c>
      <c r="G790" s="233" t="str">
        <f t="shared" si="825"/>
        <v>bd.</v>
      </c>
      <c r="H790" s="233" t="str">
        <f t="shared" si="825"/>
        <v>bd.</v>
      </c>
      <c r="I790" s="233" t="str">
        <f t="shared" si="825"/>
        <v>bd.</v>
      </c>
      <c r="J790" s="233" t="str">
        <f t="shared" si="825"/>
        <v>bd.</v>
      </c>
      <c r="K790" s="233" t="str">
        <f t="shared" si="825"/>
        <v>bd.</v>
      </c>
      <c r="L790" s="233" t="str">
        <f t="shared" si="825"/>
        <v>bd.</v>
      </c>
      <c r="M790" s="233" t="str">
        <f t="shared" si="825"/>
        <v>bd.</v>
      </c>
      <c r="N790" s="233" t="str">
        <f t="shared" si="825"/>
        <v>bd.</v>
      </c>
      <c r="O790" s="233" t="str">
        <f t="shared" si="825"/>
        <v>bd.</v>
      </c>
      <c r="P790" s="233" t="str">
        <f t="shared" si="825"/>
        <v>bd.</v>
      </c>
      <c r="Q790" s="233" t="str">
        <f t="shared" si="825"/>
        <v>bd.</v>
      </c>
      <c r="R790" s="233" t="str">
        <f t="shared" si="825"/>
        <v>bd.</v>
      </c>
      <c r="S790" s="233" t="str">
        <f t="shared" si="825"/>
        <v>bd.</v>
      </c>
      <c r="T790" s="233" t="str">
        <f t="shared" si="825"/>
        <v>bd.</v>
      </c>
      <c r="U790" s="233" t="str">
        <f t="shared" si="825"/>
        <v>bd.</v>
      </c>
      <c r="V790" s="233" t="str">
        <f t="shared" si="825"/>
        <v>bd.</v>
      </c>
      <c r="W790" s="233" t="str">
        <f t="shared" si="825"/>
        <v>bd.</v>
      </c>
      <c r="X790" s="233" t="str">
        <f t="shared" si="825"/>
        <v>bd.</v>
      </c>
      <c r="Y790" s="233" t="str">
        <f t="shared" si="825"/>
        <v>bd.</v>
      </c>
      <c r="Z790" s="233" t="str">
        <f t="shared" ref="Z790:AA790" si="826">IFERROR(Z745/Z736,"bd.")</f>
        <v>bd.</v>
      </c>
      <c r="AA790" s="233" t="str">
        <f t="shared" si="826"/>
        <v>bd.</v>
      </c>
    </row>
    <row r="791" spans="1:27" outlineLevel="1" x14ac:dyDescent="0.3">
      <c r="A791" s="241"/>
      <c r="B791" s="210" t="s">
        <v>157</v>
      </c>
      <c r="C791" s="233" t="str">
        <f t="shared" ref="C791:Y791" si="827">IFERROR(C759/C736,"bd.")</f>
        <v>bd.</v>
      </c>
      <c r="D791" s="233" t="str">
        <f t="shared" si="827"/>
        <v>bd.</v>
      </c>
      <c r="E791" s="233" t="str">
        <f t="shared" si="827"/>
        <v>bd.</v>
      </c>
      <c r="F791" s="233" t="str">
        <f t="shared" si="827"/>
        <v>bd.</v>
      </c>
      <c r="G791" s="233" t="str">
        <f t="shared" si="827"/>
        <v>bd.</v>
      </c>
      <c r="H791" s="233" t="str">
        <f t="shared" si="827"/>
        <v>bd.</v>
      </c>
      <c r="I791" s="233" t="str">
        <f t="shared" si="827"/>
        <v>bd.</v>
      </c>
      <c r="J791" s="233" t="str">
        <f t="shared" si="827"/>
        <v>bd.</v>
      </c>
      <c r="K791" s="233" t="str">
        <f t="shared" si="827"/>
        <v>bd.</v>
      </c>
      <c r="L791" s="233" t="str">
        <f t="shared" si="827"/>
        <v>bd.</v>
      </c>
      <c r="M791" s="233" t="str">
        <f t="shared" si="827"/>
        <v>bd.</v>
      </c>
      <c r="N791" s="233" t="str">
        <f t="shared" si="827"/>
        <v>bd.</v>
      </c>
      <c r="O791" s="233" t="str">
        <f t="shared" si="827"/>
        <v>bd.</v>
      </c>
      <c r="P791" s="233" t="str">
        <f t="shared" si="827"/>
        <v>bd.</v>
      </c>
      <c r="Q791" s="233" t="str">
        <f t="shared" si="827"/>
        <v>bd.</v>
      </c>
      <c r="R791" s="233" t="str">
        <f t="shared" si="827"/>
        <v>bd.</v>
      </c>
      <c r="S791" s="233" t="str">
        <f t="shared" si="827"/>
        <v>bd.</v>
      </c>
      <c r="T791" s="233" t="str">
        <f t="shared" si="827"/>
        <v>bd.</v>
      </c>
      <c r="U791" s="233" t="str">
        <f t="shared" si="827"/>
        <v>bd.</v>
      </c>
      <c r="V791" s="233" t="str">
        <f t="shared" si="827"/>
        <v>bd.</v>
      </c>
      <c r="W791" s="233" t="str">
        <f t="shared" si="827"/>
        <v>bd.</v>
      </c>
      <c r="X791" s="233" t="str">
        <f t="shared" si="827"/>
        <v>bd.</v>
      </c>
      <c r="Y791" s="233" t="str">
        <f t="shared" si="827"/>
        <v>bd.</v>
      </c>
      <c r="Z791" s="233" t="str">
        <f t="shared" ref="Z791:AA791" si="828">IFERROR(Z759/Z736,"bd.")</f>
        <v>bd.</v>
      </c>
      <c r="AA791" s="233" t="str">
        <f t="shared" si="828"/>
        <v>bd.</v>
      </c>
    </row>
    <row r="792" spans="1:27" outlineLevel="1" x14ac:dyDescent="0.3">
      <c r="A792" s="241"/>
      <c r="B792" s="210" t="s">
        <v>158</v>
      </c>
      <c r="C792" s="233" t="str">
        <f t="shared" ref="C792:Y792" si="829">IFERROR(C759/C713,"bd.")</f>
        <v>bd.</v>
      </c>
      <c r="D792" s="233" t="str">
        <f t="shared" si="829"/>
        <v>bd.</v>
      </c>
      <c r="E792" s="233" t="str">
        <f t="shared" si="829"/>
        <v>bd.</v>
      </c>
      <c r="F792" s="233" t="str">
        <f t="shared" si="829"/>
        <v>bd.</v>
      </c>
      <c r="G792" s="233" t="str">
        <f t="shared" si="829"/>
        <v>bd.</v>
      </c>
      <c r="H792" s="233" t="str">
        <f t="shared" si="829"/>
        <v>bd.</v>
      </c>
      <c r="I792" s="233" t="str">
        <f t="shared" si="829"/>
        <v>bd.</v>
      </c>
      <c r="J792" s="233" t="str">
        <f t="shared" si="829"/>
        <v>bd.</v>
      </c>
      <c r="K792" s="233" t="str">
        <f t="shared" si="829"/>
        <v>bd.</v>
      </c>
      <c r="L792" s="233" t="str">
        <f t="shared" si="829"/>
        <v>bd.</v>
      </c>
      <c r="M792" s="233" t="str">
        <f t="shared" si="829"/>
        <v>bd.</v>
      </c>
      <c r="N792" s="233" t="str">
        <f t="shared" si="829"/>
        <v>bd.</v>
      </c>
      <c r="O792" s="233" t="str">
        <f t="shared" si="829"/>
        <v>bd.</v>
      </c>
      <c r="P792" s="233" t="str">
        <f t="shared" si="829"/>
        <v>bd.</v>
      </c>
      <c r="Q792" s="233" t="str">
        <f t="shared" si="829"/>
        <v>bd.</v>
      </c>
      <c r="R792" s="233" t="str">
        <f t="shared" si="829"/>
        <v>bd.</v>
      </c>
      <c r="S792" s="233" t="str">
        <f t="shared" si="829"/>
        <v>bd.</v>
      </c>
      <c r="T792" s="233" t="str">
        <f t="shared" si="829"/>
        <v>bd.</v>
      </c>
      <c r="U792" s="233" t="str">
        <f t="shared" si="829"/>
        <v>bd.</v>
      </c>
      <c r="V792" s="233" t="str">
        <f t="shared" si="829"/>
        <v>bd.</v>
      </c>
      <c r="W792" s="233" t="str">
        <f t="shared" si="829"/>
        <v>bd.</v>
      </c>
      <c r="X792" s="233" t="str">
        <f t="shared" si="829"/>
        <v>bd.</v>
      </c>
      <c r="Y792" s="233" t="str">
        <f t="shared" si="829"/>
        <v>bd.</v>
      </c>
      <c r="Z792" s="233" t="str">
        <f t="shared" ref="Z792:AA792" si="830">IFERROR(Z759/Z713,"bd.")</f>
        <v>bd.</v>
      </c>
      <c r="AA792" s="233" t="str">
        <f t="shared" si="830"/>
        <v>bd.</v>
      </c>
    </row>
    <row r="793" spans="1:27" ht="4" customHeight="1" outlineLevel="1" x14ac:dyDescent="0.3">
      <c r="A793" s="241"/>
      <c r="C793" s="172"/>
      <c r="D793" s="172"/>
      <c r="E793" s="172"/>
      <c r="F793" s="172"/>
      <c r="G793" s="172"/>
      <c r="H793" s="172"/>
      <c r="I793" s="172"/>
      <c r="J793" s="172"/>
      <c r="K793" s="172"/>
      <c r="L793" s="172"/>
      <c r="M793" s="172"/>
      <c r="N793" s="172"/>
      <c r="O793" s="172"/>
      <c r="P793" s="172"/>
      <c r="Q793" s="172"/>
      <c r="R793" s="172"/>
      <c r="S793" s="172"/>
      <c r="T793" s="172"/>
      <c r="U793" s="172"/>
      <c r="V793" s="172"/>
      <c r="W793" s="172"/>
      <c r="X793" s="172"/>
      <c r="Y793" s="172"/>
      <c r="Z793" s="172"/>
      <c r="AA793" s="172"/>
    </row>
    <row r="794" spans="1:27" outlineLevel="1" x14ac:dyDescent="0.3">
      <c r="A794" s="241"/>
      <c r="B794" s="168" t="s">
        <v>159</v>
      </c>
      <c r="C794" s="172"/>
      <c r="D794" s="172"/>
      <c r="E794" s="172"/>
      <c r="F794" s="172"/>
      <c r="G794" s="172"/>
      <c r="H794" s="172"/>
      <c r="I794" s="172"/>
      <c r="J794" s="172"/>
      <c r="K794" s="172"/>
      <c r="L794" s="172"/>
      <c r="M794" s="172"/>
      <c r="N794" s="172"/>
      <c r="O794" s="172"/>
      <c r="P794" s="172"/>
      <c r="Q794" s="172"/>
      <c r="R794" s="172"/>
      <c r="S794" s="172"/>
      <c r="T794" s="172"/>
      <c r="U794" s="172"/>
      <c r="V794" s="172"/>
      <c r="W794" s="172"/>
      <c r="X794" s="172"/>
      <c r="Y794" s="172"/>
      <c r="Z794" s="172"/>
      <c r="AA794" s="172"/>
    </row>
    <row r="795" spans="1:27" outlineLevel="1" x14ac:dyDescent="0.3">
      <c r="A795" s="241"/>
      <c r="B795" s="210" t="s">
        <v>160</v>
      </c>
      <c r="C795" s="233" t="str">
        <f t="shared" ref="C795:Y795" si="831">IFERROR(C716/C733,"bd.")</f>
        <v>bd.</v>
      </c>
      <c r="D795" s="233" t="str">
        <f t="shared" si="831"/>
        <v>bd.</v>
      </c>
      <c r="E795" s="233" t="str">
        <f t="shared" si="831"/>
        <v>bd.</v>
      </c>
      <c r="F795" s="233" t="str">
        <f t="shared" si="831"/>
        <v>bd.</v>
      </c>
      <c r="G795" s="233" t="str">
        <f t="shared" si="831"/>
        <v>bd.</v>
      </c>
      <c r="H795" s="233" t="str">
        <f t="shared" si="831"/>
        <v>bd.</v>
      </c>
      <c r="I795" s="233" t="str">
        <f t="shared" si="831"/>
        <v>bd.</v>
      </c>
      <c r="J795" s="233" t="str">
        <f t="shared" si="831"/>
        <v>bd.</v>
      </c>
      <c r="K795" s="233" t="str">
        <f t="shared" si="831"/>
        <v>bd.</v>
      </c>
      <c r="L795" s="233" t="str">
        <f t="shared" si="831"/>
        <v>bd.</v>
      </c>
      <c r="M795" s="233" t="str">
        <f t="shared" si="831"/>
        <v>bd.</v>
      </c>
      <c r="N795" s="233" t="str">
        <f t="shared" si="831"/>
        <v>bd.</v>
      </c>
      <c r="O795" s="233" t="str">
        <f t="shared" si="831"/>
        <v>bd.</v>
      </c>
      <c r="P795" s="233" t="str">
        <f t="shared" si="831"/>
        <v>bd.</v>
      </c>
      <c r="Q795" s="233" t="str">
        <f t="shared" si="831"/>
        <v>bd.</v>
      </c>
      <c r="R795" s="233" t="str">
        <f t="shared" si="831"/>
        <v>bd.</v>
      </c>
      <c r="S795" s="233" t="str">
        <f t="shared" si="831"/>
        <v>bd.</v>
      </c>
      <c r="T795" s="233" t="str">
        <f t="shared" si="831"/>
        <v>bd.</v>
      </c>
      <c r="U795" s="233" t="str">
        <f t="shared" si="831"/>
        <v>bd.</v>
      </c>
      <c r="V795" s="233" t="str">
        <f t="shared" si="831"/>
        <v>bd.</v>
      </c>
      <c r="W795" s="233" t="str">
        <f t="shared" si="831"/>
        <v>bd.</v>
      </c>
      <c r="X795" s="233" t="str">
        <f t="shared" si="831"/>
        <v>bd.</v>
      </c>
      <c r="Y795" s="233" t="str">
        <f t="shared" si="831"/>
        <v>bd.</v>
      </c>
      <c r="Z795" s="233" t="str">
        <f t="shared" ref="Z795:AA795" si="832">IFERROR(Z716/Z733,"bd.")</f>
        <v>bd.</v>
      </c>
      <c r="AA795" s="233" t="str">
        <f t="shared" si="832"/>
        <v>bd.</v>
      </c>
    </row>
    <row r="796" spans="1:27" outlineLevel="1" x14ac:dyDescent="0.3">
      <c r="A796" s="241"/>
      <c r="B796" s="210" t="s">
        <v>161</v>
      </c>
      <c r="C796" s="233" t="str">
        <f t="shared" ref="C796:Y796" si="833">IFERROR((C722+C723+C730+C716)/C690,"bd.")</f>
        <v>bd.</v>
      </c>
      <c r="D796" s="233" t="str">
        <f t="shared" si="833"/>
        <v>bd.</v>
      </c>
      <c r="E796" s="233" t="str">
        <f t="shared" si="833"/>
        <v>bd.</v>
      </c>
      <c r="F796" s="233" t="str">
        <f t="shared" si="833"/>
        <v>bd.</v>
      </c>
      <c r="G796" s="233" t="str">
        <f t="shared" si="833"/>
        <v>bd.</v>
      </c>
      <c r="H796" s="233" t="str">
        <f t="shared" si="833"/>
        <v>bd.</v>
      </c>
      <c r="I796" s="233" t="str">
        <f t="shared" si="833"/>
        <v>bd.</v>
      </c>
      <c r="J796" s="233" t="str">
        <f t="shared" si="833"/>
        <v>bd.</v>
      </c>
      <c r="K796" s="233" t="str">
        <f t="shared" si="833"/>
        <v>bd.</v>
      </c>
      <c r="L796" s="233" t="str">
        <f t="shared" si="833"/>
        <v>bd.</v>
      </c>
      <c r="M796" s="233" t="str">
        <f t="shared" si="833"/>
        <v>bd.</v>
      </c>
      <c r="N796" s="233" t="str">
        <f t="shared" si="833"/>
        <v>bd.</v>
      </c>
      <c r="O796" s="233" t="str">
        <f t="shared" si="833"/>
        <v>bd.</v>
      </c>
      <c r="P796" s="233" t="str">
        <f t="shared" si="833"/>
        <v>bd.</v>
      </c>
      <c r="Q796" s="233" t="str">
        <f t="shared" si="833"/>
        <v>bd.</v>
      </c>
      <c r="R796" s="233" t="str">
        <f t="shared" si="833"/>
        <v>bd.</v>
      </c>
      <c r="S796" s="233" t="str">
        <f t="shared" si="833"/>
        <v>bd.</v>
      </c>
      <c r="T796" s="233" t="str">
        <f t="shared" si="833"/>
        <v>bd.</v>
      </c>
      <c r="U796" s="233" t="str">
        <f t="shared" si="833"/>
        <v>bd.</v>
      </c>
      <c r="V796" s="233" t="str">
        <f t="shared" si="833"/>
        <v>bd.</v>
      </c>
      <c r="W796" s="233" t="str">
        <f t="shared" si="833"/>
        <v>bd.</v>
      </c>
      <c r="X796" s="233" t="str">
        <f t="shared" si="833"/>
        <v>bd.</v>
      </c>
      <c r="Y796" s="233" t="str">
        <f t="shared" si="833"/>
        <v>bd.</v>
      </c>
      <c r="Z796" s="233" t="str">
        <f t="shared" ref="Z796:AA796" si="834">IFERROR((Z722+Z723+Z730+Z716)/Z690,"bd.")</f>
        <v>bd.</v>
      </c>
      <c r="AA796" s="233" t="str">
        <f t="shared" si="834"/>
        <v>bd.</v>
      </c>
    </row>
    <row r="797" spans="1:27" outlineLevel="1" x14ac:dyDescent="0.3">
      <c r="A797" s="241"/>
      <c r="B797" s="210" t="s">
        <v>162</v>
      </c>
      <c r="C797" s="233" t="str">
        <f t="shared" ref="C797:Y797" si="835">IFERROR(C721/C733,"bd.")</f>
        <v>bd.</v>
      </c>
      <c r="D797" s="233" t="str">
        <f t="shared" si="835"/>
        <v>bd.</v>
      </c>
      <c r="E797" s="233" t="str">
        <f t="shared" si="835"/>
        <v>bd.</v>
      </c>
      <c r="F797" s="233" t="str">
        <f t="shared" si="835"/>
        <v>bd.</v>
      </c>
      <c r="G797" s="233" t="str">
        <f t="shared" si="835"/>
        <v>bd.</v>
      </c>
      <c r="H797" s="233" t="str">
        <f t="shared" si="835"/>
        <v>bd.</v>
      </c>
      <c r="I797" s="233" t="str">
        <f t="shared" si="835"/>
        <v>bd.</v>
      </c>
      <c r="J797" s="233" t="str">
        <f t="shared" si="835"/>
        <v>bd.</v>
      </c>
      <c r="K797" s="233" t="str">
        <f t="shared" si="835"/>
        <v>bd.</v>
      </c>
      <c r="L797" s="233" t="str">
        <f t="shared" si="835"/>
        <v>bd.</v>
      </c>
      <c r="M797" s="233" t="str">
        <f t="shared" si="835"/>
        <v>bd.</v>
      </c>
      <c r="N797" s="233" t="str">
        <f t="shared" si="835"/>
        <v>bd.</v>
      </c>
      <c r="O797" s="233" t="str">
        <f t="shared" si="835"/>
        <v>bd.</v>
      </c>
      <c r="P797" s="233" t="str">
        <f t="shared" si="835"/>
        <v>bd.</v>
      </c>
      <c r="Q797" s="233" t="str">
        <f t="shared" si="835"/>
        <v>bd.</v>
      </c>
      <c r="R797" s="233" t="str">
        <f t="shared" si="835"/>
        <v>bd.</v>
      </c>
      <c r="S797" s="233" t="str">
        <f t="shared" si="835"/>
        <v>bd.</v>
      </c>
      <c r="T797" s="233" t="str">
        <f t="shared" si="835"/>
        <v>bd.</v>
      </c>
      <c r="U797" s="233" t="str">
        <f t="shared" si="835"/>
        <v>bd.</v>
      </c>
      <c r="V797" s="233" t="str">
        <f t="shared" si="835"/>
        <v>bd.</v>
      </c>
      <c r="W797" s="233" t="str">
        <f t="shared" si="835"/>
        <v>bd.</v>
      </c>
      <c r="X797" s="233" t="str">
        <f t="shared" si="835"/>
        <v>bd.</v>
      </c>
      <c r="Y797" s="233" t="str">
        <f t="shared" si="835"/>
        <v>bd.</v>
      </c>
      <c r="Z797" s="233" t="str">
        <f t="shared" ref="Z797:AA797" si="836">IFERROR(Z721/Z733,"bd.")</f>
        <v>bd.</v>
      </c>
      <c r="AA797" s="233" t="str">
        <f t="shared" si="836"/>
        <v>bd.</v>
      </c>
    </row>
    <row r="798" spans="1:27" outlineLevel="1" x14ac:dyDescent="0.3">
      <c r="A798" s="241"/>
      <c r="B798" s="210" t="s">
        <v>163</v>
      </c>
      <c r="C798" s="234"/>
      <c r="D798" s="234"/>
      <c r="E798" s="234"/>
      <c r="F798" s="234"/>
      <c r="G798" s="234"/>
      <c r="H798" s="234"/>
      <c r="I798" s="234"/>
      <c r="J798" s="234"/>
      <c r="K798" s="234"/>
      <c r="L798" s="234"/>
      <c r="M798" s="234"/>
      <c r="N798" s="234"/>
      <c r="O798" s="234"/>
      <c r="P798" s="234"/>
      <c r="Q798" s="234"/>
      <c r="R798" s="234"/>
      <c r="S798" s="234"/>
      <c r="T798" s="234"/>
      <c r="U798" s="234"/>
      <c r="V798" s="234"/>
      <c r="W798" s="234"/>
      <c r="X798" s="234"/>
      <c r="Y798" s="234"/>
      <c r="Z798" s="234"/>
      <c r="AA798" s="234"/>
    </row>
    <row r="799" spans="1:27" ht="4" customHeight="1" outlineLevel="1" x14ac:dyDescent="0.3">
      <c r="A799" s="241"/>
      <c r="C799" s="172"/>
      <c r="D799" s="172"/>
      <c r="E799" s="172"/>
      <c r="F799" s="172"/>
      <c r="G799" s="172"/>
      <c r="H799" s="172"/>
      <c r="I799" s="172"/>
      <c r="J799" s="172"/>
      <c r="K799" s="172"/>
      <c r="L799" s="172"/>
      <c r="M799" s="172"/>
      <c r="N799" s="172"/>
      <c r="O799" s="172"/>
      <c r="P799" s="172"/>
      <c r="Q799" s="172"/>
      <c r="R799" s="172"/>
      <c r="S799" s="172"/>
      <c r="T799" s="172"/>
      <c r="U799" s="172"/>
      <c r="V799" s="172"/>
      <c r="W799" s="172"/>
      <c r="X799" s="172"/>
      <c r="Y799" s="172"/>
      <c r="Z799" s="172"/>
      <c r="AA799" s="172"/>
    </row>
    <row r="800" spans="1:27" outlineLevel="1" x14ac:dyDescent="0.3">
      <c r="A800" s="241"/>
      <c r="B800" s="168" t="s">
        <v>164</v>
      </c>
      <c r="C800" s="172"/>
      <c r="D800" s="172"/>
      <c r="E800" s="172"/>
      <c r="F800" s="172"/>
      <c r="G800" s="172"/>
      <c r="H800" s="172"/>
      <c r="I800" s="172"/>
      <c r="J800" s="172"/>
      <c r="K800" s="172"/>
      <c r="L800" s="172"/>
      <c r="M800" s="172"/>
      <c r="N800" s="172"/>
      <c r="O800" s="172"/>
      <c r="P800" s="172"/>
      <c r="Q800" s="172"/>
      <c r="R800" s="172"/>
      <c r="S800" s="172"/>
      <c r="T800" s="172"/>
      <c r="U800" s="172"/>
      <c r="V800" s="172"/>
      <c r="W800" s="172"/>
      <c r="X800" s="172"/>
      <c r="Y800" s="172"/>
      <c r="Z800" s="172"/>
      <c r="AA800" s="172"/>
    </row>
    <row r="801" spans="1:27" outlineLevel="1" x14ac:dyDescent="0.3">
      <c r="A801" s="241"/>
      <c r="B801" s="210" t="s">
        <v>165</v>
      </c>
      <c r="C801" s="235" t="str">
        <f t="shared" ref="C801:Y801" si="837">IFERROR(C703/C726,"bd.")</f>
        <v>bd.</v>
      </c>
      <c r="D801" s="235" t="str">
        <f t="shared" si="837"/>
        <v>bd.</v>
      </c>
      <c r="E801" s="235" t="str">
        <f t="shared" si="837"/>
        <v>bd.</v>
      </c>
      <c r="F801" s="235" t="str">
        <f t="shared" si="837"/>
        <v>bd.</v>
      </c>
      <c r="G801" s="235" t="str">
        <f t="shared" si="837"/>
        <v>bd.</v>
      </c>
      <c r="H801" s="235" t="str">
        <f t="shared" si="837"/>
        <v>bd.</v>
      </c>
      <c r="I801" s="235" t="str">
        <f t="shared" si="837"/>
        <v>bd.</v>
      </c>
      <c r="J801" s="235" t="str">
        <f t="shared" si="837"/>
        <v>bd.</v>
      </c>
      <c r="K801" s="235" t="str">
        <f t="shared" si="837"/>
        <v>bd.</v>
      </c>
      <c r="L801" s="235" t="str">
        <f t="shared" si="837"/>
        <v>bd.</v>
      </c>
      <c r="M801" s="235" t="str">
        <f t="shared" si="837"/>
        <v>bd.</v>
      </c>
      <c r="N801" s="235" t="str">
        <f t="shared" si="837"/>
        <v>bd.</v>
      </c>
      <c r="O801" s="235" t="str">
        <f t="shared" si="837"/>
        <v>bd.</v>
      </c>
      <c r="P801" s="235" t="str">
        <f t="shared" si="837"/>
        <v>bd.</v>
      </c>
      <c r="Q801" s="235" t="str">
        <f t="shared" si="837"/>
        <v>bd.</v>
      </c>
      <c r="R801" s="235" t="str">
        <f t="shared" si="837"/>
        <v>bd.</v>
      </c>
      <c r="S801" s="235" t="str">
        <f t="shared" si="837"/>
        <v>bd.</v>
      </c>
      <c r="T801" s="235" t="str">
        <f t="shared" si="837"/>
        <v>bd.</v>
      </c>
      <c r="U801" s="235" t="str">
        <f t="shared" si="837"/>
        <v>bd.</v>
      </c>
      <c r="V801" s="235" t="str">
        <f t="shared" si="837"/>
        <v>bd.</v>
      </c>
      <c r="W801" s="235" t="str">
        <f t="shared" si="837"/>
        <v>bd.</v>
      </c>
      <c r="X801" s="235" t="str">
        <f t="shared" si="837"/>
        <v>bd.</v>
      </c>
      <c r="Y801" s="235" t="str">
        <f t="shared" si="837"/>
        <v>bd.</v>
      </c>
      <c r="Z801" s="235" t="str">
        <f t="shared" ref="Z801:AA801" si="838">IFERROR(Z703/Z726,"bd.")</f>
        <v>bd.</v>
      </c>
      <c r="AA801" s="235" t="str">
        <f t="shared" si="838"/>
        <v>bd.</v>
      </c>
    </row>
    <row r="802" spans="1:27" outlineLevel="1" x14ac:dyDescent="0.3">
      <c r="A802" s="241"/>
      <c r="B802" s="210" t="s">
        <v>166</v>
      </c>
      <c r="C802" s="235" t="str">
        <f t="shared" ref="C802:Y802" si="839">IFERROR((C703-C704)/C726,"bd.")</f>
        <v>bd.</v>
      </c>
      <c r="D802" s="235" t="str">
        <f t="shared" si="839"/>
        <v>bd.</v>
      </c>
      <c r="E802" s="235" t="str">
        <f t="shared" si="839"/>
        <v>bd.</v>
      </c>
      <c r="F802" s="235" t="str">
        <f t="shared" si="839"/>
        <v>bd.</v>
      </c>
      <c r="G802" s="235" t="str">
        <f t="shared" si="839"/>
        <v>bd.</v>
      </c>
      <c r="H802" s="235" t="str">
        <f t="shared" si="839"/>
        <v>bd.</v>
      </c>
      <c r="I802" s="235" t="str">
        <f t="shared" si="839"/>
        <v>bd.</v>
      </c>
      <c r="J802" s="235" t="str">
        <f t="shared" si="839"/>
        <v>bd.</v>
      </c>
      <c r="K802" s="235" t="str">
        <f t="shared" si="839"/>
        <v>bd.</v>
      </c>
      <c r="L802" s="235" t="str">
        <f t="shared" si="839"/>
        <v>bd.</v>
      </c>
      <c r="M802" s="235" t="str">
        <f t="shared" si="839"/>
        <v>bd.</v>
      </c>
      <c r="N802" s="235" t="str">
        <f t="shared" si="839"/>
        <v>bd.</v>
      </c>
      <c r="O802" s="235" t="str">
        <f t="shared" si="839"/>
        <v>bd.</v>
      </c>
      <c r="P802" s="235" t="str">
        <f t="shared" si="839"/>
        <v>bd.</v>
      </c>
      <c r="Q802" s="235" t="str">
        <f t="shared" si="839"/>
        <v>bd.</v>
      </c>
      <c r="R802" s="235" t="str">
        <f t="shared" si="839"/>
        <v>bd.</v>
      </c>
      <c r="S802" s="235" t="str">
        <f t="shared" si="839"/>
        <v>bd.</v>
      </c>
      <c r="T802" s="235" t="str">
        <f t="shared" si="839"/>
        <v>bd.</v>
      </c>
      <c r="U802" s="235" t="str">
        <f t="shared" si="839"/>
        <v>bd.</v>
      </c>
      <c r="V802" s="235" t="str">
        <f t="shared" si="839"/>
        <v>bd.</v>
      </c>
      <c r="W802" s="235" t="str">
        <f t="shared" si="839"/>
        <v>bd.</v>
      </c>
      <c r="X802" s="235" t="str">
        <f t="shared" si="839"/>
        <v>bd.</v>
      </c>
      <c r="Y802" s="235" t="str">
        <f t="shared" si="839"/>
        <v>bd.</v>
      </c>
      <c r="Z802" s="235" t="str">
        <f t="shared" ref="Z802:AA802" si="840">IFERROR((Z703-Z704)/Z726,"bd.")</f>
        <v>bd.</v>
      </c>
      <c r="AA802" s="235" t="str">
        <f t="shared" si="840"/>
        <v>bd.</v>
      </c>
    </row>
    <row r="803" spans="1:27" ht="4" customHeight="1" outlineLevel="1" x14ac:dyDescent="0.3">
      <c r="A803" s="241"/>
      <c r="C803" s="172"/>
      <c r="D803" s="172"/>
      <c r="E803" s="172"/>
      <c r="F803" s="172"/>
      <c r="G803" s="172"/>
      <c r="H803" s="172"/>
      <c r="I803" s="172"/>
      <c r="J803" s="172"/>
      <c r="K803" s="172"/>
      <c r="L803" s="172"/>
      <c r="M803" s="172"/>
      <c r="N803" s="172"/>
      <c r="O803" s="172"/>
      <c r="P803" s="172"/>
      <c r="Q803" s="172"/>
      <c r="R803" s="172"/>
      <c r="S803" s="172"/>
      <c r="T803" s="172"/>
      <c r="U803" s="172"/>
      <c r="V803" s="172"/>
      <c r="W803" s="172"/>
      <c r="X803" s="172"/>
      <c r="Y803" s="172"/>
      <c r="Z803" s="172"/>
      <c r="AA803" s="172"/>
    </row>
    <row r="804" spans="1:27" outlineLevel="1" x14ac:dyDescent="0.3">
      <c r="A804" s="241"/>
      <c r="B804" s="168" t="s">
        <v>167</v>
      </c>
      <c r="C804" s="172"/>
      <c r="D804" s="172"/>
      <c r="E804" s="172"/>
      <c r="F804" s="172"/>
      <c r="G804" s="172"/>
      <c r="H804" s="172"/>
      <c r="I804" s="172"/>
      <c r="J804" s="172"/>
      <c r="K804" s="172"/>
      <c r="L804" s="172"/>
      <c r="M804" s="172"/>
      <c r="N804" s="172"/>
      <c r="O804" s="172"/>
      <c r="P804" s="172"/>
      <c r="Q804" s="172"/>
      <c r="R804" s="172"/>
      <c r="S804" s="172"/>
      <c r="T804" s="172"/>
      <c r="U804" s="172"/>
      <c r="V804" s="172"/>
      <c r="W804" s="172"/>
      <c r="X804" s="172"/>
      <c r="Y804" s="172"/>
      <c r="Z804" s="172"/>
      <c r="AA804" s="172"/>
    </row>
    <row r="805" spans="1:27" outlineLevel="1" x14ac:dyDescent="0.3">
      <c r="A805" s="241"/>
      <c r="B805" s="210" t="s">
        <v>168</v>
      </c>
      <c r="C805" s="234" t="str">
        <f>IFERROR(ROUND((AVERAGE(C704)/(AVERAGE(C737)-AVERAGE(C738)))*360,0),"bd.")</f>
        <v>bd.</v>
      </c>
      <c r="D805" s="234" t="str">
        <f>IFERROR(ROUND((AVERAGE(C704:D704)/(AVERAGE(C737:D737)-AVERAGE(C738:D738)))*360,0),"bd.")</f>
        <v>bd.</v>
      </c>
      <c r="E805" s="234" t="str">
        <f>IFERROR(ROUND((AVERAGE(D704:E704)/(AVERAGE(D737:E737)-AVERAGE(D738:E738)))*360,0),"bd.")</f>
        <v>bd.</v>
      </c>
      <c r="F805" s="234" t="str">
        <f>IFERROR(ROUND((AVERAGE(E704:F704)/(AVERAGE(E737:F737)-AVERAGE(E738:F738)))*360,0),"bd.")</f>
        <v>bd.</v>
      </c>
      <c r="G805" s="234" t="str">
        <f>IFERROR(ROUND((AVERAGE(E704:G704)/(AVERAGE(E737:G737)-AVERAGE(E738:G738)))*360,0),"bd.")</f>
        <v>bd.</v>
      </c>
      <c r="H805" s="234" t="str">
        <f t="shared" ref="H805:Y805" si="841">IFERROR(ROUND((AVERAGE(G704:H704)/(AVERAGE(G737:H737)-AVERAGE(G738:H738)))*360,0),"bd.")</f>
        <v>bd.</v>
      </c>
      <c r="I805" s="234" t="str">
        <f t="shared" si="841"/>
        <v>bd.</v>
      </c>
      <c r="J805" s="234" t="str">
        <f t="shared" si="841"/>
        <v>bd.</v>
      </c>
      <c r="K805" s="234" t="str">
        <f t="shared" si="841"/>
        <v>bd.</v>
      </c>
      <c r="L805" s="234" t="str">
        <f t="shared" si="841"/>
        <v>bd.</v>
      </c>
      <c r="M805" s="234" t="str">
        <f t="shared" si="841"/>
        <v>bd.</v>
      </c>
      <c r="N805" s="234" t="str">
        <f t="shared" si="841"/>
        <v>bd.</v>
      </c>
      <c r="O805" s="234" t="str">
        <f t="shared" si="841"/>
        <v>bd.</v>
      </c>
      <c r="P805" s="234" t="str">
        <f t="shared" si="841"/>
        <v>bd.</v>
      </c>
      <c r="Q805" s="234" t="str">
        <f t="shared" si="841"/>
        <v>bd.</v>
      </c>
      <c r="R805" s="234" t="str">
        <f t="shared" si="841"/>
        <v>bd.</v>
      </c>
      <c r="S805" s="234" t="str">
        <f t="shared" si="841"/>
        <v>bd.</v>
      </c>
      <c r="T805" s="234" t="str">
        <f t="shared" si="841"/>
        <v>bd.</v>
      </c>
      <c r="U805" s="234" t="str">
        <f t="shared" si="841"/>
        <v>bd.</v>
      </c>
      <c r="V805" s="234" t="str">
        <f t="shared" si="841"/>
        <v>bd.</v>
      </c>
      <c r="W805" s="234" t="str">
        <f t="shared" si="841"/>
        <v>bd.</v>
      </c>
      <c r="X805" s="234" t="str">
        <f t="shared" si="841"/>
        <v>bd.</v>
      </c>
      <c r="Y805" s="234" t="str">
        <f t="shared" si="841"/>
        <v>bd.</v>
      </c>
      <c r="Z805" s="234" t="str">
        <f t="shared" ref="Z805" si="842">IFERROR(ROUND((AVERAGE(Y704:Z704)/(AVERAGE(Y737:Z737)-AVERAGE(Y738:Z738)))*360,0),"bd.")</f>
        <v>bd.</v>
      </c>
      <c r="AA805" s="234" t="str">
        <f t="shared" ref="AA805" si="843">IFERROR(ROUND((AVERAGE(Z704:AA704)/(AVERAGE(Z737:AA737)-AVERAGE(Z738:AA738)))*360,0),"bd.")</f>
        <v>bd.</v>
      </c>
    </row>
    <row r="806" spans="1:27" outlineLevel="1" x14ac:dyDescent="0.3">
      <c r="A806" s="241"/>
      <c r="B806" s="210" t="s">
        <v>169</v>
      </c>
      <c r="C806" s="234" t="str">
        <f>IFERROR(ROUND((AVERAGE(B705:C705)/AVERAGE(C736))*360,0),"bd.")</f>
        <v>bd.</v>
      </c>
      <c r="D806" s="234" t="str">
        <f>IFERROR(ROUND((AVERAGE(C705:D705)/AVERAGE(C736:D736))*360,0),"bd.")</f>
        <v>bd.</v>
      </c>
      <c r="E806" s="234" t="str">
        <f>IFERROR(ROUND((AVERAGE(D705:E705)/AVERAGE(D736:E736))*360,0),"bd.")</f>
        <v>bd.</v>
      </c>
      <c r="F806" s="234" t="str">
        <f>IFERROR(ROUND((AVERAGE(E705:F705)/AVERAGE(E736:F736))*(MONTH(F761)*30),0),"bd.")</f>
        <v>bd.</v>
      </c>
      <c r="G806" s="234" t="str">
        <f>IFERROR(ROUND((AVERAGE(E705:G705)/AVERAGE(E736:G736))*360,0),"bd.")</f>
        <v>bd.</v>
      </c>
      <c r="H806" s="234" t="str">
        <f t="shared" ref="H806:Y806" si="844">IFERROR(ROUND((AVERAGE(G705:H705)/AVERAGE(G736:H736))*360,0),"bd.")</f>
        <v>bd.</v>
      </c>
      <c r="I806" s="234" t="str">
        <f t="shared" si="844"/>
        <v>bd.</v>
      </c>
      <c r="J806" s="234" t="str">
        <f t="shared" si="844"/>
        <v>bd.</v>
      </c>
      <c r="K806" s="234" t="str">
        <f t="shared" si="844"/>
        <v>bd.</v>
      </c>
      <c r="L806" s="234" t="str">
        <f t="shared" si="844"/>
        <v>bd.</v>
      </c>
      <c r="M806" s="234" t="str">
        <f t="shared" si="844"/>
        <v>bd.</v>
      </c>
      <c r="N806" s="234" t="str">
        <f t="shared" si="844"/>
        <v>bd.</v>
      </c>
      <c r="O806" s="234" t="str">
        <f t="shared" si="844"/>
        <v>bd.</v>
      </c>
      <c r="P806" s="234" t="str">
        <f t="shared" si="844"/>
        <v>bd.</v>
      </c>
      <c r="Q806" s="234" t="str">
        <f t="shared" si="844"/>
        <v>bd.</v>
      </c>
      <c r="R806" s="234" t="str">
        <f t="shared" si="844"/>
        <v>bd.</v>
      </c>
      <c r="S806" s="234" t="str">
        <f t="shared" si="844"/>
        <v>bd.</v>
      </c>
      <c r="T806" s="234" t="str">
        <f t="shared" si="844"/>
        <v>bd.</v>
      </c>
      <c r="U806" s="234" t="str">
        <f t="shared" si="844"/>
        <v>bd.</v>
      </c>
      <c r="V806" s="234" t="str">
        <f t="shared" si="844"/>
        <v>bd.</v>
      </c>
      <c r="W806" s="234" t="str">
        <f t="shared" si="844"/>
        <v>bd.</v>
      </c>
      <c r="X806" s="234" t="str">
        <f t="shared" si="844"/>
        <v>bd.</v>
      </c>
      <c r="Y806" s="234" t="str">
        <f t="shared" si="844"/>
        <v>bd.</v>
      </c>
      <c r="Z806" s="234" t="str">
        <f t="shared" ref="Z806" si="845">IFERROR(ROUND((AVERAGE(Y705:Z705)/AVERAGE(Y736:Z736))*360,0),"bd.")</f>
        <v>bd.</v>
      </c>
      <c r="AA806" s="234" t="str">
        <f t="shared" ref="AA806" si="846">IFERROR(ROUND((AVERAGE(Z705:AA705)/AVERAGE(Z736:AA736))*360,0),"bd.")</f>
        <v>bd.</v>
      </c>
    </row>
    <row r="807" spans="1:27" outlineLevel="1" x14ac:dyDescent="0.3">
      <c r="A807" s="241"/>
      <c r="B807" s="210" t="s">
        <v>170</v>
      </c>
      <c r="C807" s="234" t="str">
        <f>IFERROR(ROUND((AVERAGE(C726)/(AVERAGE(C737)-AVERAGE(C738)))*360,0),"bd.")</f>
        <v>bd.</v>
      </c>
      <c r="D807" s="234" t="str">
        <f>IFERROR(ROUND((AVERAGE(C726:D726)/(AVERAGE(C737:D737)-AVERAGE(C738:D738)))*360,0),"bd.")</f>
        <v>bd.</v>
      </c>
      <c r="E807" s="234" t="str">
        <f>IFERROR(ROUND((AVERAGE(D726:E726)/(AVERAGE(D737:E737)-AVERAGE(D738:E738)))*360,0),"bd.")</f>
        <v>bd.</v>
      </c>
      <c r="F807" s="234" t="str">
        <f>IFERROR(ROUND((AVERAGE(E726:F726)/(AVERAGE(E737:F737)-AVERAGE(E738:F738)))*360,0),"bd.")</f>
        <v>bd.</v>
      </c>
      <c r="G807" s="234" t="str">
        <f>IFERROR(ROUND((AVERAGE(E726:G726)/(AVERAGE(E737:G737)-AVERAGE(E738:G738)))*360,0),"bd.")</f>
        <v>bd.</v>
      </c>
      <c r="H807" s="234" t="str">
        <f t="shared" ref="H807:Y807" si="847">IFERROR(ROUND((AVERAGE(G726:H726)/(AVERAGE(G737:H737)-AVERAGE(G738:H738)))*360,0),"bd.")</f>
        <v>bd.</v>
      </c>
      <c r="I807" s="234" t="str">
        <f t="shared" si="847"/>
        <v>bd.</v>
      </c>
      <c r="J807" s="234" t="str">
        <f t="shared" si="847"/>
        <v>bd.</v>
      </c>
      <c r="K807" s="234" t="str">
        <f t="shared" si="847"/>
        <v>bd.</v>
      </c>
      <c r="L807" s="234" t="str">
        <f t="shared" si="847"/>
        <v>bd.</v>
      </c>
      <c r="M807" s="234" t="str">
        <f t="shared" si="847"/>
        <v>bd.</v>
      </c>
      <c r="N807" s="234" t="str">
        <f t="shared" si="847"/>
        <v>bd.</v>
      </c>
      <c r="O807" s="234" t="str">
        <f t="shared" si="847"/>
        <v>bd.</v>
      </c>
      <c r="P807" s="234" t="str">
        <f t="shared" si="847"/>
        <v>bd.</v>
      </c>
      <c r="Q807" s="234" t="str">
        <f t="shared" si="847"/>
        <v>bd.</v>
      </c>
      <c r="R807" s="234" t="str">
        <f t="shared" si="847"/>
        <v>bd.</v>
      </c>
      <c r="S807" s="234" t="str">
        <f t="shared" si="847"/>
        <v>bd.</v>
      </c>
      <c r="T807" s="234" t="str">
        <f t="shared" si="847"/>
        <v>bd.</v>
      </c>
      <c r="U807" s="234" t="str">
        <f t="shared" si="847"/>
        <v>bd.</v>
      </c>
      <c r="V807" s="234" t="str">
        <f t="shared" si="847"/>
        <v>bd.</v>
      </c>
      <c r="W807" s="234" t="str">
        <f t="shared" si="847"/>
        <v>bd.</v>
      </c>
      <c r="X807" s="234" t="str">
        <f t="shared" si="847"/>
        <v>bd.</v>
      </c>
      <c r="Y807" s="234" t="str">
        <f t="shared" si="847"/>
        <v>bd.</v>
      </c>
      <c r="Z807" s="234" t="str">
        <f t="shared" ref="Z807" si="848">IFERROR(ROUND((AVERAGE(Y726:Z726)/(AVERAGE(Y737:Z737)-AVERAGE(Y738:Z738)))*360,0),"bd.")</f>
        <v>bd.</v>
      </c>
      <c r="AA807" s="234" t="str">
        <f t="shared" ref="AA807" si="849">IFERROR(ROUND((AVERAGE(Z726:AA726)/(AVERAGE(Z737:AA737)-AVERAGE(Z738:AA738)))*360,0),"bd.")</f>
        <v>bd.</v>
      </c>
    </row>
    <row r="808" spans="1:27" ht="4" customHeight="1" outlineLevel="1" x14ac:dyDescent="0.3">
      <c r="A808" s="241"/>
      <c r="C808" s="172"/>
      <c r="D808" s="172"/>
      <c r="E808" s="172"/>
      <c r="F808" s="172"/>
      <c r="G808" s="172"/>
      <c r="H808" s="172"/>
      <c r="I808" s="172"/>
      <c r="J808" s="172"/>
      <c r="K808" s="172"/>
      <c r="L808" s="172"/>
      <c r="M808" s="172"/>
      <c r="N808" s="172"/>
      <c r="O808" s="172"/>
      <c r="P808" s="172"/>
      <c r="Q808" s="172"/>
      <c r="R808" s="172"/>
      <c r="S808" s="172"/>
      <c r="T808" s="172"/>
      <c r="U808" s="172"/>
      <c r="V808" s="172"/>
      <c r="W808" s="172"/>
      <c r="X808" s="172"/>
      <c r="Y808" s="172"/>
      <c r="Z808" s="172"/>
      <c r="AA808" s="172"/>
    </row>
    <row r="809" spans="1:27" outlineLevel="1" x14ac:dyDescent="0.3">
      <c r="A809" s="241"/>
      <c r="B809" s="168" t="s">
        <v>171</v>
      </c>
      <c r="C809" s="172"/>
      <c r="D809" s="172"/>
      <c r="E809" s="172"/>
      <c r="F809" s="172"/>
      <c r="G809" s="172"/>
      <c r="H809" s="172"/>
      <c r="I809" s="172"/>
      <c r="J809" s="172"/>
      <c r="K809" s="172"/>
      <c r="L809" s="172"/>
      <c r="M809" s="172"/>
      <c r="N809" s="172"/>
      <c r="O809" s="172"/>
      <c r="P809" s="172"/>
      <c r="Q809" s="172"/>
      <c r="R809" s="172"/>
      <c r="S809" s="172"/>
      <c r="T809" s="172"/>
      <c r="U809" s="172"/>
      <c r="V809" s="172"/>
      <c r="W809" s="172"/>
      <c r="X809" s="172"/>
      <c r="Y809" s="172"/>
      <c r="Z809" s="172"/>
      <c r="AA809" s="172"/>
    </row>
    <row r="810" spans="1:27" outlineLevel="1" x14ac:dyDescent="0.3">
      <c r="A810" s="241"/>
      <c r="B810" s="210" t="s">
        <v>172</v>
      </c>
      <c r="C810" s="235" t="str">
        <f t="shared" ref="C810:Y810" si="850">IFERROR(C721/C716,"bd.")</f>
        <v>bd.</v>
      </c>
      <c r="D810" s="235" t="str">
        <f t="shared" si="850"/>
        <v>bd.</v>
      </c>
      <c r="E810" s="235" t="str">
        <f t="shared" si="850"/>
        <v>bd.</v>
      </c>
      <c r="F810" s="235" t="str">
        <f t="shared" si="850"/>
        <v>bd.</v>
      </c>
      <c r="G810" s="235" t="str">
        <f t="shared" si="850"/>
        <v>bd.</v>
      </c>
      <c r="H810" s="235" t="str">
        <f t="shared" si="850"/>
        <v>bd.</v>
      </c>
      <c r="I810" s="235" t="str">
        <f t="shared" si="850"/>
        <v>bd.</v>
      </c>
      <c r="J810" s="235" t="str">
        <f t="shared" si="850"/>
        <v>bd.</v>
      </c>
      <c r="K810" s="235" t="str">
        <f t="shared" si="850"/>
        <v>bd.</v>
      </c>
      <c r="L810" s="235" t="str">
        <f t="shared" si="850"/>
        <v>bd.</v>
      </c>
      <c r="M810" s="235" t="str">
        <f t="shared" si="850"/>
        <v>bd.</v>
      </c>
      <c r="N810" s="235" t="str">
        <f t="shared" si="850"/>
        <v>bd.</v>
      </c>
      <c r="O810" s="235" t="str">
        <f t="shared" si="850"/>
        <v>bd.</v>
      </c>
      <c r="P810" s="235" t="str">
        <f t="shared" si="850"/>
        <v>bd.</v>
      </c>
      <c r="Q810" s="235" t="str">
        <f t="shared" si="850"/>
        <v>bd.</v>
      </c>
      <c r="R810" s="235" t="str">
        <f t="shared" si="850"/>
        <v>bd.</v>
      </c>
      <c r="S810" s="235" t="str">
        <f t="shared" si="850"/>
        <v>bd.</v>
      </c>
      <c r="T810" s="235" t="str">
        <f t="shared" si="850"/>
        <v>bd.</v>
      </c>
      <c r="U810" s="235" t="str">
        <f t="shared" si="850"/>
        <v>bd.</v>
      </c>
      <c r="V810" s="235" t="str">
        <f t="shared" si="850"/>
        <v>bd.</v>
      </c>
      <c r="W810" s="235" t="str">
        <f t="shared" si="850"/>
        <v>bd.</v>
      </c>
      <c r="X810" s="235" t="str">
        <f t="shared" si="850"/>
        <v>bd.</v>
      </c>
      <c r="Y810" s="235" t="str">
        <f t="shared" si="850"/>
        <v>bd.</v>
      </c>
      <c r="Z810" s="235" t="str">
        <f t="shared" ref="Z810:AA810" si="851">IFERROR(Z721/Z716,"bd.")</f>
        <v>bd.</v>
      </c>
      <c r="AA810" s="235" t="str">
        <f t="shared" si="851"/>
        <v>bd.</v>
      </c>
    </row>
    <row r="811" spans="1:27" outlineLevel="1" x14ac:dyDescent="0.3">
      <c r="A811" s="241"/>
      <c r="B811" s="210" t="s">
        <v>173</v>
      </c>
      <c r="C811" s="235" t="str">
        <f t="shared" ref="C811:Y811" si="852">IFERROR((C751+C738)/C754,"bd.")</f>
        <v>bd.</v>
      </c>
      <c r="D811" s="235" t="str">
        <f t="shared" si="852"/>
        <v>bd.</v>
      </c>
      <c r="E811" s="235" t="str">
        <f t="shared" si="852"/>
        <v>bd.</v>
      </c>
      <c r="F811" s="235" t="str">
        <f t="shared" si="852"/>
        <v>bd.</v>
      </c>
      <c r="G811" s="235" t="str">
        <f t="shared" si="852"/>
        <v>bd.</v>
      </c>
      <c r="H811" s="235" t="str">
        <f t="shared" si="852"/>
        <v>bd.</v>
      </c>
      <c r="I811" s="235" t="str">
        <f t="shared" si="852"/>
        <v>bd.</v>
      </c>
      <c r="J811" s="235" t="str">
        <f t="shared" si="852"/>
        <v>bd.</v>
      </c>
      <c r="K811" s="235" t="str">
        <f t="shared" si="852"/>
        <v>bd.</v>
      </c>
      <c r="L811" s="235" t="str">
        <f t="shared" si="852"/>
        <v>bd.</v>
      </c>
      <c r="M811" s="235" t="str">
        <f t="shared" si="852"/>
        <v>bd.</v>
      </c>
      <c r="N811" s="235" t="str">
        <f t="shared" si="852"/>
        <v>bd.</v>
      </c>
      <c r="O811" s="235" t="str">
        <f t="shared" si="852"/>
        <v>bd.</v>
      </c>
      <c r="P811" s="235" t="str">
        <f t="shared" si="852"/>
        <v>bd.</v>
      </c>
      <c r="Q811" s="235" t="str">
        <f t="shared" si="852"/>
        <v>bd.</v>
      </c>
      <c r="R811" s="235" t="str">
        <f t="shared" si="852"/>
        <v>bd.</v>
      </c>
      <c r="S811" s="235" t="str">
        <f t="shared" si="852"/>
        <v>bd.</v>
      </c>
      <c r="T811" s="235" t="str">
        <f t="shared" si="852"/>
        <v>bd.</v>
      </c>
      <c r="U811" s="235" t="str">
        <f t="shared" si="852"/>
        <v>bd.</v>
      </c>
      <c r="V811" s="235" t="str">
        <f t="shared" si="852"/>
        <v>bd.</v>
      </c>
      <c r="W811" s="235" t="str">
        <f t="shared" si="852"/>
        <v>bd.</v>
      </c>
      <c r="X811" s="235" t="str">
        <f t="shared" si="852"/>
        <v>bd.</v>
      </c>
      <c r="Y811" s="235" t="str">
        <f t="shared" si="852"/>
        <v>bd.</v>
      </c>
      <c r="Z811" s="235" t="str">
        <f t="shared" ref="Z811:AA811" si="853">IFERROR((Z751+Z738)/Z754,"bd.")</f>
        <v>bd.</v>
      </c>
      <c r="AA811" s="235" t="str">
        <f t="shared" si="853"/>
        <v>bd.</v>
      </c>
    </row>
    <row r="815" spans="1:27" x14ac:dyDescent="0.3">
      <c r="B815" s="365" t="s">
        <v>216</v>
      </c>
      <c r="C815" s="365"/>
      <c r="D815" s="365"/>
      <c r="E815" s="365"/>
    </row>
    <row r="817" spans="1:27" x14ac:dyDescent="0.3">
      <c r="A817" s="163" t="s">
        <v>121</v>
      </c>
      <c r="B817" s="173" t="s">
        <v>15</v>
      </c>
      <c r="C817" s="173" t="e">
        <f>C$688</f>
        <v>#N/A</v>
      </c>
      <c r="D817" s="173" t="e">
        <f t="shared" ref="D817:AA817" si="854">D$688</f>
        <v>#N/A</v>
      </c>
      <c r="E817" s="173" t="e">
        <f t="shared" si="854"/>
        <v>#N/A</v>
      </c>
      <c r="F817" s="173" t="e">
        <f t="shared" si="854"/>
        <v>#N/A</v>
      </c>
      <c r="G817" s="173">
        <f t="shared" ca="1" si="854"/>
        <v>2026</v>
      </c>
      <c r="H817" s="173">
        <f t="shared" ca="1" si="854"/>
        <v>2027</v>
      </c>
      <c r="I817" s="173">
        <f t="shared" ca="1" si="854"/>
        <v>2028</v>
      </c>
      <c r="J817" s="173">
        <f t="shared" ca="1" si="854"/>
        <v>2029</v>
      </c>
      <c r="K817" s="173">
        <f t="shared" ca="1" si="854"/>
        <v>2030</v>
      </c>
      <c r="L817" s="173">
        <f t="shared" ca="1" si="854"/>
        <v>2031</v>
      </c>
      <c r="M817" s="173">
        <f t="shared" ca="1" si="854"/>
        <v>2032</v>
      </c>
      <c r="N817" s="173">
        <f t="shared" ca="1" si="854"/>
        <v>2033</v>
      </c>
      <c r="O817" s="173">
        <f t="shared" ca="1" si="854"/>
        <v>2034</v>
      </c>
      <c r="P817" s="173">
        <f t="shared" ca="1" si="854"/>
        <v>2035</v>
      </c>
      <c r="Q817" s="173">
        <f t="shared" ca="1" si="854"/>
        <v>2036</v>
      </c>
      <c r="R817" s="173">
        <f t="shared" ca="1" si="854"/>
        <v>2037</v>
      </c>
      <c r="S817" s="173">
        <f t="shared" ca="1" si="854"/>
        <v>2038</v>
      </c>
      <c r="T817" s="173">
        <f t="shared" ca="1" si="854"/>
        <v>2039</v>
      </c>
      <c r="U817" s="173">
        <f t="shared" ca="1" si="854"/>
        <v>2040</v>
      </c>
      <c r="V817" s="173">
        <f t="shared" ca="1" si="854"/>
        <v>2041</v>
      </c>
      <c r="W817" s="173">
        <f t="shared" ca="1" si="854"/>
        <v>2042</v>
      </c>
      <c r="X817" s="173">
        <f t="shared" ca="1" si="854"/>
        <v>2043</v>
      </c>
      <c r="Y817" s="173">
        <f t="shared" ca="1" si="854"/>
        <v>2044</v>
      </c>
      <c r="Z817" s="173">
        <f t="shared" ca="1" si="854"/>
        <v>2045</v>
      </c>
      <c r="AA817" s="173">
        <f t="shared" ca="1" si="854"/>
        <v>2046</v>
      </c>
    </row>
    <row r="819" spans="1:27" outlineLevel="1" x14ac:dyDescent="0.3">
      <c r="B819" s="200" t="s">
        <v>16</v>
      </c>
      <c r="C819" s="201">
        <f>ROUND(C820+C821+C829+C830+C831,0)</f>
        <v>0</v>
      </c>
      <c r="D819" s="201">
        <f t="shared" ref="D819:L819" si="855">ROUND(D820+D821+D829+D830+D831,0)</f>
        <v>0</v>
      </c>
      <c r="E819" s="201">
        <f t="shared" si="855"/>
        <v>0</v>
      </c>
      <c r="F819" s="201">
        <f t="shared" si="855"/>
        <v>0</v>
      </c>
      <c r="G819" s="201">
        <f t="shared" ca="1" si="855"/>
        <v>0</v>
      </c>
      <c r="H819" s="201">
        <f t="shared" ca="1" si="855"/>
        <v>0</v>
      </c>
      <c r="I819" s="201">
        <f t="shared" ca="1" si="855"/>
        <v>0</v>
      </c>
      <c r="J819" s="201">
        <f t="shared" ca="1" si="855"/>
        <v>0</v>
      </c>
      <c r="K819" s="201">
        <f t="shared" ca="1" si="855"/>
        <v>0</v>
      </c>
      <c r="L819" s="201">
        <f t="shared" ca="1" si="855"/>
        <v>0</v>
      </c>
      <c r="M819" s="201">
        <f t="shared" ref="M819:X819" ca="1" si="856">ROUND(M820+M821+M829+M830+M831,0)</f>
        <v>0</v>
      </c>
      <c r="N819" s="201">
        <f t="shared" ca="1" si="856"/>
        <v>0</v>
      </c>
      <c r="O819" s="201">
        <f t="shared" ca="1" si="856"/>
        <v>0</v>
      </c>
      <c r="P819" s="201">
        <f t="shared" ca="1" si="856"/>
        <v>0</v>
      </c>
      <c r="Q819" s="201">
        <f t="shared" ca="1" si="856"/>
        <v>0</v>
      </c>
      <c r="R819" s="201">
        <f t="shared" ca="1" si="856"/>
        <v>0</v>
      </c>
      <c r="S819" s="201">
        <f t="shared" ca="1" si="856"/>
        <v>0</v>
      </c>
      <c r="T819" s="201">
        <f t="shared" ca="1" si="856"/>
        <v>0</v>
      </c>
      <c r="U819" s="201">
        <f t="shared" ca="1" si="856"/>
        <v>0</v>
      </c>
      <c r="V819" s="201">
        <f t="shared" ca="1" si="856"/>
        <v>0</v>
      </c>
      <c r="W819" s="201">
        <f t="shared" ca="1" si="856"/>
        <v>0</v>
      </c>
      <c r="X819" s="201">
        <f t="shared" ca="1" si="856"/>
        <v>0</v>
      </c>
      <c r="Y819" s="201">
        <f ca="1">ROUND(Y820+Y821+Y829+Y830+Y831,0)</f>
        <v>0</v>
      </c>
      <c r="Z819" s="201">
        <f t="shared" ref="Z819:AA819" ca="1" si="857">ROUND(Z820+Z821+Z829+Z830+Z831,0)</f>
        <v>0</v>
      </c>
      <c r="AA819" s="201">
        <f t="shared" ca="1" si="857"/>
        <v>0</v>
      </c>
    </row>
    <row r="820" spans="1:27" outlineLevel="1" x14ac:dyDescent="0.3">
      <c r="B820" s="217" t="s">
        <v>17</v>
      </c>
      <c r="C820" s="218">
        <f>C691</f>
        <v>0</v>
      </c>
      <c r="D820" s="218">
        <f>D691</f>
        <v>0</v>
      </c>
      <c r="E820" s="218">
        <f>E691</f>
        <v>0</v>
      </c>
      <c r="F820" s="218">
        <f>F691</f>
        <v>0</v>
      </c>
      <c r="G820" s="238">
        <f ca="1">IF(G$817=G$583,G691+G586,G691+F586)</f>
        <v>0</v>
      </c>
      <c r="H820" s="238">
        <f t="shared" ref="H820:AA820" ca="1" si="858">IF(H$817=H$583,H691+H586,H691+G586)</f>
        <v>0</v>
      </c>
      <c r="I820" s="238">
        <f t="shared" ca="1" si="858"/>
        <v>0</v>
      </c>
      <c r="J820" s="238">
        <f t="shared" ca="1" si="858"/>
        <v>0</v>
      </c>
      <c r="K820" s="238">
        <f t="shared" ca="1" si="858"/>
        <v>0</v>
      </c>
      <c r="L820" s="238">
        <f t="shared" ca="1" si="858"/>
        <v>0</v>
      </c>
      <c r="M820" s="238">
        <f t="shared" ca="1" si="858"/>
        <v>0</v>
      </c>
      <c r="N820" s="238">
        <f t="shared" ca="1" si="858"/>
        <v>0</v>
      </c>
      <c r="O820" s="238">
        <f t="shared" ca="1" si="858"/>
        <v>0</v>
      </c>
      <c r="P820" s="238">
        <f t="shared" ca="1" si="858"/>
        <v>0</v>
      </c>
      <c r="Q820" s="238">
        <f t="shared" ca="1" si="858"/>
        <v>0</v>
      </c>
      <c r="R820" s="238">
        <f t="shared" ca="1" si="858"/>
        <v>0</v>
      </c>
      <c r="S820" s="238">
        <f t="shared" ca="1" si="858"/>
        <v>0</v>
      </c>
      <c r="T820" s="238">
        <f t="shared" ca="1" si="858"/>
        <v>0</v>
      </c>
      <c r="U820" s="238">
        <f t="shared" ca="1" si="858"/>
        <v>0</v>
      </c>
      <c r="V820" s="238">
        <f t="shared" ca="1" si="858"/>
        <v>0</v>
      </c>
      <c r="W820" s="238">
        <f t="shared" ca="1" si="858"/>
        <v>0</v>
      </c>
      <c r="X820" s="238">
        <f t="shared" ca="1" si="858"/>
        <v>0</v>
      </c>
      <c r="Y820" s="238">
        <f t="shared" ca="1" si="858"/>
        <v>0</v>
      </c>
      <c r="Z820" s="238">
        <f t="shared" ca="1" si="858"/>
        <v>0</v>
      </c>
      <c r="AA820" s="238">
        <f t="shared" ca="1" si="858"/>
        <v>0</v>
      </c>
    </row>
    <row r="821" spans="1:27" outlineLevel="1" x14ac:dyDescent="0.3">
      <c r="B821" s="219" t="s">
        <v>18</v>
      </c>
      <c r="C821" s="220">
        <f>ROUND(C822+C828,0)</f>
        <v>0</v>
      </c>
      <c r="D821" s="220">
        <f>ROUND(D822+D828,0)</f>
        <v>0</v>
      </c>
      <c r="E821" s="220">
        <f t="shared" ref="E821:F821" si="859">ROUND(E822+E828,0)</f>
        <v>0</v>
      </c>
      <c r="F821" s="220">
        <f t="shared" si="859"/>
        <v>0</v>
      </c>
      <c r="G821" s="220">
        <f t="shared" ref="G821:L821" ca="1" si="860">ROUND(G822+G828,0)</f>
        <v>0</v>
      </c>
      <c r="H821" s="220">
        <f t="shared" ca="1" si="860"/>
        <v>0</v>
      </c>
      <c r="I821" s="220">
        <f t="shared" ca="1" si="860"/>
        <v>0</v>
      </c>
      <c r="J821" s="220">
        <f t="shared" ca="1" si="860"/>
        <v>0</v>
      </c>
      <c r="K821" s="220">
        <f t="shared" ca="1" si="860"/>
        <v>0</v>
      </c>
      <c r="L821" s="220">
        <f t="shared" ca="1" si="860"/>
        <v>0</v>
      </c>
      <c r="M821" s="220">
        <f t="shared" ref="M821:Y821" ca="1" si="861">ROUND(M822+M828,0)</f>
        <v>0</v>
      </c>
      <c r="N821" s="220">
        <f t="shared" ca="1" si="861"/>
        <v>0</v>
      </c>
      <c r="O821" s="220">
        <f t="shared" ca="1" si="861"/>
        <v>0</v>
      </c>
      <c r="P821" s="220">
        <f t="shared" ca="1" si="861"/>
        <v>0</v>
      </c>
      <c r="Q821" s="220">
        <f t="shared" ca="1" si="861"/>
        <v>0</v>
      </c>
      <c r="R821" s="220">
        <f t="shared" ca="1" si="861"/>
        <v>0</v>
      </c>
      <c r="S821" s="220">
        <f t="shared" ca="1" si="861"/>
        <v>0</v>
      </c>
      <c r="T821" s="220">
        <f t="shared" ca="1" si="861"/>
        <v>0</v>
      </c>
      <c r="U821" s="220">
        <f t="shared" ca="1" si="861"/>
        <v>0</v>
      </c>
      <c r="V821" s="220">
        <f t="shared" ca="1" si="861"/>
        <v>0</v>
      </c>
      <c r="W821" s="220">
        <f t="shared" ca="1" si="861"/>
        <v>0</v>
      </c>
      <c r="X821" s="220">
        <f t="shared" ca="1" si="861"/>
        <v>0</v>
      </c>
      <c r="Y821" s="220">
        <f t="shared" ca="1" si="861"/>
        <v>0</v>
      </c>
      <c r="Z821" s="220">
        <f t="shared" ref="Z821:AA821" ca="1" si="862">ROUND(Z822+Z828,0)</f>
        <v>0</v>
      </c>
      <c r="AA821" s="220">
        <f t="shared" ca="1" si="862"/>
        <v>0</v>
      </c>
    </row>
    <row r="822" spans="1:27" outlineLevel="1" x14ac:dyDescent="0.3">
      <c r="B822" s="207" t="s">
        <v>19</v>
      </c>
      <c r="C822" s="221">
        <f>ROUND(SUM(C823:C827),0)</f>
        <v>0</v>
      </c>
      <c r="D822" s="221">
        <f t="shared" ref="D822:L822" si="863">ROUND(SUM(D823:D827),0)</f>
        <v>0</v>
      </c>
      <c r="E822" s="221">
        <f t="shared" ref="E822:F822" si="864">ROUND(SUM(E823:E827),0)</f>
        <v>0</v>
      </c>
      <c r="F822" s="221">
        <f t="shared" si="864"/>
        <v>0</v>
      </c>
      <c r="G822" s="221">
        <f t="shared" ca="1" si="863"/>
        <v>0</v>
      </c>
      <c r="H822" s="221">
        <f t="shared" ca="1" si="863"/>
        <v>0</v>
      </c>
      <c r="I822" s="221">
        <f t="shared" ca="1" si="863"/>
        <v>0</v>
      </c>
      <c r="J822" s="221">
        <f t="shared" ca="1" si="863"/>
        <v>0</v>
      </c>
      <c r="K822" s="221">
        <f t="shared" ca="1" si="863"/>
        <v>0</v>
      </c>
      <c r="L822" s="221">
        <f t="shared" ca="1" si="863"/>
        <v>0</v>
      </c>
      <c r="M822" s="221">
        <f t="shared" ref="M822:Y822" ca="1" si="865">ROUND(SUM(M823:M827),0)</f>
        <v>0</v>
      </c>
      <c r="N822" s="221">
        <f t="shared" ca="1" si="865"/>
        <v>0</v>
      </c>
      <c r="O822" s="221">
        <f t="shared" ca="1" si="865"/>
        <v>0</v>
      </c>
      <c r="P822" s="221">
        <f t="shared" ca="1" si="865"/>
        <v>0</v>
      </c>
      <c r="Q822" s="221">
        <f t="shared" ca="1" si="865"/>
        <v>0</v>
      </c>
      <c r="R822" s="221">
        <f t="shared" ca="1" si="865"/>
        <v>0</v>
      </c>
      <c r="S822" s="221">
        <f t="shared" ca="1" si="865"/>
        <v>0</v>
      </c>
      <c r="T822" s="221">
        <f t="shared" ca="1" si="865"/>
        <v>0</v>
      </c>
      <c r="U822" s="221">
        <f t="shared" ca="1" si="865"/>
        <v>0</v>
      </c>
      <c r="V822" s="221">
        <f t="shared" ca="1" si="865"/>
        <v>0</v>
      </c>
      <c r="W822" s="221">
        <f t="shared" ca="1" si="865"/>
        <v>0</v>
      </c>
      <c r="X822" s="221">
        <f t="shared" ca="1" si="865"/>
        <v>0</v>
      </c>
      <c r="Y822" s="221">
        <f t="shared" ca="1" si="865"/>
        <v>0</v>
      </c>
      <c r="Z822" s="221">
        <f t="shared" ref="Z822:AA822" ca="1" si="866">ROUND(SUM(Z823:Z827),0)</f>
        <v>0</v>
      </c>
      <c r="AA822" s="221">
        <f t="shared" ca="1" si="866"/>
        <v>0</v>
      </c>
    </row>
    <row r="823" spans="1:27" outlineLevel="1" x14ac:dyDescent="0.3">
      <c r="B823" s="195" t="s">
        <v>20</v>
      </c>
      <c r="C823" s="218">
        <f t="shared" ref="C823:F831" si="867">C694</f>
        <v>0</v>
      </c>
      <c r="D823" s="218">
        <f t="shared" si="867"/>
        <v>0</v>
      </c>
      <c r="E823" s="218">
        <f t="shared" si="867"/>
        <v>0</v>
      </c>
      <c r="F823" s="218">
        <f t="shared" si="867"/>
        <v>0</v>
      </c>
      <c r="G823" s="238">
        <f t="shared" ref="G823:G831" ca="1" si="868">IF(G$817=G$583,G694+G589,G694+F589)</f>
        <v>0</v>
      </c>
      <c r="H823" s="238">
        <f t="shared" ref="H823:AA823" ca="1" si="869">IF(H$817=H$583,H694+H589,H694+G589)</f>
        <v>0</v>
      </c>
      <c r="I823" s="238">
        <f t="shared" ca="1" si="869"/>
        <v>0</v>
      </c>
      <c r="J823" s="238">
        <f t="shared" ca="1" si="869"/>
        <v>0</v>
      </c>
      <c r="K823" s="238">
        <f t="shared" ca="1" si="869"/>
        <v>0</v>
      </c>
      <c r="L823" s="238">
        <f t="shared" ca="1" si="869"/>
        <v>0</v>
      </c>
      <c r="M823" s="238">
        <f t="shared" ca="1" si="869"/>
        <v>0</v>
      </c>
      <c r="N823" s="238">
        <f t="shared" ca="1" si="869"/>
        <v>0</v>
      </c>
      <c r="O823" s="238">
        <f t="shared" ca="1" si="869"/>
        <v>0</v>
      </c>
      <c r="P823" s="238">
        <f t="shared" ca="1" si="869"/>
        <v>0</v>
      </c>
      <c r="Q823" s="238">
        <f t="shared" ca="1" si="869"/>
        <v>0</v>
      </c>
      <c r="R823" s="238">
        <f t="shared" ca="1" si="869"/>
        <v>0</v>
      </c>
      <c r="S823" s="238">
        <f t="shared" ca="1" si="869"/>
        <v>0</v>
      </c>
      <c r="T823" s="238">
        <f t="shared" ca="1" si="869"/>
        <v>0</v>
      </c>
      <c r="U823" s="238">
        <f t="shared" ca="1" si="869"/>
        <v>0</v>
      </c>
      <c r="V823" s="238">
        <f t="shared" ca="1" si="869"/>
        <v>0</v>
      </c>
      <c r="W823" s="238">
        <f t="shared" ca="1" si="869"/>
        <v>0</v>
      </c>
      <c r="X823" s="238">
        <f t="shared" ca="1" si="869"/>
        <v>0</v>
      </c>
      <c r="Y823" s="238">
        <f t="shared" ca="1" si="869"/>
        <v>0</v>
      </c>
      <c r="Z823" s="238">
        <f t="shared" ca="1" si="869"/>
        <v>0</v>
      </c>
      <c r="AA823" s="238">
        <f t="shared" ca="1" si="869"/>
        <v>0</v>
      </c>
    </row>
    <row r="824" spans="1:27" outlineLevel="1" x14ac:dyDescent="0.3">
      <c r="B824" s="195" t="s">
        <v>21</v>
      </c>
      <c r="C824" s="218">
        <f t="shared" si="867"/>
        <v>0</v>
      </c>
      <c r="D824" s="218">
        <f t="shared" si="867"/>
        <v>0</v>
      </c>
      <c r="E824" s="218">
        <f t="shared" si="867"/>
        <v>0</v>
      </c>
      <c r="F824" s="218">
        <f t="shared" si="867"/>
        <v>0</v>
      </c>
      <c r="G824" s="238">
        <f t="shared" ca="1" si="868"/>
        <v>0</v>
      </c>
      <c r="H824" s="238">
        <f t="shared" ref="H824:AA824" ca="1" si="870">IF(H$817=H$583,H695+H590,H695+G590)</f>
        <v>0</v>
      </c>
      <c r="I824" s="238">
        <f t="shared" ca="1" si="870"/>
        <v>0</v>
      </c>
      <c r="J824" s="238">
        <f t="shared" ca="1" si="870"/>
        <v>0</v>
      </c>
      <c r="K824" s="238">
        <f t="shared" ca="1" si="870"/>
        <v>0</v>
      </c>
      <c r="L824" s="238">
        <f t="shared" ca="1" si="870"/>
        <v>0</v>
      </c>
      <c r="M824" s="238">
        <f t="shared" ca="1" si="870"/>
        <v>0</v>
      </c>
      <c r="N824" s="238">
        <f t="shared" ca="1" si="870"/>
        <v>0</v>
      </c>
      <c r="O824" s="238">
        <f t="shared" ca="1" si="870"/>
        <v>0</v>
      </c>
      <c r="P824" s="238">
        <f t="shared" ca="1" si="870"/>
        <v>0</v>
      </c>
      <c r="Q824" s="238">
        <f t="shared" ca="1" si="870"/>
        <v>0</v>
      </c>
      <c r="R824" s="238">
        <f t="shared" ca="1" si="870"/>
        <v>0</v>
      </c>
      <c r="S824" s="238">
        <f t="shared" ca="1" si="870"/>
        <v>0</v>
      </c>
      <c r="T824" s="238">
        <f t="shared" ca="1" si="870"/>
        <v>0</v>
      </c>
      <c r="U824" s="238">
        <f t="shared" ca="1" si="870"/>
        <v>0</v>
      </c>
      <c r="V824" s="238">
        <f t="shared" ca="1" si="870"/>
        <v>0</v>
      </c>
      <c r="W824" s="238">
        <f t="shared" ca="1" si="870"/>
        <v>0</v>
      </c>
      <c r="X824" s="238">
        <f t="shared" ca="1" si="870"/>
        <v>0</v>
      </c>
      <c r="Y824" s="238">
        <f t="shared" ca="1" si="870"/>
        <v>0</v>
      </c>
      <c r="Z824" s="238">
        <f t="shared" ca="1" si="870"/>
        <v>0</v>
      </c>
      <c r="AA824" s="238">
        <f t="shared" ca="1" si="870"/>
        <v>0</v>
      </c>
    </row>
    <row r="825" spans="1:27" outlineLevel="1" x14ac:dyDescent="0.3">
      <c r="B825" s="195" t="s">
        <v>22</v>
      </c>
      <c r="C825" s="218">
        <f t="shared" si="867"/>
        <v>0</v>
      </c>
      <c r="D825" s="218">
        <f t="shared" si="867"/>
        <v>0</v>
      </c>
      <c r="E825" s="218">
        <f t="shared" si="867"/>
        <v>0</v>
      </c>
      <c r="F825" s="218">
        <f t="shared" si="867"/>
        <v>0</v>
      </c>
      <c r="G825" s="238">
        <f t="shared" ca="1" si="868"/>
        <v>0</v>
      </c>
      <c r="H825" s="238">
        <f t="shared" ref="H825:AA825" ca="1" si="871">IF(H$817=H$583,H696+H591,H696+G591)</f>
        <v>0</v>
      </c>
      <c r="I825" s="238">
        <f t="shared" ca="1" si="871"/>
        <v>0</v>
      </c>
      <c r="J825" s="238">
        <f t="shared" ca="1" si="871"/>
        <v>0</v>
      </c>
      <c r="K825" s="238">
        <f t="shared" ca="1" si="871"/>
        <v>0</v>
      </c>
      <c r="L825" s="238">
        <f t="shared" ca="1" si="871"/>
        <v>0</v>
      </c>
      <c r="M825" s="238">
        <f t="shared" ca="1" si="871"/>
        <v>0</v>
      </c>
      <c r="N825" s="238">
        <f t="shared" ca="1" si="871"/>
        <v>0</v>
      </c>
      <c r="O825" s="238">
        <f t="shared" ca="1" si="871"/>
        <v>0</v>
      </c>
      <c r="P825" s="238">
        <f t="shared" ca="1" si="871"/>
        <v>0</v>
      </c>
      <c r="Q825" s="238">
        <f t="shared" ca="1" si="871"/>
        <v>0</v>
      </c>
      <c r="R825" s="238">
        <f t="shared" ca="1" si="871"/>
        <v>0</v>
      </c>
      <c r="S825" s="238">
        <f t="shared" ca="1" si="871"/>
        <v>0</v>
      </c>
      <c r="T825" s="238">
        <f t="shared" ca="1" si="871"/>
        <v>0</v>
      </c>
      <c r="U825" s="238">
        <f t="shared" ca="1" si="871"/>
        <v>0</v>
      </c>
      <c r="V825" s="238">
        <f t="shared" ca="1" si="871"/>
        <v>0</v>
      </c>
      <c r="W825" s="238">
        <f t="shared" ca="1" si="871"/>
        <v>0</v>
      </c>
      <c r="X825" s="238">
        <f t="shared" ca="1" si="871"/>
        <v>0</v>
      </c>
      <c r="Y825" s="238">
        <f t="shared" ca="1" si="871"/>
        <v>0</v>
      </c>
      <c r="Z825" s="238">
        <f t="shared" ca="1" si="871"/>
        <v>0</v>
      </c>
      <c r="AA825" s="238">
        <f t="shared" ca="1" si="871"/>
        <v>0</v>
      </c>
    </row>
    <row r="826" spans="1:27" outlineLevel="1" x14ac:dyDescent="0.3">
      <c r="B826" s="195" t="s">
        <v>23</v>
      </c>
      <c r="C826" s="218">
        <f t="shared" si="867"/>
        <v>0</v>
      </c>
      <c r="D826" s="218">
        <f t="shared" si="867"/>
        <v>0</v>
      </c>
      <c r="E826" s="218">
        <f t="shared" si="867"/>
        <v>0</v>
      </c>
      <c r="F826" s="218">
        <f t="shared" si="867"/>
        <v>0</v>
      </c>
      <c r="G826" s="238">
        <f t="shared" ca="1" si="868"/>
        <v>0</v>
      </c>
      <c r="H826" s="238">
        <f t="shared" ref="H826:AA826" ca="1" si="872">IF(H$817=H$583,H697+H592,H697+G592)</f>
        <v>0</v>
      </c>
      <c r="I826" s="238">
        <f t="shared" ca="1" si="872"/>
        <v>0</v>
      </c>
      <c r="J826" s="238">
        <f t="shared" ca="1" si="872"/>
        <v>0</v>
      </c>
      <c r="K826" s="238">
        <f t="shared" ca="1" si="872"/>
        <v>0</v>
      </c>
      <c r="L826" s="238">
        <f t="shared" ca="1" si="872"/>
        <v>0</v>
      </c>
      <c r="M826" s="238">
        <f t="shared" ca="1" si="872"/>
        <v>0</v>
      </c>
      <c r="N826" s="238">
        <f t="shared" ca="1" si="872"/>
        <v>0</v>
      </c>
      <c r="O826" s="238">
        <f t="shared" ca="1" si="872"/>
        <v>0</v>
      </c>
      <c r="P826" s="238">
        <f t="shared" ca="1" si="872"/>
        <v>0</v>
      </c>
      <c r="Q826" s="238">
        <f t="shared" ca="1" si="872"/>
        <v>0</v>
      </c>
      <c r="R826" s="238">
        <f t="shared" ca="1" si="872"/>
        <v>0</v>
      </c>
      <c r="S826" s="238">
        <f t="shared" ca="1" si="872"/>
        <v>0</v>
      </c>
      <c r="T826" s="238">
        <f t="shared" ca="1" si="872"/>
        <v>0</v>
      </c>
      <c r="U826" s="238">
        <f t="shared" ca="1" si="872"/>
        <v>0</v>
      </c>
      <c r="V826" s="238">
        <f t="shared" ca="1" si="872"/>
        <v>0</v>
      </c>
      <c r="W826" s="238">
        <f t="shared" ca="1" si="872"/>
        <v>0</v>
      </c>
      <c r="X826" s="238">
        <f t="shared" ca="1" si="872"/>
        <v>0</v>
      </c>
      <c r="Y826" s="238">
        <f t="shared" ca="1" si="872"/>
        <v>0</v>
      </c>
      <c r="Z826" s="238">
        <f t="shared" ca="1" si="872"/>
        <v>0</v>
      </c>
      <c r="AA826" s="238">
        <f t="shared" ca="1" si="872"/>
        <v>0</v>
      </c>
    </row>
    <row r="827" spans="1:27" outlineLevel="1" x14ac:dyDescent="0.3">
      <c r="B827" s="195" t="s">
        <v>24</v>
      </c>
      <c r="C827" s="218">
        <f t="shared" si="867"/>
        <v>0</v>
      </c>
      <c r="D827" s="218">
        <f t="shared" si="867"/>
        <v>0</v>
      </c>
      <c r="E827" s="218">
        <f t="shared" si="867"/>
        <v>0</v>
      </c>
      <c r="F827" s="218">
        <f t="shared" si="867"/>
        <v>0</v>
      </c>
      <c r="G827" s="238">
        <f t="shared" ca="1" si="868"/>
        <v>0</v>
      </c>
      <c r="H827" s="238">
        <f t="shared" ref="H827:AA827" ca="1" si="873">IF(H$817=H$583,H698+H593,H698+G593)</f>
        <v>0</v>
      </c>
      <c r="I827" s="238">
        <f t="shared" ca="1" si="873"/>
        <v>0</v>
      </c>
      <c r="J827" s="238">
        <f t="shared" ca="1" si="873"/>
        <v>0</v>
      </c>
      <c r="K827" s="238">
        <f t="shared" ca="1" si="873"/>
        <v>0</v>
      </c>
      <c r="L827" s="238">
        <f t="shared" ca="1" si="873"/>
        <v>0</v>
      </c>
      <c r="M827" s="238">
        <f t="shared" ca="1" si="873"/>
        <v>0</v>
      </c>
      <c r="N827" s="238">
        <f t="shared" ca="1" si="873"/>
        <v>0</v>
      </c>
      <c r="O827" s="238">
        <f t="shared" ca="1" si="873"/>
        <v>0</v>
      </c>
      <c r="P827" s="238">
        <f t="shared" ca="1" si="873"/>
        <v>0</v>
      </c>
      <c r="Q827" s="238">
        <f t="shared" ca="1" si="873"/>
        <v>0</v>
      </c>
      <c r="R827" s="238">
        <f t="shared" ca="1" si="873"/>
        <v>0</v>
      </c>
      <c r="S827" s="238">
        <f t="shared" ca="1" si="873"/>
        <v>0</v>
      </c>
      <c r="T827" s="238">
        <f t="shared" ca="1" si="873"/>
        <v>0</v>
      </c>
      <c r="U827" s="238">
        <f t="shared" ca="1" si="873"/>
        <v>0</v>
      </c>
      <c r="V827" s="238">
        <f t="shared" ca="1" si="873"/>
        <v>0</v>
      </c>
      <c r="W827" s="238">
        <f t="shared" ca="1" si="873"/>
        <v>0</v>
      </c>
      <c r="X827" s="238">
        <f t="shared" ca="1" si="873"/>
        <v>0</v>
      </c>
      <c r="Y827" s="238">
        <f t="shared" ca="1" si="873"/>
        <v>0</v>
      </c>
      <c r="Z827" s="238">
        <f t="shared" ca="1" si="873"/>
        <v>0</v>
      </c>
      <c r="AA827" s="238">
        <f t="shared" ca="1" si="873"/>
        <v>0</v>
      </c>
    </row>
    <row r="828" spans="1:27" outlineLevel="1" x14ac:dyDescent="0.3">
      <c r="B828" s="222" t="s">
        <v>25</v>
      </c>
      <c r="C828" s="218">
        <f t="shared" si="867"/>
        <v>0</v>
      </c>
      <c r="D828" s="218">
        <f t="shared" si="867"/>
        <v>0</v>
      </c>
      <c r="E828" s="218">
        <f t="shared" si="867"/>
        <v>0</v>
      </c>
      <c r="F828" s="218">
        <f t="shared" si="867"/>
        <v>0</v>
      </c>
      <c r="G828" s="238">
        <f t="shared" ca="1" si="868"/>
        <v>0</v>
      </c>
      <c r="H828" s="238">
        <f t="shared" ref="H828:AA828" ca="1" si="874">IF(H$817=H$583,H699+H594,H699+G594)</f>
        <v>0</v>
      </c>
      <c r="I828" s="238">
        <f t="shared" ca="1" si="874"/>
        <v>0</v>
      </c>
      <c r="J828" s="238">
        <f t="shared" ca="1" si="874"/>
        <v>0</v>
      </c>
      <c r="K828" s="238">
        <f t="shared" ca="1" si="874"/>
        <v>0</v>
      </c>
      <c r="L828" s="238">
        <f t="shared" ca="1" si="874"/>
        <v>0</v>
      </c>
      <c r="M828" s="238">
        <f t="shared" ca="1" si="874"/>
        <v>0</v>
      </c>
      <c r="N828" s="238">
        <f t="shared" ca="1" si="874"/>
        <v>0</v>
      </c>
      <c r="O828" s="238">
        <f t="shared" ca="1" si="874"/>
        <v>0</v>
      </c>
      <c r="P828" s="238">
        <f t="shared" ca="1" si="874"/>
        <v>0</v>
      </c>
      <c r="Q828" s="238">
        <f t="shared" ca="1" si="874"/>
        <v>0</v>
      </c>
      <c r="R828" s="238">
        <f t="shared" ca="1" si="874"/>
        <v>0</v>
      </c>
      <c r="S828" s="238">
        <f t="shared" ca="1" si="874"/>
        <v>0</v>
      </c>
      <c r="T828" s="238">
        <f t="shared" ca="1" si="874"/>
        <v>0</v>
      </c>
      <c r="U828" s="238">
        <f t="shared" ca="1" si="874"/>
        <v>0</v>
      </c>
      <c r="V828" s="238">
        <f t="shared" ca="1" si="874"/>
        <v>0</v>
      </c>
      <c r="W828" s="238">
        <f t="shared" ca="1" si="874"/>
        <v>0</v>
      </c>
      <c r="X828" s="238">
        <f t="shared" ca="1" si="874"/>
        <v>0</v>
      </c>
      <c r="Y828" s="238">
        <f t="shared" ca="1" si="874"/>
        <v>0</v>
      </c>
      <c r="Z828" s="238">
        <f t="shared" ca="1" si="874"/>
        <v>0</v>
      </c>
      <c r="AA828" s="238">
        <f t="shared" ca="1" si="874"/>
        <v>0</v>
      </c>
    </row>
    <row r="829" spans="1:27" outlineLevel="1" x14ac:dyDescent="0.3">
      <c r="B829" s="219" t="s">
        <v>26</v>
      </c>
      <c r="C829" s="218">
        <f t="shared" si="867"/>
        <v>0</v>
      </c>
      <c r="D829" s="218">
        <f t="shared" si="867"/>
        <v>0</v>
      </c>
      <c r="E829" s="218">
        <f t="shared" si="867"/>
        <v>0</v>
      </c>
      <c r="F829" s="218">
        <f t="shared" si="867"/>
        <v>0</v>
      </c>
      <c r="G829" s="238">
        <f t="shared" ca="1" si="868"/>
        <v>0</v>
      </c>
      <c r="H829" s="238">
        <f t="shared" ref="H829:AA829" ca="1" si="875">IF(H$817=H$583,H700+H595,H700+G595)</f>
        <v>0</v>
      </c>
      <c r="I829" s="238">
        <f t="shared" ca="1" si="875"/>
        <v>0</v>
      </c>
      <c r="J829" s="238">
        <f t="shared" ca="1" si="875"/>
        <v>0</v>
      </c>
      <c r="K829" s="238">
        <f t="shared" ca="1" si="875"/>
        <v>0</v>
      </c>
      <c r="L829" s="238">
        <f t="shared" ca="1" si="875"/>
        <v>0</v>
      </c>
      <c r="M829" s="238">
        <f t="shared" ca="1" si="875"/>
        <v>0</v>
      </c>
      <c r="N829" s="238">
        <f t="shared" ca="1" si="875"/>
        <v>0</v>
      </c>
      <c r="O829" s="238">
        <f t="shared" ca="1" si="875"/>
        <v>0</v>
      </c>
      <c r="P829" s="238">
        <f t="shared" ca="1" si="875"/>
        <v>0</v>
      </c>
      <c r="Q829" s="238">
        <f t="shared" ca="1" si="875"/>
        <v>0</v>
      </c>
      <c r="R829" s="238">
        <f t="shared" ca="1" si="875"/>
        <v>0</v>
      </c>
      <c r="S829" s="238">
        <f t="shared" ca="1" si="875"/>
        <v>0</v>
      </c>
      <c r="T829" s="238">
        <f t="shared" ca="1" si="875"/>
        <v>0</v>
      </c>
      <c r="U829" s="238">
        <f t="shared" ca="1" si="875"/>
        <v>0</v>
      </c>
      <c r="V829" s="238">
        <f t="shared" ca="1" si="875"/>
        <v>0</v>
      </c>
      <c r="W829" s="238">
        <f t="shared" ca="1" si="875"/>
        <v>0</v>
      </c>
      <c r="X829" s="238">
        <f t="shared" ca="1" si="875"/>
        <v>0</v>
      </c>
      <c r="Y829" s="238">
        <f t="shared" ca="1" si="875"/>
        <v>0</v>
      </c>
      <c r="Z829" s="238">
        <f t="shared" ca="1" si="875"/>
        <v>0</v>
      </c>
      <c r="AA829" s="238">
        <f t="shared" ca="1" si="875"/>
        <v>0</v>
      </c>
    </row>
    <row r="830" spans="1:27" outlineLevel="1" x14ac:dyDescent="0.3">
      <c r="B830" s="219" t="s">
        <v>27</v>
      </c>
      <c r="C830" s="218">
        <f t="shared" si="867"/>
        <v>0</v>
      </c>
      <c r="D830" s="218">
        <f t="shared" si="867"/>
        <v>0</v>
      </c>
      <c r="E830" s="218">
        <f t="shared" si="867"/>
        <v>0</v>
      </c>
      <c r="F830" s="218">
        <f t="shared" si="867"/>
        <v>0</v>
      </c>
      <c r="G830" s="238">
        <f t="shared" ca="1" si="868"/>
        <v>0</v>
      </c>
      <c r="H830" s="238">
        <f t="shared" ref="H830:AA830" ca="1" si="876">IF(H$817=H$583,H701+H596,H701+G596)</f>
        <v>0</v>
      </c>
      <c r="I830" s="238">
        <f t="shared" ca="1" si="876"/>
        <v>0</v>
      </c>
      <c r="J830" s="238">
        <f t="shared" ca="1" si="876"/>
        <v>0</v>
      </c>
      <c r="K830" s="238">
        <f t="shared" ca="1" si="876"/>
        <v>0</v>
      </c>
      <c r="L830" s="238">
        <f t="shared" ca="1" si="876"/>
        <v>0</v>
      </c>
      <c r="M830" s="238">
        <f t="shared" ca="1" si="876"/>
        <v>0</v>
      </c>
      <c r="N830" s="238">
        <f t="shared" ca="1" si="876"/>
        <v>0</v>
      </c>
      <c r="O830" s="238">
        <f t="shared" ca="1" si="876"/>
        <v>0</v>
      </c>
      <c r="P830" s="238">
        <f t="shared" ca="1" si="876"/>
        <v>0</v>
      </c>
      <c r="Q830" s="238">
        <f t="shared" ca="1" si="876"/>
        <v>0</v>
      </c>
      <c r="R830" s="238">
        <f t="shared" ca="1" si="876"/>
        <v>0</v>
      </c>
      <c r="S830" s="238">
        <f t="shared" ca="1" si="876"/>
        <v>0</v>
      </c>
      <c r="T830" s="238">
        <f t="shared" ca="1" si="876"/>
        <v>0</v>
      </c>
      <c r="U830" s="238">
        <f t="shared" ca="1" si="876"/>
        <v>0</v>
      </c>
      <c r="V830" s="238">
        <f t="shared" ca="1" si="876"/>
        <v>0</v>
      </c>
      <c r="W830" s="238">
        <f t="shared" ca="1" si="876"/>
        <v>0</v>
      </c>
      <c r="X830" s="238">
        <f t="shared" ca="1" si="876"/>
        <v>0</v>
      </c>
      <c r="Y830" s="238">
        <f t="shared" ca="1" si="876"/>
        <v>0</v>
      </c>
      <c r="Z830" s="238">
        <f t="shared" ca="1" si="876"/>
        <v>0</v>
      </c>
      <c r="AA830" s="238">
        <f t="shared" ca="1" si="876"/>
        <v>0</v>
      </c>
    </row>
    <row r="831" spans="1:27" outlineLevel="1" x14ac:dyDescent="0.3">
      <c r="B831" s="223" t="s">
        <v>28</v>
      </c>
      <c r="C831" s="218">
        <f t="shared" si="867"/>
        <v>0</v>
      </c>
      <c r="D831" s="218">
        <f t="shared" si="867"/>
        <v>0</v>
      </c>
      <c r="E831" s="218">
        <f t="shared" si="867"/>
        <v>0</v>
      </c>
      <c r="F831" s="218">
        <f t="shared" si="867"/>
        <v>0</v>
      </c>
      <c r="G831" s="238">
        <f t="shared" ca="1" si="868"/>
        <v>0</v>
      </c>
      <c r="H831" s="238">
        <f t="shared" ref="H831:AA831" ca="1" si="877">IF(H$817=H$583,H702+H597,H702+G597)</f>
        <v>0</v>
      </c>
      <c r="I831" s="238">
        <f t="shared" ca="1" si="877"/>
        <v>0</v>
      </c>
      <c r="J831" s="238">
        <f t="shared" ca="1" si="877"/>
        <v>0</v>
      </c>
      <c r="K831" s="238">
        <f t="shared" ca="1" si="877"/>
        <v>0</v>
      </c>
      <c r="L831" s="238">
        <f t="shared" ca="1" si="877"/>
        <v>0</v>
      </c>
      <c r="M831" s="238">
        <f t="shared" ca="1" si="877"/>
        <v>0</v>
      </c>
      <c r="N831" s="238">
        <f t="shared" ca="1" si="877"/>
        <v>0</v>
      </c>
      <c r="O831" s="238">
        <f t="shared" ca="1" si="877"/>
        <v>0</v>
      </c>
      <c r="P831" s="238">
        <f t="shared" ca="1" si="877"/>
        <v>0</v>
      </c>
      <c r="Q831" s="238">
        <f t="shared" ca="1" si="877"/>
        <v>0</v>
      </c>
      <c r="R831" s="238">
        <f t="shared" ca="1" si="877"/>
        <v>0</v>
      </c>
      <c r="S831" s="238">
        <f t="shared" ca="1" si="877"/>
        <v>0</v>
      </c>
      <c r="T831" s="238">
        <f t="shared" ca="1" si="877"/>
        <v>0</v>
      </c>
      <c r="U831" s="238">
        <f t="shared" ca="1" si="877"/>
        <v>0</v>
      </c>
      <c r="V831" s="238">
        <f t="shared" ca="1" si="877"/>
        <v>0</v>
      </c>
      <c r="W831" s="238">
        <f t="shared" ca="1" si="877"/>
        <v>0</v>
      </c>
      <c r="X831" s="238">
        <f t="shared" ca="1" si="877"/>
        <v>0</v>
      </c>
      <c r="Y831" s="238">
        <f t="shared" ca="1" si="877"/>
        <v>0</v>
      </c>
      <c r="Z831" s="238">
        <f t="shared" ca="1" si="877"/>
        <v>0</v>
      </c>
      <c r="AA831" s="238">
        <f t="shared" ca="1" si="877"/>
        <v>0</v>
      </c>
    </row>
    <row r="832" spans="1:27" outlineLevel="1" x14ac:dyDescent="0.3">
      <c r="B832" s="200" t="s">
        <v>29</v>
      </c>
      <c r="C832" s="201">
        <f t="shared" ref="C832" si="878">ROUND(C833+C834+C837+C840,0)</f>
        <v>0</v>
      </c>
      <c r="D832" s="201">
        <f t="shared" ref="D832" si="879">ROUND(D833+D834+D837+D840,0)</f>
        <v>0</v>
      </c>
      <c r="E832" s="201">
        <f t="shared" ref="E832" si="880">ROUND(E833+E834+E837+E840,0)</f>
        <v>0</v>
      </c>
      <c r="F832" s="201">
        <f t="shared" ref="F832" si="881">ROUND(F833+F834+F837+F840,0)</f>
        <v>0</v>
      </c>
      <c r="G832" s="201" t="e">
        <f t="shared" ref="G832" ca="1" si="882">ROUND(G833+G834+G837+G840,0)</f>
        <v>#N/A</v>
      </c>
      <c r="H832" s="201" t="e">
        <f t="shared" ref="H832" ca="1" si="883">ROUND(H833+H834+H837+H840,0)</f>
        <v>#N/A</v>
      </c>
      <c r="I832" s="201" t="e">
        <f t="shared" ref="I832" ca="1" si="884">ROUND(I833+I834+I837+I840,0)</f>
        <v>#N/A</v>
      </c>
      <c r="J832" s="201" t="e">
        <f t="shared" ref="J832" ca="1" si="885">ROUND(J833+J834+J837+J840,0)</f>
        <v>#N/A</v>
      </c>
      <c r="K832" s="201" t="e">
        <f t="shared" ref="K832" ca="1" si="886">ROUND(K833+K834+K837+K840,0)</f>
        <v>#N/A</v>
      </c>
      <c r="L832" s="201" t="e">
        <f t="shared" ref="L832:Y832" ca="1" si="887">ROUND(L833+L834+L837+L840,0)</f>
        <v>#N/A</v>
      </c>
      <c r="M832" s="201" t="e">
        <f t="shared" ca="1" si="887"/>
        <v>#N/A</v>
      </c>
      <c r="N832" s="201" t="e">
        <f t="shared" ca="1" si="887"/>
        <v>#N/A</v>
      </c>
      <c r="O832" s="201" t="e">
        <f t="shared" ca="1" si="887"/>
        <v>#N/A</v>
      </c>
      <c r="P832" s="201" t="e">
        <f t="shared" ca="1" si="887"/>
        <v>#N/A</v>
      </c>
      <c r="Q832" s="201" t="e">
        <f t="shared" ca="1" si="887"/>
        <v>#N/A</v>
      </c>
      <c r="R832" s="201" t="e">
        <f t="shared" ca="1" si="887"/>
        <v>#N/A</v>
      </c>
      <c r="S832" s="201" t="e">
        <f t="shared" ca="1" si="887"/>
        <v>#N/A</v>
      </c>
      <c r="T832" s="201" t="e">
        <f t="shared" ca="1" si="887"/>
        <v>#N/A</v>
      </c>
      <c r="U832" s="201" t="e">
        <f t="shared" ca="1" si="887"/>
        <v>#N/A</v>
      </c>
      <c r="V832" s="201" t="e">
        <f t="shared" ca="1" si="887"/>
        <v>#N/A</v>
      </c>
      <c r="W832" s="201" t="e">
        <f t="shared" ca="1" si="887"/>
        <v>#N/A</v>
      </c>
      <c r="X832" s="201" t="e">
        <f t="shared" ca="1" si="887"/>
        <v>#N/A</v>
      </c>
      <c r="Y832" s="201" t="e">
        <f t="shared" ca="1" si="887"/>
        <v>#N/A</v>
      </c>
      <c r="Z832" s="201" t="e">
        <f t="shared" ref="Z832:AA832" ca="1" si="888">ROUND(Z833+Z834+Z837+Z840,0)</f>
        <v>#N/A</v>
      </c>
      <c r="AA832" s="201" t="e">
        <f t="shared" ca="1" si="888"/>
        <v>#N/A</v>
      </c>
    </row>
    <row r="833" spans="1:29" outlineLevel="1" x14ac:dyDescent="0.3">
      <c r="B833" s="217" t="s">
        <v>30</v>
      </c>
      <c r="C833" s="218">
        <f t="shared" ref="C833:F836" si="889">C704</f>
        <v>0</v>
      </c>
      <c r="D833" s="218">
        <f t="shared" si="889"/>
        <v>0</v>
      </c>
      <c r="E833" s="218">
        <f t="shared" si="889"/>
        <v>0</v>
      </c>
      <c r="F833" s="218">
        <f t="shared" si="889"/>
        <v>0</v>
      </c>
      <c r="G833" s="238">
        <f ca="1">IF(G$817=G$583,G704+G599,G704+F599)</f>
        <v>0</v>
      </c>
      <c r="H833" s="238">
        <f t="shared" ref="H833:AA833" ca="1" si="890">IF(H$817=H$583,H704+H599,H704+G599)</f>
        <v>0</v>
      </c>
      <c r="I833" s="238">
        <f t="shared" ca="1" si="890"/>
        <v>0</v>
      </c>
      <c r="J833" s="238">
        <f t="shared" ca="1" si="890"/>
        <v>0</v>
      </c>
      <c r="K833" s="238">
        <f t="shared" ca="1" si="890"/>
        <v>0</v>
      </c>
      <c r="L833" s="238">
        <f t="shared" ca="1" si="890"/>
        <v>0</v>
      </c>
      <c r="M833" s="238">
        <f t="shared" ca="1" si="890"/>
        <v>0</v>
      </c>
      <c r="N833" s="238">
        <f t="shared" ca="1" si="890"/>
        <v>0</v>
      </c>
      <c r="O833" s="238">
        <f t="shared" ca="1" si="890"/>
        <v>0</v>
      </c>
      <c r="P833" s="238">
        <f t="shared" ca="1" si="890"/>
        <v>0</v>
      </c>
      <c r="Q833" s="238">
        <f t="shared" ca="1" si="890"/>
        <v>0</v>
      </c>
      <c r="R833" s="238">
        <f t="shared" ca="1" si="890"/>
        <v>0</v>
      </c>
      <c r="S833" s="238">
        <f t="shared" ca="1" si="890"/>
        <v>0</v>
      </c>
      <c r="T833" s="238">
        <f t="shared" ca="1" si="890"/>
        <v>0</v>
      </c>
      <c r="U833" s="238">
        <f t="shared" ca="1" si="890"/>
        <v>0</v>
      </c>
      <c r="V833" s="238">
        <f t="shared" ca="1" si="890"/>
        <v>0</v>
      </c>
      <c r="W833" s="238">
        <f t="shared" ca="1" si="890"/>
        <v>0</v>
      </c>
      <c r="X833" s="238">
        <f t="shared" ca="1" si="890"/>
        <v>0</v>
      </c>
      <c r="Y833" s="238">
        <f t="shared" ca="1" si="890"/>
        <v>0</v>
      </c>
      <c r="Z833" s="238">
        <f t="shared" ca="1" si="890"/>
        <v>0</v>
      </c>
      <c r="AA833" s="238">
        <f t="shared" ca="1" si="890"/>
        <v>0</v>
      </c>
    </row>
    <row r="834" spans="1:29" outlineLevel="1" x14ac:dyDescent="0.3">
      <c r="B834" s="219" t="s">
        <v>31</v>
      </c>
      <c r="C834" s="218">
        <f t="shared" si="889"/>
        <v>0</v>
      </c>
      <c r="D834" s="218">
        <f t="shared" si="889"/>
        <v>0</v>
      </c>
      <c r="E834" s="218">
        <f t="shared" si="889"/>
        <v>0</v>
      </c>
      <c r="F834" s="218">
        <f t="shared" si="889"/>
        <v>0</v>
      </c>
      <c r="G834" s="238">
        <f ca="1">IF(G$817=G$583,G705+G600,G705+F600)</f>
        <v>0</v>
      </c>
      <c r="H834" s="238">
        <f t="shared" ref="H834:AA834" ca="1" si="891">IF(H$817=H$583,H705+H600,H705+G600)</f>
        <v>0</v>
      </c>
      <c r="I834" s="238">
        <f t="shared" ca="1" si="891"/>
        <v>0</v>
      </c>
      <c r="J834" s="238">
        <f t="shared" ca="1" si="891"/>
        <v>0</v>
      </c>
      <c r="K834" s="238">
        <f t="shared" ca="1" si="891"/>
        <v>0</v>
      </c>
      <c r="L834" s="238">
        <f t="shared" ca="1" si="891"/>
        <v>0</v>
      </c>
      <c r="M834" s="238">
        <f t="shared" ca="1" si="891"/>
        <v>0</v>
      </c>
      <c r="N834" s="238">
        <f t="shared" ca="1" si="891"/>
        <v>0</v>
      </c>
      <c r="O834" s="238">
        <f t="shared" ca="1" si="891"/>
        <v>0</v>
      </c>
      <c r="P834" s="238">
        <f t="shared" ca="1" si="891"/>
        <v>0</v>
      </c>
      <c r="Q834" s="238">
        <f t="shared" ca="1" si="891"/>
        <v>0</v>
      </c>
      <c r="R834" s="238">
        <f t="shared" ca="1" si="891"/>
        <v>0</v>
      </c>
      <c r="S834" s="238">
        <f t="shared" ca="1" si="891"/>
        <v>0</v>
      </c>
      <c r="T834" s="238">
        <f t="shared" ca="1" si="891"/>
        <v>0</v>
      </c>
      <c r="U834" s="238">
        <f t="shared" ca="1" si="891"/>
        <v>0</v>
      </c>
      <c r="V834" s="238">
        <f t="shared" ca="1" si="891"/>
        <v>0</v>
      </c>
      <c r="W834" s="238">
        <f t="shared" ca="1" si="891"/>
        <v>0</v>
      </c>
      <c r="X834" s="238">
        <f t="shared" ca="1" si="891"/>
        <v>0</v>
      </c>
      <c r="Y834" s="238">
        <f t="shared" ca="1" si="891"/>
        <v>0</v>
      </c>
      <c r="Z834" s="238">
        <f t="shared" ca="1" si="891"/>
        <v>0</v>
      </c>
      <c r="AA834" s="238">
        <f t="shared" ca="1" si="891"/>
        <v>0</v>
      </c>
    </row>
    <row r="835" spans="1:29" outlineLevel="1" x14ac:dyDescent="0.3">
      <c r="B835" s="224" t="s">
        <v>149</v>
      </c>
      <c r="C835" s="218">
        <f t="shared" si="889"/>
        <v>0</v>
      </c>
      <c r="D835" s="218">
        <f t="shared" si="889"/>
        <v>0</v>
      </c>
      <c r="E835" s="218">
        <f t="shared" si="889"/>
        <v>0</v>
      </c>
      <c r="F835" s="218">
        <f t="shared" si="889"/>
        <v>0</v>
      </c>
      <c r="G835" s="238">
        <f ca="1">IF(G$817=G$583,G706+G601,G706+F601)</f>
        <v>0</v>
      </c>
      <c r="H835" s="238">
        <f t="shared" ref="H835:AA835" ca="1" si="892">IF(H$817=H$583,H706+H601,H706+G601)</f>
        <v>0</v>
      </c>
      <c r="I835" s="238">
        <f t="shared" ca="1" si="892"/>
        <v>0</v>
      </c>
      <c r="J835" s="238">
        <f t="shared" ca="1" si="892"/>
        <v>0</v>
      </c>
      <c r="K835" s="238">
        <f t="shared" ca="1" si="892"/>
        <v>0</v>
      </c>
      <c r="L835" s="238">
        <f t="shared" ca="1" si="892"/>
        <v>0</v>
      </c>
      <c r="M835" s="238">
        <f t="shared" ca="1" si="892"/>
        <v>0</v>
      </c>
      <c r="N835" s="238">
        <f t="shared" ca="1" si="892"/>
        <v>0</v>
      </c>
      <c r="O835" s="238">
        <f t="shared" ca="1" si="892"/>
        <v>0</v>
      </c>
      <c r="P835" s="238">
        <f t="shared" ca="1" si="892"/>
        <v>0</v>
      </c>
      <c r="Q835" s="238">
        <f t="shared" ca="1" si="892"/>
        <v>0</v>
      </c>
      <c r="R835" s="238">
        <f t="shared" ca="1" si="892"/>
        <v>0</v>
      </c>
      <c r="S835" s="238">
        <f t="shared" ca="1" si="892"/>
        <v>0</v>
      </c>
      <c r="T835" s="238">
        <f t="shared" ca="1" si="892"/>
        <v>0</v>
      </c>
      <c r="U835" s="238">
        <f t="shared" ca="1" si="892"/>
        <v>0</v>
      </c>
      <c r="V835" s="238">
        <f t="shared" ca="1" si="892"/>
        <v>0</v>
      </c>
      <c r="W835" s="238">
        <f t="shared" ca="1" si="892"/>
        <v>0</v>
      </c>
      <c r="X835" s="238">
        <f t="shared" ca="1" si="892"/>
        <v>0</v>
      </c>
      <c r="Y835" s="238">
        <f t="shared" ca="1" si="892"/>
        <v>0</v>
      </c>
      <c r="Z835" s="238">
        <f t="shared" ca="1" si="892"/>
        <v>0</v>
      </c>
      <c r="AA835" s="238">
        <f t="shared" ca="1" si="892"/>
        <v>0</v>
      </c>
    </row>
    <row r="836" spans="1:29" outlineLevel="1" x14ac:dyDescent="0.3">
      <c r="A836" s="176"/>
      <c r="B836" s="298"/>
      <c r="C836" s="218">
        <f t="shared" si="889"/>
        <v>0</v>
      </c>
      <c r="D836" s="218">
        <f t="shared" si="889"/>
        <v>0</v>
      </c>
      <c r="E836" s="218">
        <f t="shared" si="889"/>
        <v>0</v>
      </c>
      <c r="F836" s="218">
        <f t="shared" si="889"/>
        <v>0</v>
      </c>
      <c r="G836" s="238">
        <f ca="1">IF(G$817=G$583,G707+G602,G707+F602)</f>
        <v>0</v>
      </c>
      <c r="H836" s="238">
        <f t="shared" ref="H836:AA836" ca="1" si="893">IF(H$817=H$583,H707+H602,H707+G602)</f>
        <v>0</v>
      </c>
      <c r="I836" s="238">
        <f t="shared" ca="1" si="893"/>
        <v>0</v>
      </c>
      <c r="J836" s="238">
        <f t="shared" ca="1" si="893"/>
        <v>0</v>
      </c>
      <c r="K836" s="238">
        <f t="shared" ca="1" si="893"/>
        <v>0</v>
      </c>
      <c r="L836" s="238">
        <f t="shared" ca="1" si="893"/>
        <v>0</v>
      </c>
      <c r="M836" s="238">
        <f t="shared" ca="1" si="893"/>
        <v>0</v>
      </c>
      <c r="N836" s="238">
        <f t="shared" ca="1" si="893"/>
        <v>0</v>
      </c>
      <c r="O836" s="238">
        <f t="shared" ca="1" si="893"/>
        <v>0</v>
      </c>
      <c r="P836" s="238">
        <f t="shared" ca="1" si="893"/>
        <v>0</v>
      </c>
      <c r="Q836" s="238">
        <f t="shared" ca="1" si="893"/>
        <v>0</v>
      </c>
      <c r="R836" s="238">
        <f t="shared" ca="1" si="893"/>
        <v>0</v>
      </c>
      <c r="S836" s="238">
        <f t="shared" ca="1" si="893"/>
        <v>0</v>
      </c>
      <c r="T836" s="238">
        <f t="shared" ca="1" si="893"/>
        <v>0</v>
      </c>
      <c r="U836" s="238">
        <f t="shared" ca="1" si="893"/>
        <v>0</v>
      </c>
      <c r="V836" s="238">
        <f t="shared" ca="1" si="893"/>
        <v>0</v>
      </c>
      <c r="W836" s="238">
        <f t="shared" ca="1" si="893"/>
        <v>0</v>
      </c>
      <c r="X836" s="238">
        <f t="shared" ca="1" si="893"/>
        <v>0</v>
      </c>
      <c r="Y836" s="238">
        <f t="shared" ca="1" si="893"/>
        <v>0</v>
      </c>
      <c r="Z836" s="238">
        <f t="shared" ca="1" si="893"/>
        <v>0</v>
      </c>
      <c r="AA836" s="238">
        <f t="shared" ca="1" si="893"/>
        <v>0</v>
      </c>
    </row>
    <row r="837" spans="1:29" outlineLevel="1" x14ac:dyDescent="0.3">
      <c r="B837" s="219" t="s">
        <v>32</v>
      </c>
      <c r="C837" s="220">
        <f>ROUND(C838+C839,0)</f>
        <v>0</v>
      </c>
      <c r="D837" s="220">
        <f t="shared" ref="D837:L837" si="894">ROUND(D838+D839,0)</f>
        <v>0</v>
      </c>
      <c r="E837" s="220">
        <f t="shared" ref="E837:F837" si="895">ROUND(E838+E839,0)</f>
        <v>0</v>
      </c>
      <c r="F837" s="220">
        <f t="shared" si="895"/>
        <v>0</v>
      </c>
      <c r="G837" s="220" t="e">
        <f t="shared" ca="1" si="894"/>
        <v>#N/A</v>
      </c>
      <c r="H837" s="220" t="e">
        <f t="shared" ca="1" si="894"/>
        <v>#N/A</v>
      </c>
      <c r="I837" s="220" t="e">
        <f t="shared" ca="1" si="894"/>
        <v>#N/A</v>
      </c>
      <c r="J837" s="220" t="e">
        <f t="shared" ca="1" si="894"/>
        <v>#N/A</v>
      </c>
      <c r="K837" s="220" t="e">
        <f t="shared" ca="1" si="894"/>
        <v>#N/A</v>
      </c>
      <c r="L837" s="220" t="e">
        <f t="shared" ca="1" si="894"/>
        <v>#N/A</v>
      </c>
      <c r="M837" s="220" t="e">
        <f t="shared" ref="M837:Y837" ca="1" si="896">ROUND(M838+M839,0)</f>
        <v>#N/A</v>
      </c>
      <c r="N837" s="220" t="e">
        <f t="shared" ca="1" si="896"/>
        <v>#N/A</v>
      </c>
      <c r="O837" s="220" t="e">
        <f t="shared" ca="1" si="896"/>
        <v>#N/A</v>
      </c>
      <c r="P837" s="220" t="e">
        <f t="shared" ca="1" si="896"/>
        <v>#N/A</v>
      </c>
      <c r="Q837" s="220" t="e">
        <f t="shared" ca="1" si="896"/>
        <v>#N/A</v>
      </c>
      <c r="R837" s="220" t="e">
        <f t="shared" ca="1" si="896"/>
        <v>#N/A</v>
      </c>
      <c r="S837" s="220" t="e">
        <f t="shared" ca="1" si="896"/>
        <v>#N/A</v>
      </c>
      <c r="T837" s="220" t="e">
        <f t="shared" ca="1" si="896"/>
        <v>#N/A</v>
      </c>
      <c r="U837" s="220" t="e">
        <f t="shared" ca="1" si="896"/>
        <v>#N/A</v>
      </c>
      <c r="V837" s="220" t="e">
        <f t="shared" ca="1" si="896"/>
        <v>#N/A</v>
      </c>
      <c r="W837" s="220" t="e">
        <f t="shared" ca="1" si="896"/>
        <v>#N/A</v>
      </c>
      <c r="X837" s="220" t="e">
        <f t="shared" ca="1" si="896"/>
        <v>#N/A</v>
      </c>
      <c r="Y837" s="220" t="e">
        <f t="shared" ca="1" si="896"/>
        <v>#N/A</v>
      </c>
      <c r="Z837" s="220" t="e">
        <f t="shared" ref="Z837:AA837" ca="1" si="897">ROUND(Z838+Z839,0)</f>
        <v>#N/A</v>
      </c>
      <c r="AA837" s="220" t="e">
        <f t="shared" ca="1" si="897"/>
        <v>#N/A</v>
      </c>
    </row>
    <row r="838" spans="1:29" outlineLevel="1" x14ac:dyDescent="0.3">
      <c r="B838" s="225" t="s">
        <v>130</v>
      </c>
      <c r="C838" s="218">
        <f>C709</f>
        <v>0</v>
      </c>
      <c r="D838" s="218">
        <f>D709</f>
        <v>0</v>
      </c>
      <c r="E838" s="218">
        <f>E709</f>
        <v>0</v>
      </c>
      <c r="F838" s="218">
        <f>F709</f>
        <v>0</v>
      </c>
      <c r="G838" s="236" t="e">
        <f ca="1">G914</f>
        <v>#N/A</v>
      </c>
      <c r="H838" s="236" t="e">
        <f t="shared" ref="H838:L838" ca="1" si="898">H914</f>
        <v>#N/A</v>
      </c>
      <c r="I838" s="236" t="e">
        <f t="shared" ca="1" si="898"/>
        <v>#N/A</v>
      </c>
      <c r="J838" s="236" t="e">
        <f t="shared" ca="1" si="898"/>
        <v>#N/A</v>
      </c>
      <c r="K838" s="236" t="e">
        <f t="shared" ca="1" si="898"/>
        <v>#N/A</v>
      </c>
      <c r="L838" s="236" t="e">
        <f t="shared" ca="1" si="898"/>
        <v>#N/A</v>
      </c>
      <c r="M838" s="236" t="e">
        <f t="shared" ref="M838:Y838" ca="1" si="899">M914</f>
        <v>#N/A</v>
      </c>
      <c r="N838" s="236" t="e">
        <f t="shared" ca="1" si="899"/>
        <v>#N/A</v>
      </c>
      <c r="O838" s="236" t="e">
        <f t="shared" ca="1" si="899"/>
        <v>#N/A</v>
      </c>
      <c r="P838" s="236" t="e">
        <f t="shared" ca="1" si="899"/>
        <v>#N/A</v>
      </c>
      <c r="Q838" s="236" t="e">
        <f t="shared" ca="1" si="899"/>
        <v>#N/A</v>
      </c>
      <c r="R838" s="236" t="e">
        <f t="shared" ca="1" si="899"/>
        <v>#N/A</v>
      </c>
      <c r="S838" s="236" t="e">
        <f t="shared" ca="1" si="899"/>
        <v>#N/A</v>
      </c>
      <c r="T838" s="236" t="e">
        <f t="shared" ca="1" si="899"/>
        <v>#N/A</v>
      </c>
      <c r="U838" s="236" t="e">
        <f t="shared" ca="1" si="899"/>
        <v>#N/A</v>
      </c>
      <c r="V838" s="236" t="e">
        <f t="shared" ca="1" si="899"/>
        <v>#N/A</v>
      </c>
      <c r="W838" s="236" t="e">
        <f t="shared" ca="1" si="899"/>
        <v>#N/A</v>
      </c>
      <c r="X838" s="236" t="e">
        <f t="shared" ca="1" si="899"/>
        <v>#N/A</v>
      </c>
      <c r="Y838" s="236" t="e">
        <f t="shared" ca="1" si="899"/>
        <v>#N/A</v>
      </c>
      <c r="Z838" s="236" t="e">
        <f t="shared" ref="Z838:AA838" ca="1" si="900">Z914</f>
        <v>#N/A</v>
      </c>
      <c r="AA838" s="236" t="e">
        <f t="shared" ca="1" si="900"/>
        <v>#N/A</v>
      </c>
      <c r="AC838" s="156"/>
    </row>
    <row r="839" spans="1:29" outlineLevel="1" x14ac:dyDescent="0.3">
      <c r="B839" s="222" t="s">
        <v>131</v>
      </c>
      <c r="C839" s="218">
        <f>C710+G605</f>
        <v>0</v>
      </c>
      <c r="D839" s="218">
        <f t="shared" ref="D839:F841" si="901">D710</f>
        <v>0</v>
      </c>
      <c r="E839" s="218">
        <f t="shared" si="901"/>
        <v>0</v>
      </c>
      <c r="F839" s="218">
        <f t="shared" si="901"/>
        <v>0</v>
      </c>
      <c r="G839" s="238">
        <f ca="1">IF(G$817=G$583,G710+G605,G710+F605)</f>
        <v>0</v>
      </c>
      <c r="H839" s="238">
        <f t="shared" ref="H839:AA839" ca="1" si="902">IF(H$817=H$583,H710+H605,H710+G605)</f>
        <v>0</v>
      </c>
      <c r="I839" s="238">
        <f t="shared" ca="1" si="902"/>
        <v>0</v>
      </c>
      <c r="J839" s="238">
        <f t="shared" ca="1" si="902"/>
        <v>0</v>
      </c>
      <c r="K839" s="238">
        <f t="shared" ca="1" si="902"/>
        <v>0</v>
      </c>
      <c r="L839" s="238">
        <f t="shared" ca="1" si="902"/>
        <v>0</v>
      </c>
      <c r="M839" s="238">
        <f t="shared" ca="1" si="902"/>
        <v>0</v>
      </c>
      <c r="N839" s="238">
        <f t="shared" ca="1" si="902"/>
        <v>0</v>
      </c>
      <c r="O839" s="238">
        <f t="shared" ca="1" si="902"/>
        <v>0</v>
      </c>
      <c r="P839" s="238">
        <f t="shared" ca="1" si="902"/>
        <v>0</v>
      </c>
      <c r="Q839" s="238">
        <f t="shared" ca="1" si="902"/>
        <v>0</v>
      </c>
      <c r="R839" s="238">
        <f t="shared" ca="1" si="902"/>
        <v>0</v>
      </c>
      <c r="S839" s="238">
        <f t="shared" ca="1" si="902"/>
        <v>0</v>
      </c>
      <c r="T839" s="238">
        <f t="shared" ca="1" si="902"/>
        <v>0</v>
      </c>
      <c r="U839" s="238">
        <f t="shared" ca="1" si="902"/>
        <v>0</v>
      </c>
      <c r="V839" s="238">
        <f t="shared" ca="1" si="902"/>
        <v>0</v>
      </c>
      <c r="W839" s="238">
        <f t="shared" ca="1" si="902"/>
        <v>0</v>
      </c>
      <c r="X839" s="238">
        <f t="shared" ca="1" si="902"/>
        <v>0</v>
      </c>
      <c r="Y839" s="238">
        <f t="shared" ca="1" si="902"/>
        <v>0</v>
      </c>
      <c r="Z839" s="238">
        <f t="shared" ca="1" si="902"/>
        <v>0</v>
      </c>
      <c r="AA839" s="238">
        <f t="shared" ca="1" si="902"/>
        <v>0</v>
      </c>
    </row>
    <row r="840" spans="1:29" outlineLevel="1" x14ac:dyDescent="0.3">
      <c r="B840" s="219" t="s">
        <v>33</v>
      </c>
      <c r="C840" s="218">
        <f>C711</f>
        <v>0</v>
      </c>
      <c r="D840" s="218">
        <f t="shared" si="901"/>
        <v>0</v>
      </c>
      <c r="E840" s="218">
        <f t="shared" si="901"/>
        <v>0</v>
      </c>
      <c r="F840" s="218">
        <f t="shared" si="901"/>
        <v>0</v>
      </c>
      <c r="G840" s="238">
        <f ca="1">IF(G$817=G$583,G711+G606,G711+F606)</f>
        <v>0</v>
      </c>
      <c r="H840" s="238">
        <f t="shared" ref="H840:AA840" ca="1" si="903">IF(H$817=H$583,H711+H606,H711+G606)</f>
        <v>0</v>
      </c>
      <c r="I840" s="238">
        <f t="shared" ca="1" si="903"/>
        <v>0</v>
      </c>
      <c r="J840" s="238">
        <f t="shared" ca="1" si="903"/>
        <v>0</v>
      </c>
      <c r="K840" s="238">
        <f t="shared" ca="1" si="903"/>
        <v>0</v>
      </c>
      <c r="L840" s="238">
        <f t="shared" ca="1" si="903"/>
        <v>0</v>
      </c>
      <c r="M840" s="238">
        <f t="shared" ca="1" si="903"/>
        <v>0</v>
      </c>
      <c r="N840" s="238">
        <f t="shared" ca="1" si="903"/>
        <v>0</v>
      </c>
      <c r="O840" s="238">
        <f t="shared" ca="1" si="903"/>
        <v>0</v>
      </c>
      <c r="P840" s="238">
        <f t="shared" ca="1" si="903"/>
        <v>0</v>
      </c>
      <c r="Q840" s="238">
        <f t="shared" ca="1" si="903"/>
        <v>0</v>
      </c>
      <c r="R840" s="238">
        <f t="shared" ca="1" si="903"/>
        <v>0</v>
      </c>
      <c r="S840" s="238">
        <f t="shared" ca="1" si="903"/>
        <v>0</v>
      </c>
      <c r="T840" s="238">
        <f t="shared" ca="1" si="903"/>
        <v>0</v>
      </c>
      <c r="U840" s="238">
        <f t="shared" ca="1" si="903"/>
        <v>0</v>
      </c>
      <c r="V840" s="238">
        <f t="shared" ca="1" si="903"/>
        <v>0</v>
      </c>
      <c r="W840" s="238">
        <f t="shared" ca="1" si="903"/>
        <v>0</v>
      </c>
      <c r="X840" s="238">
        <f t="shared" ca="1" si="903"/>
        <v>0</v>
      </c>
      <c r="Y840" s="238">
        <f t="shared" ca="1" si="903"/>
        <v>0</v>
      </c>
      <c r="Z840" s="238">
        <f t="shared" ca="1" si="903"/>
        <v>0</v>
      </c>
      <c r="AA840" s="238">
        <f t="shared" ca="1" si="903"/>
        <v>0</v>
      </c>
    </row>
    <row r="841" spans="1:29" outlineLevel="1" x14ac:dyDescent="0.3">
      <c r="A841" s="176"/>
      <c r="B841" s="299"/>
      <c r="C841" s="218">
        <f>C712</f>
        <v>0</v>
      </c>
      <c r="D841" s="218">
        <f t="shared" si="901"/>
        <v>0</v>
      </c>
      <c r="E841" s="218">
        <f t="shared" si="901"/>
        <v>0</v>
      </c>
      <c r="F841" s="218">
        <f t="shared" si="901"/>
        <v>0</v>
      </c>
      <c r="G841" s="238">
        <f ca="1">IF(G$817=G$583,G712+G607,G712+F607)</f>
        <v>0</v>
      </c>
      <c r="H841" s="238">
        <f t="shared" ref="H841:AA841" ca="1" si="904">IF(H$817=H$583,H712+H607,H712+G607)</f>
        <v>0</v>
      </c>
      <c r="I841" s="238">
        <f t="shared" ca="1" si="904"/>
        <v>0</v>
      </c>
      <c r="J841" s="238">
        <f t="shared" ca="1" si="904"/>
        <v>0</v>
      </c>
      <c r="K841" s="238">
        <f t="shared" ca="1" si="904"/>
        <v>0</v>
      </c>
      <c r="L841" s="238">
        <f t="shared" ca="1" si="904"/>
        <v>0</v>
      </c>
      <c r="M841" s="238">
        <f t="shared" ca="1" si="904"/>
        <v>0</v>
      </c>
      <c r="N841" s="238">
        <f t="shared" ca="1" si="904"/>
        <v>0</v>
      </c>
      <c r="O841" s="238">
        <f t="shared" ca="1" si="904"/>
        <v>0</v>
      </c>
      <c r="P841" s="238">
        <f t="shared" ca="1" si="904"/>
        <v>0</v>
      </c>
      <c r="Q841" s="238">
        <f t="shared" ca="1" si="904"/>
        <v>0</v>
      </c>
      <c r="R841" s="238">
        <f t="shared" ca="1" si="904"/>
        <v>0</v>
      </c>
      <c r="S841" s="238">
        <f t="shared" ca="1" si="904"/>
        <v>0</v>
      </c>
      <c r="T841" s="238">
        <f t="shared" ca="1" si="904"/>
        <v>0</v>
      </c>
      <c r="U841" s="238">
        <f t="shared" ca="1" si="904"/>
        <v>0</v>
      </c>
      <c r="V841" s="238">
        <f t="shared" ca="1" si="904"/>
        <v>0</v>
      </c>
      <c r="W841" s="238">
        <f t="shared" ca="1" si="904"/>
        <v>0</v>
      </c>
      <c r="X841" s="238">
        <f t="shared" ca="1" si="904"/>
        <v>0</v>
      </c>
      <c r="Y841" s="238">
        <f t="shared" ca="1" si="904"/>
        <v>0</v>
      </c>
      <c r="Z841" s="238">
        <f t="shared" ca="1" si="904"/>
        <v>0</v>
      </c>
      <c r="AA841" s="238">
        <f t="shared" ca="1" si="904"/>
        <v>0</v>
      </c>
    </row>
    <row r="842" spans="1:29" outlineLevel="1" x14ac:dyDescent="0.3">
      <c r="B842" s="200" t="s">
        <v>34</v>
      </c>
      <c r="C842" s="201">
        <f>ROUND(C819+C832+C841,0)</f>
        <v>0</v>
      </c>
      <c r="D842" s="201">
        <f t="shared" ref="D842:AA842" si="905">ROUND(D819+D832+D841,0)</f>
        <v>0</v>
      </c>
      <c r="E842" s="201">
        <f t="shared" si="905"/>
        <v>0</v>
      </c>
      <c r="F842" s="201">
        <f t="shared" si="905"/>
        <v>0</v>
      </c>
      <c r="G842" s="201" t="e">
        <f t="shared" ca="1" si="905"/>
        <v>#N/A</v>
      </c>
      <c r="H842" s="201" t="e">
        <f t="shared" ca="1" si="905"/>
        <v>#N/A</v>
      </c>
      <c r="I842" s="201" t="e">
        <f t="shared" ca="1" si="905"/>
        <v>#N/A</v>
      </c>
      <c r="J842" s="201" t="e">
        <f t="shared" ca="1" si="905"/>
        <v>#N/A</v>
      </c>
      <c r="K842" s="201" t="e">
        <f t="shared" ca="1" si="905"/>
        <v>#N/A</v>
      </c>
      <c r="L842" s="201" t="e">
        <f t="shared" ca="1" si="905"/>
        <v>#N/A</v>
      </c>
      <c r="M842" s="201" t="e">
        <f t="shared" ca="1" si="905"/>
        <v>#N/A</v>
      </c>
      <c r="N842" s="201" t="e">
        <f t="shared" ca="1" si="905"/>
        <v>#N/A</v>
      </c>
      <c r="O842" s="201" t="e">
        <f t="shared" ca="1" si="905"/>
        <v>#N/A</v>
      </c>
      <c r="P842" s="201" t="e">
        <f t="shared" ca="1" si="905"/>
        <v>#N/A</v>
      </c>
      <c r="Q842" s="201" t="e">
        <f t="shared" ca="1" si="905"/>
        <v>#N/A</v>
      </c>
      <c r="R842" s="201" t="e">
        <f t="shared" ca="1" si="905"/>
        <v>#N/A</v>
      </c>
      <c r="S842" s="201" t="e">
        <f t="shared" ca="1" si="905"/>
        <v>#N/A</v>
      </c>
      <c r="T842" s="201" t="e">
        <f t="shared" ca="1" si="905"/>
        <v>#N/A</v>
      </c>
      <c r="U842" s="201" t="e">
        <f t="shared" ca="1" si="905"/>
        <v>#N/A</v>
      </c>
      <c r="V842" s="201" t="e">
        <f t="shared" ca="1" si="905"/>
        <v>#N/A</v>
      </c>
      <c r="W842" s="201" t="e">
        <f t="shared" ca="1" si="905"/>
        <v>#N/A</v>
      </c>
      <c r="X842" s="201" t="e">
        <f t="shared" ca="1" si="905"/>
        <v>#N/A</v>
      </c>
      <c r="Y842" s="201" t="e">
        <f t="shared" ca="1" si="905"/>
        <v>#N/A</v>
      </c>
      <c r="Z842" s="201" t="e">
        <f t="shared" ca="1" si="905"/>
        <v>#N/A</v>
      </c>
      <c r="AA842" s="201" t="e">
        <f t="shared" ca="1" si="905"/>
        <v>#N/A</v>
      </c>
    </row>
    <row r="843" spans="1:29" x14ac:dyDescent="0.3">
      <c r="B843" s="202" t="s">
        <v>35</v>
      </c>
      <c r="C843" s="203" t="str">
        <f>IF(ROUND(C862=C842,0),"OK",ROUND(C842-C862,0))</f>
        <v>OK</v>
      </c>
      <c r="D843" s="203" t="str">
        <f t="shared" ref="D843" si="906">IF(ROUND(D862=D842,0),"OK",ROUND(D842-D862,0))</f>
        <v>OK</v>
      </c>
      <c r="E843" s="203" t="str">
        <f t="shared" ref="E843" si="907">IF(ROUND(E862=E842,0),"OK",ROUND(E842-E862,0))</f>
        <v>OK</v>
      </c>
      <c r="F843" s="34" t="str">
        <f t="shared" ref="F843" si="908">IF(ROUND(F862=F842,0),"OK",ROUND(F842-F862,0))</f>
        <v>OK</v>
      </c>
      <c r="G843" s="34" t="e">
        <f t="shared" ref="G843" ca="1" si="909">IF(ROUND(G862=G842,0),"OK",ROUND(G842-G862,0))</f>
        <v>#N/A</v>
      </c>
      <c r="H843" s="34" t="e">
        <f t="shared" ref="H843" ca="1" si="910">IF(ROUND(H862=H842,0),"OK",ROUND(H842-H862,0))</f>
        <v>#N/A</v>
      </c>
      <c r="I843" s="34" t="e">
        <f t="shared" ref="I843" ca="1" si="911">IF(ROUND(I862=I842,0),"OK",ROUND(I842-I862,0))</f>
        <v>#N/A</v>
      </c>
      <c r="J843" s="34" t="e">
        <f t="shared" ref="J843" ca="1" si="912">IF(ROUND(J862=J842,0),"OK",ROUND(J842-J862,0))</f>
        <v>#N/A</v>
      </c>
      <c r="K843" s="34" t="e">
        <f t="shared" ref="K843" ca="1" si="913">IF(ROUND(K862=K842,0),"OK",ROUND(K842-K862,0))</f>
        <v>#N/A</v>
      </c>
      <c r="L843" s="34" t="e">
        <f t="shared" ref="L843:Y843" ca="1" si="914">IF(ROUND(L862=L842,0),"OK",ROUND(L842-L862,0))</f>
        <v>#N/A</v>
      </c>
      <c r="M843" s="34" t="e">
        <f t="shared" ca="1" si="914"/>
        <v>#N/A</v>
      </c>
      <c r="N843" s="34" t="e">
        <f t="shared" ca="1" si="914"/>
        <v>#N/A</v>
      </c>
      <c r="O843" s="34" t="e">
        <f t="shared" ca="1" si="914"/>
        <v>#N/A</v>
      </c>
      <c r="P843" s="34" t="e">
        <f t="shared" ca="1" si="914"/>
        <v>#N/A</v>
      </c>
      <c r="Q843" s="34" t="e">
        <f t="shared" ca="1" si="914"/>
        <v>#N/A</v>
      </c>
      <c r="R843" s="34" t="e">
        <f t="shared" ca="1" si="914"/>
        <v>#N/A</v>
      </c>
      <c r="S843" s="34" t="e">
        <f t="shared" ca="1" si="914"/>
        <v>#N/A</v>
      </c>
      <c r="T843" s="34" t="e">
        <f t="shared" ca="1" si="914"/>
        <v>#N/A</v>
      </c>
      <c r="U843" s="34" t="e">
        <f t="shared" ca="1" si="914"/>
        <v>#N/A</v>
      </c>
      <c r="V843" s="34" t="e">
        <f t="shared" ca="1" si="914"/>
        <v>#N/A</v>
      </c>
      <c r="W843" s="34" t="e">
        <f t="shared" ca="1" si="914"/>
        <v>#N/A</v>
      </c>
      <c r="X843" s="34" t="e">
        <f t="shared" ca="1" si="914"/>
        <v>#N/A</v>
      </c>
      <c r="Y843" s="34" t="e">
        <f t="shared" ca="1" si="914"/>
        <v>#N/A</v>
      </c>
      <c r="Z843" s="34" t="e">
        <f t="shared" ref="Z843:AA843" ca="1" si="915">IF(ROUND(Z862=Z842,0),"OK",ROUND(Z842-Z862,0))</f>
        <v>#N/A</v>
      </c>
      <c r="AA843" s="34" t="e">
        <f t="shared" ca="1" si="915"/>
        <v>#N/A</v>
      </c>
    </row>
    <row r="844" spans="1:29" x14ac:dyDescent="0.3">
      <c r="A844" s="163" t="s">
        <v>121</v>
      </c>
      <c r="B844" s="173" t="s">
        <v>15</v>
      </c>
      <c r="C844" s="173" t="e">
        <f>C$688</f>
        <v>#N/A</v>
      </c>
      <c r="D844" s="173" t="e">
        <f t="shared" ref="D844:AA844" si="916">D$688</f>
        <v>#N/A</v>
      </c>
      <c r="E844" s="173" t="e">
        <f t="shared" si="916"/>
        <v>#N/A</v>
      </c>
      <c r="F844" s="173" t="e">
        <f t="shared" si="916"/>
        <v>#N/A</v>
      </c>
      <c r="G844" s="173">
        <f t="shared" ca="1" si="916"/>
        <v>2026</v>
      </c>
      <c r="H844" s="173">
        <f t="shared" ca="1" si="916"/>
        <v>2027</v>
      </c>
      <c r="I844" s="173">
        <f t="shared" ca="1" si="916"/>
        <v>2028</v>
      </c>
      <c r="J844" s="173">
        <f t="shared" ca="1" si="916"/>
        <v>2029</v>
      </c>
      <c r="K844" s="173">
        <f t="shared" ca="1" si="916"/>
        <v>2030</v>
      </c>
      <c r="L844" s="173">
        <f t="shared" ca="1" si="916"/>
        <v>2031</v>
      </c>
      <c r="M844" s="173">
        <f t="shared" ca="1" si="916"/>
        <v>2032</v>
      </c>
      <c r="N844" s="173">
        <f t="shared" ca="1" si="916"/>
        <v>2033</v>
      </c>
      <c r="O844" s="173">
        <f t="shared" ca="1" si="916"/>
        <v>2034</v>
      </c>
      <c r="P844" s="173">
        <f t="shared" ca="1" si="916"/>
        <v>2035</v>
      </c>
      <c r="Q844" s="173">
        <f t="shared" ca="1" si="916"/>
        <v>2036</v>
      </c>
      <c r="R844" s="173">
        <f t="shared" ca="1" si="916"/>
        <v>2037</v>
      </c>
      <c r="S844" s="173">
        <f t="shared" ca="1" si="916"/>
        <v>2038</v>
      </c>
      <c r="T844" s="173">
        <f t="shared" ca="1" si="916"/>
        <v>2039</v>
      </c>
      <c r="U844" s="173">
        <f t="shared" ca="1" si="916"/>
        <v>2040</v>
      </c>
      <c r="V844" s="173">
        <f t="shared" ca="1" si="916"/>
        <v>2041</v>
      </c>
      <c r="W844" s="173">
        <f t="shared" ca="1" si="916"/>
        <v>2042</v>
      </c>
      <c r="X844" s="173">
        <f t="shared" ca="1" si="916"/>
        <v>2043</v>
      </c>
      <c r="Y844" s="173">
        <f t="shared" ca="1" si="916"/>
        <v>2044</v>
      </c>
      <c r="Z844" s="173">
        <f t="shared" ca="1" si="916"/>
        <v>2045</v>
      </c>
      <c r="AA844" s="173">
        <f t="shared" ca="1" si="916"/>
        <v>2046</v>
      </c>
    </row>
    <row r="845" spans="1:29" outlineLevel="1" x14ac:dyDescent="0.3">
      <c r="B845" s="200" t="s">
        <v>36</v>
      </c>
      <c r="C845" s="201">
        <f>ROUND(SUM(C846:C849),0)</f>
        <v>0</v>
      </c>
      <c r="D845" s="201">
        <f t="shared" ref="D845:F845" si="917">ROUND(SUM(D846:D849),0)</f>
        <v>0</v>
      </c>
      <c r="E845" s="201">
        <f t="shared" si="917"/>
        <v>0</v>
      </c>
      <c r="F845" s="201">
        <f t="shared" si="917"/>
        <v>0</v>
      </c>
      <c r="G845" s="201">
        <f t="shared" ref="G845:L845" ca="1" si="918">ROUND(SUM(G846:G849),0)</f>
        <v>0</v>
      </c>
      <c r="H845" s="201">
        <f t="shared" ca="1" si="918"/>
        <v>0</v>
      </c>
      <c r="I845" s="201">
        <f t="shared" ca="1" si="918"/>
        <v>0</v>
      </c>
      <c r="J845" s="201">
        <f t="shared" ca="1" si="918"/>
        <v>0</v>
      </c>
      <c r="K845" s="201">
        <f t="shared" ca="1" si="918"/>
        <v>0</v>
      </c>
      <c r="L845" s="201">
        <f t="shared" ca="1" si="918"/>
        <v>0</v>
      </c>
      <c r="M845" s="201">
        <f t="shared" ref="M845:Y845" ca="1" si="919">ROUND(SUM(M846:M849),0)</f>
        <v>0</v>
      </c>
      <c r="N845" s="201">
        <f t="shared" ca="1" si="919"/>
        <v>0</v>
      </c>
      <c r="O845" s="201">
        <f t="shared" ca="1" si="919"/>
        <v>0</v>
      </c>
      <c r="P845" s="201">
        <f t="shared" ca="1" si="919"/>
        <v>0</v>
      </c>
      <c r="Q845" s="201">
        <f t="shared" ca="1" si="919"/>
        <v>0</v>
      </c>
      <c r="R845" s="201">
        <f t="shared" ca="1" si="919"/>
        <v>0</v>
      </c>
      <c r="S845" s="201">
        <f t="shared" ca="1" si="919"/>
        <v>0</v>
      </c>
      <c r="T845" s="201">
        <f t="shared" ca="1" si="919"/>
        <v>0</v>
      </c>
      <c r="U845" s="201">
        <f t="shared" ca="1" si="919"/>
        <v>0</v>
      </c>
      <c r="V845" s="201">
        <f t="shared" ca="1" si="919"/>
        <v>0</v>
      </c>
      <c r="W845" s="201">
        <f t="shared" ca="1" si="919"/>
        <v>0</v>
      </c>
      <c r="X845" s="201">
        <f t="shared" ca="1" si="919"/>
        <v>0</v>
      </c>
      <c r="Y845" s="201">
        <f t="shared" ca="1" si="919"/>
        <v>0</v>
      </c>
      <c r="Z845" s="201">
        <f t="shared" ref="Z845:AA845" ca="1" si="920">ROUND(SUM(Z846:Z849),0)</f>
        <v>0</v>
      </c>
      <c r="AA845" s="201">
        <f t="shared" ca="1" si="920"/>
        <v>0</v>
      </c>
    </row>
    <row r="846" spans="1:29" outlineLevel="1" x14ac:dyDescent="0.3">
      <c r="B846" s="206" t="s">
        <v>37</v>
      </c>
      <c r="C846" s="237">
        <f t="shared" ref="C846:F848" si="921">C717</f>
        <v>0</v>
      </c>
      <c r="D846" s="237">
        <f t="shared" si="921"/>
        <v>0</v>
      </c>
      <c r="E846" s="237">
        <f t="shared" si="921"/>
        <v>0</v>
      </c>
      <c r="F846" s="237">
        <f t="shared" si="921"/>
        <v>0</v>
      </c>
      <c r="G846" s="238">
        <f ca="1">IF(G$817=G$583,G717+G612,G717+F612)</f>
        <v>0</v>
      </c>
      <c r="H846" s="238">
        <f t="shared" ref="H846:AA847" ca="1" si="922">IF(H$817=H$583,H717+H612,H717+G612)</f>
        <v>0</v>
      </c>
      <c r="I846" s="238">
        <f t="shared" ca="1" si="922"/>
        <v>0</v>
      </c>
      <c r="J846" s="238">
        <f t="shared" ca="1" si="922"/>
        <v>0</v>
      </c>
      <c r="K846" s="238">
        <f t="shared" ca="1" si="922"/>
        <v>0</v>
      </c>
      <c r="L846" s="238">
        <f t="shared" ca="1" si="922"/>
        <v>0</v>
      </c>
      <c r="M846" s="238">
        <f t="shared" ca="1" si="922"/>
        <v>0</v>
      </c>
      <c r="N846" s="238">
        <f t="shared" ca="1" si="922"/>
        <v>0</v>
      </c>
      <c r="O846" s="238">
        <f t="shared" ca="1" si="922"/>
        <v>0</v>
      </c>
      <c r="P846" s="238">
        <f t="shared" ca="1" si="922"/>
        <v>0</v>
      </c>
      <c r="Q846" s="238">
        <f t="shared" ca="1" si="922"/>
        <v>0</v>
      </c>
      <c r="R846" s="238">
        <f t="shared" ca="1" si="922"/>
        <v>0</v>
      </c>
      <c r="S846" s="238">
        <f t="shared" ca="1" si="922"/>
        <v>0</v>
      </c>
      <c r="T846" s="238">
        <f t="shared" ca="1" si="922"/>
        <v>0</v>
      </c>
      <c r="U846" s="238">
        <f t="shared" ca="1" si="922"/>
        <v>0</v>
      </c>
      <c r="V846" s="238">
        <f t="shared" ca="1" si="922"/>
        <v>0</v>
      </c>
      <c r="W846" s="238">
        <f t="shared" ca="1" si="922"/>
        <v>0</v>
      </c>
      <c r="X846" s="238">
        <f t="shared" ca="1" si="922"/>
        <v>0</v>
      </c>
      <c r="Y846" s="238">
        <f t="shared" ca="1" si="922"/>
        <v>0</v>
      </c>
      <c r="Z846" s="238">
        <f t="shared" ca="1" si="922"/>
        <v>0</v>
      </c>
      <c r="AA846" s="238">
        <f t="shared" ca="1" si="922"/>
        <v>0</v>
      </c>
    </row>
    <row r="847" spans="1:29" outlineLevel="1" x14ac:dyDescent="0.3">
      <c r="B847" s="195" t="s">
        <v>132</v>
      </c>
      <c r="C847" s="237">
        <f t="shared" si="921"/>
        <v>0</v>
      </c>
      <c r="D847" s="237">
        <f t="shared" si="921"/>
        <v>0</v>
      </c>
      <c r="E847" s="237">
        <f t="shared" si="921"/>
        <v>0</v>
      </c>
      <c r="F847" s="237">
        <f t="shared" si="921"/>
        <v>0</v>
      </c>
      <c r="G847" s="238">
        <f ca="1">IF(G$817=G$583,G718+G613,G718+F613)</f>
        <v>0</v>
      </c>
      <c r="H847" s="238">
        <f t="shared" ca="1" si="922"/>
        <v>0</v>
      </c>
      <c r="I847" s="238">
        <f t="shared" ca="1" si="922"/>
        <v>0</v>
      </c>
      <c r="J847" s="238">
        <f t="shared" ca="1" si="922"/>
        <v>0</v>
      </c>
      <c r="K847" s="238">
        <f t="shared" ca="1" si="922"/>
        <v>0</v>
      </c>
      <c r="L847" s="238">
        <f t="shared" ca="1" si="922"/>
        <v>0</v>
      </c>
      <c r="M847" s="238">
        <f t="shared" ca="1" si="922"/>
        <v>0</v>
      </c>
      <c r="N847" s="238">
        <f t="shared" ca="1" si="922"/>
        <v>0</v>
      </c>
      <c r="O847" s="238">
        <f t="shared" ca="1" si="922"/>
        <v>0</v>
      </c>
      <c r="P847" s="238">
        <f t="shared" ca="1" si="922"/>
        <v>0</v>
      </c>
      <c r="Q847" s="238">
        <f t="shared" ca="1" si="922"/>
        <v>0</v>
      </c>
      <c r="R847" s="238">
        <f t="shared" ca="1" si="922"/>
        <v>0</v>
      </c>
      <c r="S847" s="238">
        <f t="shared" ca="1" si="922"/>
        <v>0</v>
      </c>
      <c r="T847" s="238">
        <f t="shared" ca="1" si="922"/>
        <v>0</v>
      </c>
      <c r="U847" s="238">
        <f t="shared" ca="1" si="922"/>
        <v>0</v>
      </c>
      <c r="V847" s="238">
        <f t="shared" ca="1" si="922"/>
        <v>0</v>
      </c>
      <c r="W847" s="238">
        <f t="shared" ca="1" si="922"/>
        <v>0</v>
      </c>
      <c r="X847" s="238">
        <f t="shared" ca="1" si="922"/>
        <v>0</v>
      </c>
      <c r="Y847" s="238">
        <f t="shared" ca="1" si="922"/>
        <v>0</v>
      </c>
      <c r="Z847" s="238">
        <f t="shared" ca="1" si="922"/>
        <v>0</v>
      </c>
      <c r="AA847" s="238">
        <f t="shared" ca="1" si="922"/>
        <v>0</v>
      </c>
    </row>
    <row r="848" spans="1:29" outlineLevel="1" x14ac:dyDescent="0.3">
      <c r="B848" s="195" t="s">
        <v>133</v>
      </c>
      <c r="C848" s="237">
        <f t="shared" si="921"/>
        <v>0</v>
      </c>
      <c r="D848" s="237">
        <f t="shared" si="921"/>
        <v>0</v>
      </c>
      <c r="E848" s="237">
        <f t="shared" si="921"/>
        <v>0</v>
      </c>
      <c r="F848" s="237">
        <f t="shared" si="921"/>
        <v>0</v>
      </c>
      <c r="G848" s="238">
        <f ca="1">IF(G$817=G$583,G719+G615,G719+F615)</f>
        <v>0</v>
      </c>
      <c r="H848" s="238">
        <f t="shared" ref="H848:AA848" ca="1" si="923">IF(H$817=H$583,H719+H615,H719+G615)</f>
        <v>0</v>
      </c>
      <c r="I848" s="238">
        <f t="shared" ca="1" si="923"/>
        <v>0</v>
      </c>
      <c r="J848" s="238">
        <f t="shared" ca="1" si="923"/>
        <v>0</v>
      </c>
      <c r="K848" s="238">
        <f t="shared" ca="1" si="923"/>
        <v>0</v>
      </c>
      <c r="L848" s="238">
        <f t="shared" ca="1" si="923"/>
        <v>0</v>
      </c>
      <c r="M848" s="238">
        <f t="shared" ca="1" si="923"/>
        <v>0</v>
      </c>
      <c r="N848" s="238">
        <f t="shared" ca="1" si="923"/>
        <v>0</v>
      </c>
      <c r="O848" s="238">
        <f t="shared" ca="1" si="923"/>
        <v>0</v>
      </c>
      <c r="P848" s="238">
        <f t="shared" ca="1" si="923"/>
        <v>0</v>
      </c>
      <c r="Q848" s="238">
        <f t="shared" ca="1" si="923"/>
        <v>0</v>
      </c>
      <c r="R848" s="238">
        <f t="shared" ca="1" si="923"/>
        <v>0</v>
      </c>
      <c r="S848" s="238">
        <f t="shared" ca="1" si="923"/>
        <v>0</v>
      </c>
      <c r="T848" s="238">
        <f t="shared" ca="1" si="923"/>
        <v>0</v>
      </c>
      <c r="U848" s="238">
        <f t="shared" ca="1" si="923"/>
        <v>0</v>
      </c>
      <c r="V848" s="238">
        <f t="shared" ca="1" si="923"/>
        <v>0</v>
      </c>
      <c r="W848" s="238">
        <f t="shared" ca="1" si="923"/>
        <v>0</v>
      </c>
      <c r="X848" s="238">
        <f t="shared" ca="1" si="923"/>
        <v>0</v>
      </c>
      <c r="Y848" s="238">
        <f t="shared" ca="1" si="923"/>
        <v>0</v>
      </c>
      <c r="Z848" s="238">
        <f t="shared" ca="1" si="923"/>
        <v>0</v>
      </c>
      <c r="AA848" s="238">
        <f t="shared" ca="1" si="923"/>
        <v>0</v>
      </c>
    </row>
    <row r="849" spans="1:31" outlineLevel="1" x14ac:dyDescent="0.3">
      <c r="B849" s="208" t="s">
        <v>134</v>
      </c>
      <c r="C849" s="239">
        <f>C888</f>
        <v>0</v>
      </c>
      <c r="D849" s="239">
        <f t="shared" ref="D849:F849" si="924">D888</f>
        <v>0</v>
      </c>
      <c r="E849" s="239">
        <f t="shared" si="924"/>
        <v>0</v>
      </c>
      <c r="F849" s="239">
        <f t="shared" si="924"/>
        <v>0</v>
      </c>
      <c r="G849" s="239">
        <f t="shared" ref="G849:L849" ca="1" si="925">G888</f>
        <v>0</v>
      </c>
      <c r="H849" s="239">
        <f t="shared" ca="1" si="925"/>
        <v>0</v>
      </c>
      <c r="I849" s="239">
        <f t="shared" ca="1" si="925"/>
        <v>0</v>
      </c>
      <c r="J849" s="239">
        <f t="shared" ca="1" si="925"/>
        <v>0</v>
      </c>
      <c r="K849" s="239">
        <f t="shared" ca="1" si="925"/>
        <v>0</v>
      </c>
      <c r="L849" s="239">
        <f t="shared" ca="1" si="925"/>
        <v>0</v>
      </c>
      <c r="M849" s="239">
        <f t="shared" ref="M849:Y849" ca="1" si="926">M888</f>
        <v>0</v>
      </c>
      <c r="N849" s="239">
        <f t="shared" ca="1" si="926"/>
        <v>0</v>
      </c>
      <c r="O849" s="239">
        <f t="shared" ca="1" si="926"/>
        <v>0</v>
      </c>
      <c r="P849" s="239">
        <f t="shared" ca="1" si="926"/>
        <v>0</v>
      </c>
      <c r="Q849" s="239">
        <f t="shared" ca="1" si="926"/>
        <v>0</v>
      </c>
      <c r="R849" s="239">
        <f t="shared" ca="1" si="926"/>
        <v>0</v>
      </c>
      <c r="S849" s="239">
        <f t="shared" ca="1" si="926"/>
        <v>0</v>
      </c>
      <c r="T849" s="239">
        <f t="shared" ca="1" si="926"/>
        <v>0</v>
      </c>
      <c r="U849" s="239">
        <f t="shared" ca="1" si="926"/>
        <v>0</v>
      </c>
      <c r="V849" s="239">
        <f t="shared" ca="1" si="926"/>
        <v>0</v>
      </c>
      <c r="W849" s="239">
        <f t="shared" ca="1" si="926"/>
        <v>0</v>
      </c>
      <c r="X849" s="239">
        <f t="shared" ca="1" si="926"/>
        <v>0</v>
      </c>
      <c r="Y849" s="239">
        <f t="shared" ca="1" si="926"/>
        <v>0</v>
      </c>
      <c r="Z849" s="239">
        <f t="shared" ref="Z849:AA849" ca="1" si="927">Z888</f>
        <v>0</v>
      </c>
      <c r="AA849" s="239">
        <f t="shared" ca="1" si="927"/>
        <v>0</v>
      </c>
    </row>
    <row r="850" spans="1:31" outlineLevel="1" x14ac:dyDescent="0.3">
      <c r="B850" s="200" t="s">
        <v>38</v>
      </c>
      <c r="C850" s="201">
        <f t="shared" ref="C850" si="928">ROUND(C851+C852+C855+C859,0)</f>
        <v>0</v>
      </c>
      <c r="D850" s="201">
        <f t="shared" ref="D850" si="929">ROUND(D851+D852+D855+D859,0)</f>
        <v>0</v>
      </c>
      <c r="E850" s="201">
        <f t="shared" ref="E850" si="930">ROUND(E851+E852+E855+E859,0)</f>
        <v>0</v>
      </c>
      <c r="F850" s="201">
        <f t="shared" ref="F850" si="931">ROUND(F851+F852+F855+F859,0)</f>
        <v>0</v>
      </c>
      <c r="G850" s="201">
        <f t="shared" ref="G850" ca="1" si="932">ROUND(G851+G852+G855+G859,0)</f>
        <v>0</v>
      </c>
      <c r="H850" s="201">
        <f t="shared" ref="H850" ca="1" si="933">ROUND(H851+H852+H855+H859,0)</f>
        <v>0</v>
      </c>
      <c r="I850" s="201">
        <f t="shared" ref="I850" ca="1" si="934">ROUND(I851+I852+I855+I859,0)</f>
        <v>0</v>
      </c>
      <c r="J850" s="201">
        <f t="shared" ref="J850" ca="1" si="935">ROUND(J851+J852+J855+J859,0)</f>
        <v>0</v>
      </c>
      <c r="K850" s="201">
        <f t="shared" ref="K850" ca="1" si="936">ROUND(K851+K852+K855+K859,0)</f>
        <v>0</v>
      </c>
      <c r="L850" s="201">
        <f t="shared" ref="L850:Y850" ca="1" si="937">ROUND(L851+L852+L855+L859,0)</f>
        <v>0</v>
      </c>
      <c r="M850" s="201">
        <f t="shared" ca="1" si="937"/>
        <v>0</v>
      </c>
      <c r="N850" s="201">
        <f t="shared" ca="1" si="937"/>
        <v>0</v>
      </c>
      <c r="O850" s="201">
        <f t="shared" ca="1" si="937"/>
        <v>0</v>
      </c>
      <c r="P850" s="201">
        <f t="shared" ca="1" si="937"/>
        <v>0</v>
      </c>
      <c r="Q850" s="201">
        <f t="shared" ca="1" si="937"/>
        <v>0</v>
      </c>
      <c r="R850" s="201">
        <f t="shared" ca="1" si="937"/>
        <v>0</v>
      </c>
      <c r="S850" s="201">
        <f t="shared" ca="1" si="937"/>
        <v>0</v>
      </c>
      <c r="T850" s="201">
        <f t="shared" ca="1" si="937"/>
        <v>0</v>
      </c>
      <c r="U850" s="201">
        <f t="shared" ca="1" si="937"/>
        <v>0</v>
      </c>
      <c r="V850" s="201">
        <f t="shared" ca="1" si="937"/>
        <v>0</v>
      </c>
      <c r="W850" s="201">
        <f t="shared" ca="1" si="937"/>
        <v>0</v>
      </c>
      <c r="X850" s="201">
        <f t="shared" ca="1" si="937"/>
        <v>0</v>
      </c>
      <c r="Y850" s="201">
        <f t="shared" ca="1" si="937"/>
        <v>0</v>
      </c>
      <c r="Z850" s="201">
        <f t="shared" ref="Z850:AA850" ca="1" si="938">ROUND(Z851+Z852+Z855+Z859,0)</f>
        <v>0</v>
      </c>
      <c r="AA850" s="201">
        <f t="shared" ca="1" si="938"/>
        <v>0</v>
      </c>
    </row>
    <row r="851" spans="1:31" outlineLevel="1" x14ac:dyDescent="0.3">
      <c r="B851" s="219" t="s">
        <v>39</v>
      </c>
      <c r="C851" s="237">
        <f t="shared" ref="C851:F858" si="939">C722</f>
        <v>0</v>
      </c>
      <c r="D851" s="237">
        <f t="shared" si="939"/>
        <v>0</v>
      </c>
      <c r="E851" s="237">
        <f t="shared" si="939"/>
        <v>0</v>
      </c>
      <c r="F851" s="237">
        <f t="shared" si="939"/>
        <v>0</v>
      </c>
      <c r="G851" s="238">
        <f t="shared" ref="G851:G858" ca="1" si="940">IF(G$817=G$583,G722+G618,G722+F618)</f>
        <v>0</v>
      </c>
      <c r="H851" s="238">
        <f t="shared" ref="H851:AA851" ca="1" si="941">IF(H$817=H$583,H722+H618,H722+G618)</f>
        <v>0</v>
      </c>
      <c r="I851" s="238">
        <f t="shared" ca="1" si="941"/>
        <v>0</v>
      </c>
      <c r="J851" s="238">
        <f t="shared" ca="1" si="941"/>
        <v>0</v>
      </c>
      <c r="K851" s="238">
        <f t="shared" ca="1" si="941"/>
        <v>0</v>
      </c>
      <c r="L851" s="238">
        <f t="shared" ca="1" si="941"/>
        <v>0</v>
      </c>
      <c r="M851" s="238">
        <f t="shared" ca="1" si="941"/>
        <v>0</v>
      </c>
      <c r="N851" s="238">
        <f t="shared" ca="1" si="941"/>
        <v>0</v>
      </c>
      <c r="O851" s="238">
        <f t="shared" ca="1" si="941"/>
        <v>0</v>
      </c>
      <c r="P851" s="238">
        <f t="shared" ca="1" si="941"/>
        <v>0</v>
      </c>
      <c r="Q851" s="238">
        <f t="shared" ca="1" si="941"/>
        <v>0</v>
      </c>
      <c r="R851" s="238">
        <f t="shared" ca="1" si="941"/>
        <v>0</v>
      </c>
      <c r="S851" s="238">
        <f t="shared" ca="1" si="941"/>
        <v>0</v>
      </c>
      <c r="T851" s="238">
        <f t="shared" ca="1" si="941"/>
        <v>0</v>
      </c>
      <c r="U851" s="238">
        <f t="shared" ca="1" si="941"/>
        <v>0</v>
      </c>
      <c r="V851" s="238">
        <f t="shared" ca="1" si="941"/>
        <v>0</v>
      </c>
      <c r="W851" s="238">
        <f t="shared" ca="1" si="941"/>
        <v>0</v>
      </c>
      <c r="X851" s="238">
        <f t="shared" ca="1" si="941"/>
        <v>0</v>
      </c>
      <c r="Y851" s="238">
        <f t="shared" ca="1" si="941"/>
        <v>0</v>
      </c>
      <c r="Z851" s="238">
        <f t="shared" ca="1" si="941"/>
        <v>0</v>
      </c>
      <c r="AA851" s="238">
        <f t="shared" ca="1" si="941"/>
        <v>0</v>
      </c>
    </row>
    <row r="852" spans="1:31" outlineLevel="1" x14ac:dyDescent="0.3">
      <c r="B852" s="219" t="s">
        <v>40</v>
      </c>
      <c r="C852" s="237">
        <f t="shared" si="939"/>
        <v>0</v>
      </c>
      <c r="D852" s="237">
        <f t="shared" si="939"/>
        <v>0</v>
      </c>
      <c r="E852" s="237">
        <f t="shared" si="939"/>
        <v>0</v>
      </c>
      <c r="F852" s="237">
        <f t="shared" si="939"/>
        <v>0</v>
      </c>
      <c r="G852" s="238">
        <f t="shared" ca="1" si="940"/>
        <v>0</v>
      </c>
      <c r="H852" s="238">
        <f t="shared" ref="H852:AA852" ca="1" si="942">IF(H$817=H$583,H723+H619,H723+G619)</f>
        <v>0</v>
      </c>
      <c r="I852" s="238">
        <f t="shared" ca="1" si="942"/>
        <v>0</v>
      </c>
      <c r="J852" s="238">
        <f t="shared" ca="1" si="942"/>
        <v>0</v>
      </c>
      <c r="K852" s="238">
        <f t="shared" ca="1" si="942"/>
        <v>0</v>
      </c>
      <c r="L852" s="238">
        <f t="shared" ca="1" si="942"/>
        <v>0</v>
      </c>
      <c r="M852" s="238">
        <f t="shared" ca="1" si="942"/>
        <v>0</v>
      </c>
      <c r="N852" s="238">
        <f t="shared" ca="1" si="942"/>
        <v>0</v>
      </c>
      <c r="O852" s="238">
        <f t="shared" ca="1" si="942"/>
        <v>0</v>
      </c>
      <c r="P852" s="238">
        <f t="shared" ca="1" si="942"/>
        <v>0</v>
      </c>
      <c r="Q852" s="238">
        <f t="shared" ca="1" si="942"/>
        <v>0</v>
      </c>
      <c r="R852" s="238">
        <f t="shared" ca="1" si="942"/>
        <v>0</v>
      </c>
      <c r="S852" s="238">
        <f t="shared" ca="1" si="942"/>
        <v>0</v>
      </c>
      <c r="T852" s="238">
        <f t="shared" ca="1" si="942"/>
        <v>0</v>
      </c>
      <c r="U852" s="238">
        <f t="shared" ca="1" si="942"/>
        <v>0</v>
      </c>
      <c r="V852" s="238">
        <f t="shared" ca="1" si="942"/>
        <v>0</v>
      </c>
      <c r="W852" s="238">
        <f t="shared" ca="1" si="942"/>
        <v>0</v>
      </c>
      <c r="X852" s="238">
        <f t="shared" ca="1" si="942"/>
        <v>0</v>
      </c>
      <c r="Y852" s="238">
        <f t="shared" ca="1" si="942"/>
        <v>0</v>
      </c>
      <c r="Z852" s="238">
        <f t="shared" ca="1" si="942"/>
        <v>0</v>
      </c>
      <c r="AA852" s="238">
        <f t="shared" ca="1" si="942"/>
        <v>0</v>
      </c>
    </row>
    <row r="853" spans="1:31" outlineLevel="1" x14ac:dyDescent="0.3">
      <c r="B853" s="195" t="s">
        <v>145</v>
      </c>
      <c r="C853" s="237">
        <f t="shared" si="939"/>
        <v>0</v>
      </c>
      <c r="D853" s="237">
        <f t="shared" si="939"/>
        <v>0</v>
      </c>
      <c r="E853" s="237">
        <f t="shared" si="939"/>
        <v>0</v>
      </c>
      <c r="F853" s="237">
        <f t="shared" si="939"/>
        <v>0</v>
      </c>
      <c r="G853" s="238">
        <f t="shared" ca="1" si="940"/>
        <v>0</v>
      </c>
      <c r="H853" s="238">
        <f t="shared" ref="H853:AA853" ca="1" si="943">IF(H$817=H$583,H724+H620,H724+G620)</f>
        <v>0</v>
      </c>
      <c r="I853" s="238">
        <f t="shared" ca="1" si="943"/>
        <v>0</v>
      </c>
      <c r="J853" s="238">
        <f t="shared" ca="1" si="943"/>
        <v>0</v>
      </c>
      <c r="K853" s="238">
        <f t="shared" ca="1" si="943"/>
        <v>0</v>
      </c>
      <c r="L853" s="238">
        <f t="shared" ca="1" si="943"/>
        <v>0</v>
      </c>
      <c r="M853" s="238">
        <f t="shared" ca="1" si="943"/>
        <v>0</v>
      </c>
      <c r="N853" s="238">
        <f t="shared" ca="1" si="943"/>
        <v>0</v>
      </c>
      <c r="O853" s="238">
        <f t="shared" ca="1" si="943"/>
        <v>0</v>
      </c>
      <c r="P853" s="238">
        <f t="shared" ca="1" si="943"/>
        <v>0</v>
      </c>
      <c r="Q853" s="238">
        <f t="shared" ca="1" si="943"/>
        <v>0</v>
      </c>
      <c r="R853" s="238">
        <f t="shared" ca="1" si="943"/>
        <v>0</v>
      </c>
      <c r="S853" s="238">
        <f t="shared" ca="1" si="943"/>
        <v>0</v>
      </c>
      <c r="T853" s="238">
        <f t="shared" ca="1" si="943"/>
        <v>0</v>
      </c>
      <c r="U853" s="238">
        <f t="shared" ca="1" si="943"/>
        <v>0</v>
      </c>
      <c r="V853" s="238">
        <f t="shared" ca="1" si="943"/>
        <v>0</v>
      </c>
      <c r="W853" s="238">
        <f t="shared" ca="1" si="943"/>
        <v>0</v>
      </c>
      <c r="X853" s="238">
        <f t="shared" ca="1" si="943"/>
        <v>0</v>
      </c>
      <c r="Y853" s="238">
        <f t="shared" ca="1" si="943"/>
        <v>0</v>
      </c>
      <c r="Z853" s="238">
        <f t="shared" ca="1" si="943"/>
        <v>0</v>
      </c>
      <c r="AA853" s="238">
        <f t="shared" ca="1" si="943"/>
        <v>0</v>
      </c>
    </row>
    <row r="854" spans="1:31" outlineLevel="1" x14ac:dyDescent="0.3">
      <c r="B854" s="226" t="s">
        <v>146</v>
      </c>
      <c r="C854" s="237">
        <f t="shared" si="939"/>
        <v>0</v>
      </c>
      <c r="D854" s="237">
        <f t="shared" si="939"/>
        <v>0</v>
      </c>
      <c r="E854" s="237">
        <f t="shared" si="939"/>
        <v>0</v>
      </c>
      <c r="F854" s="237">
        <f t="shared" si="939"/>
        <v>0</v>
      </c>
      <c r="G854" s="238">
        <f t="shared" ca="1" si="940"/>
        <v>0</v>
      </c>
      <c r="H854" s="238">
        <f t="shared" ref="H854:AA854" ca="1" si="944">IF(H$817=H$583,H725+H621,H725+G621)</f>
        <v>0</v>
      </c>
      <c r="I854" s="238">
        <f t="shared" ca="1" si="944"/>
        <v>0</v>
      </c>
      <c r="J854" s="238">
        <f t="shared" ca="1" si="944"/>
        <v>0</v>
      </c>
      <c r="K854" s="238">
        <f t="shared" ca="1" si="944"/>
        <v>0</v>
      </c>
      <c r="L854" s="238">
        <f t="shared" ca="1" si="944"/>
        <v>0</v>
      </c>
      <c r="M854" s="238">
        <f t="shared" ca="1" si="944"/>
        <v>0</v>
      </c>
      <c r="N854" s="238">
        <f t="shared" ca="1" si="944"/>
        <v>0</v>
      </c>
      <c r="O854" s="238">
        <f t="shared" ca="1" si="944"/>
        <v>0</v>
      </c>
      <c r="P854" s="238">
        <f t="shared" ca="1" si="944"/>
        <v>0</v>
      </c>
      <c r="Q854" s="238">
        <f t="shared" ca="1" si="944"/>
        <v>0</v>
      </c>
      <c r="R854" s="238">
        <f t="shared" ca="1" si="944"/>
        <v>0</v>
      </c>
      <c r="S854" s="238">
        <f t="shared" ca="1" si="944"/>
        <v>0</v>
      </c>
      <c r="T854" s="238">
        <f t="shared" ca="1" si="944"/>
        <v>0</v>
      </c>
      <c r="U854" s="238">
        <f t="shared" ca="1" si="944"/>
        <v>0</v>
      </c>
      <c r="V854" s="238">
        <f t="shared" ca="1" si="944"/>
        <v>0</v>
      </c>
      <c r="W854" s="238">
        <f t="shared" ca="1" si="944"/>
        <v>0</v>
      </c>
      <c r="X854" s="238">
        <f t="shared" ca="1" si="944"/>
        <v>0</v>
      </c>
      <c r="Y854" s="238">
        <f t="shared" ca="1" si="944"/>
        <v>0</v>
      </c>
      <c r="Z854" s="238">
        <f t="shared" ca="1" si="944"/>
        <v>0</v>
      </c>
      <c r="AA854" s="238">
        <f t="shared" ca="1" si="944"/>
        <v>0</v>
      </c>
    </row>
    <row r="855" spans="1:31" outlineLevel="1" x14ac:dyDescent="0.3">
      <c r="B855" s="219" t="s">
        <v>41</v>
      </c>
      <c r="C855" s="237">
        <f t="shared" si="939"/>
        <v>0</v>
      </c>
      <c r="D855" s="237">
        <f t="shared" si="939"/>
        <v>0</v>
      </c>
      <c r="E855" s="237">
        <f t="shared" si="939"/>
        <v>0</v>
      </c>
      <c r="F855" s="237">
        <f t="shared" si="939"/>
        <v>0</v>
      </c>
      <c r="G855" s="238">
        <f t="shared" ca="1" si="940"/>
        <v>0</v>
      </c>
      <c r="H855" s="238">
        <f t="shared" ref="H855:AA855" ca="1" si="945">IF(H$817=H$583,H726+H622,H726+G622)</f>
        <v>0</v>
      </c>
      <c r="I855" s="238">
        <f t="shared" ca="1" si="945"/>
        <v>0</v>
      </c>
      <c r="J855" s="238">
        <f t="shared" ca="1" si="945"/>
        <v>0</v>
      </c>
      <c r="K855" s="238">
        <f t="shared" ca="1" si="945"/>
        <v>0</v>
      </c>
      <c r="L855" s="238">
        <f t="shared" ca="1" si="945"/>
        <v>0</v>
      </c>
      <c r="M855" s="238">
        <f t="shared" ca="1" si="945"/>
        <v>0</v>
      </c>
      <c r="N855" s="238">
        <f t="shared" ca="1" si="945"/>
        <v>0</v>
      </c>
      <c r="O855" s="238">
        <f t="shared" ca="1" si="945"/>
        <v>0</v>
      </c>
      <c r="P855" s="238">
        <f t="shared" ca="1" si="945"/>
        <v>0</v>
      </c>
      <c r="Q855" s="238">
        <f t="shared" ca="1" si="945"/>
        <v>0</v>
      </c>
      <c r="R855" s="238">
        <f t="shared" ca="1" si="945"/>
        <v>0</v>
      </c>
      <c r="S855" s="238">
        <f t="shared" ca="1" si="945"/>
        <v>0</v>
      </c>
      <c r="T855" s="238">
        <f t="shared" ca="1" si="945"/>
        <v>0</v>
      </c>
      <c r="U855" s="238">
        <f t="shared" ca="1" si="945"/>
        <v>0</v>
      </c>
      <c r="V855" s="238">
        <f t="shared" ca="1" si="945"/>
        <v>0</v>
      </c>
      <c r="W855" s="238">
        <f t="shared" ca="1" si="945"/>
        <v>0</v>
      </c>
      <c r="X855" s="238">
        <f t="shared" ca="1" si="945"/>
        <v>0</v>
      </c>
      <c r="Y855" s="238">
        <f t="shared" ca="1" si="945"/>
        <v>0</v>
      </c>
      <c r="Z855" s="238">
        <f t="shared" ca="1" si="945"/>
        <v>0</v>
      </c>
      <c r="AA855" s="238">
        <f t="shared" ca="1" si="945"/>
        <v>0</v>
      </c>
    </row>
    <row r="856" spans="1:31" outlineLevel="1" x14ac:dyDescent="0.3">
      <c r="B856" s="195" t="s">
        <v>145</v>
      </c>
      <c r="C856" s="237">
        <f t="shared" si="939"/>
        <v>0</v>
      </c>
      <c r="D856" s="237">
        <f t="shared" si="939"/>
        <v>0</v>
      </c>
      <c r="E856" s="237">
        <f t="shared" si="939"/>
        <v>0</v>
      </c>
      <c r="F856" s="237">
        <f t="shared" si="939"/>
        <v>0</v>
      </c>
      <c r="G856" s="238">
        <f t="shared" ca="1" si="940"/>
        <v>0</v>
      </c>
      <c r="H856" s="238">
        <f t="shared" ref="H856:AA856" ca="1" si="946">IF(H$817=H$583,H727+H623,H727+G623)</f>
        <v>0</v>
      </c>
      <c r="I856" s="238">
        <f t="shared" ca="1" si="946"/>
        <v>0</v>
      </c>
      <c r="J856" s="238">
        <f t="shared" ca="1" si="946"/>
        <v>0</v>
      </c>
      <c r="K856" s="238">
        <f t="shared" ca="1" si="946"/>
        <v>0</v>
      </c>
      <c r="L856" s="238">
        <f t="shared" ca="1" si="946"/>
        <v>0</v>
      </c>
      <c r="M856" s="238">
        <f t="shared" ca="1" si="946"/>
        <v>0</v>
      </c>
      <c r="N856" s="238">
        <f t="shared" ca="1" si="946"/>
        <v>0</v>
      </c>
      <c r="O856" s="238">
        <f t="shared" ca="1" si="946"/>
        <v>0</v>
      </c>
      <c r="P856" s="238">
        <f t="shared" ca="1" si="946"/>
        <v>0</v>
      </c>
      <c r="Q856" s="238">
        <f t="shared" ca="1" si="946"/>
        <v>0</v>
      </c>
      <c r="R856" s="238">
        <f t="shared" ca="1" si="946"/>
        <v>0</v>
      </c>
      <c r="S856" s="238">
        <f t="shared" ca="1" si="946"/>
        <v>0</v>
      </c>
      <c r="T856" s="238">
        <f t="shared" ca="1" si="946"/>
        <v>0</v>
      </c>
      <c r="U856" s="238">
        <f t="shared" ca="1" si="946"/>
        <v>0</v>
      </c>
      <c r="V856" s="238">
        <f t="shared" ca="1" si="946"/>
        <v>0</v>
      </c>
      <c r="W856" s="238">
        <f t="shared" ca="1" si="946"/>
        <v>0</v>
      </c>
      <c r="X856" s="238">
        <f t="shared" ca="1" si="946"/>
        <v>0</v>
      </c>
      <c r="Y856" s="238">
        <f t="shared" ca="1" si="946"/>
        <v>0</v>
      </c>
      <c r="Z856" s="238">
        <f t="shared" ca="1" si="946"/>
        <v>0</v>
      </c>
      <c r="AA856" s="238">
        <f t="shared" ca="1" si="946"/>
        <v>0</v>
      </c>
      <c r="AC856" s="156"/>
      <c r="AE856" s="156"/>
    </row>
    <row r="857" spans="1:31" outlineLevel="1" x14ac:dyDescent="0.3">
      <c r="B857" s="195" t="s">
        <v>147</v>
      </c>
      <c r="C857" s="237">
        <f t="shared" si="939"/>
        <v>0</v>
      </c>
      <c r="D857" s="237">
        <f t="shared" si="939"/>
        <v>0</v>
      </c>
      <c r="E857" s="237">
        <f t="shared" si="939"/>
        <v>0</v>
      </c>
      <c r="F857" s="237">
        <f t="shared" si="939"/>
        <v>0</v>
      </c>
      <c r="G857" s="238">
        <f t="shared" ca="1" si="940"/>
        <v>0</v>
      </c>
      <c r="H857" s="238">
        <f t="shared" ref="H857:AA857" ca="1" si="947">IF(H$817=H$583,H728+H624,H728+G624)</f>
        <v>0</v>
      </c>
      <c r="I857" s="238">
        <f t="shared" ca="1" si="947"/>
        <v>0</v>
      </c>
      <c r="J857" s="238">
        <f t="shared" ca="1" si="947"/>
        <v>0</v>
      </c>
      <c r="K857" s="238">
        <f t="shared" ca="1" si="947"/>
        <v>0</v>
      </c>
      <c r="L857" s="238">
        <f t="shared" ca="1" si="947"/>
        <v>0</v>
      </c>
      <c r="M857" s="238">
        <f t="shared" ca="1" si="947"/>
        <v>0</v>
      </c>
      <c r="N857" s="238">
        <f t="shared" ca="1" si="947"/>
        <v>0</v>
      </c>
      <c r="O857" s="238">
        <f t="shared" ca="1" si="947"/>
        <v>0</v>
      </c>
      <c r="P857" s="238">
        <f t="shared" ca="1" si="947"/>
        <v>0</v>
      </c>
      <c r="Q857" s="238">
        <f t="shared" ca="1" si="947"/>
        <v>0</v>
      </c>
      <c r="R857" s="238">
        <f t="shared" ca="1" si="947"/>
        <v>0</v>
      </c>
      <c r="S857" s="238">
        <f t="shared" ca="1" si="947"/>
        <v>0</v>
      </c>
      <c r="T857" s="238">
        <f t="shared" ca="1" si="947"/>
        <v>0</v>
      </c>
      <c r="U857" s="238">
        <f t="shared" ca="1" si="947"/>
        <v>0</v>
      </c>
      <c r="V857" s="238">
        <f t="shared" ca="1" si="947"/>
        <v>0</v>
      </c>
      <c r="W857" s="238">
        <f t="shared" ca="1" si="947"/>
        <v>0</v>
      </c>
      <c r="X857" s="238">
        <f t="shared" ca="1" si="947"/>
        <v>0</v>
      </c>
      <c r="Y857" s="238">
        <f t="shared" ca="1" si="947"/>
        <v>0</v>
      </c>
      <c r="Z857" s="238">
        <f t="shared" ca="1" si="947"/>
        <v>0</v>
      </c>
      <c r="AA857" s="238">
        <f t="shared" ca="1" si="947"/>
        <v>0</v>
      </c>
      <c r="AE857" s="156"/>
    </row>
    <row r="858" spans="1:31" outlineLevel="1" x14ac:dyDescent="0.3">
      <c r="B858" s="226" t="s">
        <v>148</v>
      </c>
      <c r="C858" s="237">
        <f t="shared" si="939"/>
        <v>0</v>
      </c>
      <c r="D858" s="237">
        <f t="shared" si="939"/>
        <v>0</v>
      </c>
      <c r="E858" s="237">
        <f t="shared" si="939"/>
        <v>0</v>
      </c>
      <c r="F858" s="237">
        <f t="shared" si="939"/>
        <v>0</v>
      </c>
      <c r="G858" s="238">
        <f t="shared" ca="1" si="940"/>
        <v>0</v>
      </c>
      <c r="H858" s="238">
        <f t="shared" ref="H858:AA858" ca="1" si="948">IF(H$817=H$583,H729+H625,H729+G625)</f>
        <v>0</v>
      </c>
      <c r="I858" s="238">
        <f t="shared" ca="1" si="948"/>
        <v>0</v>
      </c>
      <c r="J858" s="238">
        <f t="shared" ca="1" si="948"/>
        <v>0</v>
      </c>
      <c r="K858" s="238">
        <f t="shared" ca="1" si="948"/>
        <v>0</v>
      </c>
      <c r="L858" s="238">
        <f t="shared" ca="1" si="948"/>
        <v>0</v>
      </c>
      <c r="M858" s="238">
        <f t="shared" ca="1" si="948"/>
        <v>0</v>
      </c>
      <c r="N858" s="238">
        <f t="shared" ca="1" si="948"/>
        <v>0</v>
      </c>
      <c r="O858" s="238">
        <f t="shared" ca="1" si="948"/>
        <v>0</v>
      </c>
      <c r="P858" s="238">
        <f t="shared" ca="1" si="948"/>
        <v>0</v>
      </c>
      <c r="Q858" s="238">
        <f t="shared" ca="1" si="948"/>
        <v>0</v>
      </c>
      <c r="R858" s="238">
        <f t="shared" ca="1" si="948"/>
        <v>0</v>
      </c>
      <c r="S858" s="238">
        <f t="shared" ca="1" si="948"/>
        <v>0</v>
      </c>
      <c r="T858" s="238">
        <f t="shared" ca="1" si="948"/>
        <v>0</v>
      </c>
      <c r="U858" s="238">
        <f t="shared" ca="1" si="948"/>
        <v>0</v>
      </c>
      <c r="V858" s="238">
        <f t="shared" ca="1" si="948"/>
        <v>0</v>
      </c>
      <c r="W858" s="238">
        <f t="shared" ca="1" si="948"/>
        <v>0</v>
      </c>
      <c r="X858" s="238">
        <f t="shared" ca="1" si="948"/>
        <v>0</v>
      </c>
      <c r="Y858" s="238">
        <f t="shared" ca="1" si="948"/>
        <v>0</v>
      </c>
      <c r="Z858" s="238">
        <f t="shared" ca="1" si="948"/>
        <v>0</v>
      </c>
      <c r="AA858" s="238">
        <f t="shared" ca="1" si="948"/>
        <v>0</v>
      </c>
    </row>
    <row r="859" spans="1:31" outlineLevel="1" x14ac:dyDescent="0.3">
      <c r="B859" s="219" t="s">
        <v>42</v>
      </c>
      <c r="C859" s="220">
        <f>ROUND(C860+C861,0)</f>
        <v>0</v>
      </c>
      <c r="D859" s="220">
        <f t="shared" ref="D859:F859" si="949">ROUND(D860+D861,0)</f>
        <v>0</v>
      </c>
      <c r="E859" s="220">
        <f t="shared" si="949"/>
        <v>0</v>
      </c>
      <c r="F859" s="220">
        <f t="shared" si="949"/>
        <v>0</v>
      </c>
      <c r="G859" s="220">
        <f t="shared" ref="G859:L859" ca="1" si="950">ROUND(G860+G861,0)</f>
        <v>0</v>
      </c>
      <c r="H859" s="220">
        <f t="shared" ca="1" si="950"/>
        <v>0</v>
      </c>
      <c r="I859" s="220">
        <f t="shared" ca="1" si="950"/>
        <v>0</v>
      </c>
      <c r="J859" s="220">
        <f t="shared" ca="1" si="950"/>
        <v>0</v>
      </c>
      <c r="K859" s="220">
        <f t="shared" ca="1" si="950"/>
        <v>0</v>
      </c>
      <c r="L859" s="220">
        <f t="shared" ca="1" si="950"/>
        <v>0</v>
      </c>
      <c r="M859" s="220">
        <f t="shared" ref="M859:Y859" ca="1" si="951">ROUND(M860+M861,0)</f>
        <v>0</v>
      </c>
      <c r="N859" s="220">
        <f t="shared" ca="1" si="951"/>
        <v>0</v>
      </c>
      <c r="O859" s="220">
        <f t="shared" ca="1" si="951"/>
        <v>0</v>
      </c>
      <c r="P859" s="220">
        <f t="shared" ca="1" si="951"/>
        <v>0</v>
      </c>
      <c r="Q859" s="220">
        <f t="shared" ca="1" si="951"/>
        <v>0</v>
      </c>
      <c r="R859" s="220">
        <f t="shared" ca="1" si="951"/>
        <v>0</v>
      </c>
      <c r="S859" s="220">
        <f t="shared" ca="1" si="951"/>
        <v>0</v>
      </c>
      <c r="T859" s="220">
        <f t="shared" ca="1" si="951"/>
        <v>0</v>
      </c>
      <c r="U859" s="220">
        <f t="shared" ca="1" si="951"/>
        <v>0</v>
      </c>
      <c r="V859" s="220">
        <f t="shared" ca="1" si="951"/>
        <v>0</v>
      </c>
      <c r="W859" s="220">
        <f t="shared" ca="1" si="951"/>
        <v>0</v>
      </c>
      <c r="X859" s="220">
        <f t="shared" ca="1" si="951"/>
        <v>0</v>
      </c>
      <c r="Y859" s="220">
        <f t="shared" ca="1" si="951"/>
        <v>0</v>
      </c>
      <c r="Z859" s="220">
        <f t="shared" ref="Z859:AA859" ca="1" si="952">ROUND(Z860+Z861,0)</f>
        <v>0</v>
      </c>
      <c r="AA859" s="220">
        <f t="shared" ca="1" si="952"/>
        <v>0</v>
      </c>
    </row>
    <row r="860" spans="1:31" outlineLevel="1" x14ac:dyDescent="0.3">
      <c r="B860" s="227" t="s">
        <v>135</v>
      </c>
      <c r="C860" s="237">
        <f t="shared" ref="C860:F861" si="953">C731</f>
        <v>0</v>
      </c>
      <c r="D860" s="237">
        <f t="shared" si="953"/>
        <v>0</v>
      </c>
      <c r="E860" s="237">
        <f t="shared" si="953"/>
        <v>0</v>
      </c>
      <c r="F860" s="237">
        <f t="shared" si="953"/>
        <v>0</v>
      </c>
      <c r="G860" s="238">
        <f ca="1">IF(G$817=G$583,G731+G627,G731+F627)</f>
        <v>0</v>
      </c>
      <c r="H860" s="238">
        <f t="shared" ref="H860:AA860" ca="1" si="954">IF(H$817=H$583,H731+H627,H731+G627)</f>
        <v>0</v>
      </c>
      <c r="I860" s="238">
        <f t="shared" ca="1" si="954"/>
        <v>0</v>
      </c>
      <c r="J860" s="238">
        <f t="shared" ca="1" si="954"/>
        <v>0</v>
      </c>
      <c r="K860" s="238">
        <f t="shared" ca="1" si="954"/>
        <v>0</v>
      </c>
      <c r="L860" s="238">
        <f t="shared" ca="1" si="954"/>
        <v>0</v>
      </c>
      <c r="M860" s="238">
        <f t="shared" ca="1" si="954"/>
        <v>0</v>
      </c>
      <c r="N860" s="238">
        <f t="shared" ca="1" si="954"/>
        <v>0</v>
      </c>
      <c r="O860" s="238">
        <f t="shared" ca="1" si="954"/>
        <v>0</v>
      </c>
      <c r="P860" s="238">
        <f t="shared" ca="1" si="954"/>
        <v>0</v>
      </c>
      <c r="Q860" s="238">
        <f t="shared" ca="1" si="954"/>
        <v>0</v>
      </c>
      <c r="R860" s="238">
        <f t="shared" ca="1" si="954"/>
        <v>0</v>
      </c>
      <c r="S860" s="238">
        <f t="shared" ca="1" si="954"/>
        <v>0</v>
      </c>
      <c r="T860" s="238">
        <f t="shared" ca="1" si="954"/>
        <v>0</v>
      </c>
      <c r="U860" s="238">
        <f t="shared" ca="1" si="954"/>
        <v>0</v>
      </c>
      <c r="V860" s="238">
        <f t="shared" ca="1" si="954"/>
        <v>0</v>
      </c>
      <c r="W860" s="238">
        <f t="shared" ca="1" si="954"/>
        <v>0</v>
      </c>
      <c r="X860" s="238">
        <f t="shared" ca="1" si="954"/>
        <v>0</v>
      </c>
      <c r="Y860" s="238">
        <f t="shared" ca="1" si="954"/>
        <v>0</v>
      </c>
      <c r="Z860" s="238">
        <f t="shared" ca="1" si="954"/>
        <v>0</v>
      </c>
      <c r="AA860" s="238">
        <f t="shared" ca="1" si="954"/>
        <v>0</v>
      </c>
    </row>
    <row r="861" spans="1:31" outlineLevel="1" x14ac:dyDescent="0.3">
      <c r="B861" s="228" t="s">
        <v>136</v>
      </c>
      <c r="C861" s="237">
        <f t="shared" si="953"/>
        <v>0</v>
      </c>
      <c r="D861" s="237">
        <f t="shared" si="953"/>
        <v>0</v>
      </c>
      <c r="E861" s="237">
        <f t="shared" si="953"/>
        <v>0</v>
      </c>
      <c r="F861" s="237">
        <f t="shared" si="953"/>
        <v>0</v>
      </c>
      <c r="G861" s="238">
        <f ca="1">IF(G$817=G$583,G732+G628,G732+F628)</f>
        <v>0</v>
      </c>
      <c r="H861" s="238">
        <f t="shared" ref="H861:AA861" ca="1" si="955">IF(H$817=H$583,H732+H628,H732+G628)</f>
        <v>0</v>
      </c>
      <c r="I861" s="238">
        <f t="shared" ca="1" si="955"/>
        <v>0</v>
      </c>
      <c r="J861" s="238">
        <f t="shared" ca="1" si="955"/>
        <v>0</v>
      </c>
      <c r="K861" s="238">
        <f t="shared" ca="1" si="955"/>
        <v>0</v>
      </c>
      <c r="L861" s="238">
        <f t="shared" ca="1" si="955"/>
        <v>0</v>
      </c>
      <c r="M861" s="238">
        <f t="shared" ca="1" si="955"/>
        <v>0</v>
      </c>
      <c r="N861" s="238">
        <f t="shared" ca="1" si="955"/>
        <v>0</v>
      </c>
      <c r="O861" s="238">
        <f t="shared" ca="1" si="955"/>
        <v>0</v>
      </c>
      <c r="P861" s="238">
        <f t="shared" ca="1" si="955"/>
        <v>0</v>
      </c>
      <c r="Q861" s="238">
        <f t="shared" ca="1" si="955"/>
        <v>0</v>
      </c>
      <c r="R861" s="238">
        <f t="shared" ca="1" si="955"/>
        <v>0</v>
      </c>
      <c r="S861" s="238">
        <f t="shared" ca="1" si="955"/>
        <v>0</v>
      </c>
      <c r="T861" s="238">
        <f t="shared" ca="1" si="955"/>
        <v>0</v>
      </c>
      <c r="U861" s="238">
        <f t="shared" ca="1" si="955"/>
        <v>0</v>
      </c>
      <c r="V861" s="238">
        <f t="shared" ca="1" si="955"/>
        <v>0</v>
      </c>
      <c r="W861" s="238">
        <f t="shared" ca="1" si="955"/>
        <v>0</v>
      </c>
      <c r="X861" s="238">
        <f t="shared" ca="1" si="955"/>
        <v>0</v>
      </c>
      <c r="Y861" s="238">
        <f t="shared" ca="1" si="955"/>
        <v>0</v>
      </c>
      <c r="Z861" s="238">
        <f t="shared" ca="1" si="955"/>
        <v>0</v>
      </c>
      <c r="AA861" s="238">
        <f t="shared" ca="1" si="955"/>
        <v>0</v>
      </c>
    </row>
    <row r="862" spans="1:31" outlineLevel="1" x14ac:dyDescent="0.3">
      <c r="B862" s="200" t="s">
        <v>43</v>
      </c>
      <c r="C862" s="201">
        <f t="shared" ref="C862:L862" si="956">ROUND(C850+C845,0)</f>
        <v>0</v>
      </c>
      <c r="D862" s="201">
        <f t="shared" ref="D862:F862" si="957">ROUND(D850+D845,0)</f>
        <v>0</v>
      </c>
      <c r="E862" s="201">
        <f t="shared" si="957"/>
        <v>0</v>
      </c>
      <c r="F862" s="201">
        <f t="shared" si="957"/>
        <v>0</v>
      </c>
      <c r="G862" s="201">
        <f t="shared" ca="1" si="956"/>
        <v>0</v>
      </c>
      <c r="H862" s="201">
        <f t="shared" ca="1" si="956"/>
        <v>0</v>
      </c>
      <c r="I862" s="201">
        <f t="shared" ca="1" si="956"/>
        <v>0</v>
      </c>
      <c r="J862" s="201">
        <f t="shared" ca="1" si="956"/>
        <v>0</v>
      </c>
      <c r="K862" s="201">
        <f t="shared" ca="1" si="956"/>
        <v>0</v>
      </c>
      <c r="L862" s="201">
        <f t="shared" ca="1" si="956"/>
        <v>0</v>
      </c>
      <c r="M862" s="201">
        <f t="shared" ref="M862:Y862" ca="1" si="958">ROUND(M850+M845,0)</f>
        <v>0</v>
      </c>
      <c r="N862" s="201">
        <f t="shared" ca="1" si="958"/>
        <v>0</v>
      </c>
      <c r="O862" s="201">
        <f t="shared" ca="1" si="958"/>
        <v>0</v>
      </c>
      <c r="P862" s="201">
        <f t="shared" ca="1" si="958"/>
        <v>0</v>
      </c>
      <c r="Q862" s="201">
        <f t="shared" ca="1" si="958"/>
        <v>0</v>
      </c>
      <c r="R862" s="201">
        <f t="shared" ca="1" si="958"/>
        <v>0</v>
      </c>
      <c r="S862" s="201">
        <f t="shared" ca="1" si="958"/>
        <v>0</v>
      </c>
      <c r="T862" s="201">
        <f t="shared" ca="1" si="958"/>
        <v>0</v>
      </c>
      <c r="U862" s="201">
        <f t="shared" ca="1" si="958"/>
        <v>0</v>
      </c>
      <c r="V862" s="201">
        <f t="shared" ca="1" si="958"/>
        <v>0</v>
      </c>
      <c r="W862" s="201">
        <f t="shared" ca="1" si="958"/>
        <v>0</v>
      </c>
      <c r="X862" s="201">
        <f t="shared" ca="1" si="958"/>
        <v>0</v>
      </c>
      <c r="Y862" s="201">
        <f t="shared" ca="1" si="958"/>
        <v>0</v>
      </c>
      <c r="Z862" s="201">
        <f t="shared" ref="Z862:AA862" ca="1" si="959">ROUND(Z850+Z845,0)</f>
        <v>0</v>
      </c>
      <c r="AA862" s="201">
        <f t="shared" ca="1" si="959"/>
        <v>0</v>
      </c>
    </row>
    <row r="863" spans="1:31" x14ac:dyDescent="0.3">
      <c r="B863" s="202" t="s">
        <v>35</v>
      </c>
      <c r="C863" s="203" t="str">
        <f t="shared" ref="C863" si="960">IF(C862=C842,"OK",C842-C862)</f>
        <v>OK</v>
      </c>
      <c r="D863" s="203" t="str">
        <f t="shared" ref="D863" si="961">IF(D862=D842,"OK",D842-D862)</f>
        <v>OK</v>
      </c>
      <c r="E863" s="203" t="str">
        <f t="shared" ref="E863:H863" si="962">IF(E862=E842,"OK",E842-E862)</f>
        <v>OK</v>
      </c>
      <c r="F863" s="34" t="str">
        <f t="shared" si="962"/>
        <v>OK</v>
      </c>
      <c r="G863" s="34" t="e">
        <f t="shared" ca="1" si="962"/>
        <v>#N/A</v>
      </c>
      <c r="H863" s="34" t="e">
        <f t="shared" ca="1" si="962"/>
        <v>#N/A</v>
      </c>
      <c r="I863" s="34" t="e">
        <f t="shared" ref="I863:L863" ca="1" si="963">IF(I862=I842,"OK",I842-I862)</f>
        <v>#N/A</v>
      </c>
      <c r="J863" s="34" t="e">
        <f t="shared" ca="1" si="963"/>
        <v>#N/A</v>
      </c>
      <c r="K863" s="34" t="e">
        <f t="shared" ca="1" si="963"/>
        <v>#N/A</v>
      </c>
      <c r="L863" s="34" t="e">
        <f t="shared" ca="1" si="963"/>
        <v>#N/A</v>
      </c>
      <c r="M863" s="34" t="e">
        <f t="shared" ref="M863:Y863" ca="1" si="964">IF(M862=M842,"OK",M842-M862)</f>
        <v>#N/A</v>
      </c>
      <c r="N863" s="34" t="e">
        <f t="shared" ca="1" si="964"/>
        <v>#N/A</v>
      </c>
      <c r="O863" s="34" t="e">
        <f t="shared" ca="1" si="964"/>
        <v>#N/A</v>
      </c>
      <c r="P863" s="34" t="e">
        <f t="shared" ca="1" si="964"/>
        <v>#N/A</v>
      </c>
      <c r="Q863" s="34" t="e">
        <f t="shared" ca="1" si="964"/>
        <v>#N/A</v>
      </c>
      <c r="R863" s="34" t="e">
        <f t="shared" ca="1" si="964"/>
        <v>#N/A</v>
      </c>
      <c r="S863" s="34" t="e">
        <f t="shared" ca="1" si="964"/>
        <v>#N/A</v>
      </c>
      <c r="T863" s="34" t="e">
        <f t="shared" ca="1" si="964"/>
        <v>#N/A</v>
      </c>
      <c r="U863" s="34" t="e">
        <f t="shared" ca="1" si="964"/>
        <v>#N/A</v>
      </c>
      <c r="V863" s="34" t="e">
        <f t="shared" ca="1" si="964"/>
        <v>#N/A</v>
      </c>
      <c r="W863" s="34" t="e">
        <f t="shared" ca="1" si="964"/>
        <v>#N/A</v>
      </c>
      <c r="X863" s="34" t="e">
        <f t="shared" ca="1" si="964"/>
        <v>#N/A</v>
      </c>
      <c r="Y863" s="34" t="e">
        <f t="shared" ca="1" si="964"/>
        <v>#N/A</v>
      </c>
      <c r="Z863" s="34" t="e">
        <f t="shared" ref="Z863:AA863" ca="1" si="965">IF(Z862=Z842,"OK",Z842-Z862)</f>
        <v>#N/A</v>
      </c>
      <c r="AA863" s="34" t="e">
        <f t="shared" ca="1" si="965"/>
        <v>#N/A</v>
      </c>
    </row>
    <row r="864" spans="1:31" x14ac:dyDescent="0.3">
      <c r="A864" s="163" t="s">
        <v>121</v>
      </c>
      <c r="B864" s="173" t="s">
        <v>211</v>
      </c>
      <c r="C864" s="173" t="e">
        <f>C$688</f>
        <v>#N/A</v>
      </c>
      <c r="D864" s="173" t="e">
        <f t="shared" ref="D864:AA864" si="966">D$688</f>
        <v>#N/A</v>
      </c>
      <c r="E864" s="173" t="e">
        <f t="shared" si="966"/>
        <v>#N/A</v>
      </c>
      <c r="F864" s="173" t="e">
        <f t="shared" si="966"/>
        <v>#N/A</v>
      </c>
      <c r="G864" s="173">
        <f t="shared" ca="1" si="966"/>
        <v>2026</v>
      </c>
      <c r="H864" s="173">
        <f t="shared" ca="1" si="966"/>
        <v>2027</v>
      </c>
      <c r="I864" s="173">
        <f t="shared" ca="1" si="966"/>
        <v>2028</v>
      </c>
      <c r="J864" s="173">
        <f t="shared" ca="1" si="966"/>
        <v>2029</v>
      </c>
      <c r="K864" s="173">
        <f t="shared" ca="1" si="966"/>
        <v>2030</v>
      </c>
      <c r="L864" s="173">
        <f t="shared" ca="1" si="966"/>
        <v>2031</v>
      </c>
      <c r="M864" s="173">
        <f t="shared" ca="1" si="966"/>
        <v>2032</v>
      </c>
      <c r="N864" s="173">
        <f t="shared" ca="1" si="966"/>
        <v>2033</v>
      </c>
      <c r="O864" s="173">
        <f t="shared" ca="1" si="966"/>
        <v>2034</v>
      </c>
      <c r="P864" s="173">
        <f t="shared" ca="1" si="966"/>
        <v>2035</v>
      </c>
      <c r="Q864" s="173">
        <f t="shared" ca="1" si="966"/>
        <v>2036</v>
      </c>
      <c r="R864" s="173">
        <f t="shared" ca="1" si="966"/>
        <v>2037</v>
      </c>
      <c r="S864" s="173">
        <f t="shared" ca="1" si="966"/>
        <v>2038</v>
      </c>
      <c r="T864" s="173">
        <f t="shared" ca="1" si="966"/>
        <v>2039</v>
      </c>
      <c r="U864" s="173">
        <f t="shared" ca="1" si="966"/>
        <v>2040</v>
      </c>
      <c r="V864" s="173">
        <f t="shared" ca="1" si="966"/>
        <v>2041</v>
      </c>
      <c r="W864" s="173">
        <f t="shared" ca="1" si="966"/>
        <v>2042</v>
      </c>
      <c r="X864" s="173">
        <f t="shared" ca="1" si="966"/>
        <v>2043</v>
      </c>
      <c r="Y864" s="173">
        <f t="shared" ca="1" si="966"/>
        <v>2044</v>
      </c>
      <c r="Z864" s="173">
        <f t="shared" ca="1" si="966"/>
        <v>2045</v>
      </c>
      <c r="AA864" s="173">
        <f t="shared" ca="1" si="966"/>
        <v>2046</v>
      </c>
    </row>
    <row r="865" spans="1:27" outlineLevel="1" x14ac:dyDescent="0.3">
      <c r="B865" s="200" t="s">
        <v>137</v>
      </c>
      <c r="C865" s="156">
        <f>C736</f>
        <v>0</v>
      </c>
      <c r="D865" s="156">
        <f>D736</f>
        <v>0</v>
      </c>
      <c r="E865" s="156">
        <f>E736</f>
        <v>0</v>
      </c>
      <c r="F865" s="156">
        <f>F736</f>
        <v>0</v>
      </c>
      <c r="G865" s="238">
        <f ca="1">IF(G$817=G$583,G736+G632,G736+F632)</f>
        <v>0</v>
      </c>
      <c r="H865" s="238">
        <f t="shared" ref="H865:AA879" ca="1" si="967">IF(H$817=H$583,H736+H632,H736+G632)</f>
        <v>0</v>
      </c>
      <c r="I865" s="238">
        <f t="shared" ca="1" si="967"/>
        <v>0</v>
      </c>
      <c r="J865" s="238">
        <f t="shared" ca="1" si="967"/>
        <v>0</v>
      </c>
      <c r="K865" s="238">
        <f t="shared" ca="1" si="967"/>
        <v>0</v>
      </c>
      <c r="L865" s="238">
        <f t="shared" ca="1" si="967"/>
        <v>0</v>
      </c>
      <c r="M865" s="238">
        <f t="shared" ca="1" si="967"/>
        <v>0</v>
      </c>
      <c r="N865" s="238">
        <f t="shared" ca="1" si="967"/>
        <v>0</v>
      </c>
      <c r="O865" s="238">
        <f t="shared" ca="1" si="967"/>
        <v>0</v>
      </c>
      <c r="P865" s="238">
        <f t="shared" ca="1" si="967"/>
        <v>0</v>
      </c>
      <c r="Q865" s="238">
        <f t="shared" ca="1" si="967"/>
        <v>0</v>
      </c>
      <c r="R865" s="238">
        <f t="shared" ca="1" si="967"/>
        <v>0</v>
      </c>
      <c r="S865" s="238">
        <f t="shared" ca="1" si="967"/>
        <v>0</v>
      </c>
      <c r="T865" s="238">
        <f t="shared" ca="1" si="967"/>
        <v>0</v>
      </c>
      <c r="U865" s="238">
        <f t="shared" ca="1" si="967"/>
        <v>0</v>
      </c>
      <c r="V865" s="238">
        <f t="shared" ca="1" si="967"/>
        <v>0</v>
      </c>
      <c r="W865" s="238">
        <f t="shared" ca="1" si="967"/>
        <v>0</v>
      </c>
      <c r="X865" s="238">
        <f t="shared" ca="1" si="967"/>
        <v>0</v>
      </c>
      <c r="Y865" s="238">
        <f t="shared" ca="1" si="967"/>
        <v>0</v>
      </c>
      <c r="Z865" s="238">
        <f t="shared" ca="1" si="967"/>
        <v>0</v>
      </c>
      <c r="AA865" s="238">
        <f t="shared" ca="1" si="967"/>
        <v>0</v>
      </c>
    </row>
    <row r="866" spans="1:27" outlineLevel="1" x14ac:dyDescent="0.3">
      <c r="B866" s="200" t="s">
        <v>45</v>
      </c>
      <c r="C866" s="240">
        <f>ROUND(SUM(C867:C873),0)</f>
        <v>0</v>
      </c>
      <c r="D866" s="240">
        <f t="shared" ref="D866:L866" si="968">ROUND(SUM(D867:D873),0)</f>
        <v>0</v>
      </c>
      <c r="E866" s="240">
        <f t="shared" si="968"/>
        <v>0</v>
      </c>
      <c r="F866" s="240">
        <f t="shared" si="968"/>
        <v>0</v>
      </c>
      <c r="G866" s="240">
        <f t="shared" ca="1" si="968"/>
        <v>0</v>
      </c>
      <c r="H866" s="240">
        <f t="shared" ca="1" si="968"/>
        <v>0</v>
      </c>
      <c r="I866" s="240">
        <f t="shared" ca="1" si="968"/>
        <v>0</v>
      </c>
      <c r="J866" s="240">
        <f t="shared" ca="1" si="968"/>
        <v>0</v>
      </c>
      <c r="K866" s="240">
        <f t="shared" ca="1" si="968"/>
        <v>0</v>
      </c>
      <c r="L866" s="240">
        <f t="shared" ca="1" si="968"/>
        <v>0</v>
      </c>
      <c r="M866" s="240">
        <f t="shared" ref="M866:Y866" ca="1" si="969">ROUND(SUM(M867:M873),0)</f>
        <v>0</v>
      </c>
      <c r="N866" s="240">
        <f t="shared" ca="1" si="969"/>
        <v>0</v>
      </c>
      <c r="O866" s="240">
        <f t="shared" ca="1" si="969"/>
        <v>0</v>
      </c>
      <c r="P866" s="240">
        <f t="shared" ca="1" si="969"/>
        <v>0</v>
      </c>
      <c r="Q866" s="240">
        <f t="shared" ca="1" si="969"/>
        <v>0</v>
      </c>
      <c r="R866" s="240">
        <f t="shared" ca="1" si="969"/>
        <v>0</v>
      </c>
      <c r="S866" s="240">
        <f t="shared" ca="1" si="969"/>
        <v>0</v>
      </c>
      <c r="T866" s="240">
        <f t="shared" ca="1" si="969"/>
        <v>0</v>
      </c>
      <c r="U866" s="240">
        <f t="shared" ca="1" si="969"/>
        <v>0</v>
      </c>
      <c r="V866" s="240">
        <f t="shared" ca="1" si="969"/>
        <v>0</v>
      </c>
      <c r="W866" s="240">
        <f t="shared" ca="1" si="969"/>
        <v>0</v>
      </c>
      <c r="X866" s="240">
        <f t="shared" ca="1" si="969"/>
        <v>0</v>
      </c>
      <c r="Y866" s="240">
        <f t="shared" ca="1" si="969"/>
        <v>0</v>
      </c>
      <c r="Z866" s="240">
        <f t="shared" ref="Z866:AA866" ca="1" si="970">ROUND(SUM(Z867:Z873),0)</f>
        <v>0</v>
      </c>
      <c r="AA866" s="240">
        <f t="shared" ca="1" si="970"/>
        <v>0</v>
      </c>
    </row>
    <row r="867" spans="1:27" outlineLevel="1" x14ac:dyDescent="0.3">
      <c r="B867" s="206" t="s">
        <v>46</v>
      </c>
      <c r="C867" s="156">
        <f t="shared" ref="C867:F873" si="971">C738</f>
        <v>0</v>
      </c>
      <c r="D867" s="156">
        <f t="shared" si="971"/>
        <v>0</v>
      </c>
      <c r="E867" s="156">
        <f t="shared" si="971"/>
        <v>0</v>
      </c>
      <c r="F867" s="156">
        <f t="shared" si="971"/>
        <v>0</v>
      </c>
      <c r="G867" s="238">
        <f t="shared" ref="G867:G873" ca="1" si="972">IF(G$817=G$583,G738+G634,G738+F634)</f>
        <v>0</v>
      </c>
      <c r="H867" s="238">
        <f t="shared" ca="1" si="967"/>
        <v>0</v>
      </c>
      <c r="I867" s="238">
        <f t="shared" ca="1" si="967"/>
        <v>0</v>
      </c>
      <c r="J867" s="238">
        <f t="shared" ca="1" si="967"/>
        <v>0</v>
      </c>
      <c r="K867" s="238">
        <f t="shared" ca="1" si="967"/>
        <v>0</v>
      </c>
      <c r="L867" s="238">
        <f t="shared" ca="1" si="967"/>
        <v>0</v>
      </c>
      <c r="M867" s="238">
        <f t="shared" ca="1" si="967"/>
        <v>0</v>
      </c>
      <c r="N867" s="238">
        <f t="shared" ca="1" si="967"/>
        <v>0</v>
      </c>
      <c r="O867" s="238">
        <f t="shared" ca="1" si="967"/>
        <v>0</v>
      </c>
      <c r="P867" s="238">
        <f t="shared" ca="1" si="967"/>
        <v>0</v>
      </c>
      <c r="Q867" s="238">
        <f t="shared" ca="1" si="967"/>
        <v>0</v>
      </c>
      <c r="R867" s="238">
        <f t="shared" ca="1" si="967"/>
        <v>0</v>
      </c>
      <c r="S867" s="238">
        <f t="shared" ca="1" si="967"/>
        <v>0</v>
      </c>
      <c r="T867" s="238">
        <f t="shared" ca="1" si="967"/>
        <v>0</v>
      </c>
      <c r="U867" s="238">
        <f t="shared" ca="1" si="967"/>
        <v>0</v>
      </c>
      <c r="V867" s="238">
        <f t="shared" ca="1" si="967"/>
        <v>0</v>
      </c>
      <c r="W867" s="238">
        <f t="shared" ca="1" si="967"/>
        <v>0</v>
      </c>
      <c r="X867" s="238">
        <f t="shared" ca="1" si="967"/>
        <v>0</v>
      </c>
      <c r="Y867" s="238">
        <f t="shared" ca="1" si="967"/>
        <v>0</v>
      </c>
      <c r="Z867" s="238">
        <f t="shared" ca="1" si="967"/>
        <v>0</v>
      </c>
      <c r="AA867" s="238">
        <f t="shared" ca="1" si="967"/>
        <v>0</v>
      </c>
    </row>
    <row r="868" spans="1:27" outlineLevel="1" x14ac:dyDescent="0.3">
      <c r="B868" s="195" t="s">
        <v>47</v>
      </c>
      <c r="C868" s="156">
        <f t="shared" si="971"/>
        <v>0</v>
      </c>
      <c r="D868" s="156">
        <f t="shared" si="971"/>
        <v>0</v>
      </c>
      <c r="E868" s="156">
        <f t="shared" si="971"/>
        <v>0</v>
      </c>
      <c r="F868" s="156">
        <f t="shared" si="971"/>
        <v>0</v>
      </c>
      <c r="G868" s="238">
        <f t="shared" ca="1" si="972"/>
        <v>0</v>
      </c>
      <c r="H868" s="238">
        <f t="shared" ca="1" si="967"/>
        <v>0</v>
      </c>
      <c r="I868" s="238">
        <f t="shared" ca="1" si="967"/>
        <v>0</v>
      </c>
      <c r="J868" s="238">
        <f t="shared" ca="1" si="967"/>
        <v>0</v>
      </c>
      <c r="K868" s="238">
        <f t="shared" ca="1" si="967"/>
        <v>0</v>
      </c>
      <c r="L868" s="238">
        <f t="shared" ca="1" si="967"/>
        <v>0</v>
      </c>
      <c r="M868" s="238">
        <f t="shared" ca="1" si="967"/>
        <v>0</v>
      </c>
      <c r="N868" s="238">
        <f t="shared" ca="1" si="967"/>
        <v>0</v>
      </c>
      <c r="O868" s="238">
        <f t="shared" ca="1" si="967"/>
        <v>0</v>
      </c>
      <c r="P868" s="238">
        <f t="shared" ca="1" si="967"/>
        <v>0</v>
      </c>
      <c r="Q868" s="238">
        <f t="shared" ca="1" si="967"/>
        <v>0</v>
      </c>
      <c r="R868" s="238">
        <f t="shared" ca="1" si="967"/>
        <v>0</v>
      </c>
      <c r="S868" s="238">
        <f t="shared" ca="1" si="967"/>
        <v>0</v>
      </c>
      <c r="T868" s="238">
        <f t="shared" ca="1" si="967"/>
        <v>0</v>
      </c>
      <c r="U868" s="238">
        <f t="shared" ca="1" si="967"/>
        <v>0</v>
      </c>
      <c r="V868" s="238">
        <f t="shared" ca="1" si="967"/>
        <v>0</v>
      </c>
      <c r="W868" s="238">
        <f t="shared" ca="1" si="967"/>
        <v>0</v>
      </c>
      <c r="X868" s="238">
        <f t="shared" ca="1" si="967"/>
        <v>0</v>
      </c>
      <c r="Y868" s="238">
        <f t="shared" ca="1" si="967"/>
        <v>0</v>
      </c>
      <c r="Z868" s="238">
        <f t="shared" ca="1" si="967"/>
        <v>0</v>
      </c>
      <c r="AA868" s="238">
        <f t="shared" ca="1" si="967"/>
        <v>0</v>
      </c>
    </row>
    <row r="869" spans="1:27" outlineLevel="1" x14ac:dyDescent="0.3">
      <c r="B869" s="195" t="s">
        <v>48</v>
      </c>
      <c r="C869" s="156">
        <f t="shared" si="971"/>
        <v>0</v>
      </c>
      <c r="D869" s="156">
        <f t="shared" si="971"/>
        <v>0</v>
      </c>
      <c r="E869" s="156">
        <f t="shared" si="971"/>
        <v>0</v>
      </c>
      <c r="F869" s="156">
        <f t="shared" si="971"/>
        <v>0</v>
      </c>
      <c r="G869" s="238">
        <f t="shared" ca="1" si="972"/>
        <v>0</v>
      </c>
      <c r="H869" s="238">
        <f t="shared" ca="1" si="967"/>
        <v>0</v>
      </c>
      <c r="I869" s="238">
        <f t="shared" ca="1" si="967"/>
        <v>0</v>
      </c>
      <c r="J869" s="238">
        <f t="shared" ca="1" si="967"/>
        <v>0</v>
      </c>
      <c r="K869" s="238">
        <f t="shared" ca="1" si="967"/>
        <v>0</v>
      </c>
      <c r="L869" s="238">
        <f t="shared" ca="1" si="967"/>
        <v>0</v>
      </c>
      <c r="M869" s="238">
        <f t="shared" ca="1" si="967"/>
        <v>0</v>
      </c>
      <c r="N869" s="238">
        <f t="shared" ca="1" si="967"/>
        <v>0</v>
      </c>
      <c r="O869" s="238">
        <f t="shared" ca="1" si="967"/>
        <v>0</v>
      </c>
      <c r="P869" s="238">
        <f t="shared" ca="1" si="967"/>
        <v>0</v>
      </c>
      <c r="Q869" s="238">
        <f t="shared" ca="1" si="967"/>
        <v>0</v>
      </c>
      <c r="R869" s="238">
        <f t="shared" ca="1" si="967"/>
        <v>0</v>
      </c>
      <c r="S869" s="238">
        <f t="shared" ca="1" si="967"/>
        <v>0</v>
      </c>
      <c r="T869" s="238">
        <f t="shared" ca="1" si="967"/>
        <v>0</v>
      </c>
      <c r="U869" s="238">
        <f t="shared" ca="1" si="967"/>
        <v>0</v>
      </c>
      <c r="V869" s="238">
        <f t="shared" ca="1" si="967"/>
        <v>0</v>
      </c>
      <c r="W869" s="238">
        <f t="shared" ca="1" si="967"/>
        <v>0</v>
      </c>
      <c r="X869" s="238">
        <f t="shared" ca="1" si="967"/>
        <v>0</v>
      </c>
      <c r="Y869" s="238">
        <f t="shared" ca="1" si="967"/>
        <v>0</v>
      </c>
      <c r="Z869" s="238">
        <f t="shared" ca="1" si="967"/>
        <v>0</v>
      </c>
      <c r="AA869" s="238">
        <f t="shared" ca="1" si="967"/>
        <v>0</v>
      </c>
    </row>
    <row r="870" spans="1:27" outlineLevel="1" x14ac:dyDescent="0.3">
      <c r="B870" s="195" t="s">
        <v>138</v>
      </c>
      <c r="C870" s="156">
        <f t="shared" si="971"/>
        <v>0</v>
      </c>
      <c r="D870" s="156">
        <f t="shared" si="971"/>
        <v>0</v>
      </c>
      <c r="E870" s="156">
        <f t="shared" si="971"/>
        <v>0</v>
      </c>
      <c r="F870" s="156">
        <f t="shared" si="971"/>
        <v>0</v>
      </c>
      <c r="G870" s="238">
        <f t="shared" ca="1" si="972"/>
        <v>0</v>
      </c>
      <c r="H870" s="238">
        <f t="shared" ca="1" si="967"/>
        <v>0</v>
      </c>
      <c r="I870" s="238">
        <f t="shared" ca="1" si="967"/>
        <v>0</v>
      </c>
      <c r="J870" s="238">
        <f t="shared" ca="1" si="967"/>
        <v>0</v>
      </c>
      <c r="K870" s="238">
        <f t="shared" ca="1" si="967"/>
        <v>0</v>
      </c>
      <c r="L870" s="238">
        <f t="shared" ca="1" si="967"/>
        <v>0</v>
      </c>
      <c r="M870" s="238">
        <f t="shared" ca="1" si="967"/>
        <v>0</v>
      </c>
      <c r="N870" s="238">
        <f t="shared" ca="1" si="967"/>
        <v>0</v>
      </c>
      <c r="O870" s="238">
        <f t="shared" ca="1" si="967"/>
        <v>0</v>
      </c>
      <c r="P870" s="238">
        <f t="shared" ca="1" si="967"/>
        <v>0</v>
      </c>
      <c r="Q870" s="238">
        <f t="shared" ca="1" si="967"/>
        <v>0</v>
      </c>
      <c r="R870" s="238">
        <f t="shared" ca="1" si="967"/>
        <v>0</v>
      </c>
      <c r="S870" s="238">
        <f t="shared" ca="1" si="967"/>
        <v>0</v>
      </c>
      <c r="T870" s="238">
        <f t="shared" ca="1" si="967"/>
        <v>0</v>
      </c>
      <c r="U870" s="238">
        <f t="shared" ca="1" si="967"/>
        <v>0</v>
      </c>
      <c r="V870" s="238">
        <f t="shared" ca="1" si="967"/>
        <v>0</v>
      </c>
      <c r="W870" s="238">
        <f t="shared" ca="1" si="967"/>
        <v>0</v>
      </c>
      <c r="X870" s="238">
        <f t="shared" ca="1" si="967"/>
        <v>0</v>
      </c>
      <c r="Y870" s="238">
        <f t="shared" ca="1" si="967"/>
        <v>0</v>
      </c>
      <c r="Z870" s="238">
        <f t="shared" ca="1" si="967"/>
        <v>0</v>
      </c>
      <c r="AA870" s="238">
        <f t="shared" ca="1" si="967"/>
        <v>0</v>
      </c>
    </row>
    <row r="871" spans="1:27" outlineLevel="1" x14ac:dyDescent="0.3">
      <c r="B871" s="195" t="s">
        <v>139</v>
      </c>
      <c r="C871" s="156">
        <f t="shared" si="971"/>
        <v>0</v>
      </c>
      <c r="D871" s="156">
        <f t="shared" si="971"/>
        <v>0</v>
      </c>
      <c r="E871" s="156">
        <f t="shared" si="971"/>
        <v>0</v>
      </c>
      <c r="F871" s="156">
        <f t="shared" si="971"/>
        <v>0</v>
      </c>
      <c r="G871" s="238">
        <f t="shared" ca="1" si="972"/>
        <v>0</v>
      </c>
      <c r="H871" s="238">
        <f t="shared" ca="1" si="967"/>
        <v>0</v>
      </c>
      <c r="I871" s="238">
        <f t="shared" ca="1" si="967"/>
        <v>0</v>
      </c>
      <c r="J871" s="238">
        <f t="shared" ca="1" si="967"/>
        <v>0</v>
      </c>
      <c r="K871" s="238">
        <f t="shared" ca="1" si="967"/>
        <v>0</v>
      </c>
      <c r="L871" s="238">
        <f t="shared" ca="1" si="967"/>
        <v>0</v>
      </c>
      <c r="M871" s="238">
        <f t="shared" ca="1" si="967"/>
        <v>0</v>
      </c>
      <c r="N871" s="238">
        <f t="shared" ca="1" si="967"/>
        <v>0</v>
      </c>
      <c r="O871" s="238">
        <f t="shared" ca="1" si="967"/>
        <v>0</v>
      </c>
      <c r="P871" s="238">
        <f t="shared" ca="1" si="967"/>
        <v>0</v>
      </c>
      <c r="Q871" s="238">
        <f t="shared" ca="1" si="967"/>
        <v>0</v>
      </c>
      <c r="R871" s="238">
        <f t="shared" ca="1" si="967"/>
        <v>0</v>
      </c>
      <c r="S871" s="238">
        <f t="shared" ca="1" si="967"/>
        <v>0</v>
      </c>
      <c r="T871" s="238">
        <f t="shared" ca="1" si="967"/>
        <v>0</v>
      </c>
      <c r="U871" s="238">
        <f t="shared" ca="1" si="967"/>
        <v>0</v>
      </c>
      <c r="V871" s="238">
        <f t="shared" ca="1" si="967"/>
        <v>0</v>
      </c>
      <c r="W871" s="238">
        <f t="shared" ca="1" si="967"/>
        <v>0</v>
      </c>
      <c r="X871" s="238">
        <f t="shared" ca="1" si="967"/>
        <v>0</v>
      </c>
      <c r="Y871" s="238">
        <f t="shared" ca="1" si="967"/>
        <v>0</v>
      </c>
      <c r="Z871" s="238">
        <f t="shared" ca="1" si="967"/>
        <v>0</v>
      </c>
      <c r="AA871" s="238">
        <f t="shared" ca="1" si="967"/>
        <v>0</v>
      </c>
    </row>
    <row r="872" spans="1:27" outlineLevel="1" x14ac:dyDescent="0.3">
      <c r="B872" s="195" t="s">
        <v>49</v>
      </c>
      <c r="C872" s="156">
        <f t="shared" si="971"/>
        <v>0</v>
      </c>
      <c r="D872" s="156">
        <f t="shared" si="971"/>
        <v>0</v>
      </c>
      <c r="E872" s="156">
        <f t="shared" si="971"/>
        <v>0</v>
      </c>
      <c r="F872" s="156">
        <f t="shared" si="971"/>
        <v>0</v>
      </c>
      <c r="G872" s="238">
        <f t="shared" ca="1" si="972"/>
        <v>0</v>
      </c>
      <c r="H872" s="238">
        <f t="shared" ca="1" si="967"/>
        <v>0</v>
      </c>
      <c r="I872" s="238">
        <f t="shared" ca="1" si="967"/>
        <v>0</v>
      </c>
      <c r="J872" s="238">
        <f t="shared" ca="1" si="967"/>
        <v>0</v>
      </c>
      <c r="K872" s="238">
        <f t="shared" ca="1" si="967"/>
        <v>0</v>
      </c>
      <c r="L872" s="238">
        <f t="shared" ca="1" si="967"/>
        <v>0</v>
      </c>
      <c r="M872" s="238">
        <f t="shared" ca="1" si="967"/>
        <v>0</v>
      </c>
      <c r="N872" s="238">
        <f t="shared" ca="1" si="967"/>
        <v>0</v>
      </c>
      <c r="O872" s="238">
        <f t="shared" ca="1" si="967"/>
        <v>0</v>
      </c>
      <c r="P872" s="238">
        <f t="shared" ca="1" si="967"/>
        <v>0</v>
      </c>
      <c r="Q872" s="238">
        <f t="shared" ca="1" si="967"/>
        <v>0</v>
      </c>
      <c r="R872" s="238">
        <f t="shared" ca="1" si="967"/>
        <v>0</v>
      </c>
      <c r="S872" s="238">
        <f t="shared" ca="1" si="967"/>
        <v>0</v>
      </c>
      <c r="T872" s="238">
        <f t="shared" ca="1" si="967"/>
        <v>0</v>
      </c>
      <c r="U872" s="238">
        <f t="shared" ca="1" si="967"/>
        <v>0</v>
      </c>
      <c r="V872" s="238">
        <f t="shared" ca="1" si="967"/>
        <v>0</v>
      </c>
      <c r="W872" s="238">
        <f t="shared" ca="1" si="967"/>
        <v>0</v>
      </c>
      <c r="X872" s="238">
        <f t="shared" ca="1" si="967"/>
        <v>0</v>
      </c>
      <c r="Y872" s="238">
        <f t="shared" ca="1" si="967"/>
        <v>0</v>
      </c>
      <c r="Z872" s="238">
        <f t="shared" ca="1" si="967"/>
        <v>0</v>
      </c>
      <c r="AA872" s="238">
        <f t="shared" ca="1" si="967"/>
        <v>0</v>
      </c>
    </row>
    <row r="873" spans="1:27" outlineLevel="1" x14ac:dyDescent="0.3">
      <c r="B873" s="208" t="s">
        <v>50</v>
      </c>
      <c r="C873" s="156">
        <f t="shared" si="971"/>
        <v>0</v>
      </c>
      <c r="D873" s="156">
        <f t="shared" si="971"/>
        <v>0</v>
      </c>
      <c r="E873" s="156">
        <f t="shared" si="971"/>
        <v>0</v>
      </c>
      <c r="F873" s="156">
        <f t="shared" si="971"/>
        <v>0</v>
      </c>
      <c r="G873" s="238">
        <f t="shared" ca="1" si="972"/>
        <v>0</v>
      </c>
      <c r="H873" s="238">
        <f t="shared" ca="1" si="967"/>
        <v>0</v>
      </c>
      <c r="I873" s="238">
        <f t="shared" ca="1" si="967"/>
        <v>0</v>
      </c>
      <c r="J873" s="238">
        <f t="shared" ca="1" si="967"/>
        <v>0</v>
      </c>
      <c r="K873" s="238">
        <f t="shared" ca="1" si="967"/>
        <v>0</v>
      </c>
      <c r="L873" s="238">
        <f t="shared" ca="1" si="967"/>
        <v>0</v>
      </c>
      <c r="M873" s="238">
        <f t="shared" ca="1" si="967"/>
        <v>0</v>
      </c>
      <c r="N873" s="238">
        <f t="shared" ca="1" si="967"/>
        <v>0</v>
      </c>
      <c r="O873" s="238">
        <f t="shared" ca="1" si="967"/>
        <v>0</v>
      </c>
      <c r="P873" s="238">
        <f t="shared" ca="1" si="967"/>
        <v>0</v>
      </c>
      <c r="Q873" s="238">
        <f t="shared" ca="1" si="967"/>
        <v>0</v>
      </c>
      <c r="R873" s="238">
        <f t="shared" ca="1" si="967"/>
        <v>0</v>
      </c>
      <c r="S873" s="238">
        <f t="shared" ca="1" si="967"/>
        <v>0</v>
      </c>
      <c r="T873" s="238">
        <f t="shared" ca="1" si="967"/>
        <v>0</v>
      </c>
      <c r="U873" s="238">
        <f t="shared" ca="1" si="967"/>
        <v>0</v>
      </c>
      <c r="V873" s="238">
        <f t="shared" ca="1" si="967"/>
        <v>0</v>
      </c>
      <c r="W873" s="238">
        <f t="shared" ca="1" si="967"/>
        <v>0</v>
      </c>
      <c r="X873" s="238">
        <f t="shared" ca="1" si="967"/>
        <v>0</v>
      </c>
      <c r="Y873" s="238">
        <f t="shared" ca="1" si="967"/>
        <v>0</v>
      </c>
      <c r="Z873" s="238">
        <f t="shared" ca="1" si="967"/>
        <v>0</v>
      </c>
      <c r="AA873" s="238">
        <f t="shared" ca="1" si="967"/>
        <v>0</v>
      </c>
    </row>
    <row r="874" spans="1:27" outlineLevel="1" x14ac:dyDescent="0.3">
      <c r="B874" s="200" t="s">
        <v>51</v>
      </c>
      <c r="C874" s="240">
        <f>ROUND(C865-C866,0)</f>
        <v>0</v>
      </c>
      <c r="D874" s="240">
        <f t="shared" ref="D874:L874" si="973">ROUND(D865-D866,0)</f>
        <v>0</v>
      </c>
      <c r="E874" s="240">
        <f t="shared" si="973"/>
        <v>0</v>
      </c>
      <c r="F874" s="240">
        <f t="shared" si="973"/>
        <v>0</v>
      </c>
      <c r="G874" s="240">
        <f t="shared" ca="1" si="973"/>
        <v>0</v>
      </c>
      <c r="H874" s="240">
        <f t="shared" ca="1" si="973"/>
        <v>0</v>
      </c>
      <c r="I874" s="240">
        <f t="shared" ca="1" si="973"/>
        <v>0</v>
      </c>
      <c r="J874" s="240">
        <f t="shared" ca="1" si="973"/>
        <v>0</v>
      </c>
      <c r="K874" s="240">
        <f t="shared" ca="1" si="973"/>
        <v>0</v>
      </c>
      <c r="L874" s="240">
        <f t="shared" ca="1" si="973"/>
        <v>0</v>
      </c>
      <c r="M874" s="240">
        <f t="shared" ref="M874:Y874" ca="1" si="974">ROUND(M865-M866,0)</f>
        <v>0</v>
      </c>
      <c r="N874" s="240">
        <f t="shared" ca="1" si="974"/>
        <v>0</v>
      </c>
      <c r="O874" s="240">
        <f t="shared" ca="1" si="974"/>
        <v>0</v>
      </c>
      <c r="P874" s="240">
        <f t="shared" ca="1" si="974"/>
        <v>0</v>
      </c>
      <c r="Q874" s="240">
        <f t="shared" ca="1" si="974"/>
        <v>0</v>
      </c>
      <c r="R874" s="240">
        <f t="shared" ca="1" si="974"/>
        <v>0</v>
      </c>
      <c r="S874" s="240">
        <f t="shared" ca="1" si="974"/>
        <v>0</v>
      </c>
      <c r="T874" s="240">
        <f t="shared" ca="1" si="974"/>
        <v>0</v>
      </c>
      <c r="U874" s="240">
        <f t="shared" ca="1" si="974"/>
        <v>0</v>
      </c>
      <c r="V874" s="240">
        <f t="shared" ca="1" si="974"/>
        <v>0</v>
      </c>
      <c r="W874" s="240">
        <f t="shared" ca="1" si="974"/>
        <v>0</v>
      </c>
      <c r="X874" s="240">
        <f t="shared" ca="1" si="974"/>
        <v>0</v>
      </c>
      <c r="Y874" s="240">
        <f t="shared" ca="1" si="974"/>
        <v>0</v>
      </c>
      <c r="Z874" s="240">
        <f t="shared" ref="Z874:AA874" ca="1" si="975">ROUND(Z865-Z866,0)</f>
        <v>0</v>
      </c>
      <c r="AA874" s="240">
        <f t="shared" ca="1" si="975"/>
        <v>0</v>
      </c>
    </row>
    <row r="875" spans="1:27" outlineLevel="1" x14ac:dyDescent="0.3">
      <c r="B875" s="200" t="s">
        <v>52</v>
      </c>
      <c r="C875" s="156">
        <f>C746</f>
        <v>0</v>
      </c>
      <c r="D875" s="156">
        <f>D746</f>
        <v>0</v>
      </c>
      <c r="E875" s="156">
        <f>E746</f>
        <v>0</v>
      </c>
      <c r="F875" s="156">
        <f>F746</f>
        <v>0</v>
      </c>
      <c r="G875" s="238">
        <f ca="1">IF(G$817=G$583,G746+G642,G746+F642)</f>
        <v>0</v>
      </c>
      <c r="H875" s="238">
        <f t="shared" ca="1" si="967"/>
        <v>0</v>
      </c>
      <c r="I875" s="238">
        <f t="shared" ca="1" si="967"/>
        <v>0</v>
      </c>
      <c r="J875" s="238">
        <f t="shared" ca="1" si="967"/>
        <v>0</v>
      </c>
      <c r="K875" s="238">
        <f t="shared" ca="1" si="967"/>
        <v>0</v>
      </c>
      <c r="L875" s="238">
        <f t="shared" ca="1" si="967"/>
        <v>0</v>
      </c>
      <c r="M875" s="238">
        <f t="shared" ca="1" si="967"/>
        <v>0</v>
      </c>
      <c r="N875" s="238">
        <f t="shared" ca="1" si="967"/>
        <v>0</v>
      </c>
      <c r="O875" s="238">
        <f t="shared" ca="1" si="967"/>
        <v>0</v>
      </c>
      <c r="P875" s="238">
        <f t="shared" ca="1" si="967"/>
        <v>0</v>
      </c>
      <c r="Q875" s="238">
        <f t="shared" ca="1" si="967"/>
        <v>0</v>
      </c>
      <c r="R875" s="238">
        <f t="shared" ca="1" si="967"/>
        <v>0</v>
      </c>
      <c r="S875" s="238">
        <f t="shared" ca="1" si="967"/>
        <v>0</v>
      </c>
      <c r="T875" s="238">
        <f t="shared" ca="1" si="967"/>
        <v>0</v>
      </c>
      <c r="U875" s="238">
        <f t="shared" ca="1" si="967"/>
        <v>0</v>
      </c>
      <c r="V875" s="238">
        <f t="shared" ca="1" si="967"/>
        <v>0</v>
      </c>
      <c r="W875" s="238">
        <f t="shared" ca="1" si="967"/>
        <v>0</v>
      </c>
      <c r="X875" s="238">
        <f t="shared" ca="1" si="967"/>
        <v>0</v>
      </c>
      <c r="Y875" s="238">
        <f t="shared" ca="1" si="967"/>
        <v>0</v>
      </c>
      <c r="Z875" s="238">
        <f t="shared" ca="1" si="967"/>
        <v>0</v>
      </c>
      <c r="AA875" s="238">
        <f t="shared" ca="1" si="967"/>
        <v>0</v>
      </c>
    </row>
    <row r="876" spans="1:27" outlineLevel="1" x14ac:dyDescent="0.3">
      <c r="A876" s="176"/>
      <c r="B876" s="29" t="s">
        <v>289</v>
      </c>
      <c r="C876" s="156">
        <f t="shared" ref="C876:F876" si="976">C747</f>
        <v>0</v>
      </c>
      <c r="D876" s="156">
        <f t="shared" si="976"/>
        <v>0</v>
      </c>
      <c r="E876" s="156">
        <f t="shared" si="976"/>
        <v>0</v>
      </c>
      <c r="F876" s="156">
        <f t="shared" si="976"/>
        <v>0</v>
      </c>
      <c r="G876" s="238">
        <f ca="1">IF(G$817=G$583,G747+G643,G747+F643)</f>
        <v>0</v>
      </c>
      <c r="H876" s="238">
        <f t="shared" ca="1" si="967"/>
        <v>0</v>
      </c>
      <c r="I876" s="238">
        <f t="shared" ca="1" si="967"/>
        <v>0</v>
      </c>
      <c r="J876" s="238">
        <f t="shared" ca="1" si="967"/>
        <v>0</v>
      </c>
      <c r="K876" s="238">
        <f t="shared" ca="1" si="967"/>
        <v>0</v>
      </c>
      <c r="L876" s="238">
        <f t="shared" ca="1" si="967"/>
        <v>0</v>
      </c>
      <c r="M876" s="238">
        <f t="shared" ca="1" si="967"/>
        <v>0</v>
      </c>
      <c r="N876" s="238">
        <f t="shared" ca="1" si="967"/>
        <v>0</v>
      </c>
      <c r="O876" s="238">
        <f t="shared" ca="1" si="967"/>
        <v>0</v>
      </c>
      <c r="P876" s="238">
        <f t="shared" ca="1" si="967"/>
        <v>0</v>
      </c>
      <c r="Q876" s="238">
        <f t="shared" ca="1" si="967"/>
        <v>0</v>
      </c>
      <c r="R876" s="238">
        <f t="shared" ca="1" si="967"/>
        <v>0</v>
      </c>
      <c r="S876" s="238">
        <f t="shared" ca="1" si="967"/>
        <v>0</v>
      </c>
      <c r="T876" s="238">
        <f t="shared" ca="1" si="967"/>
        <v>0</v>
      </c>
      <c r="U876" s="238">
        <f t="shared" ca="1" si="967"/>
        <v>0</v>
      </c>
      <c r="V876" s="238">
        <f t="shared" ca="1" si="967"/>
        <v>0</v>
      </c>
      <c r="W876" s="238">
        <f t="shared" ca="1" si="967"/>
        <v>0</v>
      </c>
      <c r="X876" s="238">
        <f t="shared" ca="1" si="967"/>
        <v>0</v>
      </c>
      <c r="Y876" s="238">
        <f t="shared" ca="1" si="967"/>
        <v>0</v>
      </c>
      <c r="Z876" s="238">
        <f t="shared" ca="1" si="967"/>
        <v>0</v>
      </c>
      <c r="AA876" s="238">
        <f t="shared" ca="1" si="967"/>
        <v>0</v>
      </c>
    </row>
    <row r="877" spans="1:27" outlineLevel="1" x14ac:dyDescent="0.3">
      <c r="A877" s="176"/>
      <c r="B877" s="24" t="s">
        <v>290</v>
      </c>
      <c r="C877" s="156">
        <f t="shared" ref="C877:F877" si="977">C748</f>
        <v>0</v>
      </c>
      <c r="D877" s="156">
        <f t="shared" si="977"/>
        <v>0</v>
      </c>
      <c r="E877" s="156">
        <f t="shared" si="977"/>
        <v>0</v>
      </c>
      <c r="F877" s="156">
        <f t="shared" si="977"/>
        <v>0</v>
      </c>
      <c r="G877" s="238">
        <f ca="1">IF(G$817=G$583,G748+G644,G748+F644)</f>
        <v>0</v>
      </c>
      <c r="H877" s="238">
        <f t="shared" ca="1" si="967"/>
        <v>0</v>
      </c>
      <c r="I877" s="238">
        <f t="shared" ca="1" si="967"/>
        <v>0</v>
      </c>
      <c r="J877" s="238">
        <f t="shared" ca="1" si="967"/>
        <v>0</v>
      </c>
      <c r="K877" s="238">
        <f t="shared" ca="1" si="967"/>
        <v>0</v>
      </c>
      <c r="L877" s="238">
        <f t="shared" ca="1" si="967"/>
        <v>0</v>
      </c>
      <c r="M877" s="238">
        <f t="shared" ca="1" si="967"/>
        <v>0</v>
      </c>
      <c r="N877" s="238">
        <f t="shared" ca="1" si="967"/>
        <v>0</v>
      </c>
      <c r="O877" s="238">
        <f t="shared" ca="1" si="967"/>
        <v>0</v>
      </c>
      <c r="P877" s="238">
        <f t="shared" ca="1" si="967"/>
        <v>0</v>
      </c>
      <c r="Q877" s="238">
        <f t="shared" ca="1" si="967"/>
        <v>0</v>
      </c>
      <c r="R877" s="238">
        <f t="shared" ca="1" si="967"/>
        <v>0</v>
      </c>
      <c r="S877" s="238">
        <f t="shared" ca="1" si="967"/>
        <v>0</v>
      </c>
      <c r="T877" s="238">
        <f t="shared" ca="1" si="967"/>
        <v>0</v>
      </c>
      <c r="U877" s="238">
        <f t="shared" ca="1" si="967"/>
        <v>0</v>
      </c>
      <c r="V877" s="238">
        <f t="shared" ca="1" si="967"/>
        <v>0</v>
      </c>
      <c r="W877" s="238">
        <f t="shared" ca="1" si="967"/>
        <v>0</v>
      </c>
      <c r="X877" s="238">
        <f t="shared" ca="1" si="967"/>
        <v>0</v>
      </c>
      <c r="Y877" s="238">
        <f t="shared" ca="1" si="967"/>
        <v>0</v>
      </c>
      <c r="Z877" s="238">
        <f t="shared" ca="1" si="967"/>
        <v>0</v>
      </c>
      <c r="AA877" s="238">
        <f t="shared" ca="1" si="967"/>
        <v>0</v>
      </c>
    </row>
    <row r="878" spans="1:27" outlineLevel="1" x14ac:dyDescent="0.3">
      <c r="A878" s="176"/>
      <c r="B878" s="24" t="s">
        <v>291</v>
      </c>
      <c r="C878" s="156">
        <f t="shared" ref="C878:F878" si="978">C749</f>
        <v>0</v>
      </c>
      <c r="D878" s="156">
        <f t="shared" si="978"/>
        <v>0</v>
      </c>
      <c r="E878" s="156">
        <f t="shared" si="978"/>
        <v>0</v>
      </c>
      <c r="F878" s="156">
        <f t="shared" si="978"/>
        <v>0</v>
      </c>
      <c r="G878" s="238">
        <f ca="1">IF(G$817=G$583,G749+G645,G749+F645)</f>
        <v>0</v>
      </c>
      <c r="H878" s="238">
        <f t="shared" ca="1" si="967"/>
        <v>0</v>
      </c>
      <c r="I878" s="238">
        <f t="shared" ca="1" si="967"/>
        <v>0</v>
      </c>
      <c r="J878" s="238">
        <f t="shared" ca="1" si="967"/>
        <v>0</v>
      </c>
      <c r="K878" s="238">
        <f t="shared" ca="1" si="967"/>
        <v>0</v>
      </c>
      <c r="L878" s="238">
        <f t="shared" ca="1" si="967"/>
        <v>0</v>
      </c>
      <c r="M878" s="238">
        <f t="shared" ca="1" si="967"/>
        <v>0</v>
      </c>
      <c r="N878" s="238">
        <f t="shared" ca="1" si="967"/>
        <v>0</v>
      </c>
      <c r="O878" s="238">
        <f t="shared" ca="1" si="967"/>
        <v>0</v>
      </c>
      <c r="P878" s="238">
        <f t="shared" ca="1" si="967"/>
        <v>0</v>
      </c>
      <c r="Q878" s="238">
        <f t="shared" ca="1" si="967"/>
        <v>0</v>
      </c>
      <c r="R878" s="238">
        <f t="shared" ca="1" si="967"/>
        <v>0</v>
      </c>
      <c r="S878" s="238">
        <f t="shared" ca="1" si="967"/>
        <v>0</v>
      </c>
      <c r="T878" s="238">
        <f t="shared" ca="1" si="967"/>
        <v>0</v>
      </c>
      <c r="U878" s="238">
        <f t="shared" ca="1" si="967"/>
        <v>0</v>
      </c>
      <c r="V878" s="238">
        <f t="shared" ca="1" si="967"/>
        <v>0</v>
      </c>
      <c r="W878" s="238">
        <f t="shared" ca="1" si="967"/>
        <v>0</v>
      </c>
      <c r="X878" s="238">
        <f t="shared" ca="1" si="967"/>
        <v>0</v>
      </c>
      <c r="Y878" s="238">
        <f t="shared" ca="1" si="967"/>
        <v>0</v>
      </c>
      <c r="Z878" s="238">
        <f t="shared" ca="1" si="967"/>
        <v>0</v>
      </c>
      <c r="AA878" s="238">
        <f t="shared" ca="1" si="967"/>
        <v>0</v>
      </c>
    </row>
    <row r="879" spans="1:27" outlineLevel="1" x14ac:dyDescent="0.3">
      <c r="B879" s="200" t="s">
        <v>53</v>
      </c>
      <c r="C879" s="156">
        <f>C750</f>
        <v>0</v>
      </c>
      <c r="D879" s="156">
        <f>D750</f>
        <v>0</v>
      </c>
      <c r="E879" s="156">
        <f>E750</f>
        <v>0</v>
      </c>
      <c r="F879" s="156">
        <f>F750</f>
        <v>0</v>
      </c>
      <c r="G879" s="238">
        <f ca="1">IF(G$817=G$583,G750+G646,G750+F646)</f>
        <v>0</v>
      </c>
      <c r="H879" s="238">
        <f t="shared" ca="1" si="967"/>
        <v>0</v>
      </c>
      <c r="I879" s="238">
        <f t="shared" ca="1" si="967"/>
        <v>0</v>
      </c>
      <c r="J879" s="238">
        <f t="shared" ca="1" si="967"/>
        <v>0</v>
      </c>
      <c r="K879" s="238">
        <f t="shared" ca="1" si="967"/>
        <v>0</v>
      </c>
      <c r="L879" s="238">
        <f t="shared" ca="1" si="967"/>
        <v>0</v>
      </c>
      <c r="M879" s="238">
        <f t="shared" ca="1" si="967"/>
        <v>0</v>
      </c>
      <c r="N879" s="238">
        <f t="shared" ca="1" si="967"/>
        <v>0</v>
      </c>
      <c r="O879" s="238">
        <f t="shared" ca="1" si="967"/>
        <v>0</v>
      </c>
      <c r="P879" s="238">
        <f t="shared" ca="1" si="967"/>
        <v>0</v>
      </c>
      <c r="Q879" s="238">
        <f t="shared" ca="1" si="967"/>
        <v>0</v>
      </c>
      <c r="R879" s="238">
        <f t="shared" ca="1" si="967"/>
        <v>0</v>
      </c>
      <c r="S879" s="238">
        <f t="shared" ca="1" si="967"/>
        <v>0</v>
      </c>
      <c r="T879" s="238">
        <f t="shared" ca="1" si="967"/>
        <v>0</v>
      </c>
      <c r="U879" s="238">
        <f t="shared" ca="1" si="967"/>
        <v>0</v>
      </c>
      <c r="V879" s="238">
        <f t="shared" ca="1" si="967"/>
        <v>0</v>
      </c>
      <c r="W879" s="238">
        <f t="shared" ref="W879:AA879" ca="1" si="979">IF(W$817=W$583,W750+W646,W750+V646)</f>
        <v>0</v>
      </c>
      <c r="X879" s="238">
        <f t="shared" ca="1" si="979"/>
        <v>0</v>
      </c>
      <c r="Y879" s="238">
        <f t="shared" ca="1" si="979"/>
        <v>0</v>
      </c>
      <c r="Z879" s="238">
        <f t="shared" ca="1" si="979"/>
        <v>0</v>
      </c>
      <c r="AA879" s="238">
        <f t="shared" ca="1" si="979"/>
        <v>0</v>
      </c>
    </row>
    <row r="880" spans="1:27" outlineLevel="1" x14ac:dyDescent="0.3">
      <c r="B880" s="200" t="s">
        <v>54</v>
      </c>
      <c r="C880" s="240">
        <f>ROUND(C874+C875-C879,0)</f>
        <v>0</v>
      </c>
      <c r="D880" s="240">
        <f t="shared" ref="D880:L880" si="980">ROUND(D874+D875-D879,0)</f>
        <v>0</v>
      </c>
      <c r="E880" s="240">
        <f t="shared" si="980"/>
        <v>0</v>
      </c>
      <c r="F880" s="240">
        <f t="shared" si="980"/>
        <v>0</v>
      </c>
      <c r="G880" s="240">
        <f t="shared" ca="1" si="980"/>
        <v>0</v>
      </c>
      <c r="H880" s="240">
        <f t="shared" ca="1" si="980"/>
        <v>0</v>
      </c>
      <c r="I880" s="240">
        <f t="shared" ca="1" si="980"/>
        <v>0</v>
      </c>
      <c r="J880" s="240">
        <f t="shared" ca="1" si="980"/>
        <v>0</v>
      </c>
      <c r="K880" s="240">
        <f t="shared" ca="1" si="980"/>
        <v>0</v>
      </c>
      <c r="L880" s="240">
        <f t="shared" ca="1" si="980"/>
        <v>0</v>
      </c>
      <c r="M880" s="240">
        <f t="shared" ref="M880:Y880" ca="1" si="981">ROUND(M874+M875-M879,0)</f>
        <v>0</v>
      </c>
      <c r="N880" s="240">
        <f t="shared" ca="1" si="981"/>
        <v>0</v>
      </c>
      <c r="O880" s="240">
        <f t="shared" ca="1" si="981"/>
        <v>0</v>
      </c>
      <c r="P880" s="240">
        <f t="shared" ca="1" si="981"/>
        <v>0</v>
      </c>
      <c r="Q880" s="240">
        <f t="shared" ca="1" si="981"/>
        <v>0</v>
      </c>
      <c r="R880" s="240">
        <f t="shared" ca="1" si="981"/>
        <v>0</v>
      </c>
      <c r="S880" s="240">
        <f t="shared" ca="1" si="981"/>
        <v>0</v>
      </c>
      <c r="T880" s="240">
        <f t="shared" ca="1" si="981"/>
        <v>0</v>
      </c>
      <c r="U880" s="240">
        <f t="shared" ca="1" si="981"/>
        <v>0</v>
      </c>
      <c r="V880" s="240">
        <f t="shared" ca="1" si="981"/>
        <v>0</v>
      </c>
      <c r="W880" s="240">
        <f t="shared" ca="1" si="981"/>
        <v>0</v>
      </c>
      <c r="X880" s="240">
        <f t="shared" ca="1" si="981"/>
        <v>0</v>
      </c>
      <c r="Y880" s="240">
        <f t="shared" ca="1" si="981"/>
        <v>0</v>
      </c>
      <c r="Z880" s="240">
        <f t="shared" ref="Z880:AA880" ca="1" si="982">ROUND(Z874+Z875-Z879,0)</f>
        <v>0</v>
      </c>
      <c r="AA880" s="240">
        <f t="shared" ca="1" si="982"/>
        <v>0</v>
      </c>
    </row>
    <row r="881" spans="1:27" outlineLevel="1" x14ac:dyDescent="0.3">
      <c r="B881" s="200" t="s">
        <v>55</v>
      </c>
      <c r="C881" s="156">
        <f t="shared" ref="C881:F882" si="983">C752</f>
        <v>0</v>
      </c>
      <c r="D881" s="156">
        <f t="shared" si="983"/>
        <v>0</v>
      </c>
      <c r="E881" s="156">
        <f t="shared" si="983"/>
        <v>0</v>
      </c>
      <c r="F881" s="156">
        <f t="shared" si="983"/>
        <v>0</v>
      </c>
      <c r="G881" s="238">
        <f ca="1">IF(G$817=G$583,G752+G648,G752+F648)</f>
        <v>0</v>
      </c>
      <c r="H881" s="238">
        <f t="shared" ref="H881:AA884" ca="1" si="984">IF(H$817=H$583,H752+H648,H752+G648)</f>
        <v>0</v>
      </c>
      <c r="I881" s="238">
        <f t="shared" ca="1" si="984"/>
        <v>0</v>
      </c>
      <c r="J881" s="238">
        <f t="shared" ca="1" si="984"/>
        <v>0</v>
      </c>
      <c r="K881" s="238">
        <f t="shared" ca="1" si="984"/>
        <v>0</v>
      </c>
      <c r="L881" s="238">
        <f t="shared" ca="1" si="984"/>
        <v>0</v>
      </c>
      <c r="M881" s="238">
        <f t="shared" ca="1" si="984"/>
        <v>0</v>
      </c>
      <c r="N881" s="238">
        <f t="shared" ca="1" si="984"/>
        <v>0</v>
      </c>
      <c r="O881" s="238">
        <f t="shared" ca="1" si="984"/>
        <v>0</v>
      </c>
      <c r="P881" s="238">
        <f t="shared" ca="1" si="984"/>
        <v>0</v>
      </c>
      <c r="Q881" s="238">
        <f t="shared" ca="1" si="984"/>
        <v>0</v>
      </c>
      <c r="R881" s="238">
        <f t="shared" ca="1" si="984"/>
        <v>0</v>
      </c>
      <c r="S881" s="238">
        <f t="shared" ca="1" si="984"/>
        <v>0</v>
      </c>
      <c r="T881" s="238">
        <f t="shared" ca="1" si="984"/>
        <v>0</v>
      </c>
      <c r="U881" s="238">
        <f t="shared" ca="1" si="984"/>
        <v>0</v>
      </c>
      <c r="V881" s="238">
        <f t="shared" ca="1" si="984"/>
        <v>0</v>
      </c>
      <c r="W881" s="238">
        <f t="shared" ca="1" si="984"/>
        <v>0</v>
      </c>
      <c r="X881" s="238">
        <f t="shared" ca="1" si="984"/>
        <v>0</v>
      </c>
      <c r="Y881" s="238">
        <f t="shared" ca="1" si="984"/>
        <v>0</v>
      </c>
      <c r="Z881" s="238">
        <f t="shared" ca="1" si="984"/>
        <v>0</v>
      </c>
      <c r="AA881" s="238">
        <f t="shared" ca="1" si="984"/>
        <v>0</v>
      </c>
    </row>
    <row r="882" spans="1:27" outlineLevel="1" x14ac:dyDescent="0.3">
      <c r="B882" s="200" t="s">
        <v>56</v>
      </c>
      <c r="C882" s="156">
        <f t="shared" si="983"/>
        <v>0</v>
      </c>
      <c r="D882" s="156">
        <f t="shared" si="983"/>
        <v>0</v>
      </c>
      <c r="E882" s="156">
        <f t="shared" si="983"/>
        <v>0</v>
      </c>
      <c r="F882" s="156">
        <f t="shared" si="983"/>
        <v>0</v>
      </c>
      <c r="G882" s="238">
        <f ca="1">IF(G$817=G$583,G753+G649,G753+F649)</f>
        <v>0</v>
      </c>
      <c r="H882" s="238">
        <f t="shared" ca="1" si="984"/>
        <v>0</v>
      </c>
      <c r="I882" s="238">
        <f t="shared" ca="1" si="984"/>
        <v>0</v>
      </c>
      <c r="J882" s="238">
        <f t="shared" ca="1" si="984"/>
        <v>0</v>
      </c>
      <c r="K882" s="238">
        <f t="shared" ca="1" si="984"/>
        <v>0</v>
      </c>
      <c r="L882" s="238">
        <f t="shared" ca="1" si="984"/>
        <v>0</v>
      </c>
      <c r="M882" s="238">
        <f t="shared" ca="1" si="984"/>
        <v>0</v>
      </c>
      <c r="N882" s="238">
        <f t="shared" ca="1" si="984"/>
        <v>0</v>
      </c>
      <c r="O882" s="238">
        <f t="shared" ca="1" si="984"/>
        <v>0</v>
      </c>
      <c r="P882" s="238">
        <f t="shared" ca="1" si="984"/>
        <v>0</v>
      </c>
      <c r="Q882" s="238">
        <f t="shared" ca="1" si="984"/>
        <v>0</v>
      </c>
      <c r="R882" s="238">
        <f t="shared" ca="1" si="984"/>
        <v>0</v>
      </c>
      <c r="S882" s="238">
        <f t="shared" ca="1" si="984"/>
        <v>0</v>
      </c>
      <c r="T882" s="238">
        <f t="shared" ca="1" si="984"/>
        <v>0</v>
      </c>
      <c r="U882" s="238">
        <f t="shared" ca="1" si="984"/>
        <v>0</v>
      </c>
      <c r="V882" s="238">
        <f t="shared" ca="1" si="984"/>
        <v>0</v>
      </c>
      <c r="W882" s="238">
        <f t="shared" ca="1" si="984"/>
        <v>0</v>
      </c>
      <c r="X882" s="238">
        <f t="shared" ca="1" si="984"/>
        <v>0</v>
      </c>
      <c r="Y882" s="238">
        <f t="shared" ca="1" si="984"/>
        <v>0</v>
      </c>
      <c r="Z882" s="238">
        <f t="shared" ca="1" si="984"/>
        <v>0</v>
      </c>
      <c r="AA882" s="238">
        <f t="shared" ca="1" si="984"/>
        <v>0</v>
      </c>
    </row>
    <row r="883" spans="1:27" outlineLevel="1" x14ac:dyDescent="0.3">
      <c r="B883" s="209" t="s">
        <v>140</v>
      </c>
      <c r="C883" s="156">
        <f t="shared" ref="C883:F883" si="985">C754</f>
        <v>0</v>
      </c>
      <c r="D883" s="156">
        <f t="shared" si="985"/>
        <v>0</v>
      </c>
      <c r="E883" s="156">
        <f t="shared" si="985"/>
        <v>0</v>
      </c>
      <c r="F883" s="156">
        <f t="shared" si="985"/>
        <v>0</v>
      </c>
      <c r="G883" s="238">
        <f ca="1">IF(G$817=G$583,G754+G650,G754+F650)</f>
        <v>0</v>
      </c>
      <c r="H883" s="238">
        <f t="shared" ca="1" si="984"/>
        <v>0</v>
      </c>
      <c r="I883" s="238">
        <f t="shared" ca="1" si="984"/>
        <v>0</v>
      </c>
      <c r="J883" s="238">
        <f t="shared" ca="1" si="984"/>
        <v>0</v>
      </c>
      <c r="K883" s="238">
        <f t="shared" ca="1" si="984"/>
        <v>0</v>
      </c>
      <c r="L883" s="238">
        <f t="shared" ca="1" si="984"/>
        <v>0</v>
      </c>
      <c r="M883" s="238">
        <f t="shared" ca="1" si="984"/>
        <v>0</v>
      </c>
      <c r="N883" s="238">
        <f t="shared" ca="1" si="984"/>
        <v>0</v>
      </c>
      <c r="O883" s="238">
        <f t="shared" ca="1" si="984"/>
        <v>0</v>
      </c>
      <c r="P883" s="238">
        <f t="shared" ca="1" si="984"/>
        <v>0</v>
      </c>
      <c r="Q883" s="238">
        <f t="shared" ca="1" si="984"/>
        <v>0</v>
      </c>
      <c r="R883" s="238">
        <f t="shared" ca="1" si="984"/>
        <v>0</v>
      </c>
      <c r="S883" s="238">
        <f t="shared" ca="1" si="984"/>
        <v>0</v>
      </c>
      <c r="T883" s="238">
        <f t="shared" ca="1" si="984"/>
        <v>0</v>
      </c>
      <c r="U883" s="238">
        <f t="shared" ca="1" si="984"/>
        <v>0</v>
      </c>
      <c r="V883" s="238">
        <f t="shared" ca="1" si="984"/>
        <v>0</v>
      </c>
      <c r="W883" s="238">
        <f t="shared" ca="1" si="984"/>
        <v>0</v>
      </c>
      <c r="X883" s="238">
        <f t="shared" ca="1" si="984"/>
        <v>0</v>
      </c>
      <c r="Y883" s="238">
        <f t="shared" ca="1" si="984"/>
        <v>0</v>
      </c>
      <c r="Z883" s="238">
        <f t="shared" ca="1" si="984"/>
        <v>0</v>
      </c>
      <c r="AA883" s="238">
        <f t="shared" ca="1" si="984"/>
        <v>0</v>
      </c>
    </row>
    <row r="884" spans="1:27" outlineLevel="1" x14ac:dyDescent="0.3">
      <c r="A884" s="176"/>
      <c r="B884" s="207"/>
      <c r="C884" s="156">
        <f t="shared" ref="C884:F884" si="986">C755</f>
        <v>0</v>
      </c>
      <c r="D884" s="156">
        <f t="shared" si="986"/>
        <v>0</v>
      </c>
      <c r="E884" s="156">
        <f t="shared" si="986"/>
        <v>0</v>
      </c>
      <c r="F884" s="156">
        <f t="shared" si="986"/>
        <v>0</v>
      </c>
      <c r="G884" s="238">
        <f ca="1">IF(G$817=G$583,G755+G651,G755+F651)</f>
        <v>0</v>
      </c>
      <c r="H884" s="238">
        <f t="shared" ca="1" si="984"/>
        <v>0</v>
      </c>
      <c r="I884" s="238">
        <f t="shared" ca="1" si="984"/>
        <v>0</v>
      </c>
      <c r="J884" s="238">
        <f t="shared" ca="1" si="984"/>
        <v>0</v>
      </c>
      <c r="K884" s="238">
        <f t="shared" ca="1" si="984"/>
        <v>0</v>
      </c>
      <c r="L884" s="238">
        <f t="shared" ca="1" si="984"/>
        <v>0</v>
      </c>
      <c r="M884" s="238">
        <f t="shared" ca="1" si="984"/>
        <v>0</v>
      </c>
      <c r="N884" s="238">
        <f t="shared" ca="1" si="984"/>
        <v>0</v>
      </c>
      <c r="O884" s="238">
        <f t="shared" ca="1" si="984"/>
        <v>0</v>
      </c>
      <c r="P884" s="238">
        <f t="shared" ca="1" si="984"/>
        <v>0</v>
      </c>
      <c r="Q884" s="238">
        <f t="shared" ca="1" si="984"/>
        <v>0</v>
      </c>
      <c r="R884" s="238">
        <f t="shared" ca="1" si="984"/>
        <v>0</v>
      </c>
      <c r="S884" s="238">
        <f t="shared" ca="1" si="984"/>
        <v>0</v>
      </c>
      <c r="T884" s="238">
        <f t="shared" ca="1" si="984"/>
        <v>0</v>
      </c>
      <c r="U884" s="238">
        <f t="shared" ca="1" si="984"/>
        <v>0</v>
      </c>
      <c r="V884" s="238">
        <f t="shared" ca="1" si="984"/>
        <v>0</v>
      </c>
      <c r="W884" s="238">
        <f t="shared" ca="1" si="984"/>
        <v>0</v>
      </c>
      <c r="X884" s="238">
        <f t="shared" ca="1" si="984"/>
        <v>0</v>
      </c>
      <c r="Y884" s="238">
        <f t="shared" ca="1" si="984"/>
        <v>0</v>
      </c>
      <c r="Z884" s="238">
        <f t="shared" ca="1" si="984"/>
        <v>0</v>
      </c>
      <c r="AA884" s="238">
        <f t="shared" ca="1" si="984"/>
        <v>0</v>
      </c>
    </row>
    <row r="885" spans="1:27" outlineLevel="1" x14ac:dyDescent="0.3">
      <c r="B885" s="200" t="s">
        <v>293</v>
      </c>
      <c r="C885" s="240">
        <f>ROUND(C880+C881-C882,0)</f>
        <v>0</v>
      </c>
      <c r="D885" s="240">
        <f t="shared" ref="D885:L885" si="987">ROUND(D880+D881-D882,0)</f>
        <v>0</v>
      </c>
      <c r="E885" s="240">
        <f t="shared" si="987"/>
        <v>0</v>
      </c>
      <c r="F885" s="240">
        <f t="shared" si="987"/>
        <v>0</v>
      </c>
      <c r="G885" s="240">
        <f t="shared" ca="1" si="987"/>
        <v>0</v>
      </c>
      <c r="H885" s="240">
        <f t="shared" ca="1" si="987"/>
        <v>0</v>
      </c>
      <c r="I885" s="240">
        <f t="shared" ca="1" si="987"/>
        <v>0</v>
      </c>
      <c r="J885" s="240">
        <f t="shared" ca="1" si="987"/>
        <v>0</v>
      </c>
      <c r="K885" s="240">
        <f t="shared" ca="1" si="987"/>
        <v>0</v>
      </c>
      <c r="L885" s="240">
        <f t="shared" ca="1" si="987"/>
        <v>0</v>
      </c>
      <c r="M885" s="240">
        <f t="shared" ref="M885:Y885" ca="1" si="988">ROUND(M880+M881-M882,0)</f>
        <v>0</v>
      </c>
      <c r="N885" s="240">
        <f t="shared" ca="1" si="988"/>
        <v>0</v>
      </c>
      <c r="O885" s="240">
        <f t="shared" ca="1" si="988"/>
        <v>0</v>
      </c>
      <c r="P885" s="240">
        <f t="shared" ca="1" si="988"/>
        <v>0</v>
      </c>
      <c r="Q885" s="240">
        <f t="shared" ca="1" si="988"/>
        <v>0</v>
      </c>
      <c r="R885" s="240">
        <f t="shared" ca="1" si="988"/>
        <v>0</v>
      </c>
      <c r="S885" s="240">
        <f t="shared" ca="1" si="988"/>
        <v>0</v>
      </c>
      <c r="T885" s="240">
        <f t="shared" ca="1" si="988"/>
        <v>0</v>
      </c>
      <c r="U885" s="240">
        <f t="shared" ca="1" si="988"/>
        <v>0</v>
      </c>
      <c r="V885" s="240">
        <f t="shared" ca="1" si="988"/>
        <v>0</v>
      </c>
      <c r="W885" s="240">
        <f t="shared" ca="1" si="988"/>
        <v>0</v>
      </c>
      <c r="X885" s="240">
        <f t="shared" ca="1" si="988"/>
        <v>0</v>
      </c>
      <c r="Y885" s="240">
        <f t="shared" ca="1" si="988"/>
        <v>0</v>
      </c>
      <c r="Z885" s="240">
        <f t="shared" ref="Z885:AA885" ca="1" si="989">ROUND(Z880+Z881-Z882,0)</f>
        <v>0</v>
      </c>
      <c r="AA885" s="240">
        <f t="shared" ca="1" si="989"/>
        <v>0</v>
      </c>
    </row>
    <row r="886" spans="1:27" outlineLevel="1" x14ac:dyDescent="0.3">
      <c r="B886" s="206" t="s">
        <v>57</v>
      </c>
      <c r="C886" s="241">
        <f t="shared" ref="C886:F887" si="990">C757</f>
        <v>0</v>
      </c>
      <c r="D886" s="241">
        <f t="shared" si="990"/>
        <v>0</v>
      </c>
      <c r="E886" s="241">
        <f t="shared" si="990"/>
        <v>0</v>
      </c>
      <c r="F886" s="241">
        <f t="shared" si="990"/>
        <v>0</v>
      </c>
      <c r="G886" s="163">
        <f t="shared" ref="G886:Y886" ca="1" si="991">IF((G885-G877)&gt;0,ROUND((G885-G877)*CIT,0),0)</f>
        <v>0</v>
      </c>
      <c r="H886" s="163">
        <f t="shared" ca="1" si="991"/>
        <v>0</v>
      </c>
      <c r="I886" s="163">
        <f t="shared" ca="1" si="991"/>
        <v>0</v>
      </c>
      <c r="J886" s="163">
        <f t="shared" ca="1" si="991"/>
        <v>0</v>
      </c>
      <c r="K886" s="163">
        <f t="shared" ca="1" si="991"/>
        <v>0</v>
      </c>
      <c r="L886" s="163">
        <f t="shared" ca="1" si="991"/>
        <v>0</v>
      </c>
      <c r="M886" s="163">
        <f t="shared" ca="1" si="991"/>
        <v>0</v>
      </c>
      <c r="N886" s="163">
        <f t="shared" ca="1" si="991"/>
        <v>0</v>
      </c>
      <c r="O886" s="163">
        <f t="shared" ca="1" si="991"/>
        <v>0</v>
      </c>
      <c r="P886" s="163">
        <f t="shared" ca="1" si="991"/>
        <v>0</v>
      </c>
      <c r="Q886" s="163">
        <f t="shared" ca="1" si="991"/>
        <v>0</v>
      </c>
      <c r="R886" s="163">
        <f t="shared" ca="1" si="991"/>
        <v>0</v>
      </c>
      <c r="S886" s="163">
        <f t="shared" ca="1" si="991"/>
        <v>0</v>
      </c>
      <c r="T886" s="163">
        <f t="shared" ca="1" si="991"/>
        <v>0</v>
      </c>
      <c r="U886" s="163">
        <f t="shared" ca="1" si="991"/>
        <v>0</v>
      </c>
      <c r="V886" s="163">
        <f t="shared" ca="1" si="991"/>
        <v>0</v>
      </c>
      <c r="W886" s="163">
        <f t="shared" ca="1" si="991"/>
        <v>0</v>
      </c>
      <c r="X886" s="163">
        <f t="shared" ca="1" si="991"/>
        <v>0</v>
      </c>
      <c r="Y886" s="163">
        <f t="shared" ca="1" si="991"/>
        <v>0</v>
      </c>
      <c r="Z886" s="163">
        <f t="shared" ref="Z886:AA886" ca="1" si="992">IF((Z885-Z877)&gt;0,ROUND((Z885-Z877)*CIT,0),0)</f>
        <v>0</v>
      </c>
      <c r="AA886" s="163">
        <f t="shared" ca="1" si="992"/>
        <v>0</v>
      </c>
    </row>
    <row r="887" spans="1:27" outlineLevel="1" x14ac:dyDescent="0.3">
      <c r="B887" s="208" t="s">
        <v>58</v>
      </c>
      <c r="C887" s="156">
        <f t="shared" si="990"/>
        <v>0</v>
      </c>
      <c r="D887" s="156">
        <f t="shared" si="990"/>
        <v>0</v>
      </c>
      <c r="E887" s="156">
        <f t="shared" si="990"/>
        <v>0</v>
      </c>
      <c r="F887" s="156">
        <f t="shared" si="990"/>
        <v>0</v>
      </c>
      <c r="G887" s="238">
        <f ca="1">IF(G$817=G$583,G758+G654,G758+F654)</f>
        <v>0</v>
      </c>
      <c r="H887" s="238">
        <f t="shared" ref="H887:AA887" ca="1" si="993">IF(H$817=H$583,H758+H654,H758+G654)</f>
        <v>0</v>
      </c>
      <c r="I887" s="238">
        <f t="shared" ca="1" si="993"/>
        <v>0</v>
      </c>
      <c r="J887" s="238">
        <f t="shared" ca="1" si="993"/>
        <v>0</v>
      </c>
      <c r="K887" s="238">
        <f t="shared" ca="1" si="993"/>
        <v>0</v>
      </c>
      <c r="L887" s="238">
        <f t="shared" ca="1" si="993"/>
        <v>0</v>
      </c>
      <c r="M887" s="238">
        <f t="shared" ca="1" si="993"/>
        <v>0</v>
      </c>
      <c r="N887" s="238">
        <f t="shared" ca="1" si="993"/>
        <v>0</v>
      </c>
      <c r="O887" s="238">
        <f t="shared" ca="1" si="993"/>
        <v>0</v>
      </c>
      <c r="P887" s="238">
        <f t="shared" ca="1" si="993"/>
        <v>0</v>
      </c>
      <c r="Q887" s="238">
        <f t="shared" ca="1" si="993"/>
        <v>0</v>
      </c>
      <c r="R887" s="238">
        <f t="shared" ca="1" si="993"/>
        <v>0</v>
      </c>
      <c r="S887" s="238">
        <f t="shared" ca="1" si="993"/>
        <v>0</v>
      </c>
      <c r="T887" s="238">
        <f t="shared" ca="1" si="993"/>
        <v>0</v>
      </c>
      <c r="U887" s="238">
        <f t="shared" ca="1" si="993"/>
        <v>0</v>
      </c>
      <c r="V887" s="238">
        <f t="shared" ca="1" si="993"/>
        <v>0</v>
      </c>
      <c r="W887" s="238">
        <f t="shared" ca="1" si="993"/>
        <v>0</v>
      </c>
      <c r="X887" s="238">
        <f t="shared" ca="1" si="993"/>
        <v>0</v>
      </c>
      <c r="Y887" s="238">
        <f t="shared" ca="1" si="993"/>
        <v>0</v>
      </c>
      <c r="Z887" s="238">
        <f t="shared" ca="1" si="993"/>
        <v>0</v>
      </c>
      <c r="AA887" s="238">
        <f t="shared" ca="1" si="993"/>
        <v>0</v>
      </c>
    </row>
    <row r="888" spans="1:27" outlineLevel="1" x14ac:dyDescent="0.3">
      <c r="B888" s="200" t="s">
        <v>59</v>
      </c>
      <c r="C888" s="240">
        <f>ROUND(C885-C886-C887,0)</f>
        <v>0</v>
      </c>
      <c r="D888" s="240">
        <f t="shared" ref="D888:Y888" si="994">ROUND(D885-D886-D887,0)</f>
        <v>0</v>
      </c>
      <c r="E888" s="240">
        <f t="shared" si="994"/>
        <v>0</v>
      </c>
      <c r="F888" s="240">
        <f t="shared" si="994"/>
        <v>0</v>
      </c>
      <c r="G888" s="240">
        <f t="shared" ca="1" si="994"/>
        <v>0</v>
      </c>
      <c r="H888" s="240">
        <f t="shared" ca="1" si="994"/>
        <v>0</v>
      </c>
      <c r="I888" s="240">
        <f t="shared" ca="1" si="994"/>
        <v>0</v>
      </c>
      <c r="J888" s="240">
        <f t="shared" ca="1" si="994"/>
        <v>0</v>
      </c>
      <c r="K888" s="240">
        <f t="shared" ca="1" si="994"/>
        <v>0</v>
      </c>
      <c r="L888" s="240">
        <f t="shared" ca="1" si="994"/>
        <v>0</v>
      </c>
      <c r="M888" s="240">
        <f t="shared" ca="1" si="994"/>
        <v>0</v>
      </c>
      <c r="N888" s="240">
        <f t="shared" ca="1" si="994"/>
        <v>0</v>
      </c>
      <c r="O888" s="240">
        <f t="shared" ca="1" si="994"/>
        <v>0</v>
      </c>
      <c r="P888" s="240">
        <f t="shared" ca="1" si="994"/>
        <v>0</v>
      </c>
      <c r="Q888" s="240">
        <f t="shared" ca="1" si="994"/>
        <v>0</v>
      </c>
      <c r="R888" s="240">
        <f t="shared" ca="1" si="994"/>
        <v>0</v>
      </c>
      <c r="S888" s="240">
        <f t="shared" ca="1" si="994"/>
        <v>0</v>
      </c>
      <c r="T888" s="240">
        <f t="shared" ca="1" si="994"/>
        <v>0</v>
      </c>
      <c r="U888" s="240">
        <f t="shared" ca="1" si="994"/>
        <v>0</v>
      </c>
      <c r="V888" s="240">
        <f t="shared" ca="1" si="994"/>
        <v>0</v>
      </c>
      <c r="W888" s="240">
        <f t="shared" ca="1" si="994"/>
        <v>0</v>
      </c>
      <c r="X888" s="240">
        <f t="shared" ca="1" si="994"/>
        <v>0</v>
      </c>
      <c r="Y888" s="240">
        <f t="shared" ca="1" si="994"/>
        <v>0</v>
      </c>
      <c r="Z888" s="240">
        <f t="shared" ref="Z888:AA888" ca="1" si="995">ROUND(Z885-Z886-Z887,0)</f>
        <v>0</v>
      </c>
      <c r="AA888" s="240">
        <f t="shared" ca="1" si="995"/>
        <v>0</v>
      </c>
    </row>
    <row r="889" spans="1:27" x14ac:dyDescent="0.3">
      <c r="C889" s="156"/>
      <c r="D889" s="156"/>
      <c r="E889" s="156"/>
      <c r="F889" s="156"/>
      <c r="G889" s="156"/>
    </row>
    <row r="890" spans="1:27" x14ac:dyDescent="0.3">
      <c r="B890" s="173" t="s">
        <v>144</v>
      </c>
      <c r="C890" s="173" t="e">
        <f>C$688</f>
        <v>#N/A</v>
      </c>
      <c r="D890" s="173" t="e">
        <f t="shared" ref="D890:AA890" si="996">D$688</f>
        <v>#N/A</v>
      </c>
      <c r="E890" s="173" t="e">
        <f t="shared" si="996"/>
        <v>#N/A</v>
      </c>
      <c r="F890" s="173" t="e">
        <f t="shared" si="996"/>
        <v>#N/A</v>
      </c>
      <c r="G890" s="173">
        <f t="shared" ca="1" si="996"/>
        <v>2026</v>
      </c>
      <c r="H890" s="173">
        <f t="shared" ca="1" si="996"/>
        <v>2027</v>
      </c>
      <c r="I890" s="173">
        <f t="shared" ca="1" si="996"/>
        <v>2028</v>
      </c>
      <c r="J890" s="173">
        <f t="shared" ca="1" si="996"/>
        <v>2029</v>
      </c>
      <c r="K890" s="173">
        <f t="shared" ca="1" si="996"/>
        <v>2030</v>
      </c>
      <c r="L890" s="173">
        <f t="shared" ca="1" si="996"/>
        <v>2031</v>
      </c>
      <c r="M890" s="173">
        <f t="shared" ca="1" si="996"/>
        <v>2032</v>
      </c>
      <c r="N890" s="173">
        <f t="shared" ca="1" si="996"/>
        <v>2033</v>
      </c>
      <c r="O890" s="173">
        <f t="shared" ca="1" si="996"/>
        <v>2034</v>
      </c>
      <c r="P890" s="173">
        <f t="shared" ca="1" si="996"/>
        <v>2035</v>
      </c>
      <c r="Q890" s="173">
        <f t="shared" ca="1" si="996"/>
        <v>2036</v>
      </c>
      <c r="R890" s="173">
        <f t="shared" ca="1" si="996"/>
        <v>2037</v>
      </c>
      <c r="S890" s="173">
        <f t="shared" ca="1" si="996"/>
        <v>2038</v>
      </c>
      <c r="T890" s="173">
        <f t="shared" ca="1" si="996"/>
        <v>2039</v>
      </c>
      <c r="U890" s="173">
        <f t="shared" ca="1" si="996"/>
        <v>2040</v>
      </c>
      <c r="V890" s="173">
        <f t="shared" ca="1" si="996"/>
        <v>2041</v>
      </c>
      <c r="W890" s="173">
        <f t="shared" ca="1" si="996"/>
        <v>2042</v>
      </c>
      <c r="X890" s="173">
        <f t="shared" ca="1" si="996"/>
        <v>2043</v>
      </c>
      <c r="Y890" s="173">
        <f t="shared" ca="1" si="996"/>
        <v>2044</v>
      </c>
      <c r="Z890" s="173">
        <f t="shared" ca="1" si="996"/>
        <v>2045</v>
      </c>
      <c r="AA890" s="173">
        <f t="shared" ca="1" si="996"/>
        <v>2046</v>
      </c>
    </row>
    <row r="891" spans="1:27" outlineLevel="1" x14ac:dyDescent="0.3">
      <c r="B891" s="168" t="s">
        <v>66</v>
      </c>
    </row>
    <row r="892" spans="1:27" outlineLevel="1" x14ac:dyDescent="0.3">
      <c r="B892" s="210" t="s">
        <v>67</v>
      </c>
      <c r="C892" s="216">
        <f>C888</f>
        <v>0</v>
      </c>
      <c r="D892" s="216">
        <f t="shared" ref="D892:H892" si="997">D888</f>
        <v>0</v>
      </c>
      <c r="E892" s="216">
        <f t="shared" si="997"/>
        <v>0</v>
      </c>
      <c r="F892" s="216">
        <f t="shared" si="997"/>
        <v>0</v>
      </c>
      <c r="G892" s="216">
        <f t="shared" ca="1" si="997"/>
        <v>0</v>
      </c>
      <c r="H892" s="216">
        <f t="shared" ca="1" si="997"/>
        <v>0</v>
      </c>
      <c r="I892" s="216">
        <f t="shared" ref="I892:L892" ca="1" si="998">I888</f>
        <v>0</v>
      </c>
      <c r="J892" s="216">
        <f t="shared" ca="1" si="998"/>
        <v>0</v>
      </c>
      <c r="K892" s="216">
        <f t="shared" ca="1" si="998"/>
        <v>0</v>
      </c>
      <c r="L892" s="216">
        <f t="shared" ca="1" si="998"/>
        <v>0</v>
      </c>
      <c r="M892" s="216">
        <f t="shared" ref="M892:Y892" ca="1" si="999">M888</f>
        <v>0</v>
      </c>
      <c r="N892" s="216">
        <f t="shared" ca="1" si="999"/>
        <v>0</v>
      </c>
      <c r="O892" s="216">
        <f t="shared" ca="1" si="999"/>
        <v>0</v>
      </c>
      <c r="P892" s="216">
        <f t="shared" ca="1" si="999"/>
        <v>0</v>
      </c>
      <c r="Q892" s="216">
        <f t="shared" ca="1" si="999"/>
        <v>0</v>
      </c>
      <c r="R892" s="216">
        <f t="shared" ca="1" si="999"/>
        <v>0</v>
      </c>
      <c r="S892" s="216">
        <f t="shared" ca="1" si="999"/>
        <v>0</v>
      </c>
      <c r="T892" s="216">
        <f t="shared" ca="1" si="999"/>
        <v>0</v>
      </c>
      <c r="U892" s="216">
        <f t="shared" ca="1" si="999"/>
        <v>0</v>
      </c>
      <c r="V892" s="216">
        <f t="shared" ca="1" si="999"/>
        <v>0</v>
      </c>
      <c r="W892" s="216">
        <f t="shared" ca="1" si="999"/>
        <v>0</v>
      </c>
      <c r="X892" s="216">
        <f t="shared" ca="1" si="999"/>
        <v>0</v>
      </c>
      <c r="Y892" s="216">
        <f t="shared" ca="1" si="999"/>
        <v>0</v>
      </c>
      <c r="Z892" s="216">
        <f t="shared" ref="Z892:AA892" ca="1" si="1000">Z888</f>
        <v>0</v>
      </c>
      <c r="AA892" s="216">
        <f t="shared" ca="1" si="1000"/>
        <v>0</v>
      </c>
    </row>
    <row r="893" spans="1:27" outlineLevel="1" x14ac:dyDescent="0.3">
      <c r="B893" s="210" t="s">
        <v>68</v>
      </c>
      <c r="C893" s="216">
        <f t="shared" ref="C893:Y893" si="1001">C867</f>
        <v>0</v>
      </c>
      <c r="D893" s="216">
        <f t="shared" si="1001"/>
        <v>0</v>
      </c>
      <c r="E893" s="216">
        <f t="shared" si="1001"/>
        <v>0</v>
      </c>
      <c r="F893" s="216">
        <f t="shared" si="1001"/>
        <v>0</v>
      </c>
      <c r="G893" s="216">
        <f t="shared" ca="1" si="1001"/>
        <v>0</v>
      </c>
      <c r="H893" s="216">
        <f t="shared" ca="1" si="1001"/>
        <v>0</v>
      </c>
      <c r="I893" s="216">
        <f t="shared" ca="1" si="1001"/>
        <v>0</v>
      </c>
      <c r="J893" s="216">
        <f t="shared" ca="1" si="1001"/>
        <v>0</v>
      </c>
      <c r="K893" s="216">
        <f t="shared" ca="1" si="1001"/>
        <v>0</v>
      </c>
      <c r="L893" s="216">
        <f t="shared" ca="1" si="1001"/>
        <v>0</v>
      </c>
      <c r="M893" s="216">
        <f t="shared" ca="1" si="1001"/>
        <v>0</v>
      </c>
      <c r="N893" s="216">
        <f t="shared" ca="1" si="1001"/>
        <v>0</v>
      </c>
      <c r="O893" s="216">
        <f t="shared" ca="1" si="1001"/>
        <v>0</v>
      </c>
      <c r="P893" s="216">
        <f t="shared" ca="1" si="1001"/>
        <v>0</v>
      </c>
      <c r="Q893" s="216">
        <f t="shared" ca="1" si="1001"/>
        <v>0</v>
      </c>
      <c r="R893" s="216">
        <f t="shared" ca="1" si="1001"/>
        <v>0</v>
      </c>
      <c r="S893" s="216">
        <f t="shared" ca="1" si="1001"/>
        <v>0</v>
      </c>
      <c r="T893" s="216">
        <f t="shared" ca="1" si="1001"/>
        <v>0</v>
      </c>
      <c r="U893" s="216">
        <f t="shared" ca="1" si="1001"/>
        <v>0</v>
      </c>
      <c r="V893" s="216">
        <f t="shared" ca="1" si="1001"/>
        <v>0</v>
      </c>
      <c r="W893" s="216">
        <f t="shared" ca="1" si="1001"/>
        <v>0</v>
      </c>
      <c r="X893" s="216">
        <f t="shared" ca="1" si="1001"/>
        <v>0</v>
      </c>
      <c r="Y893" s="216">
        <f t="shared" ca="1" si="1001"/>
        <v>0</v>
      </c>
      <c r="Z893" s="216">
        <f t="shared" ref="Z893:AA893" ca="1" si="1002">Z867</f>
        <v>0</v>
      </c>
      <c r="AA893" s="216">
        <f t="shared" ca="1" si="1002"/>
        <v>0</v>
      </c>
    </row>
    <row r="894" spans="1:27" outlineLevel="1" x14ac:dyDescent="0.3">
      <c r="B894" s="210" t="s">
        <v>69</v>
      </c>
      <c r="C894" s="210"/>
      <c r="D894" s="216">
        <f t="shared" ref="D894:F895" si="1003">ROUND(C833-D833,0)</f>
        <v>0</v>
      </c>
      <c r="E894" s="216">
        <f t="shared" si="1003"/>
        <v>0</v>
      </c>
      <c r="F894" s="216">
        <f t="shared" si="1003"/>
        <v>0</v>
      </c>
      <c r="G894" s="332" t="e">
        <f>IF(Rodzaj_Podmiotu=3,E833-G833,IF(AND(DAY($F$890)=31,MONTH($F$890)=12),F833-G833,E833-G833))</f>
        <v>#N/A</v>
      </c>
      <c r="H894" s="216">
        <f t="shared" ref="H894:Y894" ca="1" si="1004">G833-H833</f>
        <v>0</v>
      </c>
      <c r="I894" s="216">
        <f t="shared" ca="1" si="1004"/>
        <v>0</v>
      </c>
      <c r="J894" s="216">
        <f t="shared" ca="1" si="1004"/>
        <v>0</v>
      </c>
      <c r="K894" s="216">
        <f t="shared" ca="1" si="1004"/>
        <v>0</v>
      </c>
      <c r="L894" s="216">
        <f t="shared" ca="1" si="1004"/>
        <v>0</v>
      </c>
      <c r="M894" s="216">
        <f t="shared" ca="1" si="1004"/>
        <v>0</v>
      </c>
      <c r="N894" s="216">
        <f t="shared" ca="1" si="1004"/>
        <v>0</v>
      </c>
      <c r="O894" s="216">
        <f t="shared" ca="1" si="1004"/>
        <v>0</v>
      </c>
      <c r="P894" s="216">
        <f t="shared" ca="1" si="1004"/>
        <v>0</v>
      </c>
      <c r="Q894" s="216">
        <f t="shared" ca="1" si="1004"/>
        <v>0</v>
      </c>
      <c r="R894" s="216">
        <f t="shared" ca="1" si="1004"/>
        <v>0</v>
      </c>
      <c r="S894" s="216">
        <f t="shared" ca="1" si="1004"/>
        <v>0</v>
      </c>
      <c r="T894" s="216">
        <f t="shared" ca="1" si="1004"/>
        <v>0</v>
      </c>
      <c r="U894" s="216">
        <f t="shared" ca="1" si="1004"/>
        <v>0</v>
      </c>
      <c r="V894" s="216">
        <f t="shared" ca="1" si="1004"/>
        <v>0</v>
      </c>
      <c r="W894" s="216">
        <f t="shared" ca="1" si="1004"/>
        <v>0</v>
      </c>
      <c r="X894" s="216">
        <f t="shared" ca="1" si="1004"/>
        <v>0</v>
      </c>
      <c r="Y894" s="216">
        <f t="shared" ca="1" si="1004"/>
        <v>0</v>
      </c>
      <c r="Z894" s="216">
        <f t="shared" ref="Z894:Z895" ca="1" si="1005">Y833-Z833</f>
        <v>0</v>
      </c>
      <c r="AA894" s="216">
        <f t="shared" ref="AA894:AA895" ca="1" si="1006">Z833-AA833</f>
        <v>0</v>
      </c>
    </row>
    <row r="895" spans="1:27" outlineLevel="1" x14ac:dyDescent="0.3">
      <c r="B895" s="210" t="s">
        <v>70</v>
      </c>
      <c r="C895" s="210"/>
      <c r="D895" s="216">
        <f t="shared" si="1003"/>
        <v>0</v>
      </c>
      <c r="E895" s="216">
        <f t="shared" si="1003"/>
        <v>0</v>
      </c>
      <c r="F895" s="216">
        <f t="shared" si="1003"/>
        <v>0</v>
      </c>
      <c r="G895" s="332" t="e">
        <f>IF(Rodzaj_Podmiotu=3,E834-G834,IF(AND(DAY($F$890)=31,MONTH($F$890)=12),F834-G834,E834-G834))</f>
        <v>#N/A</v>
      </c>
      <c r="H895" s="216">
        <f t="shared" ref="H895:Y895" ca="1" si="1007">G834-H834</f>
        <v>0</v>
      </c>
      <c r="I895" s="216">
        <f t="shared" ca="1" si="1007"/>
        <v>0</v>
      </c>
      <c r="J895" s="216">
        <f t="shared" ca="1" si="1007"/>
        <v>0</v>
      </c>
      <c r="K895" s="216">
        <f t="shared" ca="1" si="1007"/>
        <v>0</v>
      </c>
      <c r="L895" s="216">
        <f t="shared" ca="1" si="1007"/>
        <v>0</v>
      </c>
      <c r="M895" s="216">
        <f t="shared" ca="1" si="1007"/>
        <v>0</v>
      </c>
      <c r="N895" s="216">
        <f t="shared" ca="1" si="1007"/>
        <v>0</v>
      </c>
      <c r="O895" s="216">
        <f t="shared" ca="1" si="1007"/>
        <v>0</v>
      </c>
      <c r="P895" s="216">
        <f t="shared" ca="1" si="1007"/>
        <v>0</v>
      </c>
      <c r="Q895" s="216">
        <f t="shared" ca="1" si="1007"/>
        <v>0</v>
      </c>
      <c r="R895" s="216">
        <f t="shared" ca="1" si="1007"/>
        <v>0</v>
      </c>
      <c r="S895" s="216">
        <f t="shared" ca="1" si="1007"/>
        <v>0</v>
      </c>
      <c r="T895" s="216">
        <f t="shared" ca="1" si="1007"/>
        <v>0</v>
      </c>
      <c r="U895" s="216">
        <f t="shared" ca="1" si="1007"/>
        <v>0</v>
      </c>
      <c r="V895" s="216">
        <f t="shared" ca="1" si="1007"/>
        <v>0</v>
      </c>
      <c r="W895" s="216">
        <f t="shared" ca="1" si="1007"/>
        <v>0</v>
      </c>
      <c r="X895" s="216">
        <f t="shared" ca="1" si="1007"/>
        <v>0</v>
      </c>
      <c r="Y895" s="216">
        <f t="shared" ca="1" si="1007"/>
        <v>0</v>
      </c>
      <c r="Z895" s="216">
        <f t="shared" ca="1" si="1005"/>
        <v>0</v>
      </c>
      <c r="AA895" s="216">
        <f t="shared" ca="1" si="1006"/>
        <v>0</v>
      </c>
    </row>
    <row r="896" spans="1:27" outlineLevel="1" x14ac:dyDescent="0.3">
      <c r="B896" s="210" t="s">
        <v>71</v>
      </c>
      <c r="C896" s="210"/>
      <c r="D896" s="210">
        <f>ROUND((D855-C855)-(D856-C856),0)</f>
        <v>0</v>
      </c>
      <c r="E896" s="210">
        <f>ROUND((E855-D855)-(E856-D856),0)</f>
        <v>0</v>
      </c>
      <c r="F896" s="210">
        <f>ROUND((F855-E855)-(F856-E856),0)</f>
        <v>0</v>
      </c>
      <c r="G896" s="332" t="e">
        <f>IF(Rodzaj_Podmiotu=3,(G855-E855)-(G856-E856),IF(AND(DAY($F$890)=31,MONTH($F$890)=12),(G855-F855)-(G856-F856),(G855-E855)-(G856-E856)))</f>
        <v>#N/A</v>
      </c>
      <c r="H896" s="216">
        <f t="shared" ref="H896:Y896" ca="1" si="1008">(H855-G855)-(H856-G856)</f>
        <v>0</v>
      </c>
      <c r="I896" s="216">
        <f t="shared" ca="1" si="1008"/>
        <v>0</v>
      </c>
      <c r="J896" s="216">
        <f t="shared" ca="1" si="1008"/>
        <v>0</v>
      </c>
      <c r="K896" s="216">
        <f t="shared" ca="1" si="1008"/>
        <v>0</v>
      </c>
      <c r="L896" s="216">
        <f t="shared" ca="1" si="1008"/>
        <v>0</v>
      </c>
      <c r="M896" s="216">
        <f t="shared" ca="1" si="1008"/>
        <v>0</v>
      </c>
      <c r="N896" s="216">
        <f t="shared" ca="1" si="1008"/>
        <v>0</v>
      </c>
      <c r="O896" s="216">
        <f t="shared" ca="1" si="1008"/>
        <v>0</v>
      </c>
      <c r="P896" s="216">
        <f t="shared" ca="1" si="1008"/>
        <v>0</v>
      </c>
      <c r="Q896" s="216">
        <f t="shared" ca="1" si="1008"/>
        <v>0</v>
      </c>
      <c r="R896" s="216">
        <f t="shared" ca="1" si="1008"/>
        <v>0</v>
      </c>
      <c r="S896" s="216">
        <f t="shared" ca="1" si="1008"/>
        <v>0</v>
      </c>
      <c r="T896" s="216">
        <f t="shared" ca="1" si="1008"/>
        <v>0</v>
      </c>
      <c r="U896" s="216">
        <f t="shared" ca="1" si="1008"/>
        <v>0</v>
      </c>
      <c r="V896" s="216">
        <f t="shared" ca="1" si="1008"/>
        <v>0</v>
      </c>
      <c r="W896" s="216">
        <f t="shared" ca="1" si="1008"/>
        <v>0</v>
      </c>
      <c r="X896" s="216">
        <f t="shared" ca="1" si="1008"/>
        <v>0</v>
      </c>
      <c r="Y896" s="216">
        <f t="shared" ca="1" si="1008"/>
        <v>0</v>
      </c>
      <c r="Z896" s="216">
        <f t="shared" ref="Z896" ca="1" si="1009">(Z855-Y855)-(Z856-Y856)</f>
        <v>0</v>
      </c>
      <c r="AA896" s="216">
        <f t="shared" ref="AA896" ca="1" si="1010">(AA855-Z855)-(AA856-Z856)</f>
        <v>0</v>
      </c>
    </row>
    <row r="897" spans="2:27" outlineLevel="1" x14ac:dyDescent="0.3">
      <c r="B897" s="210" t="s">
        <v>72</v>
      </c>
      <c r="C897" s="210"/>
      <c r="D897" s="216">
        <f>ROUND((C831-D831)+(C840-D840)+(C841-D841)+(D859-C859)-D909,0)</f>
        <v>0</v>
      </c>
      <c r="E897" s="216">
        <f>ROUND((D831-E831)+(D840-E840)+(D841-E841)+(E859-D859)-E909,0)</f>
        <v>0</v>
      </c>
      <c r="F897" s="216">
        <f>ROUND((E831-F831)+(E840-F840)+(E841-F841)+(F859-E859)-F909,0)</f>
        <v>0</v>
      </c>
      <c r="G897" s="332" t="e">
        <f>IF(Rodzaj_Podmiotu=3,(E831-G831)+(E840-G840)+(E841-G841)+(G859-E859)-G909,IF(AND(DAY($F$890)=31,MONTH($F$890)=12),(F831-G831)+(F840-G840)+(F841-G841)+(G859-F859)-G909,(E831-G831)+(E840-G840)+(E841-G841)+(G859-E859)-G909))</f>
        <v>#N/A</v>
      </c>
      <c r="H897" s="216">
        <f t="shared" ref="H897:Y897" ca="1" si="1011">ROUND((G831-H831)+(G840-H840)+(G841-H841)+(H859-G859)-H909,0)</f>
        <v>0</v>
      </c>
      <c r="I897" s="216">
        <f t="shared" ca="1" si="1011"/>
        <v>0</v>
      </c>
      <c r="J897" s="216">
        <f t="shared" ca="1" si="1011"/>
        <v>0</v>
      </c>
      <c r="K897" s="216">
        <f t="shared" ca="1" si="1011"/>
        <v>0</v>
      </c>
      <c r="L897" s="216">
        <f t="shared" ca="1" si="1011"/>
        <v>0</v>
      </c>
      <c r="M897" s="216">
        <f t="shared" ca="1" si="1011"/>
        <v>0</v>
      </c>
      <c r="N897" s="216">
        <f t="shared" ca="1" si="1011"/>
        <v>0</v>
      </c>
      <c r="O897" s="216">
        <f t="shared" ca="1" si="1011"/>
        <v>0</v>
      </c>
      <c r="P897" s="216">
        <f t="shared" ca="1" si="1011"/>
        <v>0</v>
      </c>
      <c r="Q897" s="216">
        <f t="shared" ca="1" si="1011"/>
        <v>0</v>
      </c>
      <c r="R897" s="216">
        <f t="shared" ca="1" si="1011"/>
        <v>0</v>
      </c>
      <c r="S897" s="216">
        <f t="shared" ca="1" si="1011"/>
        <v>0</v>
      </c>
      <c r="T897" s="216">
        <f t="shared" ca="1" si="1011"/>
        <v>0</v>
      </c>
      <c r="U897" s="216">
        <f t="shared" ca="1" si="1011"/>
        <v>0</v>
      </c>
      <c r="V897" s="216">
        <f t="shared" ca="1" si="1011"/>
        <v>0</v>
      </c>
      <c r="W897" s="216">
        <f t="shared" ca="1" si="1011"/>
        <v>0</v>
      </c>
      <c r="X897" s="216">
        <f t="shared" ca="1" si="1011"/>
        <v>0</v>
      </c>
      <c r="Y897" s="216">
        <f t="shared" ca="1" si="1011"/>
        <v>0</v>
      </c>
      <c r="Z897" s="216">
        <f t="shared" ref="Z897" ca="1" si="1012">ROUND((Y831-Z831)+(Y840-Z840)+(Y841-Z841)+(Z859-Y859)-Z909,0)</f>
        <v>0</v>
      </c>
      <c r="AA897" s="216">
        <f t="shared" ref="AA897" ca="1" si="1013">ROUND((Z831-AA831)+(Z840-AA840)+(Z841-AA841)+(AA859-Z859)-AA909,0)</f>
        <v>0</v>
      </c>
    </row>
    <row r="898" spans="2:27" outlineLevel="1" x14ac:dyDescent="0.3">
      <c r="B898" s="212" t="s">
        <v>73</v>
      </c>
      <c r="C898" s="212">
        <f>ROUND(C769,0)</f>
        <v>0</v>
      </c>
      <c r="D898" s="212">
        <f>ROUND(D769,0)</f>
        <v>0</v>
      </c>
      <c r="E898" s="212">
        <f>ROUND(E769,0)</f>
        <v>0</v>
      </c>
      <c r="F898" s="212">
        <f>ROUND(F769,0)</f>
        <v>0</v>
      </c>
      <c r="G898" s="242">
        <f t="shared" ref="G898:Y898" si="1014">G769+G665</f>
        <v>0</v>
      </c>
      <c r="H898" s="212">
        <f t="shared" si="1014"/>
        <v>0</v>
      </c>
      <c r="I898" s="212">
        <f t="shared" si="1014"/>
        <v>0</v>
      </c>
      <c r="J898" s="212">
        <f t="shared" si="1014"/>
        <v>0</v>
      </c>
      <c r="K898" s="212">
        <f t="shared" si="1014"/>
        <v>0</v>
      </c>
      <c r="L898" s="212">
        <f t="shared" si="1014"/>
        <v>0</v>
      </c>
      <c r="M898" s="212">
        <f t="shared" si="1014"/>
        <v>0</v>
      </c>
      <c r="N898" s="212">
        <f t="shared" si="1014"/>
        <v>0</v>
      </c>
      <c r="O898" s="212">
        <f t="shared" si="1014"/>
        <v>0</v>
      </c>
      <c r="P898" s="212">
        <f t="shared" si="1014"/>
        <v>0</v>
      </c>
      <c r="Q898" s="212">
        <f t="shared" si="1014"/>
        <v>0</v>
      </c>
      <c r="R898" s="212">
        <f t="shared" si="1014"/>
        <v>0</v>
      </c>
      <c r="S898" s="212">
        <f t="shared" si="1014"/>
        <v>0</v>
      </c>
      <c r="T898" s="212">
        <f t="shared" si="1014"/>
        <v>0</v>
      </c>
      <c r="U898" s="212">
        <f t="shared" si="1014"/>
        <v>0</v>
      </c>
      <c r="V898" s="212">
        <f t="shared" si="1014"/>
        <v>0</v>
      </c>
      <c r="W898" s="212">
        <f t="shared" si="1014"/>
        <v>0</v>
      </c>
      <c r="X898" s="212">
        <f t="shared" si="1014"/>
        <v>0</v>
      </c>
      <c r="Y898" s="212">
        <f t="shared" si="1014"/>
        <v>0</v>
      </c>
      <c r="Z898" s="212">
        <f t="shared" ref="Z898:AA898" si="1015">Z769+Z665</f>
        <v>0</v>
      </c>
      <c r="AA898" s="212">
        <f t="shared" si="1015"/>
        <v>0</v>
      </c>
    </row>
    <row r="899" spans="2:27" outlineLevel="1" x14ac:dyDescent="0.3">
      <c r="B899" s="213" t="s">
        <v>150</v>
      </c>
      <c r="C899" s="229"/>
      <c r="D899" s="230">
        <f>ROUND(SUM(D892:D898),0)</f>
        <v>0</v>
      </c>
      <c r="E899" s="230">
        <f t="shared" ref="E899:L899" si="1016">ROUND(SUM(E892:E898),0)</f>
        <v>0</v>
      </c>
      <c r="F899" s="230">
        <f t="shared" si="1016"/>
        <v>0</v>
      </c>
      <c r="G899" s="230" t="e">
        <f t="shared" ca="1" si="1016"/>
        <v>#N/A</v>
      </c>
      <c r="H899" s="230">
        <f t="shared" ca="1" si="1016"/>
        <v>0</v>
      </c>
      <c r="I899" s="230">
        <f t="shared" ca="1" si="1016"/>
        <v>0</v>
      </c>
      <c r="J899" s="230">
        <f t="shared" ca="1" si="1016"/>
        <v>0</v>
      </c>
      <c r="K899" s="230">
        <f t="shared" ca="1" si="1016"/>
        <v>0</v>
      </c>
      <c r="L899" s="230">
        <f t="shared" ca="1" si="1016"/>
        <v>0</v>
      </c>
      <c r="M899" s="230">
        <f t="shared" ref="M899:Y899" ca="1" si="1017">ROUND(SUM(M892:M898),0)</f>
        <v>0</v>
      </c>
      <c r="N899" s="230">
        <f t="shared" ca="1" si="1017"/>
        <v>0</v>
      </c>
      <c r="O899" s="230">
        <f t="shared" ca="1" si="1017"/>
        <v>0</v>
      </c>
      <c r="P899" s="230">
        <f t="shared" ca="1" si="1017"/>
        <v>0</v>
      </c>
      <c r="Q899" s="230">
        <f t="shared" ca="1" si="1017"/>
        <v>0</v>
      </c>
      <c r="R899" s="230">
        <f t="shared" ca="1" si="1017"/>
        <v>0</v>
      </c>
      <c r="S899" s="230">
        <f t="shared" ca="1" si="1017"/>
        <v>0</v>
      </c>
      <c r="T899" s="230">
        <f t="shared" ca="1" si="1017"/>
        <v>0</v>
      </c>
      <c r="U899" s="230">
        <f t="shared" ca="1" si="1017"/>
        <v>0</v>
      </c>
      <c r="V899" s="230">
        <f t="shared" ca="1" si="1017"/>
        <v>0</v>
      </c>
      <c r="W899" s="230">
        <f t="shared" ca="1" si="1017"/>
        <v>0</v>
      </c>
      <c r="X899" s="230">
        <f t="shared" ca="1" si="1017"/>
        <v>0</v>
      </c>
      <c r="Y899" s="230">
        <f t="shared" ca="1" si="1017"/>
        <v>0</v>
      </c>
      <c r="Z899" s="230">
        <f t="shared" ref="Z899:AA899" ca="1" si="1018">ROUND(SUM(Z892:Z898),0)</f>
        <v>0</v>
      </c>
      <c r="AA899" s="230">
        <f t="shared" ca="1" si="1018"/>
        <v>0</v>
      </c>
    </row>
    <row r="900" spans="2:27" outlineLevel="1" x14ac:dyDescent="0.3">
      <c r="B900" s="168" t="s">
        <v>74</v>
      </c>
    </row>
    <row r="901" spans="2:27" outlineLevel="1" x14ac:dyDescent="0.3">
      <c r="B901" s="214" t="s">
        <v>237</v>
      </c>
      <c r="C901" s="231">
        <f t="shared" ref="C901:F902" si="1019">C772</f>
        <v>0</v>
      </c>
      <c r="D901" s="231">
        <f t="shared" si="1019"/>
        <v>0</v>
      </c>
      <c r="E901" s="231">
        <f t="shared" si="1019"/>
        <v>0</v>
      </c>
      <c r="F901" s="231">
        <f t="shared" si="1019"/>
        <v>0</v>
      </c>
      <c r="G901" s="231" t="e">
        <f>G772+G668</f>
        <v>#N/A</v>
      </c>
      <c r="H901" s="231">
        <f t="shared" ref="H901:Y901" si="1020">H772+H668</f>
        <v>0</v>
      </c>
      <c r="I901" s="231">
        <f t="shared" si="1020"/>
        <v>0</v>
      </c>
      <c r="J901" s="231">
        <f t="shared" si="1020"/>
        <v>0</v>
      </c>
      <c r="K901" s="231">
        <f t="shared" si="1020"/>
        <v>0</v>
      </c>
      <c r="L901" s="231">
        <f t="shared" si="1020"/>
        <v>0</v>
      </c>
      <c r="M901" s="231">
        <f t="shared" si="1020"/>
        <v>0</v>
      </c>
      <c r="N901" s="231">
        <f t="shared" si="1020"/>
        <v>0</v>
      </c>
      <c r="O901" s="231">
        <f t="shared" si="1020"/>
        <v>0</v>
      </c>
      <c r="P901" s="231">
        <f t="shared" si="1020"/>
        <v>0</v>
      </c>
      <c r="Q901" s="231">
        <f t="shared" si="1020"/>
        <v>0</v>
      </c>
      <c r="R901" s="231">
        <f t="shared" si="1020"/>
        <v>0</v>
      </c>
      <c r="S901" s="231">
        <f t="shared" si="1020"/>
        <v>0</v>
      </c>
      <c r="T901" s="231">
        <f t="shared" si="1020"/>
        <v>0</v>
      </c>
      <c r="U901" s="231">
        <f t="shared" si="1020"/>
        <v>0</v>
      </c>
      <c r="V901" s="231">
        <f t="shared" si="1020"/>
        <v>0</v>
      </c>
      <c r="W901" s="231">
        <f t="shared" si="1020"/>
        <v>0</v>
      </c>
      <c r="X901" s="231">
        <f t="shared" si="1020"/>
        <v>0</v>
      </c>
      <c r="Y901" s="231">
        <f t="shared" si="1020"/>
        <v>0</v>
      </c>
      <c r="Z901" s="231">
        <f t="shared" ref="Z901:AA901" si="1021">Z772+Z668</f>
        <v>0</v>
      </c>
      <c r="AA901" s="231">
        <f t="shared" si="1021"/>
        <v>0</v>
      </c>
    </row>
    <row r="902" spans="2:27" outlineLevel="1" x14ac:dyDescent="0.3">
      <c r="B902" s="215" t="s">
        <v>152</v>
      </c>
      <c r="C902" s="215">
        <f t="shared" si="1019"/>
        <v>0</v>
      </c>
      <c r="D902" s="215">
        <f t="shared" si="1019"/>
        <v>0</v>
      </c>
      <c r="E902" s="215">
        <f t="shared" si="1019"/>
        <v>0</v>
      </c>
      <c r="F902" s="215">
        <f t="shared" si="1019"/>
        <v>0</v>
      </c>
      <c r="G902" s="243">
        <f t="shared" ref="G902:Y902" si="1022">G773+G669</f>
        <v>0</v>
      </c>
      <c r="H902" s="215">
        <f t="shared" si="1022"/>
        <v>0</v>
      </c>
      <c r="I902" s="215">
        <f t="shared" si="1022"/>
        <v>0</v>
      </c>
      <c r="J902" s="215">
        <f t="shared" si="1022"/>
        <v>0</v>
      </c>
      <c r="K902" s="215">
        <f t="shared" si="1022"/>
        <v>0</v>
      </c>
      <c r="L902" s="215">
        <f t="shared" si="1022"/>
        <v>0</v>
      </c>
      <c r="M902" s="215">
        <f t="shared" si="1022"/>
        <v>0</v>
      </c>
      <c r="N902" s="215">
        <f t="shared" si="1022"/>
        <v>0</v>
      </c>
      <c r="O902" s="215">
        <f t="shared" si="1022"/>
        <v>0</v>
      </c>
      <c r="P902" s="215">
        <f t="shared" si="1022"/>
        <v>0</v>
      </c>
      <c r="Q902" s="215">
        <f t="shared" si="1022"/>
        <v>0</v>
      </c>
      <c r="R902" s="215">
        <f t="shared" si="1022"/>
        <v>0</v>
      </c>
      <c r="S902" s="215">
        <f t="shared" si="1022"/>
        <v>0</v>
      </c>
      <c r="T902" s="215">
        <f t="shared" si="1022"/>
        <v>0</v>
      </c>
      <c r="U902" s="215">
        <f t="shared" si="1022"/>
        <v>0</v>
      </c>
      <c r="V902" s="215">
        <f t="shared" si="1022"/>
        <v>0</v>
      </c>
      <c r="W902" s="215">
        <f t="shared" si="1022"/>
        <v>0</v>
      </c>
      <c r="X902" s="215">
        <f t="shared" si="1022"/>
        <v>0</v>
      </c>
      <c r="Y902" s="215">
        <f t="shared" si="1022"/>
        <v>0</v>
      </c>
      <c r="Z902" s="215">
        <f t="shared" ref="Z902:AA902" si="1023">Z773+Z669</f>
        <v>0</v>
      </c>
      <c r="AA902" s="215">
        <f t="shared" si="1023"/>
        <v>0</v>
      </c>
    </row>
    <row r="903" spans="2:27" outlineLevel="1" x14ac:dyDescent="0.3">
      <c r="B903" s="213" t="s">
        <v>151</v>
      </c>
      <c r="C903" s="229"/>
      <c r="D903" s="230">
        <f>ROUND(SUM(D901:D902),0)</f>
        <v>0</v>
      </c>
      <c r="E903" s="230">
        <f t="shared" ref="E903:L903" si="1024">ROUND(SUM(E901:E902),0)</f>
        <v>0</v>
      </c>
      <c r="F903" s="230">
        <f t="shared" si="1024"/>
        <v>0</v>
      </c>
      <c r="G903" s="230" t="e">
        <f t="shared" si="1024"/>
        <v>#N/A</v>
      </c>
      <c r="H903" s="230">
        <f t="shared" si="1024"/>
        <v>0</v>
      </c>
      <c r="I903" s="230">
        <f t="shared" si="1024"/>
        <v>0</v>
      </c>
      <c r="J903" s="230">
        <f t="shared" si="1024"/>
        <v>0</v>
      </c>
      <c r="K903" s="230">
        <f t="shared" si="1024"/>
        <v>0</v>
      </c>
      <c r="L903" s="230">
        <f t="shared" si="1024"/>
        <v>0</v>
      </c>
      <c r="M903" s="230">
        <f t="shared" ref="M903:Y903" si="1025">ROUND(SUM(M901:M902),0)</f>
        <v>0</v>
      </c>
      <c r="N903" s="230">
        <f t="shared" si="1025"/>
        <v>0</v>
      </c>
      <c r="O903" s="230">
        <f t="shared" si="1025"/>
        <v>0</v>
      </c>
      <c r="P903" s="230">
        <f t="shared" si="1025"/>
        <v>0</v>
      </c>
      <c r="Q903" s="230">
        <f t="shared" si="1025"/>
        <v>0</v>
      </c>
      <c r="R903" s="230">
        <f t="shared" si="1025"/>
        <v>0</v>
      </c>
      <c r="S903" s="230">
        <f t="shared" si="1025"/>
        <v>0</v>
      </c>
      <c r="T903" s="230">
        <f t="shared" si="1025"/>
        <v>0</v>
      </c>
      <c r="U903" s="230">
        <f t="shared" si="1025"/>
        <v>0</v>
      </c>
      <c r="V903" s="230">
        <f t="shared" si="1025"/>
        <v>0</v>
      </c>
      <c r="W903" s="230">
        <f t="shared" si="1025"/>
        <v>0</v>
      </c>
      <c r="X903" s="230">
        <f t="shared" si="1025"/>
        <v>0</v>
      </c>
      <c r="Y903" s="230">
        <f t="shared" si="1025"/>
        <v>0</v>
      </c>
      <c r="Z903" s="230">
        <f t="shared" ref="Z903:AA903" si="1026">ROUND(SUM(Z901:Z902),0)</f>
        <v>0</v>
      </c>
      <c r="AA903" s="230">
        <f t="shared" si="1026"/>
        <v>0</v>
      </c>
    </row>
    <row r="904" spans="2:27" outlineLevel="1" x14ac:dyDescent="0.3">
      <c r="B904" s="168" t="s">
        <v>75</v>
      </c>
      <c r="C904" s="156"/>
      <c r="D904" s="156"/>
      <c r="E904" s="156"/>
      <c r="F904" s="156"/>
      <c r="G904" s="156"/>
      <c r="H904" s="156"/>
      <c r="I904" s="156"/>
      <c r="J904" s="156"/>
      <c r="K904" s="156"/>
      <c r="L904" s="156"/>
      <c r="M904" s="156"/>
      <c r="N904" s="156"/>
      <c r="O904" s="156"/>
      <c r="P904" s="156"/>
      <c r="Q904" s="156"/>
      <c r="R904" s="156"/>
      <c r="S904" s="156"/>
      <c r="T904" s="156"/>
      <c r="U904" s="156"/>
      <c r="V904" s="156"/>
      <c r="W904" s="156"/>
      <c r="X904" s="156"/>
      <c r="Y904" s="156"/>
      <c r="Z904" s="156"/>
      <c r="AA904" s="156"/>
    </row>
    <row r="905" spans="2:27" outlineLevel="1" x14ac:dyDescent="0.3">
      <c r="B905" s="210" t="s">
        <v>76</v>
      </c>
      <c r="C905" s="216">
        <f t="shared" ref="C905:F906" si="1027">C776</f>
        <v>0</v>
      </c>
      <c r="D905" s="216">
        <f t="shared" si="1027"/>
        <v>0</v>
      </c>
      <c r="E905" s="216">
        <f t="shared" si="1027"/>
        <v>0</v>
      </c>
      <c r="F905" s="216">
        <f t="shared" si="1027"/>
        <v>0</v>
      </c>
      <c r="G905" s="216" t="e">
        <f t="shared" ref="G905:Y905" si="1028">G776+G672</f>
        <v>#N/A</v>
      </c>
      <c r="H905" s="216">
        <f t="shared" si="1028"/>
        <v>0</v>
      </c>
      <c r="I905" s="216">
        <f t="shared" si="1028"/>
        <v>0</v>
      </c>
      <c r="J905" s="216">
        <f t="shared" si="1028"/>
        <v>0</v>
      </c>
      <c r="K905" s="216">
        <f t="shared" si="1028"/>
        <v>0</v>
      </c>
      <c r="L905" s="216">
        <f t="shared" si="1028"/>
        <v>0</v>
      </c>
      <c r="M905" s="216">
        <f t="shared" si="1028"/>
        <v>0</v>
      </c>
      <c r="N905" s="216">
        <f t="shared" si="1028"/>
        <v>0</v>
      </c>
      <c r="O905" s="216">
        <f t="shared" si="1028"/>
        <v>0</v>
      </c>
      <c r="P905" s="216">
        <f t="shared" si="1028"/>
        <v>0</v>
      </c>
      <c r="Q905" s="216">
        <f t="shared" si="1028"/>
        <v>0</v>
      </c>
      <c r="R905" s="216">
        <f t="shared" si="1028"/>
        <v>0</v>
      </c>
      <c r="S905" s="216">
        <f t="shared" si="1028"/>
        <v>0</v>
      </c>
      <c r="T905" s="216">
        <f t="shared" si="1028"/>
        <v>0</v>
      </c>
      <c r="U905" s="216">
        <f t="shared" si="1028"/>
        <v>0</v>
      </c>
      <c r="V905" s="216">
        <f t="shared" si="1028"/>
        <v>0</v>
      </c>
      <c r="W905" s="216">
        <f t="shared" si="1028"/>
        <v>0</v>
      </c>
      <c r="X905" s="216">
        <f t="shared" si="1028"/>
        <v>0</v>
      </c>
      <c r="Y905" s="216">
        <f t="shared" si="1028"/>
        <v>0</v>
      </c>
      <c r="Z905" s="216">
        <f t="shared" ref="Z905:AA905" si="1029">Z776+Z672</f>
        <v>0</v>
      </c>
      <c r="AA905" s="216">
        <f t="shared" si="1029"/>
        <v>0</v>
      </c>
    </row>
    <row r="906" spans="2:27" outlineLevel="1" x14ac:dyDescent="0.3">
      <c r="B906" s="210" t="s">
        <v>77</v>
      </c>
      <c r="C906" s="216">
        <f t="shared" si="1027"/>
        <v>0</v>
      </c>
      <c r="D906" s="216">
        <f t="shared" si="1027"/>
        <v>0</v>
      </c>
      <c r="E906" s="216">
        <f t="shared" si="1027"/>
        <v>0</v>
      </c>
      <c r="F906" s="216">
        <f t="shared" si="1027"/>
        <v>0</v>
      </c>
      <c r="G906" s="216" t="e">
        <f t="shared" ref="G906:Y906" si="1030">G777+G673</f>
        <v>#N/A</v>
      </c>
      <c r="H906" s="216">
        <f t="shared" si="1030"/>
        <v>0</v>
      </c>
      <c r="I906" s="216">
        <f t="shared" si="1030"/>
        <v>0</v>
      </c>
      <c r="J906" s="216">
        <f t="shared" si="1030"/>
        <v>0</v>
      </c>
      <c r="K906" s="216">
        <f t="shared" si="1030"/>
        <v>0</v>
      </c>
      <c r="L906" s="216">
        <f t="shared" si="1030"/>
        <v>0</v>
      </c>
      <c r="M906" s="216">
        <f t="shared" si="1030"/>
        <v>0</v>
      </c>
      <c r="N906" s="216">
        <f t="shared" si="1030"/>
        <v>0</v>
      </c>
      <c r="O906" s="216">
        <f t="shared" si="1030"/>
        <v>0</v>
      </c>
      <c r="P906" s="216">
        <f t="shared" si="1030"/>
        <v>0</v>
      </c>
      <c r="Q906" s="216">
        <f t="shared" si="1030"/>
        <v>0</v>
      </c>
      <c r="R906" s="216">
        <f t="shared" si="1030"/>
        <v>0</v>
      </c>
      <c r="S906" s="216">
        <f t="shared" si="1030"/>
        <v>0</v>
      </c>
      <c r="T906" s="216">
        <f t="shared" si="1030"/>
        <v>0</v>
      </c>
      <c r="U906" s="216">
        <f t="shared" si="1030"/>
        <v>0</v>
      </c>
      <c r="V906" s="216">
        <f t="shared" si="1030"/>
        <v>0</v>
      </c>
      <c r="W906" s="216">
        <f t="shared" si="1030"/>
        <v>0</v>
      </c>
      <c r="X906" s="216">
        <f t="shared" si="1030"/>
        <v>0</v>
      </c>
      <c r="Y906" s="216">
        <f t="shared" si="1030"/>
        <v>0</v>
      </c>
      <c r="Z906" s="216">
        <f t="shared" ref="Z906:AA906" si="1031">Z777+Z673</f>
        <v>0</v>
      </c>
      <c r="AA906" s="216">
        <f t="shared" si="1031"/>
        <v>0</v>
      </c>
    </row>
    <row r="907" spans="2:27" outlineLevel="1" x14ac:dyDescent="0.3">
      <c r="B907" s="210" t="s">
        <v>78</v>
      </c>
      <c r="C907" s="216">
        <f t="shared" ref="C907:F908" si="1032">C778+G674</f>
        <v>0</v>
      </c>
      <c r="D907" s="216">
        <f t="shared" si="1032"/>
        <v>0</v>
      </c>
      <c r="E907" s="216">
        <f t="shared" si="1032"/>
        <v>0</v>
      </c>
      <c r="F907" s="216">
        <f t="shared" si="1032"/>
        <v>0</v>
      </c>
      <c r="G907" s="331" t="e">
        <f>IF(Rodzaj_Podmiotu=3,(G847+G848)-(E847+E848+E849),IF(AND(DAY($F$890)=31,MONTH($F$890)=12),(G847+G848)-(F847+F848+F849),(G847+G848)-(E847+E848+E849)))</f>
        <v>#N/A</v>
      </c>
      <c r="H907" s="245">
        <f t="shared" ref="H907:Y907" ca="1" si="1033">(H847+H848)-(G847+G848+G849)</f>
        <v>0</v>
      </c>
      <c r="I907" s="245">
        <f t="shared" ca="1" si="1033"/>
        <v>0</v>
      </c>
      <c r="J907" s="245">
        <f t="shared" ca="1" si="1033"/>
        <v>0</v>
      </c>
      <c r="K907" s="245">
        <f t="shared" ca="1" si="1033"/>
        <v>0</v>
      </c>
      <c r="L907" s="245">
        <f t="shared" ca="1" si="1033"/>
        <v>0</v>
      </c>
      <c r="M907" s="245">
        <f t="shared" ca="1" si="1033"/>
        <v>0</v>
      </c>
      <c r="N907" s="245">
        <f t="shared" ca="1" si="1033"/>
        <v>0</v>
      </c>
      <c r="O907" s="245">
        <f t="shared" ca="1" si="1033"/>
        <v>0</v>
      </c>
      <c r="P907" s="245">
        <f t="shared" ca="1" si="1033"/>
        <v>0</v>
      </c>
      <c r="Q907" s="245">
        <f t="shared" ca="1" si="1033"/>
        <v>0</v>
      </c>
      <c r="R907" s="245">
        <f t="shared" ca="1" si="1033"/>
        <v>0</v>
      </c>
      <c r="S907" s="245">
        <f t="shared" ca="1" si="1033"/>
        <v>0</v>
      </c>
      <c r="T907" s="245">
        <f t="shared" ca="1" si="1033"/>
        <v>0</v>
      </c>
      <c r="U907" s="245">
        <f t="shared" ca="1" si="1033"/>
        <v>0</v>
      </c>
      <c r="V907" s="245">
        <f t="shared" ca="1" si="1033"/>
        <v>0</v>
      </c>
      <c r="W907" s="245">
        <f t="shared" ca="1" si="1033"/>
        <v>0</v>
      </c>
      <c r="X907" s="245">
        <f t="shared" ca="1" si="1033"/>
        <v>0</v>
      </c>
      <c r="Y907" s="245">
        <f t="shared" ca="1" si="1033"/>
        <v>0</v>
      </c>
      <c r="Z907" s="245">
        <f t="shared" ref="Z907" ca="1" si="1034">(Z847+Z848)-(Y847+Y848+Y849)</f>
        <v>0</v>
      </c>
      <c r="AA907" s="245">
        <f t="shared" ref="AA907" ca="1" si="1035">(AA847+AA848)-(Z847+Z848+Z849)</f>
        <v>0</v>
      </c>
    </row>
    <row r="908" spans="2:27" outlineLevel="1" x14ac:dyDescent="0.3">
      <c r="B908" s="210" t="s">
        <v>79</v>
      </c>
      <c r="C908" s="216">
        <f t="shared" si="1032"/>
        <v>0</v>
      </c>
      <c r="D908" s="216">
        <f t="shared" si="1032"/>
        <v>0</v>
      </c>
      <c r="E908" s="216">
        <f t="shared" si="1032"/>
        <v>0</v>
      </c>
      <c r="F908" s="216">
        <f t="shared" si="1032"/>
        <v>0</v>
      </c>
      <c r="G908" s="216" t="e">
        <f t="shared" ref="G908:Y908" si="1036">G779+G675</f>
        <v>#N/A</v>
      </c>
      <c r="H908" s="216">
        <f t="shared" si="1036"/>
        <v>0</v>
      </c>
      <c r="I908" s="216">
        <f t="shared" si="1036"/>
        <v>0</v>
      </c>
      <c r="J908" s="216">
        <f t="shared" si="1036"/>
        <v>0</v>
      </c>
      <c r="K908" s="216">
        <f t="shared" si="1036"/>
        <v>0</v>
      </c>
      <c r="L908" s="216">
        <f t="shared" si="1036"/>
        <v>0</v>
      </c>
      <c r="M908" s="216">
        <f t="shared" si="1036"/>
        <v>0</v>
      </c>
      <c r="N908" s="216">
        <f t="shared" si="1036"/>
        <v>0</v>
      </c>
      <c r="O908" s="216">
        <f t="shared" si="1036"/>
        <v>0</v>
      </c>
      <c r="P908" s="216">
        <f t="shared" si="1036"/>
        <v>0</v>
      </c>
      <c r="Q908" s="216">
        <f t="shared" si="1036"/>
        <v>0</v>
      </c>
      <c r="R908" s="216">
        <f t="shared" si="1036"/>
        <v>0</v>
      </c>
      <c r="S908" s="216">
        <f t="shared" si="1036"/>
        <v>0</v>
      </c>
      <c r="T908" s="216">
        <f t="shared" si="1036"/>
        <v>0</v>
      </c>
      <c r="U908" s="216">
        <f t="shared" si="1036"/>
        <v>0</v>
      </c>
      <c r="V908" s="216">
        <f t="shared" si="1036"/>
        <v>0</v>
      </c>
      <c r="W908" s="216">
        <f t="shared" si="1036"/>
        <v>0</v>
      </c>
      <c r="X908" s="216">
        <f t="shared" si="1036"/>
        <v>0</v>
      </c>
      <c r="Y908" s="216">
        <f t="shared" si="1036"/>
        <v>0</v>
      </c>
      <c r="Z908" s="216">
        <f t="shared" ref="Z908:AA908" si="1037">Z779+Z675</f>
        <v>0</v>
      </c>
      <c r="AA908" s="216">
        <f t="shared" si="1037"/>
        <v>0</v>
      </c>
    </row>
    <row r="909" spans="2:27" outlineLevel="1" x14ac:dyDescent="0.3">
      <c r="B909" s="210" t="s">
        <v>80</v>
      </c>
      <c r="C909" s="216">
        <f t="shared" ref="C909:F910" si="1038">C780</f>
        <v>0</v>
      </c>
      <c r="D909" s="216">
        <f t="shared" si="1038"/>
        <v>0</v>
      </c>
      <c r="E909" s="216">
        <f t="shared" si="1038"/>
        <v>0</v>
      </c>
      <c r="F909" s="216">
        <f t="shared" si="1038"/>
        <v>0</v>
      </c>
      <c r="G909" s="216">
        <f ca="1">G780+G676</f>
        <v>0</v>
      </c>
      <c r="H909" s="216">
        <f t="shared" ref="H909:Y909" ca="1" si="1039">H780+H676</f>
        <v>0</v>
      </c>
      <c r="I909" s="216">
        <f t="shared" ca="1" si="1039"/>
        <v>0</v>
      </c>
      <c r="J909" s="216">
        <f t="shared" ca="1" si="1039"/>
        <v>0</v>
      </c>
      <c r="K909" s="216">
        <f t="shared" ca="1" si="1039"/>
        <v>0</v>
      </c>
      <c r="L909" s="216">
        <f t="shared" ca="1" si="1039"/>
        <v>0</v>
      </c>
      <c r="M909" s="216">
        <f t="shared" ca="1" si="1039"/>
        <v>0</v>
      </c>
      <c r="N909" s="216">
        <f t="shared" ca="1" si="1039"/>
        <v>0</v>
      </c>
      <c r="O909" s="216">
        <f t="shared" ca="1" si="1039"/>
        <v>0</v>
      </c>
      <c r="P909" s="216">
        <f t="shared" ca="1" si="1039"/>
        <v>0</v>
      </c>
      <c r="Q909" s="216">
        <f t="shared" ca="1" si="1039"/>
        <v>0</v>
      </c>
      <c r="R909" s="216">
        <f t="shared" ca="1" si="1039"/>
        <v>0</v>
      </c>
      <c r="S909" s="216">
        <f t="shared" ca="1" si="1039"/>
        <v>0</v>
      </c>
      <c r="T909" s="216">
        <f t="shared" ca="1" si="1039"/>
        <v>0</v>
      </c>
      <c r="U909" s="216">
        <f t="shared" ca="1" si="1039"/>
        <v>0</v>
      </c>
      <c r="V909" s="216">
        <f t="shared" ca="1" si="1039"/>
        <v>0</v>
      </c>
      <c r="W909" s="216">
        <f t="shared" ca="1" si="1039"/>
        <v>0</v>
      </c>
      <c r="X909" s="216">
        <f t="shared" ca="1" si="1039"/>
        <v>0</v>
      </c>
      <c r="Y909" s="216">
        <f t="shared" ca="1" si="1039"/>
        <v>0</v>
      </c>
      <c r="Z909" s="216">
        <f t="shared" ref="Z909:AA909" ca="1" si="1040">Z780+Z676</f>
        <v>0</v>
      </c>
      <c r="AA909" s="216">
        <f t="shared" si="1040"/>
        <v>0</v>
      </c>
    </row>
    <row r="910" spans="2:27" outlineLevel="1" x14ac:dyDescent="0.3">
      <c r="B910" s="210" t="s">
        <v>81</v>
      </c>
      <c r="C910" s="216">
        <f t="shared" si="1038"/>
        <v>0</v>
      </c>
      <c r="D910" s="216">
        <f t="shared" si="1038"/>
        <v>0</v>
      </c>
      <c r="E910" s="216">
        <f t="shared" si="1038"/>
        <v>0</v>
      </c>
      <c r="F910" s="216">
        <f t="shared" si="1038"/>
        <v>0</v>
      </c>
      <c r="G910" s="216" t="e">
        <f t="shared" ref="G910:Y910" si="1041">G781+G677</f>
        <v>#N/A</v>
      </c>
      <c r="H910" s="216">
        <f t="shared" si="1041"/>
        <v>0</v>
      </c>
      <c r="I910" s="216">
        <f t="shared" si="1041"/>
        <v>0</v>
      </c>
      <c r="J910" s="216">
        <f t="shared" si="1041"/>
        <v>0</v>
      </c>
      <c r="K910" s="216">
        <f t="shared" si="1041"/>
        <v>0</v>
      </c>
      <c r="L910" s="216">
        <f t="shared" si="1041"/>
        <v>0</v>
      </c>
      <c r="M910" s="216">
        <f t="shared" si="1041"/>
        <v>0</v>
      </c>
      <c r="N910" s="216">
        <f t="shared" si="1041"/>
        <v>0</v>
      </c>
      <c r="O910" s="216">
        <f t="shared" si="1041"/>
        <v>0</v>
      </c>
      <c r="P910" s="216">
        <f t="shared" si="1041"/>
        <v>0</v>
      </c>
      <c r="Q910" s="216">
        <f t="shared" si="1041"/>
        <v>0</v>
      </c>
      <c r="R910" s="216">
        <f t="shared" si="1041"/>
        <v>0</v>
      </c>
      <c r="S910" s="216">
        <f t="shared" si="1041"/>
        <v>0</v>
      </c>
      <c r="T910" s="216">
        <f t="shared" si="1041"/>
        <v>0</v>
      </c>
      <c r="U910" s="216">
        <f t="shared" si="1041"/>
        <v>0</v>
      </c>
      <c r="V910" s="216">
        <f t="shared" si="1041"/>
        <v>0</v>
      </c>
      <c r="W910" s="216">
        <f t="shared" si="1041"/>
        <v>0</v>
      </c>
      <c r="X910" s="216">
        <f t="shared" si="1041"/>
        <v>0</v>
      </c>
      <c r="Y910" s="216">
        <f t="shared" si="1041"/>
        <v>0</v>
      </c>
      <c r="Z910" s="216">
        <f t="shared" ref="Z910:AA910" si="1042">Z781+Z677</f>
        <v>0</v>
      </c>
      <c r="AA910" s="216">
        <f t="shared" si="1042"/>
        <v>0</v>
      </c>
    </row>
    <row r="911" spans="2:27" outlineLevel="1" x14ac:dyDescent="0.3">
      <c r="B911" s="213" t="s">
        <v>153</v>
      </c>
      <c r="C911" s="229"/>
      <c r="D911" s="230">
        <f>SUM(D905:D910)</f>
        <v>0</v>
      </c>
      <c r="E911" s="230">
        <f t="shared" ref="E911:L911" si="1043">SUM(E905:E910)</f>
        <v>0</v>
      </c>
      <c r="F911" s="230">
        <f t="shared" si="1043"/>
        <v>0</v>
      </c>
      <c r="G911" s="230" t="e">
        <f t="shared" si="1043"/>
        <v>#N/A</v>
      </c>
      <c r="H911" s="230">
        <f t="shared" ca="1" si="1043"/>
        <v>0</v>
      </c>
      <c r="I911" s="230">
        <f t="shared" ca="1" si="1043"/>
        <v>0</v>
      </c>
      <c r="J911" s="230">
        <f t="shared" ca="1" si="1043"/>
        <v>0</v>
      </c>
      <c r="K911" s="230">
        <f t="shared" ca="1" si="1043"/>
        <v>0</v>
      </c>
      <c r="L911" s="230">
        <f t="shared" ca="1" si="1043"/>
        <v>0</v>
      </c>
      <c r="M911" s="230">
        <f t="shared" ref="M911:Y911" ca="1" si="1044">SUM(M905:M910)</f>
        <v>0</v>
      </c>
      <c r="N911" s="230">
        <f t="shared" ca="1" si="1044"/>
        <v>0</v>
      </c>
      <c r="O911" s="230">
        <f t="shared" ca="1" si="1044"/>
        <v>0</v>
      </c>
      <c r="P911" s="230">
        <f t="shared" ca="1" si="1044"/>
        <v>0</v>
      </c>
      <c r="Q911" s="230">
        <f t="shared" ca="1" si="1044"/>
        <v>0</v>
      </c>
      <c r="R911" s="230">
        <f t="shared" ca="1" si="1044"/>
        <v>0</v>
      </c>
      <c r="S911" s="230">
        <f t="shared" ca="1" si="1044"/>
        <v>0</v>
      </c>
      <c r="T911" s="230">
        <f t="shared" ca="1" si="1044"/>
        <v>0</v>
      </c>
      <c r="U911" s="230">
        <f t="shared" ca="1" si="1044"/>
        <v>0</v>
      </c>
      <c r="V911" s="230">
        <f t="shared" ca="1" si="1044"/>
        <v>0</v>
      </c>
      <c r="W911" s="230">
        <f t="shared" ca="1" si="1044"/>
        <v>0</v>
      </c>
      <c r="X911" s="230">
        <f t="shared" ca="1" si="1044"/>
        <v>0</v>
      </c>
      <c r="Y911" s="230">
        <f t="shared" ca="1" si="1044"/>
        <v>0</v>
      </c>
      <c r="Z911" s="230">
        <f t="shared" ref="Z911:AA911" ca="1" si="1045">SUM(Z905:Z910)</f>
        <v>0</v>
      </c>
      <c r="AA911" s="230">
        <f t="shared" ca="1" si="1045"/>
        <v>0</v>
      </c>
    </row>
    <row r="912" spans="2:27" outlineLevel="1" x14ac:dyDescent="0.3">
      <c r="B912" s="213" t="s">
        <v>82</v>
      </c>
      <c r="C912" s="232"/>
      <c r="D912" s="230">
        <f t="shared" ref="D912" si="1046">ROUND(D899+D903+D911,0)</f>
        <v>0</v>
      </c>
      <c r="E912" s="230">
        <f t="shared" ref="E912" si="1047">ROUND(E899+E903+E911,0)</f>
        <v>0</v>
      </c>
      <c r="F912" s="230">
        <f t="shared" ref="F912" si="1048">ROUND(F899+F903+F911,0)</f>
        <v>0</v>
      </c>
      <c r="G912" s="230" t="e">
        <f t="shared" ref="G912" ca="1" si="1049">ROUND(G899+G903+G911,0)</f>
        <v>#N/A</v>
      </c>
      <c r="H912" s="230">
        <f t="shared" ref="H912" ca="1" si="1050">ROUND(H899+H903+H911,0)</f>
        <v>0</v>
      </c>
      <c r="I912" s="230">
        <f t="shared" ref="I912" ca="1" si="1051">ROUND(I899+I903+I911,0)</f>
        <v>0</v>
      </c>
      <c r="J912" s="230">
        <f t="shared" ref="J912" ca="1" si="1052">ROUND(J899+J903+J911,0)</f>
        <v>0</v>
      </c>
      <c r="K912" s="230">
        <f t="shared" ref="K912" ca="1" si="1053">ROUND(K899+K903+K911,0)</f>
        <v>0</v>
      </c>
      <c r="L912" s="230">
        <f t="shared" ref="L912:Y912" ca="1" si="1054">ROUND(L899+L903+L911,0)</f>
        <v>0</v>
      </c>
      <c r="M912" s="230">
        <f t="shared" ca="1" si="1054"/>
        <v>0</v>
      </c>
      <c r="N912" s="230">
        <f t="shared" ca="1" si="1054"/>
        <v>0</v>
      </c>
      <c r="O912" s="230">
        <f t="shared" ca="1" si="1054"/>
        <v>0</v>
      </c>
      <c r="P912" s="230">
        <f t="shared" ca="1" si="1054"/>
        <v>0</v>
      </c>
      <c r="Q912" s="230">
        <f t="shared" ca="1" si="1054"/>
        <v>0</v>
      </c>
      <c r="R912" s="230">
        <f t="shared" ca="1" si="1054"/>
        <v>0</v>
      </c>
      <c r="S912" s="230">
        <f t="shared" ca="1" si="1054"/>
        <v>0</v>
      </c>
      <c r="T912" s="230">
        <f t="shared" ca="1" si="1054"/>
        <v>0</v>
      </c>
      <c r="U912" s="230">
        <f t="shared" ca="1" si="1054"/>
        <v>0</v>
      </c>
      <c r="V912" s="230">
        <f t="shared" ca="1" si="1054"/>
        <v>0</v>
      </c>
      <c r="W912" s="230">
        <f t="shared" ca="1" si="1054"/>
        <v>0</v>
      </c>
      <c r="X912" s="230">
        <f t="shared" ca="1" si="1054"/>
        <v>0</v>
      </c>
      <c r="Y912" s="230">
        <f t="shared" ca="1" si="1054"/>
        <v>0</v>
      </c>
      <c r="Z912" s="230">
        <f t="shared" ref="Z912:AA912" ca="1" si="1055">ROUND(Z899+Z903+Z911,0)</f>
        <v>0</v>
      </c>
      <c r="AA912" s="230">
        <f t="shared" ca="1" si="1055"/>
        <v>0</v>
      </c>
    </row>
    <row r="913" spans="2:27" outlineLevel="1" x14ac:dyDescent="0.3">
      <c r="B913" s="213" t="s">
        <v>83</v>
      </c>
      <c r="C913" s="232"/>
      <c r="D913" s="230">
        <f>ROUND(C914,0)</f>
        <v>0</v>
      </c>
      <c r="E913" s="230">
        <f t="shared" ref="E913" si="1056">ROUND(D914,0)</f>
        <v>0</v>
      </c>
      <c r="F913" s="230">
        <f t="shared" ref="F913" si="1057">ROUND(E914,0)</f>
        <v>0</v>
      </c>
      <c r="G913" s="330" t="e">
        <f>IF(Rodzaj_Podmiotu=3,ROUND(E914,0),IF(AND(DAY($F$890)=31,MONTH($F$890)=12),ROUND(F914,0),ROUND(E914,0)))</f>
        <v>#N/A</v>
      </c>
      <c r="H913" s="230" t="e">
        <f t="shared" ref="H913" ca="1" si="1058">ROUND(G914,0)</f>
        <v>#N/A</v>
      </c>
      <c r="I913" s="230" t="e">
        <f t="shared" ref="I913" ca="1" si="1059">ROUND(H914,0)</f>
        <v>#N/A</v>
      </c>
      <c r="J913" s="230" t="e">
        <f t="shared" ref="J913" ca="1" si="1060">ROUND(I914,0)</f>
        <v>#N/A</v>
      </c>
      <c r="K913" s="230" t="e">
        <f t="shared" ref="K913" ca="1" si="1061">ROUND(J914,0)</f>
        <v>#N/A</v>
      </c>
      <c r="L913" s="230" t="e">
        <f t="shared" ref="L913" ca="1" si="1062">ROUND(K914,0)</f>
        <v>#N/A</v>
      </c>
      <c r="M913" s="230" t="e">
        <f t="shared" ref="M913" ca="1" si="1063">ROUND(L914,0)</f>
        <v>#N/A</v>
      </c>
      <c r="N913" s="230" t="e">
        <f t="shared" ref="N913" ca="1" si="1064">ROUND(M914,0)</f>
        <v>#N/A</v>
      </c>
      <c r="O913" s="230" t="e">
        <f t="shared" ref="O913" ca="1" si="1065">ROUND(N914,0)</f>
        <v>#N/A</v>
      </c>
      <c r="P913" s="230" t="e">
        <f t="shared" ref="P913" ca="1" si="1066">ROUND(O914,0)</f>
        <v>#N/A</v>
      </c>
      <c r="Q913" s="230" t="e">
        <f t="shared" ref="Q913" ca="1" si="1067">ROUND(P914,0)</f>
        <v>#N/A</v>
      </c>
      <c r="R913" s="230" t="e">
        <f t="shared" ref="R913" ca="1" si="1068">ROUND(Q914,0)</f>
        <v>#N/A</v>
      </c>
      <c r="S913" s="230" t="e">
        <f t="shared" ref="S913" ca="1" si="1069">ROUND(R914,0)</f>
        <v>#N/A</v>
      </c>
      <c r="T913" s="230" t="e">
        <f t="shared" ref="T913" ca="1" si="1070">ROUND(S914,0)</f>
        <v>#N/A</v>
      </c>
      <c r="U913" s="230" t="e">
        <f t="shared" ref="U913" ca="1" si="1071">ROUND(T914,0)</f>
        <v>#N/A</v>
      </c>
      <c r="V913" s="230" t="e">
        <f t="shared" ref="V913" ca="1" si="1072">ROUND(U914,0)</f>
        <v>#N/A</v>
      </c>
      <c r="W913" s="230" t="e">
        <f t="shared" ref="W913" ca="1" si="1073">ROUND(V914,0)</f>
        <v>#N/A</v>
      </c>
      <c r="X913" s="230" t="e">
        <f t="shared" ref="X913" ca="1" si="1074">ROUND(W914,0)</f>
        <v>#N/A</v>
      </c>
      <c r="Y913" s="230" t="e">
        <f t="shared" ref="Y913" ca="1" si="1075">ROUND(X914,0)</f>
        <v>#N/A</v>
      </c>
      <c r="Z913" s="230" t="e">
        <f t="shared" ref="Z913" ca="1" si="1076">ROUND(Y914,0)</f>
        <v>#N/A</v>
      </c>
      <c r="AA913" s="230" t="e">
        <f t="shared" ref="AA913" ca="1" si="1077">ROUND(Z914,0)</f>
        <v>#N/A</v>
      </c>
    </row>
    <row r="914" spans="2:27" outlineLevel="1" x14ac:dyDescent="0.3">
      <c r="B914" s="213" t="s">
        <v>84</v>
      </c>
      <c r="C914" s="230">
        <f>ROUND(C838,0)</f>
        <v>0</v>
      </c>
      <c r="D914" s="230">
        <f>ROUND(D912+D913,0)</f>
        <v>0</v>
      </c>
      <c r="E914" s="230">
        <f t="shared" ref="E914:L914" si="1078">ROUND(E912+E913,0)</f>
        <v>0</v>
      </c>
      <c r="F914" s="230">
        <f t="shared" si="1078"/>
        <v>0</v>
      </c>
      <c r="G914" s="230" t="e">
        <f t="shared" ca="1" si="1078"/>
        <v>#N/A</v>
      </c>
      <c r="H914" s="230" t="e">
        <f t="shared" ca="1" si="1078"/>
        <v>#N/A</v>
      </c>
      <c r="I914" s="230" t="e">
        <f t="shared" ca="1" si="1078"/>
        <v>#N/A</v>
      </c>
      <c r="J914" s="230" t="e">
        <f t="shared" ca="1" si="1078"/>
        <v>#N/A</v>
      </c>
      <c r="K914" s="230" t="e">
        <f t="shared" ca="1" si="1078"/>
        <v>#N/A</v>
      </c>
      <c r="L914" s="230" t="e">
        <f t="shared" ca="1" si="1078"/>
        <v>#N/A</v>
      </c>
      <c r="M914" s="230" t="e">
        <f t="shared" ref="M914:Y914" ca="1" si="1079">ROUND(M912+M913,0)</f>
        <v>#N/A</v>
      </c>
      <c r="N914" s="230" t="e">
        <f t="shared" ca="1" si="1079"/>
        <v>#N/A</v>
      </c>
      <c r="O914" s="230" t="e">
        <f t="shared" ca="1" si="1079"/>
        <v>#N/A</v>
      </c>
      <c r="P914" s="230" t="e">
        <f t="shared" ca="1" si="1079"/>
        <v>#N/A</v>
      </c>
      <c r="Q914" s="230" t="e">
        <f t="shared" ca="1" si="1079"/>
        <v>#N/A</v>
      </c>
      <c r="R914" s="230" t="e">
        <f t="shared" ca="1" si="1079"/>
        <v>#N/A</v>
      </c>
      <c r="S914" s="230" t="e">
        <f t="shared" ca="1" si="1079"/>
        <v>#N/A</v>
      </c>
      <c r="T914" s="230" t="e">
        <f t="shared" ca="1" si="1079"/>
        <v>#N/A</v>
      </c>
      <c r="U914" s="230" t="e">
        <f t="shared" ca="1" si="1079"/>
        <v>#N/A</v>
      </c>
      <c r="V914" s="230" t="e">
        <f t="shared" ca="1" si="1079"/>
        <v>#N/A</v>
      </c>
      <c r="W914" s="230" t="e">
        <f t="shared" ca="1" si="1079"/>
        <v>#N/A</v>
      </c>
      <c r="X914" s="230" t="e">
        <f t="shared" ca="1" si="1079"/>
        <v>#N/A</v>
      </c>
      <c r="Y914" s="230" t="e">
        <f t="shared" ca="1" si="1079"/>
        <v>#N/A</v>
      </c>
      <c r="Z914" s="230" t="e">
        <f t="shared" ref="Z914:AA914" ca="1" si="1080">ROUND(Z912+Z913,0)</f>
        <v>#N/A</v>
      </c>
      <c r="AA914" s="230" t="e">
        <f t="shared" ca="1" si="1080"/>
        <v>#N/A</v>
      </c>
    </row>
    <row r="919" spans="2:27" x14ac:dyDescent="0.3">
      <c r="B919" s="174" t="s">
        <v>245</v>
      </c>
      <c r="C919" s="174"/>
      <c r="D919" s="174"/>
      <c r="E919" s="174"/>
    </row>
    <row r="921" spans="2:27" x14ac:dyDescent="0.3">
      <c r="C921" s="255">
        <v>0</v>
      </c>
      <c r="D921" s="255">
        <f t="shared" ref="D921:V921" si="1081">C921+1</f>
        <v>1</v>
      </c>
      <c r="E921" s="255">
        <f t="shared" si="1081"/>
        <v>2</v>
      </c>
      <c r="F921" s="255">
        <f t="shared" si="1081"/>
        <v>3</v>
      </c>
      <c r="G921" s="255">
        <f t="shared" si="1081"/>
        <v>4</v>
      </c>
      <c r="H921" s="255">
        <f t="shared" si="1081"/>
        <v>5</v>
      </c>
      <c r="I921" s="255">
        <f t="shared" si="1081"/>
        <v>6</v>
      </c>
      <c r="J921" s="255">
        <f t="shared" si="1081"/>
        <v>7</v>
      </c>
      <c r="K921" s="255">
        <f t="shared" si="1081"/>
        <v>8</v>
      </c>
      <c r="L921" s="255">
        <f t="shared" si="1081"/>
        <v>9</v>
      </c>
      <c r="M921" s="255">
        <f t="shared" si="1081"/>
        <v>10</v>
      </c>
      <c r="N921" s="255">
        <f t="shared" si="1081"/>
        <v>11</v>
      </c>
      <c r="O921" s="255">
        <f t="shared" si="1081"/>
        <v>12</v>
      </c>
      <c r="P921" s="255">
        <f t="shared" si="1081"/>
        <v>13</v>
      </c>
      <c r="Q921" s="255">
        <f t="shared" si="1081"/>
        <v>14</v>
      </c>
      <c r="R921" s="255">
        <f t="shared" si="1081"/>
        <v>15</v>
      </c>
      <c r="S921" s="255">
        <f t="shared" si="1081"/>
        <v>16</v>
      </c>
      <c r="T921" s="255">
        <f t="shared" si="1081"/>
        <v>17</v>
      </c>
      <c r="U921" s="255">
        <f t="shared" si="1081"/>
        <v>18</v>
      </c>
      <c r="V921" s="255">
        <f t="shared" si="1081"/>
        <v>19</v>
      </c>
    </row>
    <row r="922" spans="2:27" x14ac:dyDescent="0.3">
      <c r="C922" s="173">
        <f ca="1">Projekt!K$2</f>
        <v>2026</v>
      </c>
      <c r="D922" s="173">
        <f ca="1">Projekt!L$2</f>
        <v>2027</v>
      </c>
      <c r="E922" s="173">
        <f ca="1">Projekt!M$2</f>
        <v>2028</v>
      </c>
      <c r="F922" s="173">
        <f ca="1">Projekt!N$2</f>
        <v>2029</v>
      </c>
      <c r="G922" s="173">
        <f ca="1">Projekt!O$2</f>
        <v>2030</v>
      </c>
      <c r="H922" s="173">
        <f ca="1">Projekt!P$2</f>
        <v>2031</v>
      </c>
      <c r="I922" s="173">
        <f ca="1">Projekt!Q$2</f>
        <v>2032</v>
      </c>
      <c r="J922" s="173">
        <f ca="1">Projekt!R$2</f>
        <v>2033</v>
      </c>
      <c r="K922" s="173">
        <f ca="1">Projekt!S$2</f>
        <v>2034</v>
      </c>
      <c r="L922" s="173">
        <f ca="1">Projekt!T$2</f>
        <v>2035</v>
      </c>
      <c r="M922" s="173">
        <f ca="1">Projekt!U$2</f>
        <v>2036</v>
      </c>
      <c r="N922" s="173">
        <f ca="1">Projekt!V$2</f>
        <v>2037</v>
      </c>
      <c r="O922" s="173">
        <f ca="1">Projekt!W$2</f>
        <v>2038</v>
      </c>
      <c r="P922" s="173">
        <f ca="1">Projekt!X$2</f>
        <v>2039</v>
      </c>
      <c r="Q922" s="173">
        <f ca="1">Projekt!Y$2</f>
        <v>2040</v>
      </c>
      <c r="R922" s="173">
        <f ca="1">Projekt!Z$2</f>
        <v>2041</v>
      </c>
      <c r="S922" s="173">
        <f ca="1">Projekt!AA$2</f>
        <v>2042</v>
      </c>
      <c r="T922" s="173">
        <f ca="1">Projekt!AB$2</f>
        <v>2043</v>
      </c>
      <c r="U922" s="173">
        <f ca="1">Projekt!AC$2</f>
        <v>2044</v>
      </c>
      <c r="V922" s="173">
        <f ca="1">Projekt!AD$2</f>
        <v>2045</v>
      </c>
    </row>
    <row r="923" spans="2:27" x14ac:dyDescent="0.3">
      <c r="B923" s="163" t="s">
        <v>246</v>
      </c>
      <c r="C923" s="156" t="e">
        <f t="shared" ref="C923:V923" si="1082">IF(Rodzaj_Podmiotu&lt;&gt;3,C407,0)</f>
        <v>#N/A</v>
      </c>
      <c r="D923" s="156" t="e">
        <f t="shared" si="1082"/>
        <v>#N/A</v>
      </c>
      <c r="E923" s="156" t="e">
        <f t="shared" si="1082"/>
        <v>#N/A</v>
      </c>
      <c r="F923" s="156" t="e">
        <f t="shared" si="1082"/>
        <v>#N/A</v>
      </c>
      <c r="G923" s="156" t="e">
        <f t="shared" si="1082"/>
        <v>#N/A</v>
      </c>
      <c r="H923" s="156" t="e">
        <f t="shared" si="1082"/>
        <v>#N/A</v>
      </c>
      <c r="I923" s="156" t="e">
        <f t="shared" si="1082"/>
        <v>#N/A</v>
      </c>
      <c r="J923" s="156" t="e">
        <f t="shared" si="1082"/>
        <v>#N/A</v>
      </c>
      <c r="K923" s="156" t="e">
        <f t="shared" si="1082"/>
        <v>#N/A</v>
      </c>
      <c r="L923" s="156" t="e">
        <f t="shared" si="1082"/>
        <v>#N/A</v>
      </c>
      <c r="M923" s="156" t="e">
        <f t="shared" si="1082"/>
        <v>#N/A</v>
      </c>
      <c r="N923" s="156" t="e">
        <f t="shared" si="1082"/>
        <v>#N/A</v>
      </c>
      <c r="O923" s="156" t="e">
        <f t="shared" si="1082"/>
        <v>#N/A</v>
      </c>
      <c r="P923" s="156" t="e">
        <f t="shared" si="1082"/>
        <v>#N/A</v>
      </c>
      <c r="Q923" s="156" t="e">
        <f t="shared" si="1082"/>
        <v>#N/A</v>
      </c>
      <c r="R923" s="156" t="e">
        <f t="shared" si="1082"/>
        <v>#N/A</v>
      </c>
      <c r="S923" s="156" t="e">
        <f t="shared" si="1082"/>
        <v>#N/A</v>
      </c>
      <c r="T923" s="156" t="e">
        <f t="shared" si="1082"/>
        <v>#N/A</v>
      </c>
      <c r="U923" s="156" t="e">
        <f t="shared" si="1082"/>
        <v>#N/A</v>
      </c>
      <c r="V923" s="156" t="e">
        <f t="shared" si="1082"/>
        <v>#N/A</v>
      </c>
    </row>
    <row r="924" spans="2:27" x14ac:dyDescent="0.3">
      <c r="B924" s="163" t="s">
        <v>247</v>
      </c>
      <c r="C924" s="156" t="e">
        <f t="shared" ref="C924:V924" si="1083">IF(Rodzaj_Podmiotu&lt;&gt;3,C408-C409,0)</f>
        <v>#N/A</v>
      </c>
      <c r="D924" s="156" t="e">
        <f t="shared" si="1083"/>
        <v>#N/A</v>
      </c>
      <c r="E924" s="156" t="e">
        <f t="shared" si="1083"/>
        <v>#N/A</v>
      </c>
      <c r="F924" s="156" t="e">
        <f t="shared" si="1083"/>
        <v>#N/A</v>
      </c>
      <c r="G924" s="156" t="e">
        <f t="shared" si="1083"/>
        <v>#N/A</v>
      </c>
      <c r="H924" s="156" t="e">
        <f t="shared" si="1083"/>
        <v>#N/A</v>
      </c>
      <c r="I924" s="156" t="e">
        <f t="shared" si="1083"/>
        <v>#N/A</v>
      </c>
      <c r="J924" s="156" t="e">
        <f t="shared" si="1083"/>
        <v>#N/A</v>
      </c>
      <c r="K924" s="156" t="e">
        <f t="shared" si="1083"/>
        <v>#N/A</v>
      </c>
      <c r="L924" s="156" t="e">
        <f t="shared" si="1083"/>
        <v>#N/A</v>
      </c>
      <c r="M924" s="156" t="e">
        <f t="shared" si="1083"/>
        <v>#N/A</v>
      </c>
      <c r="N924" s="156" t="e">
        <f t="shared" si="1083"/>
        <v>#N/A</v>
      </c>
      <c r="O924" s="156" t="e">
        <f t="shared" si="1083"/>
        <v>#N/A</v>
      </c>
      <c r="P924" s="156" t="e">
        <f t="shared" si="1083"/>
        <v>#N/A</v>
      </c>
      <c r="Q924" s="156" t="e">
        <f t="shared" si="1083"/>
        <v>#N/A</v>
      </c>
      <c r="R924" s="156" t="e">
        <f t="shared" si="1083"/>
        <v>#N/A</v>
      </c>
      <c r="S924" s="156" t="e">
        <f t="shared" si="1083"/>
        <v>#N/A</v>
      </c>
      <c r="T924" s="156" t="e">
        <f t="shared" si="1083"/>
        <v>#N/A</v>
      </c>
      <c r="U924" s="156" t="e">
        <f t="shared" si="1083"/>
        <v>#N/A</v>
      </c>
      <c r="V924" s="156" t="e">
        <f t="shared" si="1083"/>
        <v>#N/A</v>
      </c>
    </row>
    <row r="925" spans="2:27" x14ac:dyDescent="0.3">
      <c r="B925" s="163" t="s">
        <v>65</v>
      </c>
      <c r="C925" s="156" t="e">
        <f t="shared" ref="C925:V925" si="1084">IF(Rodzaj_Podmiotu&lt;&gt;3,C409,0)</f>
        <v>#N/A</v>
      </c>
      <c r="D925" s="156" t="e">
        <f t="shared" si="1084"/>
        <v>#N/A</v>
      </c>
      <c r="E925" s="156" t="e">
        <f t="shared" si="1084"/>
        <v>#N/A</v>
      </c>
      <c r="F925" s="156" t="e">
        <f t="shared" si="1084"/>
        <v>#N/A</v>
      </c>
      <c r="G925" s="156" t="e">
        <f t="shared" si="1084"/>
        <v>#N/A</v>
      </c>
      <c r="H925" s="156" t="e">
        <f t="shared" si="1084"/>
        <v>#N/A</v>
      </c>
      <c r="I925" s="156" t="e">
        <f t="shared" si="1084"/>
        <v>#N/A</v>
      </c>
      <c r="J925" s="156" t="e">
        <f t="shared" si="1084"/>
        <v>#N/A</v>
      </c>
      <c r="K925" s="156" t="e">
        <f t="shared" si="1084"/>
        <v>#N/A</v>
      </c>
      <c r="L925" s="156" t="e">
        <f t="shared" si="1084"/>
        <v>#N/A</v>
      </c>
      <c r="M925" s="156" t="e">
        <f t="shared" si="1084"/>
        <v>#N/A</v>
      </c>
      <c r="N925" s="156" t="e">
        <f t="shared" si="1084"/>
        <v>#N/A</v>
      </c>
      <c r="O925" s="156" t="e">
        <f t="shared" si="1084"/>
        <v>#N/A</v>
      </c>
      <c r="P925" s="156" t="e">
        <f t="shared" si="1084"/>
        <v>#N/A</v>
      </c>
      <c r="Q925" s="156" t="e">
        <f t="shared" si="1084"/>
        <v>#N/A</v>
      </c>
      <c r="R925" s="156" t="e">
        <f t="shared" si="1084"/>
        <v>#N/A</v>
      </c>
      <c r="S925" s="156" t="e">
        <f t="shared" si="1084"/>
        <v>#N/A</v>
      </c>
      <c r="T925" s="156" t="e">
        <f t="shared" si="1084"/>
        <v>#N/A</v>
      </c>
      <c r="U925" s="156" t="e">
        <f t="shared" si="1084"/>
        <v>#N/A</v>
      </c>
      <c r="V925" s="156" t="e">
        <f t="shared" si="1084"/>
        <v>#N/A</v>
      </c>
    </row>
    <row r="926" spans="2:27" x14ac:dyDescent="0.3">
      <c r="B926" s="163" t="s">
        <v>188</v>
      </c>
      <c r="C926" s="156" t="e">
        <f t="shared" ref="C926:V926" si="1085">IF(Rodzaj_Podmiotu&lt;&gt;3,C417,0)</f>
        <v>#N/A</v>
      </c>
      <c r="D926" s="156" t="e">
        <f t="shared" si="1085"/>
        <v>#N/A</v>
      </c>
      <c r="E926" s="156" t="e">
        <f t="shared" si="1085"/>
        <v>#N/A</v>
      </c>
      <c r="F926" s="156" t="e">
        <f t="shared" si="1085"/>
        <v>#N/A</v>
      </c>
      <c r="G926" s="156" t="e">
        <f t="shared" si="1085"/>
        <v>#N/A</v>
      </c>
      <c r="H926" s="156" t="e">
        <f t="shared" si="1085"/>
        <v>#N/A</v>
      </c>
      <c r="I926" s="156" t="e">
        <f t="shared" si="1085"/>
        <v>#N/A</v>
      </c>
      <c r="J926" s="156" t="e">
        <f t="shared" si="1085"/>
        <v>#N/A</v>
      </c>
      <c r="K926" s="156" t="e">
        <f t="shared" si="1085"/>
        <v>#N/A</v>
      </c>
      <c r="L926" s="156" t="e">
        <f t="shared" si="1085"/>
        <v>#N/A</v>
      </c>
      <c r="M926" s="156" t="e">
        <f t="shared" si="1085"/>
        <v>#N/A</v>
      </c>
      <c r="N926" s="156" t="e">
        <f t="shared" si="1085"/>
        <v>#N/A</v>
      </c>
      <c r="O926" s="156" t="e">
        <f t="shared" si="1085"/>
        <v>#N/A</v>
      </c>
      <c r="P926" s="156" t="e">
        <f t="shared" si="1085"/>
        <v>#N/A</v>
      </c>
      <c r="Q926" s="156" t="e">
        <f t="shared" si="1085"/>
        <v>#N/A</v>
      </c>
      <c r="R926" s="156" t="e">
        <f t="shared" si="1085"/>
        <v>#N/A</v>
      </c>
      <c r="S926" s="156" t="e">
        <f t="shared" si="1085"/>
        <v>#N/A</v>
      </c>
      <c r="T926" s="156" t="e">
        <f t="shared" si="1085"/>
        <v>#N/A</v>
      </c>
      <c r="U926" s="156" t="e">
        <f t="shared" si="1085"/>
        <v>#N/A</v>
      </c>
      <c r="V926" s="156" t="e">
        <f t="shared" si="1085"/>
        <v>#N/A</v>
      </c>
    </row>
    <row r="927" spans="2:27" x14ac:dyDescent="0.3">
      <c r="B927" s="163" t="s">
        <v>248</v>
      </c>
      <c r="C927" s="156" t="e">
        <f t="shared" ref="C927:V927" si="1086">IF(Rodzaj_Podmiotu&lt;&gt;3,C426,0)</f>
        <v>#N/A</v>
      </c>
      <c r="D927" s="156" t="e">
        <f t="shared" si="1086"/>
        <v>#N/A</v>
      </c>
      <c r="E927" s="156" t="e">
        <f t="shared" si="1086"/>
        <v>#N/A</v>
      </c>
      <c r="F927" s="156" t="e">
        <f t="shared" si="1086"/>
        <v>#N/A</v>
      </c>
      <c r="G927" s="156" t="e">
        <f t="shared" si="1086"/>
        <v>#N/A</v>
      </c>
      <c r="H927" s="156" t="e">
        <f t="shared" si="1086"/>
        <v>#N/A</v>
      </c>
      <c r="I927" s="156" t="e">
        <f t="shared" si="1086"/>
        <v>#N/A</v>
      </c>
      <c r="J927" s="156" t="e">
        <f t="shared" si="1086"/>
        <v>#N/A</v>
      </c>
      <c r="K927" s="156" t="e">
        <f t="shared" si="1086"/>
        <v>#N/A</v>
      </c>
      <c r="L927" s="156" t="e">
        <f t="shared" si="1086"/>
        <v>#N/A</v>
      </c>
      <c r="M927" s="156" t="e">
        <f t="shared" si="1086"/>
        <v>#N/A</v>
      </c>
      <c r="N927" s="156" t="e">
        <f t="shared" si="1086"/>
        <v>#N/A</v>
      </c>
      <c r="O927" s="156" t="e">
        <f t="shared" si="1086"/>
        <v>#N/A</v>
      </c>
      <c r="P927" s="156" t="e">
        <f t="shared" si="1086"/>
        <v>#N/A</v>
      </c>
      <c r="Q927" s="156" t="e">
        <f t="shared" si="1086"/>
        <v>#N/A</v>
      </c>
      <c r="R927" s="156" t="e">
        <f t="shared" si="1086"/>
        <v>#N/A</v>
      </c>
      <c r="S927" s="156" t="e">
        <f t="shared" si="1086"/>
        <v>#N/A</v>
      </c>
      <c r="T927" s="156" t="e">
        <f t="shared" si="1086"/>
        <v>#N/A</v>
      </c>
      <c r="U927" s="156" t="e">
        <f t="shared" si="1086"/>
        <v>#N/A</v>
      </c>
      <c r="V927" s="156" t="e">
        <f t="shared" si="1086"/>
        <v>#N/A</v>
      </c>
    </row>
    <row r="929" spans="2:22" x14ac:dyDescent="0.3">
      <c r="B929" s="163" t="s">
        <v>249</v>
      </c>
      <c r="C929" s="163" t="e">
        <f t="shared" ref="C929:V929" si="1087">IF(Rodzaj_Podmiotu&lt;&gt;3,DiscountRate,0)</f>
        <v>#N/A</v>
      </c>
      <c r="D929" s="163" t="e">
        <f t="shared" si="1087"/>
        <v>#N/A</v>
      </c>
      <c r="E929" s="163" t="e">
        <f t="shared" si="1087"/>
        <v>#N/A</v>
      </c>
      <c r="F929" s="163" t="e">
        <f t="shared" si="1087"/>
        <v>#N/A</v>
      </c>
      <c r="G929" s="163" t="e">
        <f t="shared" si="1087"/>
        <v>#N/A</v>
      </c>
      <c r="H929" s="163" t="e">
        <f t="shared" si="1087"/>
        <v>#N/A</v>
      </c>
      <c r="I929" s="163" t="e">
        <f t="shared" si="1087"/>
        <v>#N/A</v>
      </c>
      <c r="J929" s="163" t="e">
        <f t="shared" si="1087"/>
        <v>#N/A</v>
      </c>
      <c r="K929" s="163" t="e">
        <f t="shared" si="1087"/>
        <v>#N/A</v>
      </c>
      <c r="L929" s="163" t="e">
        <f t="shared" si="1087"/>
        <v>#N/A</v>
      </c>
      <c r="M929" s="163" t="e">
        <f t="shared" si="1087"/>
        <v>#N/A</v>
      </c>
      <c r="N929" s="163" t="e">
        <f t="shared" si="1087"/>
        <v>#N/A</v>
      </c>
      <c r="O929" s="163" t="e">
        <f t="shared" si="1087"/>
        <v>#N/A</v>
      </c>
      <c r="P929" s="163" t="e">
        <f t="shared" si="1087"/>
        <v>#N/A</v>
      </c>
      <c r="Q929" s="163" t="e">
        <f t="shared" si="1087"/>
        <v>#N/A</v>
      </c>
      <c r="R929" s="163" t="e">
        <f t="shared" si="1087"/>
        <v>#N/A</v>
      </c>
      <c r="S929" s="163" t="e">
        <f t="shared" si="1087"/>
        <v>#N/A</v>
      </c>
      <c r="T929" s="163" t="e">
        <f t="shared" si="1087"/>
        <v>#N/A</v>
      </c>
      <c r="U929" s="163" t="e">
        <f t="shared" si="1087"/>
        <v>#N/A</v>
      </c>
      <c r="V929" s="163" t="e">
        <f t="shared" si="1087"/>
        <v>#N/A</v>
      </c>
    </row>
    <row r="930" spans="2:22" x14ac:dyDescent="0.3">
      <c r="B930" s="163" t="s">
        <v>250</v>
      </c>
      <c r="C930" s="163" t="e">
        <f t="shared" ref="C930:V930" si="1088">IF(Rodzaj_Podmiotu&lt;&gt;3,1/(1+C929)^C$921,0)</f>
        <v>#N/A</v>
      </c>
      <c r="D930" s="163" t="e">
        <f t="shared" si="1088"/>
        <v>#N/A</v>
      </c>
      <c r="E930" s="163" t="e">
        <f t="shared" si="1088"/>
        <v>#N/A</v>
      </c>
      <c r="F930" s="163" t="e">
        <f t="shared" si="1088"/>
        <v>#N/A</v>
      </c>
      <c r="G930" s="163" t="e">
        <f t="shared" si="1088"/>
        <v>#N/A</v>
      </c>
      <c r="H930" s="163" t="e">
        <f t="shared" si="1088"/>
        <v>#N/A</v>
      </c>
      <c r="I930" s="163" t="e">
        <f t="shared" si="1088"/>
        <v>#N/A</v>
      </c>
      <c r="J930" s="163" t="e">
        <f t="shared" si="1088"/>
        <v>#N/A</v>
      </c>
      <c r="K930" s="163" t="e">
        <f t="shared" si="1088"/>
        <v>#N/A</v>
      </c>
      <c r="L930" s="163" t="e">
        <f t="shared" si="1088"/>
        <v>#N/A</v>
      </c>
      <c r="M930" s="163" t="e">
        <f t="shared" si="1088"/>
        <v>#N/A</v>
      </c>
      <c r="N930" s="163" t="e">
        <f t="shared" si="1088"/>
        <v>#N/A</v>
      </c>
      <c r="O930" s="163" t="e">
        <f t="shared" si="1088"/>
        <v>#N/A</v>
      </c>
      <c r="P930" s="163" t="e">
        <f t="shared" si="1088"/>
        <v>#N/A</v>
      </c>
      <c r="Q930" s="163" t="e">
        <f t="shared" si="1088"/>
        <v>#N/A</v>
      </c>
      <c r="R930" s="163" t="e">
        <f t="shared" si="1088"/>
        <v>#N/A</v>
      </c>
      <c r="S930" s="163" t="e">
        <f t="shared" si="1088"/>
        <v>#N/A</v>
      </c>
      <c r="T930" s="163" t="e">
        <f t="shared" si="1088"/>
        <v>#N/A</v>
      </c>
      <c r="U930" s="163" t="e">
        <f t="shared" si="1088"/>
        <v>#N/A</v>
      </c>
      <c r="V930" s="163" t="e">
        <f t="shared" si="1088"/>
        <v>#N/A</v>
      </c>
    </row>
    <row r="932" spans="2:22" x14ac:dyDescent="0.3">
      <c r="B932" s="163" t="s">
        <v>262</v>
      </c>
    </row>
    <row r="933" spans="2:22" x14ac:dyDescent="0.3">
      <c r="B933" s="163" t="s">
        <v>251</v>
      </c>
      <c r="C933" s="156" t="e">
        <f t="shared" ref="C933:V933" si="1089">C923-C924+C927</f>
        <v>#N/A</v>
      </c>
      <c r="D933" s="156" t="e">
        <f t="shared" si="1089"/>
        <v>#N/A</v>
      </c>
      <c r="E933" s="156" t="e">
        <f t="shared" si="1089"/>
        <v>#N/A</v>
      </c>
      <c r="F933" s="156" t="e">
        <f t="shared" si="1089"/>
        <v>#N/A</v>
      </c>
      <c r="G933" s="156" t="e">
        <f t="shared" si="1089"/>
        <v>#N/A</v>
      </c>
      <c r="H933" s="156" t="e">
        <f t="shared" si="1089"/>
        <v>#N/A</v>
      </c>
      <c r="I933" s="156" t="e">
        <f t="shared" si="1089"/>
        <v>#N/A</v>
      </c>
      <c r="J933" s="156" t="e">
        <f t="shared" si="1089"/>
        <v>#N/A</v>
      </c>
      <c r="K933" s="156" t="e">
        <f t="shared" si="1089"/>
        <v>#N/A</v>
      </c>
      <c r="L933" s="156" t="e">
        <f t="shared" si="1089"/>
        <v>#N/A</v>
      </c>
      <c r="M933" s="156" t="e">
        <f t="shared" si="1089"/>
        <v>#N/A</v>
      </c>
      <c r="N933" s="156" t="e">
        <f t="shared" si="1089"/>
        <v>#N/A</v>
      </c>
      <c r="O933" s="156" t="e">
        <f t="shared" si="1089"/>
        <v>#N/A</v>
      </c>
      <c r="P933" s="156" t="e">
        <f t="shared" si="1089"/>
        <v>#N/A</v>
      </c>
      <c r="Q933" s="156" t="e">
        <f t="shared" si="1089"/>
        <v>#N/A</v>
      </c>
      <c r="R933" s="156" t="e">
        <f t="shared" si="1089"/>
        <v>#N/A</v>
      </c>
      <c r="S933" s="156" t="e">
        <f t="shared" si="1089"/>
        <v>#N/A</v>
      </c>
      <c r="T933" s="156" t="e">
        <f t="shared" si="1089"/>
        <v>#N/A</v>
      </c>
      <c r="U933" s="156" t="e">
        <f t="shared" si="1089"/>
        <v>#N/A</v>
      </c>
      <c r="V933" s="156" t="e">
        <f t="shared" si="1089"/>
        <v>#N/A</v>
      </c>
    </row>
    <row r="934" spans="2:22" x14ac:dyDescent="0.3">
      <c r="B934" s="163" t="s">
        <v>252</v>
      </c>
      <c r="C934" s="156" t="e">
        <f>C933</f>
        <v>#N/A</v>
      </c>
      <c r="D934" s="156" t="e">
        <f>C934+D933</f>
        <v>#N/A</v>
      </c>
      <c r="E934" s="156" t="e">
        <f t="shared" ref="E934:V934" si="1090">D934+E933</f>
        <v>#N/A</v>
      </c>
      <c r="F934" s="156" t="e">
        <f t="shared" si="1090"/>
        <v>#N/A</v>
      </c>
      <c r="G934" s="156" t="e">
        <f t="shared" si="1090"/>
        <v>#N/A</v>
      </c>
      <c r="H934" s="156" t="e">
        <f t="shared" si="1090"/>
        <v>#N/A</v>
      </c>
      <c r="I934" s="156" t="e">
        <f t="shared" si="1090"/>
        <v>#N/A</v>
      </c>
      <c r="J934" s="156" t="e">
        <f t="shared" si="1090"/>
        <v>#N/A</v>
      </c>
      <c r="K934" s="156" t="e">
        <f t="shared" si="1090"/>
        <v>#N/A</v>
      </c>
      <c r="L934" s="156" t="e">
        <f t="shared" si="1090"/>
        <v>#N/A</v>
      </c>
      <c r="M934" s="156" t="e">
        <f t="shared" si="1090"/>
        <v>#N/A</v>
      </c>
      <c r="N934" s="156" t="e">
        <f t="shared" si="1090"/>
        <v>#N/A</v>
      </c>
      <c r="O934" s="156" t="e">
        <f t="shared" si="1090"/>
        <v>#N/A</v>
      </c>
      <c r="P934" s="156" t="e">
        <f t="shared" si="1090"/>
        <v>#N/A</v>
      </c>
      <c r="Q934" s="156" t="e">
        <f t="shared" si="1090"/>
        <v>#N/A</v>
      </c>
      <c r="R934" s="156" t="e">
        <f t="shared" si="1090"/>
        <v>#N/A</v>
      </c>
      <c r="S934" s="156" t="e">
        <f t="shared" si="1090"/>
        <v>#N/A</v>
      </c>
      <c r="T934" s="156" t="e">
        <f t="shared" si="1090"/>
        <v>#N/A</v>
      </c>
      <c r="U934" s="156" t="e">
        <f t="shared" si="1090"/>
        <v>#N/A</v>
      </c>
      <c r="V934" s="156" t="e">
        <f t="shared" si="1090"/>
        <v>#N/A</v>
      </c>
    </row>
    <row r="935" spans="2:22" x14ac:dyDescent="0.3">
      <c r="B935" s="163" t="s">
        <v>253</v>
      </c>
      <c r="C935" s="163" t="e">
        <f>C933*C$930</f>
        <v>#N/A</v>
      </c>
      <c r="D935" s="163" t="e">
        <f>D933*D$930</f>
        <v>#N/A</v>
      </c>
      <c r="E935" s="163" t="e">
        <f t="shared" ref="E935:V935" si="1091">E933*E$930</f>
        <v>#N/A</v>
      </c>
      <c r="F935" s="163" t="e">
        <f t="shared" si="1091"/>
        <v>#N/A</v>
      </c>
      <c r="G935" s="163" t="e">
        <f t="shared" si="1091"/>
        <v>#N/A</v>
      </c>
      <c r="H935" s="163" t="e">
        <f t="shared" si="1091"/>
        <v>#N/A</v>
      </c>
      <c r="I935" s="163" t="e">
        <f t="shared" si="1091"/>
        <v>#N/A</v>
      </c>
      <c r="J935" s="163" t="e">
        <f t="shared" si="1091"/>
        <v>#N/A</v>
      </c>
      <c r="K935" s="163" t="e">
        <f t="shared" si="1091"/>
        <v>#N/A</v>
      </c>
      <c r="L935" s="163" t="e">
        <f t="shared" si="1091"/>
        <v>#N/A</v>
      </c>
      <c r="M935" s="163" t="e">
        <f t="shared" si="1091"/>
        <v>#N/A</v>
      </c>
      <c r="N935" s="163" t="e">
        <f t="shared" si="1091"/>
        <v>#N/A</v>
      </c>
      <c r="O935" s="163" t="e">
        <f t="shared" si="1091"/>
        <v>#N/A</v>
      </c>
      <c r="P935" s="163" t="e">
        <f t="shared" si="1091"/>
        <v>#N/A</v>
      </c>
      <c r="Q935" s="163" t="e">
        <f t="shared" si="1091"/>
        <v>#N/A</v>
      </c>
      <c r="R935" s="163" t="e">
        <f t="shared" si="1091"/>
        <v>#N/A</v>
      </c>
      <c r="S935" s="163" t="e">
        <f t="shared" si="1091"/>
        <v>#N/A</v>
      </c>
      <c r="T935" s="163" t="e">
        <f t="shared" si="1091"/>
        <v>#N/A</v>
      </c>
      <c r="U935" s="163" t="e">
        <f t="shared" si="1091"/>
        <v>#N/A</v>
      </c>
      <c r="V935" s="163" t="e">
        <f t="shared" si="1091"/>
        <v>#N/A</v>
      </c>
    </row>
    <row r="936" spans="2:22" x14ac:dyDescent="0.3">
      <c r="B936" s="163" t="s">
        <v>254</v>
      </c>
      <c r="C936" s="163" t="e">
        <f>C935</f>
        <v>#N/A</v>
      </c>
      <c r="D936" s="163" t="e">
        <f>C936+D935</f>
        <v>#N/A</v>
      </c>
      <c r="E936" s="163" t="e">
        <f t="shared" ref="E936:V936" si="1092">D936+E935</f>
        <v>#N/A</v>
      </c>
      <c r="F936" s="163" t="e">
        <f t="shared" si="1092"/>
        <v>#N/A</v>
      </c>
      <c r="G936" s="163" t="e">
        <f t="shared" si="1092"/>
        <v>#N/A</v>
      </c>
      <c r="H936" s="163" t="e">
        <f t="shared" si="1092"/>
        <v>#N/A</v>
      </c>
      <c r="I936" s="163" t="e">
        <f t="shared" si="1092"/>
        <v>#N/A</v>
      </c>
      <c r="J936" s="163" t="e">
        <f t="shared" si="1092"/>
        <v>#N/A</v>
      </c>
      <c r="K936" s="163" t="e">
        <f t="shared" si="1092"/>
        <v>#N/A</v>
      </c>
      <c r="L936" s="163" t="e">
        <f t="shared" si="1092"/>
        <v>#N/A</v>
      </c>
      <c r="M936" s="163" t="e">
        <f t="shared" si="1092"/>
        <v>#N/A</v>
      </c>
      <c r="N936" s="163" t="e">
        <f t="shared" si="1092"/>
        <v>#N/A</v>
      </c>
      <c r="O936" s="163" t="e">
        <f t="shared" si="1092"/>
        <v>#N/A</v>
      </c>
      <c r="P936" s="163" t="e">
        <f t="shared" si="1092"/>
        <v>#N/A</v>
      </c>
      <c r="Q936" s="163" t="e">
        <f t="shared" si="1092"/>
        <v>#N/A</v>
      </c>
      <c r="R936" s="163" t="e">
        <f t="shared" si="1092"/>
        <v>#N/A</v>
      </c>
      <c r="S936" s="163" t="e">
        <f t="shared" si="1092"/>
        <v>#N/A</v>
      </c>
      <c r="T936" s="163" t="e">
        <f t="shared" si="1092"/>
        <v>#N/A</v>
      </c>
      <c r="U936" s="163" t="e">
        <f t="shared" si="1092"/>
        <v>#N/A</v>
      </c>
      <c r="V936" s="163" t="e">
        <f t="shared" si="1092"/>
        <v>#N/A</v>
      </c>
    </row>
    <row r="937" spans="2:22" x14ac:dyDescent="0.3">
      <c r="B937" s="163" t="s">
        <v>255</v>
      </c>
      <c r="C937" s="166" t="str">
        <f>IFERROR(IRR($C933:C933),"n/d")</f>
        <v>n/d</v>
      </c>
      <c r="D937" s="166" t="str">
        <f>IFERROR(IRR($C933:D933),"n/d")</f>
        <v>n/d</v>
      </c>
      <c r="E937" s="166" t="str">
        <f>IFERROR(IRR($C933:E933),"n/d")</f>
        <v>n/d</v>
      </c>
      <c r="F937" s="166" t="str">
        <f>IFERROR(IRR($C933:F933),"n/d")</f>
        <v>n/d</v>
      </c>
      <c r="G937" s="166" t="str">
        <f>IFERROR(IRR($C933:G933),"n/d")</f>
        <v>n/d</v>
      </c>
      <c r="H937" s="166" t="str">
        <f>IFERROR(IRR($C933:H933),"n/d")</f>
        <v>n/d</v>
      </c>
      <c r="I937" s="166" t="str">
        <f>IFERROR(IRR($C933:I933),"n/d")</f>
        <v>n/d</v>
      </c>
      <c r="J937" s="166" t="str">
        <f>IFERROR(IRR($C933:J933),"n/d")</f>
        <v>n/d</v>
      </c>
      <c r="K937" s="166" t="str">
        <f>IFERROR(IRR($C933:K933),"n/d")</f>
        <v>n/d</v>
      </c>
      <c r="L937" s="166" t="str">
        <f>IFERROR(IRR($C933:L933),"n/d")</f>
        <v>n/d</v>
      </c>
      <c r="M937" s="166" t="str">
        <f>IFERROR(IRR($C933:M933),"n/d")</f>
        <v>n/d</v>
      </c>
      <c r="N937" s="166" t="str">
        <f>IFERROR(IRR($C933:N933),"n/d")</f>
        <v>n/d</v>
      </c>
      <c r="O937" s="166" t="str">
        <f>IFERROR(IRR($C933:O933),"n/d")</f>
        <v>n/d</v>
      </c>
      <c r="P937" s="166" t="str">
        <f>IFERROR(IRR($C933:P933),"n/d")</f>
        <v>n/d</v>
      </c>
      <c r="Q937" s="166" t="str">
        <f>IFERROR(IRR($C933:Q933),"n/d")</f>
        <v>n/d</v>
      </c>
      <c r="R937" s="166" t="str">
        <f>IFERROR(IRR($C933:R933),"n/d")</f>
        <v>n/d</v>
      </c>
      <c r="S937" s="166" t="str">
        <f>IFERROR(IRR($C933:S933),"n/d")</f>
        <v>n/d</v>
      </c>
      <c r="T937" s="166" t="str">
        <f>IFERROR(IRR($C933:T933),"n/d")</f>
        <v>n/d</v>
      </c>
      <c r="U937" s="166" t="str">
        <f>IFERROR(IRR($C933:U933),"n/d")</f>
        <v>n/d</v>
      </c>
      <c r="V937" s="166" t="str">
        <f>IFERROR(IRR($C933:V933),"n/d")</f>
        <v>n/d</v>
      </c>
    </row>
    <row r="939" spans="2:22" x14ac:dyDescent="0.3">
      <c r="B939" s="163" t="s">
        <v>263</v>
      </c>
    </row>
    <row r="940" spans="2:22" x14ac:dyDescent="0.3">
      <c r="B940" s="163" t="s">
        <v>256</v>
      </c>
      <c r="C940" s="156" t="e">
        <f t="shared" ref="C940:V940" si="1093">C933+C926</f>
        <v>#N/A</v>
      </c>
      <c r="D940" s="156" t="e">
        <f t="shared" si="1093"/>
        <v>#N/A</v>
      </c>
      <c r="E940" s="156" t="e">
        <f t="shared" si="1093"/>
        <v>#N/A</v>
      </c>
      <c r="F940" s="156" t="e">
        <f t="shared" si="1093"/>
        <v>#N/A</v>
      </c>
      <c r="G940" s="156" t="e">
        <f t="shared" si="1093"/>
        <v>#N/A</v>
      </c>
      <c r="H940" s="156" t="e">
        <f t="shared" si="1093"/>
        <v>#N/A</v>
      </c>
      <c r="I940" s="156" t="e">
        <f t="shared" si="1093"/>
        <v>#N/A</v>
      </c>
      <c r="J940" s="156" t="e">
        <f t="shared" si="1093"/>
        <v>#N/A</v>
      </c>
      <c r="K940" s="156" t="e">
        <f t="shared" si="1093"/>
        <v>#N/A</v>
      </c>
      <c r="L940" s="156" t="e">
        <f t="shared" si="1093"/>
        <v>#N/A</v>
      </c>
      <c r="M940" s="156" t="e">
        <f t="shared" si="1093"/>
        <v>#N/A</v>
      </c>
      <c r="N940" s="156" t="e">
        <f t="shared" si="1093"/>
        <v>#N/A</v>
      </c>
      <c r="O940" s="156" t="e">
        <f t="shared" si="1093"/>
        <v>#N/A</v>
      </c>
      <c r="P940" s="156" t="e">
        <f t="shared" si="1093"/>
        <v>#N/A</v>
      </c>
      <c r="Q940" s="156" t="e">
        <f t="shared" si="1093"/>
        <v>#N/A</v>
      </c>
      <c r="R940" s="156" t="e">
        <f t="shared" si="1093"/>
        <v>#N/A</v>
      </c>
      <c r="S940" s="156" t="e">
        <f t="shared" si="1093"/>
        <v>#N/A</v>
      </c>
      <c r="T940" s="156" t="e">
        <f t="shared" si="1093"/>
        <v>#N/A</v>
      </c>
      <c r="U940" s="156" t="e">
        <f t="shared" si="1093"/>
        <v>#N/A</v>
      </c>
      <c r="V940" s="156" t="e">
        <f t="shared" si="1093"/>
        <v>#N/A</v>
      </c>
    </row>
    <row r="941" spans="2:22" x14ac:dyDescent="0.3">
      <c r="B941" s="163" t="s">
        <v>257</v>
      </c>
      <c r="C941" s="156" t="e">
        <f>C940</f>
        <v>#N/A</v>
      </c>
      <c r="D941" s="156" t="e">
        <f>C941+D940</f>
        <v>#N/A</v>
      </c>
      <c r="E941" s="156" t="e">
        <f t="shared" ref="E941:V941" si="1094">D941+E940</f>
        <v>#N/A</v>
      </c>
      <c r="F941" s="156" t="e">
        <f t="shared" si="1094"/>
        <v>#N/A</v>
      </c>
      <c r="G941" s="156" t="e">
        <f t="shared" si="1094"/>
        <v>#N/A</v>
      </c>
      <c r="H941" s="156" t="e">
        <f t="shared" si="1094"/>
        <v>#N/A</v>
      </c>
      <c r="I941" s="156" t="e">
        <f t="shared" si="1094"/>
        <v>#N/A</v>
      </c>
      <c r="J941" s="156" t="e">
        <f t="shared" si="1094"/>
        <v>#N/A</v>
      </c>
      <c r="K941" s="156" t="e">
        <f t="shared" si="1094"/>
        <v>#N/A</v>
      </c>
      <c r="L941" s="156" t="e">
        <f t="shared" si="1094"/>
        <v>#N/A</v>
      </c>
      <c r="M941" s="156" t="e">
        <f t="shared" si="1094"/>
        <v>#N/A</v>
      </c>
      <c r="N941" s="156" t="e">
        <f t="shared" si="1094"/>
        <v>#N/A</v>
      </c>
      <c r="O941" s="156" t="e">
        <f t="shared" si="1094"/>
        <v>#N/A</v>
      </c>
      <c r="P941" s="156" t="e">
        <f t="shared" si="1094"/>
        <v>#N/A</v>
      </c>
      <c r="Q941" s="156" t="e">
        <f t="shared" si="1094"/>
        <v>#N/A</v>
      </c>
      <c r="R941" s="156" t="e">
        <f t="shared" si="1094"/>
        <v>#N/A</v>
      </c>
      <c r="S941" s="156" t="e">
        <f t="shared" si="1094"/>
        <v>#N/A</v>
      </c>
      <c r="T941" s="156" t="e">
        <f t="shared" si="1094"/>
        <v>#N/A</v>
      </c>
      <c r="U941" s="156" t="e">
        <f t="shared" si="1094"/>
        <v>#N/A</v>
      </c>
      <c r="V941" s="156" t="e">
        <f t="shared" si="1094"/>
        <v>#N/A</v>
      </c>
    </row>
    <row r="942" spans="2:22" x14ac:dyDescent="0.3">
      <c r="B942" s="163" t="s">
        <v>258</v>
      </c>
      <c r="C942" s="163" t="e">
        <f>C940*C$930</f>
        <v>#N/A</v>
      </c>
      <c r="D942" s="163" t="e">
        <f>D940*D$930</f>
        <v>#N/A</v>
      </c>
      <c r="E942" s="163" t="e">
        <f t="shared" ref="E942:V942" si="1095">E940*E$930</f>
        <v>#N/A</v>
      </c>
      <c r="F942" s="163" t="e">
        <f t="shared" si="1095"/>
        <v>#N/A</v>
      </c>
      <c r="G942" s="163" t="e">
        <f t="shared" si="1095"/>
        <v>#N/A</v>
      </c>
      <c r="H942" s="163" t="e">
        <f t="shared" si="1095"/>
        <v>#N/A</v>
      </c>
      <c r="I942" s="163" t="e">
        <f t="shared" si="1095"/>
        <v>#N/A</v>
      </c>
      <c r="J942" s="163" t="e">
        <f t="shared" si="1095"/>
        <v>#N/A</v>
      </c>
      <c r="K942" s="163" t="e">
        <f t="shared" si="1095"/>
        <v>#N/A</v>
      </c>
      <c r="L942" s="163" t="e">
        <f t="shared" si="1095"/>
        <v>#N/A</v>
      </c>
      <c r="M942" s="163" t="e">
        <f t="shared" si="1095"/>
        <v>#N/A</v>
      </c>
      <c r="N942" s="163" t="e">
        <f t="shared" si="1095"/>
        <v>#N/A</v>
      </c>
      <c r="O942" s="163" t="e">
        <f t="shared" si="1095"/>
        <v>#N/A</v>
      </c>
      <c r="P942" s="163" t="e">
        <f t="shared" si="1095"/>
        <v>#N/A</v>
      </c>
      <c r="Q942" s="163" t="e">
        <f t="shared" si="1095"/>
        <v>#N/A</v>
      </c>
      <c r="R942" s="163" t="e">
        <f t="shared" si="1095"/>
        <v>#N/A</v>
      </c>
      <c r="S942" s="163" t="e">
        <f t="shared" si="1095"/>
        <v>#N/A</v>
      </c>
      <c r="T942" s="163" t="e">
        <f t="shared" si="1095"/>
        <v>#N/A</v>
      </c>
      <c r="U942" s="163" t="e">
        <f t="shared" si="1095"/>
        <v>#N/A</v>
      </c>
      <c r="V942" s="163" t="e">
        <f t="shared" si="1095"/>
        <v>#N/A</v>
      </c>
    </row>
    <row r="943" spans="2:22" x14ac:dyDescent="0.3">
      <c r="B943" s="163" t="s">
        <v>259</v>
      </c>
      <c r="C943" s="163" t="e">
        <f>C942</f>
        <v>#N/A</v>
      </c>
      <c r="D943" s="163" t="e">
        <f>C943+D942</f>
        <v>#N/A</v>
      </c>
      <c r="E943" s="163" t="e">
        <f t="shared" ref="E943:V943" si="1096">D943+E942</f>
        <v>#N/A</v>
      </c>
      <c r="F943" s="163" t="e">
        <f t="shared" si="1096"/>
        <v>#N/A</v>
      </c>
      <c r="G943" s="163" t="e">
        <f t="shared" si="1096"/>
        <v>#N/A</v>
      </c>
      <c r="H943" s="163" t="e">
        <f t="shared" si="1096"/>
        <v>#N/A</v>
      </c>
      <c r="I943" s="163" t="e">
        <f t="shared" si="1096"/>
        <v>#N/A</v>
      </c>
      <c r="J943" s="163" t="e">
        <f t="shared" si="1096"/>
        <v>#N/A</v>
      </c>
      <c r="K943" s="163" t="e">
        <f t="shared" si="1096"/>
        <v>#N/A</v>
      </c>
      <c r="L943" s="163" t="e">
        <f t="shared" si="1096"/>
        <v>#N/A</v>
      </c>
      <c r="M943" s="163" t="e">
        <f t="shared" si="1096"/>
        <v>#N/A</v>
      </c>
      <c r="N943" s="163" t="e">
        <f t="shared" si="1096"/>
        <v>#N/A</v>
      </c>
      <c r="O943" s="163" t="e">
        <f t="shared" si="1096"/>
        <v>#N/A</v>
      </c>
      <c r="P943" s="163" t="e">
        <f t="shared" si="1096"/>
        <v>#N/A</v>
      </c>
      <c r="Q943" s="163" t="e">
        <f t="shared" si="1096"/>
        <v>#N/A</v>
      </c>
      <c r="R943" s="163" t="e">
        <f t="shared" si="1096"/>
        <v>#N/A</v>
      </c>
      <c r="S943" s="163" t="e">
        <f t="shared" si="1096"/>
        <v>#N/A</v>
      </c>
      <c r="T943" s="163" t="e">
        <f t="shared" si="1096"/>
        <v>#N/A</v>
      </c>
      <c r="U943" s="163" t="e">
        <f t="shared" si="1096"/>
        <v>#N/A</v>
      </c>
      <c r="V943" s="163" t="e">
        <f t="shared" si="1096"/>
        <v>#N/A</v>
      </c>
    </row>
    <row r="944" spans="2:22" x14ac:dyDescent="0.3">
      <c r="B944" s="163" t="s">
        <v>260</v>
      </c>
      <c r="C944" s="166" t="str">
        <f>IFERROR(IRR($C940:C940),"n/d")</f>
        <v>n/d</v>
      </c>
      <c r="D944" s="166" t="str">
        <f>IFERROR(IRR($C940:D940),"n/d")</f>
        <v>n/d</v>
      </c>
      <c r="E944" s="166" t="str">
        <f>IFERROR(IRR($C940:E940),"n/d")</f>
        <v>n/d</v>
      </c>
      <c r="F944" s="166" t="str">
        <f>IFERROR(IRR($C940:F940),"n/d")</f>
        <v>n/d</v>
      </c>
      <c r="G944" s="166" t="str">
        <f>IFERROR(IRR($C940:G940),"n/d")</f>
        <v>n/d</v>
      </c>
      <c r="H944" s="166" t="str">
        <f>IFERROR(IRR($C940:H940),"n/d")</f>
        <v>n/d</v>
      </c>
      <c r="I944" s="166" t="str">
        <f>IFERROR(IRR($C940:I940),"n/d")</f>
        <v>n/d</v>
      </c>
      <c r="J944" s="166" t="str">
        <f>IFERROR(IRR($C940:J940),"n/d")</f>
        <v>n/d</v>
      </c>
      <c r="K944" s="166" t="str">
        <f>IFERROR(IRR($C940:K940),"n/d")</f>
        <v>n/d</v>
      </c>
      <c r="L944" s="166" t="str">
        <f>IFERROR(IRR($C940:L940),"n/d")</f>
        <v>n/d</v>
      </c>
      <c r="M944" s="166" t="str">
        <f>IFERROR(IRR($C940:M940),"n/d")</f>
        <v>n/d</v>
      </c>
      <c r="N944" s="166" t="str">
        <f>IFERROR(IRR($C940:N940),"n/d")</f>
        <v>n/d</v>
      </c>
      <c r="O944" s="166" t="str">
        <f>IFERROR(IRR($C940:O940),"n/d")</f>
        <v>n/d</v>
      </c>
      <c r="P944" s="166" t="str">
        <f>IFERROR(IRR($C940:P940),"n/d")</f>
        <v>n/d</v>
      </c>
      <c r="Q944" s="166" t="str">
        <f>IFERROR(IRR($C940:Q940),"n/d")</f>
        <v>n/d</v>
      </c>
      <c r="R944" s="166" t="str">
        <f>IFERROR(IRR($C940:R940),"n/d")</f>
        <v>n/d</v>
      </c>
      <c r="S944" s="166" t="str">
        <f>IFERROR(IRR($C940:S940),"n/d")</f>
        <v>n/d</v>
      </c>
      <c r="T944" s="166" t="str">
        <f>IFERROR(IRR($C940:T940),"n/d")</f>
        <v>n/d</v>
      </c>
      <c r="U944" s="166" t="str">
        <f>IFERROR(IRR($C940:U940),"n/d")</f>
        <v>n/d</v>
      </c>
      <c r="V944" s="166" t="str">
        <f>IFERROR(IRR($C940:V940),"n/d")</f>
        <v>n/d</v>
      </c>
    </row>
    <row r="954" spans="7:22" x14ac:dyDescent="0.3">
      <c r="G954" s="163" t="e">
        <f t="shared" ref="G954:V954" ca="1" si="1097">AND(Rodzaj_Podmiotu=3,G$890&gt;Projekt_Stop)</f>
        <v>#N/A</v>
      </c>
      <c r="H954" s="163" t="e">
        <f t="shared" ca="1" si="1097"/>
        <v>#N/A</v>
      </c>
      <c r="I954" s="163" t="e">
        <f t="shared" ca="1" si="1097"/>
        <v>#N/A</v>
      </c>
      <c r="J954" s="163" t="e">
        <f t="shared" ca="1" si="1097"/>
        <v>#N/A</v>
      </c>
      <c r="K954" s="163" t="e">
        <f t="shared" ca="1" si="1097"/>
        <v>#N/A</v>
      </c>
      <c r="L954" s="163" t="e">
        <f t="shared" ca="1" si="1097"/>
        <v>#N/A</v>
      </c>
      <c r="M954" s="163" t="e">
        <f t="shared" ca="1" si="1097"/>
        <v>#N/A</v>
      </c>
      <c r="N954" s="163" t="e">
        <f t="shared" ca="1" si="1097"/>
        <v>#N/A</v>
      </c>
      <c r="O954" s="163" t="e">
        <f t="shared" ca="1" si="1097"/>
        <v>#N/A</v>
      </c>
      <c r="P954" s="163" t="e">
        <f t="shared" ca="1" si="1097"/>
        <v>#N/A</v>
      </c>
      <c r="Q954" s="163" t="e">
        <f t="shared" ca="1" si="1097"/>
        <v>#N/A</v>
      </c>
      <c r="R954" s="163" t="e">
        <f t="shared" ca="1" si="1097"/>
        <v>#N/A</v>
      </c>
      <c r="S954" s="163" t="e">
        <f t="shared" ca="1" si="1097"/>
        <v>#N/A</v>
      </c>
      <c r="T954" s="163" t="e">
        <f t="shared" ca="1" si="1097"/>
        <v>#N/A</v>
      </c>
      <c r="U954" s="163" t="e">
        <f t="shared" ca="1" si="1097"/>
        <v>#N/A</v>
      </c>
      <c r="V954" s="163" t="e">
        <f t="shared" ca="1" si="1097"/>
        <v>#N/A</v>
      </c>
    </row>
    <row r="956" spans="7:22" x14ac:dyDescent="0.3">
      <c r="G956" s="163" t="e">
        <f t="shared" ref="G956:V956" ca="1" si="1098">AND(Rodzaj_Podmiotu=3,G$890&lt;Projekt_Start)</f>
        <v>#N/A</v>
      </c>
      <c r="H956" s="163" t="e">
        <f t="shared" ca="1" si="1098"/>
        <v>#N/A</v>
      </c>
      <c r="I956" s="163" t="e">
        <f t="shared" ca="1" si="1098"/>
        <v>#N/A</v>
      </c>
      <c r="J956" s="163" t="e">
        <f t="shared" ca="1" si="1098"/>
        <v>#N/A</v>
      </c>
      <c r="K956" s="163" t="e">
        <f t="shared" ca="1" si="1098"/>
        <v>#N/A</v>
      </c>
      <c r="L956" s="163" t="e">
        <f t="shared" ca="1" si="1098"/>
        <v>#N/A</v>
      </c>
      <c r="M956" s="163" t="e">
        <f t="shared" ca="1" si="1098"/>
        <v>#N/A</v>
      </c>
      <c r="N956" s="163" t="e">
        <f t="shared" ca="1" si="1098"/>
        <v>#N/A</v>
      </c>
      <c r="O956" s="163" t="e">
        <f t="shared" ca="1" si="1098"/>
        <v>#N/A</v>
      </c>
      <c r="P956" s="163" t="e">
        <f t="shared" ca="1" si="1098"/>
        <v>#N/A</v>
      </c>
      <c r="Q956" s="163" t="e">
        <f t="shared" ca="1" si="1098"/>
        <v>#N/A</v>
      </c>
      <c r="R956" s="163" t="e">
        <f t="shared" ca="1" si="1098"/>
        <v>#N/A</v>
      </c>
      <c r="S956" s="163" t="e">
        <f t="shared" ca="1" si="1098"/>
        <v>#N/A</v>
      </c>
      <c r="T956" s="163" t="e">
        <f t="shared" ca="1" si="1098"/>
        <v>#N/A</v>
      </c>
      <c r="U956" s="163" t="e">
        <f t="shared" ca="1" si="1098"/>
        <v>#N/A</v>
      </c>
      <c r="V956" s="163" t="e">
        <f t="shared" ca="1" si="1098"/>
        <v>#N/A</v>
      </c>
    </row>
  </sheetData>
  <sheetProtection algorithmName="SHA-512" hashValue="UxdgbKl3G31m7KZnrylXMBtN1wjxqYMO3WGkjaVCk0abpaoF0ItZAW2fP+RJLaHVC9ZokFwBHottC05vOdSi2Q==" saltValue="M0yiHe6RA25AStpbYcKdFw==" spinCount="100000" sheet="1" objects="1" scenarios="1"/>
  <sortState xmlns:xlrd2="http://schemas.microsoft.com/office/spreadsheetml/2017/richdata2" ref="C49:C58">
    <sortCondition ref="C49:C58"/>
  </sortState>
  <mergeCells count="8">
    <mergeCell ref="B576:E576"/>
    <mergeCell ref="B686:E686"/>
    <mergeCell ref="B815:E815"/>
    <mergeCell ref="B403:E403"/>
    <mergeCell ref="B128:D128"/>
    <mergeCell ref="B258:D258"/>
    <mergeCell ref="B260:D260"/>
    <mergeCell ref="B307:D307"/>
  </mergeCells>
  <conditionalFormatting sqref="F843:AA843 F863:AA863">
    <cfRule type="expression" dxfId="1" priority="145">
      <formula>F$5&gt;Prognoza_Stop</formula>
    </cfRule>
    <cfRule type="expression" dxfId="0" priority="146">
      <formula>AND(ISNUMBER(F843),F843&lt;&gt;0)</formula>
    </cfRule>
  </conditionalFormatting>
  <dataValidations count="1">
    <dataValidation allowBlank="1" showErrorMessage="1" errorTitle="Nieprawidłowa wartość" error="Proszę wpisywać wartości zaokrąglone, bez miejsc po przecinku" sqref="B683 B657:F682 G683:Z683 G611:Z630 G584:Z609 G677:Z677 B583:F655 G664:Z664 B864:B888 C864:AA864 B890:AA914 A688:XFD811 G887:AA887 G881:AA884 G865:AA865 G867:AA873 G875:AA879 B817:AA863" xr:uid="{CB660C83-3CA1-44C0-A6F7-6153FDBC3D78}"/>
  </dataValidations>
  <pageMargins left="0.7" right="0.7" top="0.75" bottom="0.75" header="0.3" footer="0.3"/>
  <pageSetup paperSize="9" orientation="portrait" horizontalDpi="0" verticalDpi="0" r:id="rId1"/>
  <headerFooter>
    <oddFooter>&amp;C_x000D_&amp;1#&amp;"Aptos"&amp;8&amp;K000000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32</vt:i4>
      </vt:variant>
    </vt:vector>
  </HeadingPairs>
  <TitlesOfParts>
    <vt:vector size="40" baseType="lpstr">
      <vt:lpstr>Dane podstawowe</vt:lpstr>
      <vt:lpstr>Bieżąca działalność</vt:lpstr>
      <vt:lpstr>Projekt</vt:lpstr>
      <vt:lpstr>Sytuacja finansowa</vt:lpstr>
      <vt:lpstr>Zaliczka-refundacja</vt:lpstr>
      <vt:lpstr>Kopiowanie</vt:lpstr>
      <vt:lpstr>Konsorcjum</vt:lpstr>
      <vt:lpstr>Zaliczka-refundacja Konsorcjum</vt:lpstr>
      <vt:lpstr>CIT</vt:lpstr>
      <vt:lpstr>DiscountRate</vt:lpstr>
      <vt:lpstr>InterestRate</vt:lpstr>
      <vt:lpstr>Lider</vt:lpstr>
      <vt:lpstr>Lista_KOpRodzajowe</vt:lpstr>
      <vt:lpstr>Lista_RodzajeWydatkow</vt:lpstr>
      <vt:lpstr>Lista_RodzajeWydatkowKO</vt:lpstr>
      <vt:lpstr>Lista_RodzajeWydatkowST</vt:lpstr>
      <vt:lpstr>Lista_RodzajeWydatkowWNiP</vt:lpstr>
      <vt:lpstr>Lista_ST</vt:lpstr>
      <vt:lpstr>Lista_TN</vt:lpstr>
      <vt:lpstr>'Bieżąca działalność'!Obszar_wydruku</vt:lpstr>
      <vt:lpstr>Konsorcjum!Obszar_wydruku</vt:lpstr>
      <vt:lpstr>Kopiowanie!Obszar_wydruku</vt:lpstr>
      <vt:lpstr>Projekt!Obszar_wydruku</vt:lpstr>
      <vt:lpstr>'Sytuacja finansowa'!Obszar_wydruku</vt:lpstr>
      <vt:lpstr>PlatnikVAT</vt:lpstr>
      <vt:lpstr>Prognoza_Min</vt:lpstr>
      <vt:lpstr>Prognoza_Start</vt:lpstr>
      <vt:lpstr>Prognoza_Stop</vt:lpstr>
      <vt:lpstr>Projekt_Info</vt:lpstr>
      <vt:lpstr>Projekt_Start</vt:lpstr>
      <vt:lpstr>Projekt_Stop</vt:lpstr>
      <vt:lpstr>Projekt_Tytul</vt:lpstr>
      <vt:lpstr>Projekt_Tytul_Caly</vt:lpstr>
      <vt:lpstr>Rodzaj_Podmiotu</vt:lpstr>
      <vt:lpstr>Rodzaj_Sprawozdania</vt:lpstr>
      <vt:lpstr>Rotacja_Naleznosci</vt:lpstr>
      <vt:lpstr>Rotacja_Zapasy</vt:lpstr>
      <vt:lpstr>Rotacja_Zobowiazania</vt:lpstr>
      <vt:lpstr>SPV</vt:lpstr>
      <vt:lpstr>Wnioskodawca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finansowy KPO NCBiR</dc:title>
  <dc:creator>NCBiR</dc:creator>
  <cp:lastModifiedBy>NCBR</cp:lastModifiedBy>
  <cp:lastPrinted>2024-07-22T14:29:47Z</cp:lastPrinted>
  <dcterms:created xsi:type="dcterms:W3CDTF">2024-06-22T07:36:45Z</dcterms:created>
  <dcterms:modified xsi:type="dcterms:W3CDTF">2026-01-16T15:24:47Z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2026-01-16T13:47:36Z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3b1e6e77-0e65-48fc-b3a9-3a53d847ef90</vt:lpwstr>
  </property>
  <property fmtid="{D5CDD505-2E9C-101B-9397-08002B2CF9AE}" pid="8" name="MSIP_Label_8b72bd6a-5f70-4f6e-be10-f745206756ad_ContentBits">
    <vt:lpwstr>2</vt:lpwstr>
  </property>
  <property fmtid="{D5CDD505-2E9C-101B-9397-08002B2CF9AE}" pid="9" name="MSIP_Label_8b72bd6a-5f70-4f6e-be10-f745206756ad_Tag">
    <vt:lpwstr>10, 3, 0, 1</vt:lpwstr>
  </property>
</Properties>
</file>