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III_ 2023" sheetId="78" r:id="rId14"/>
    <sheet name="Eksport_I-VIII_ 2023" sheetId="77" r:id="rId15"/>
    <sheet name="Import_I-VI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externalReferences>
    <externalReference r:id="rId33"/>
    <externalReference r:id="rId34"/>
  </externalReference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'Eksport_I-VIII_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'Import_I-VIII_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R51" i="63" l="1"/>
  <c r="P51" i="63"/>
  <c r="N51" i="63"/>
  <c r="K51" i="63"/>
  <c r="J51" i="63"/>
  <c r="I51" i="63"/>
  <c r="F51" i="63"/>
  <c r="D51" i="63"/>
  <c r="P50" i="63"/>
  <c r="N50" i="63"/>
  <c r="K50" i="63"/>
  <c r="J50" i="63"/>
  <c r="I50" i="63"/>
  <c r="F50" i="63"/>
  <c r="D50" i="63"/>
  <c r="R49" i="63"/>
  <c r="P49" i="63"/>
  <c r="N49" i="63"/>
  <c r="K49" i="63"/>
  <c r="J49" i="63"/>
  <c r="I49" i="63"/>
  <c r="F49" i="63"/>
  <c r="D49" i="63"/>
  <c r="R48" i="63"/>
  <c r="P48" i="63"/>
  <c r="N48" i="63"/>
  <c r="K48" i="63"/>
  <c r="J48" i="63"/>
  <c r="I48" i="63"/>
  <c r="F48" i="63"/>
  <c r="D48" i="63"/>
  <c r="R47" i="63"/>
  <c r="P47" i="63"/>
  <c r="N47" i="63"/>
  <c r="K47" i="63"/>
  <c r="J47" i="63"/>
  <c r="I47" i="63"/>
  <c r="F47" i="63"/>
  <c r="D47" i="63"/>
  <c r="R43" i="63"/>
  <c r="Q43" i="63"/>
  <c r="N43" i="63"/>
  <c r="L43" i="63"/>
  <c r="J43" i="63"/>
  <c r="I43" i="63"/>
  <c r="H43" i="63"/>
  <c r="G43" i="63"/>
  <c r="F43" i="63"/>
  <c r="D43" i="63"/>
  <c r="Q42" i="63"/>
  <c r="N42" i="63"/>
  <c r="L42" i="63"/>
  <c r="J42" i="63"/>
  <c r="I42" i="63"/>
  <c r="H42" i="63"/>
  <c r="G42" i="63"/>
  <c r="F42" i="63"/>
  <c r="D42" i="63"/>
  <c r="R41" i="63"/>
  <c r="Q41" i="63"/>
  <c r="N41" i="63"/>
  <c r="L41" i="63"/>
  <c r="J41" i="63"/>
  <c r="I41" i="63"/>
  <c r="H41" i="63"/>
  <c r="G41" i="63"/>
  <c r="F41" i="63"/>
  <c r="D41" i="63"/>
  <c r="R40" i="63"/>
  <c r="Q40" i="63"/>
  <c r="N40" i="63"/>
  <c r="L40" i="63"/>
  <c r="J40" i="63"/>
  <c r="I40" i="63"/>
  <c r="H40" i="63"/>
  <c r="G40" i="63"/>
  <c r="F40" i="63"/>
  <c r="D40" i="63"/>
  <c r="R39" i="63"/>
  <c r="Q39" i="63"/>
  <c r="N39" i="63"/>
  <c r="L39" i="63"/>
  <c r="J39" i="63"/>
  <c r="I39" i="63"/>
  <c r="H39" i="63"/>
  <c r="G39" i="63"/>
  <c r="F39" i="63"/>
  <c r="D39" i="63"/>
  <c r="R37" i="63"/>
  <c r="Q37" i="63"/>
  <c r="N37" i="63"/>
  <c r="L37" i="63"/>
  <c r="J37" i="63"/>
  <c r="I37" i="63"/>
  <c r="H37" i="63"/>
  <c r="G37" i="63"/>
  <c r="F37" i="63"/>
  <c r="D37" i="63"/>
  <c r="Q36" i="63"/>
  <c r="N36" i="63"/>
  <c r="L36" i="63"/>
  <c r="J36" i="63"/>
  <c r="I36" i="63"/>
  <c r="H36" i="63"/>
  <c r="G36" i="63"/>
  <c r="F36" i="63"/>
  <c r="D36" i="63"/>
  <c r="R35" i="63"/>
  <c r="Q35" i="63"/>
  <c r="N35" i="63"/>
  <c r="L35" i="63"/>
  <c r="J35" i="63"/>
  <c r="I35" i="63"/>
  <c r="H35" i="63"/>
  <c r="G35" i="63"/>
  <c r="F35" i="63"/>
  <c r="D35" i="63"/>
  <c r="R34" i="63"/>
  <c r="Q34" i="63"/>
  <c r="N34" i="63"/>
  <c r="L34" i="63"/>
  <c r="J34" i="63"/>
  <c r="I34" i="63"/>
  <c r="H34" i="63"/>
  <c r="G34" i="63"/>
  <c r="F34" i="63"/>
  <c r="D34" i="63"/>
  <c r="R33" i="63"/>
  <c r="Q33" i="63"/>
  <c r="N33" i="63"/>
  <c r="L33" i="63"/>
  <c r="J33" i="63"/>
  <c r="I33" i="63"/>
  <c r="H33" i="63"/>
  <c r="G33" i="63"/>
  <c r="F33" i="63"/>
  <c r="D33" i="63"/>
  <c r="R31" i="63"/>
  <c r="Q31" i="63"/>
  <c r="N31" i="63"/>
  <c r="M31" i="63"/>
  <c r="L31" i="63"/>
  <c r="J31" i="63"/>
  <c r="I31" i="63"/>
  <c r="H31" i="63"/>
  <c r="G31" i="63"/>
  <c r="F31" i="63"/>
  <c r="D31" i="63"/>
  <c r="Q30" i="63"/>
  <c r="N30" i="63"/>
  <c r="M30" i="63"/>
  <c r="L30" i="63"/>
  <c r="J30" i="63"/>
  <c r="I30" i="63"/>
  <c r="H30" i="63"/>
  <c r="G30" i="63"/>
  <c r="D30" i="63"/>
  <c r="R29" i="63"/>
  <c r="Q29" i="63"/>
  <c r="N29" i="63"/>
  <c r="M29" i="63"/>
  <c r="L29" i="63"/>
  <c r="J29" i="63"/>
  <c r="I29" i="63"/>
  <c r="H29" i="63"/>
  <c r="G29" i="63"/>
  <c r="D29" i="63"/>
  <c r="R28" i="63"/>
  <c r="Q28" i="63"/>
  <c r="N28" i="63"/>
  <c r="M28" i="63"/>
  <c r="L28" i="63"/>
  <c r="J28" i="63"/>
  <c r="I28" i="63"/>
  <c r="H28" i="63"/>
  <c r="G28" i="63"/>
  <c r="D28" i="63"/>
  <c r="R27" i="63"/>
  <c r="Q27" i="63"/>
  <c r="N27" i="63"/>
  <c r="M27" i="63"/>
  <c r="L27" i="63"/>
  <c r="J27" i="63"/>
  <c r="I27" i="63"/>
  <c r="H27" i="63"/>
  <c r="G27" i="63"/>
  <c r="D27" i="63"/>
  <c r="R22" i="63"/>
  <c r="O22" i="63"/>
  <c r="N22" i="63"/>
  <c r="M22" i="63"/>
  <c r="L22" i="63"/>
  <c r="K22" i="63"/>
  <c r="J22" i="63"/>
  <c r="I22" i="63"/>
  <c r="H22" i="63"/>
  <c r="G22" i="63"/>
  <c r="F22" i="63"/>
  <c r="E22" i="63"/>
  <c r="D22" i="63"/>
  <c r="O21" i="63"/>
  <c r="M21" i="63"/>
  <c r="L21" i="63"/>
  <c r="K21" i="63"/>
  <c r="J21" i="63"/>
  <c r="I21" i="63"/>
  <c r="H21" i="63"/>
  <c r="G21" i="63"/>
  <c r="F21" i="63"/>
  <c r="E21" i="63"/>
  <c r="D21" i="63"/>
  <c r="R20" i="63"/>
  <c r="O20" i="63"/>
  <c r="N20" i="63"/>
  <c r="M20" i="63"/>
  <c r="L20" i="63"/>
  <c r="K20" i="63"/>
  <c r="J20" i="63"/>
  <c r="I20" i="63"/>
  <c r="H20" i="63"/>
  <c r="G20" i="63"/>
  <c r="F20" i="63"/>
  <c r="E20" i="63"/>
  <c r="D20" i="63"/>
  <c r="R19" i="63"/>
  <c r="O19" i="63"/>
  <c r="N19" i="63"/>
  <c r="M19" i="63"/>
  <c r="L19" i="63"/>
  <c r="K19" i="63"/>
  <c r="J19" i="63"/>
  <c r="I19" i="63"/>
  <c r="H19" i="63"/>
  <c r="G19" i="63"/>
  <c r="F19" i="63"/>
  <c r="E19" i="63"/>
  <c r="D19" i="63"/>
  <c r="R18" i="63"/>
  <c r="O18" i="63"/>
  <c r="N18" i="63"/>
  <c r="M18" i="63"/>
  <c r="L18" i="63"/>
  <c r="K18" i="63"/>
  <c r="J18" i="63"/>
  <c r="I18" i="63"/>
  <c r="H18" i="63"/>
  <c r="G18" i="63"/>
  <c r="F18" i="63"/>
  <c r="E18" i="63"/>
  <c r="D18" i="63"/>
  <c r="R16" i="63"/>
  <c r="O16" i="63"/>
  <c r="N16" i="63"/>
  <c r="M16" i="63"/>
  <c r="L16" i="63"/>
  <c r="K16" i="63"/>
  <c r="J16" i="63"/>
  <c r="I16" i="63"/>
  <c r="H16" i="63"/>
  <c r="G16" i="63"/>
  <c r="F16" i="63"/>
  <c r="E16" i="63"/>
  <c r="D16" i="63"/>
  <c r="O15" i="63"/>
  <c r="M15" i="63"/>
  <c r="L15" i="63"/>
  <c r="K15" i="63"/>
  <c r="J15" i="63"/>
  <c r="I15" i="63"/>
  <c r="H15" i="63"/>
  <c r="G15" i="63"/>
  <c r="F15" i="63"/>
  <c r="E15" i="63"/>
  <c r="D15" i="63"/>
  <c r="R14" i="63"/>
  <c r="O14" i="63"/>
  <c r="N14" i="63"/>
  <c r="M14" i="63"/>
  <c r="L14" i="63"/>
  <c r="K14" i="63"/>
  <c r="J14" i="63"/>
  <c r="I14" i="63"/>
  <c r="H14" i="63"/>
  <c r="G14" i="63"/>
  <c r="F14" i="63"/>
  <c r="E14" i="63"/>
  <c r="D14" i="63"/>
  <c r="R13" i="63"/>
  <c r="Q13" i="63"/>
  <c r="P13" i="63"/>
  <c r="O13" i="63"/>
  <c r="N13" i="63"/>
  <c r="M13" i="63"/>
  <c r="L13" i="63"/>
  <c r="K13" i="63"/>
  <c r="J13" i="63"/>
  <c r="I13" i="63"/>
  <c r="H13" i="63"/>
  <c r="G13" i="63"/>
  <c r="F13" i="63"/>
  <c r="E13" i="63"/>
  <c r="D13" i="63"/>
  <c r="R12" i="63"/>
  <c r="Q12" i="63"/>
  <c r="P12" i="63"/>
  <c r="O12" i="63"/>
  <c r="N12" i="63"/>
  <c r="M12" i="63"/>
  <c r="L12" i="63"/>
  <c r="K12" i="63"/>
  <c r="J12" i="63"/>
  <c r="I12" i="63"/>
  <c r="H12" i="63"/>
  <c r="G12" i="63"/>
  <c r="F12" i="63"/>
  <c r="E12" i="63"/>
  <c r="D12" i="63"/>
  <c r="S4" i="63"/>
  <c r="S3" i="63"/>
  <c r="Q3" i="63"/>
  <c r="S2" i="63"/>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S597" i="36"/>
  <c r="M597" i="36"/>
  <c r="L597" i="36"/>
  <c r="K597" i="36"/>
  <c r="H597" i="36"/>
  <c r="Z596" i="36"/>
  <c r="W596" i="36"/>
  <c r="S596" i="36"/>
  <c r="M596" i="36"/>
  <c r="L596" i="36"/>
  <c r="K596" i="36"/>
  <c r="C596" i="36"/>
  <c r="Z595" i="36"/>
  <c r="W595" i="36"/>
  <c r="S595" i="36"/>
  <c r="P595" i="36"/>
  <c r="M595" i="36"/>
  <c r="L595" i="36"/>
  <c r="K595" i="36"/>
  <c r="J595" i="36"/>
  <c r="C595" i="36"/>
  <c r="Z594" i="36"/>
  <c r="W594" i="36"/>
  <c r="S594" i="36"/>
  <c r="P594" i="36"/>
  <c r="M594" i="36"/>
  <c r="L594" i="36"/>
  <c r="K594" i="36"/>
  <c r="J594" i="36"/>
  <c r="F594" i="36"/>
  <c r="Z593" i="36"/>
  <c r="W593" i="36"/>
  <c r="S593" i="36"/>
  <c r="P593" i="36"/>
  <c r="M593" i="36"/>
  <c r="L593" i="36"/>
  <c r="K593" i="36"/>
  <c r="J593" i="36"/>
  <c r="I593" i="36"/>
  <c r="H593" i="36"/>
  <c r="G593" i="36"/>
  <c r="Z592" i="36"/>
  <c r="W592" i="36"/>
  <c r="S592" i="36"/>
  <c r="M592" i="36"/>
  <c r="L592" i="36"/>
  <c r="K592" i="36"/>
  <c r="G592" i="36"/>
  <c r="C592" i="36"/>
  <c r="Z591" i="36"/>
  <c r="W591" i="36"/>
  <c r="S591" i="36"/>
  <c r="P591" i="36"/>
  <c r="M591" i="36"/>
  <c r="L591" i="36"/>
  <c r="K591" i="36"/>
  <c r="F591" i="36"/>
  <c r="Z403" i="36"/>
  <c r="W403" i="36"/>
  <c r="V403" i="36"/>
  <c r="V597" i="36" s="1"/>
  <c r="S403" i="36"/>
  <c r="R403" i="36"/>
  <c r="R597" i="36" s="1"/>
  <c r="Q403" i="36"/>
  <c r="Q597" i="36" s="1"/>
  <c r="P403" i="36"/>
  <c r="P597" i="36" s="1"/>
  <c r="M403" i="36"/>
  <c r="L403" i="36"/>
  <c r="K403" i="36"/>
  <c r="J403" i="36"/>
  <c r="J597" i="36" s="1"/>
  <c r="I403" i="36"/>
  <c r="I597" i="36" s="1"/>
  <c r="H403" i="36"/>
  <c r="G403" i="36"/>
  <c r="G597" i="36" s="1"/>
  <c r="F403" i="36"/>
  <c r="F597" i="36" s="1"/>
  <c r="E403" i="36"/>
  <c r="E597" i="36" s="1"/>
  <c r="D403" i="36"/>
  <c r="D597" i="36" s="1"/>
  <c r="C403" i="36"/>
  <c r="C597" i="36" s="1"/>
  <c r="B403" i="36"/>
  <c r="B597" i="36" s="1"/>
  <c r="Z402" i="36"/>
  <c r="W402" i="36"/>
  <c r="V402" i="36"/>
  <c r="V596" i="36" s="1"/>
  <c r="S402" i="36"/>
  <c r="R402" i="36"/>
  <c r="R596" i="36" s="1"/>
  <c r="Q402" i="36"/>
  <c r="Q596" i="36" s="1"/>
  <c r="P402" i="36"/>
  <c r="P596" i="36" s="1"/>
  <c r="M402" i="36"/>
  <c r="L402" i="36"/>
  <c r="K402" i="36"/>
  <c r="J402" i="36"/>
  <c r="J596" i="36" s="1"/>
  <c r="I402" i="36"/>
  <c r="I596" i="36" s="1"/>
  <c r="H402" i="36"/>
  <c r="H596" i="36" s="1"/>
  <c r="G402" i="36"/>
  <c r="G596" i="36" s="1"/>
  <c r="F402" i="36"/>
  <c r="F596" i="36" s="1"/>
  <c r="E402" i="36"/>
  <c r="E596" i="36" s="1"/>
  <c r="D402" i="36"/>
  <c r="D596" i="36" s="1"/>
  <c r="C402" i="36"/>
  <c r="B402" i="36"/>
  <c r="B596" i="36" s="1"/>
  <c r="Z401" i="36"/>
  <c r="W401" i="36"/>
  <c r="V401" i="36"/>
  <c r="V595" i="36" s="1"/>
  <c r="S401" i="36"/>
  <c r="R401" i="36"/>
  <c r="R595" i="36" s="1"/>
  <c r="Q401" i="36"/>
  <c r="Q595" i="36" s="1"/>
  <c r="P401" i="36"/>
  <c r="M401" i="36"/>
  <c r="L401" i="36"/>
  <c r="K401" i="36"/>
  <c r="J401" i="36"/>
  <c r="I401" i="36"/>
  <c r="I595" i="36" s="1"/>
  <c r="H401" i="36"/>
  <c r="H595" i="36" s="1"/>
  <c r="G401" i="36"/>
  <c r="G595" i="36" s="1"/>
  <c r="F401" i="36"/>
  <c r="F595" i="36" s="1"/>
  <c r="E401" i="36"/>
  <c r="E595" i="36" s="1"/>
  <c r="D401" i="36"/>
  <c r="D595" i="36" s="1"/>
  <c r="C401" i="36"/>
  <c r="B401" i="36"/>
  <c r="B595" i="36" s="1"/>
  <c r="Z400" i="36"/>
  <c r="W400" i="36"/>
  <c r="V400" i="36"/>
  <c r="V594" i="36" s="1"/>
  <c r="S400" i="36"/>
  <c r="R400" i="36"/>
  <c r="R594" i="36" s="1"/>
  <c r="Q400" i="36"/>
  <c r="Q594" i="36" s="1"/>
  <c r="P400" i="36"/>
  <c r="M400" i="36"/>
  <c r="L400" i="36"/>
  <c r="K400" i="36"/>
  <c r="J400" i="36"/>
  <c r="I400" i="36"/>
  <c r="I594" i="36" s="1"/>
  <c r="H400" i="36"/>
  <c r="H594" i="36" s="1"/>
  <c r="G400" i="36"/>
  <c r="G594" i="36" s="1"/>
  <c r="F400" i="36"/>
  <c r="E400" i="36"/>
  <c r="E594" i="36" s="1"/>
  <c r="D400" i="36"/>
  <c r="D594" i="36" s="1"/>
  <c r="C400" i="36"/>
  <c r="C594" i="36" s="1"/>
  <c r="B400" i="36"/>
  <c r="B594" i="36" s="1"/>
  <c r="Z399" i="36"/>
  <c r="W399" i="36"/>
  <c r="V399" i="36"/>
  <c r="V593" i="36" s="1"/>
  <c r="S399" i="36"/>
  <c r="R399" i="36"/>
  <c r="R593" i="36" s="1"/>
  <c r="Q399" i="36"/>
  <c r="Q593" i="36" s="1"/>
  <c r="P399" i="36"/>
  <c r="M399" i="36"/>
  <c r="L399" i="36"/>
  <c r="K399" i="36"/>
  <c r="J399" i="36"/>
  <c r="I399" i="36"/>
  <c r="H399" i="36"/>
  <c r="G399" i="36"/>
  <c r="F399" i="36"/>
  <c r="F593" i="36" s="1"/>
  <c r="E399" i="36"/>
  <c r="E593" i="36" s="1"/>
  <c r="D399" i="36"/>
  <c r="D593" i="36" s="1"/>
  <c r="C399" i="36"/>
  <c r="C593" i="36" s="1"/>
  <c r="B399" i="36"/>
  <c r="B593" i="36" s="1"/>
  <c r="Z398" i="36"/>
  <c r="W398" i="36"/>
  <c r="V398" i="36"/>
  <c r="V592" i="36" s="1"/>
  <c r="S398" i="36"/>
  <c r="R398" i="36"/>
  <c r="R592" i="36" s="1"/>
  <c r="Q398" i="36"/>
  <c r="Q592" i="36" s="1"/>
  <c r="P398" i="36"/>
  <c r="P592" i="36" s="1"/>
  <c r="M398" i="36"/>
  <c r="L398" i="36"/>
  <c r="K398" i="36"/>
  <c r="J398" i="36"/>
  <c r="J592" i="36" s="1"/>
  <c r="I398" i="36"/>
  <c r="I592" i="36" s="1"/>
  <c r="H398" i="36"/>
  <c r="H592" i="36" s="1"/>
  <c r="G398" i="36"/>
  <c r="F398" i="36"/>
  <c r="F592" i="36" s="1"/>
  <c r="E398" i="36"/>
  <c r="E592" i="36" s="1"/>
  <c r="D398" i="36"/>
  <c r="D592" i="36" s="1"/>
  <c r="C398" i="36"/>
  <c r="B398" i="36"/>
  <c r="B592" i="36" s="1"/>
  <c r="Z397" i="36"/>
  <c r="W397" i="36"/>
  <c r="V397" i="36"/>
  <c r="V591" i="36" s="1"/>
  <c r="S397" i="36"/>
  <c r="R397" i="36"/>
  <c r="R591" i="36" s="1"/>
  <c r="Q397" i="36"/>
  <c r="Q591" i="36" s="1"/>
  <c r="P397" i="36"/>
  <c r="M397" i="36"/>
  <c r="L397" i="36"/>
  <c r="K397" i="36"/>
  <c r="J397" i="36"/>
  <c r="J591" i="36" s="1"/>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<sst xmlns="http://schemas.openxmlformats.org/spreadsheetml/2006/main" count="7430" uniqueCount="541">
  <si>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</si>
  <si>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</si>
  <si>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</si>
  <si>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</si>
  <si>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</si>
  <si>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</si>
  <si>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</si>
  <si>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</si>
  <si>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</si>
  <si>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</si>
  <si>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</si>
  <si>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</si>
  <si>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</si>
  <si>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</si>
  <si>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</si>
  <si>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</si>
  <si>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</si>
  <si>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</si>
  <si>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</si>
  <si>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</si>
  <si>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</si>
  <si>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</si>
  <si>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</si>
  <si>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</si>
  <si>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</si>
  <si>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</si>
  <si>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</si>
  <si>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</si>
  <si>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</si>
  <si>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</si>
  <si>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</si>
  <si>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</si>
  <si>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</si>
  <si>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</si>
  <si>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</si>
  <si>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</si>
  <si>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</si>
  <si>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</si>
  <si>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</si>
  <si>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</si>
  <si>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</si>
  <si>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</si>
  <si>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</si>
  <si>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</si>
  <si>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</si>
  <si>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</si>
  <si>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</si>
  <si>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</si>
  <si>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</si>
  <si>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</si>
  <si>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</si>
  <si>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</si>
  <si>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</si>
  <si>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</si>
  <si>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</si>
  <si>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</si>
  <si>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</si>
  <si>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</si>
  <si>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</si>
  <si>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</si>
  <si>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</si>
  <si>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</si>
  <si>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</si>
  <si>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</si>
  <si>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</si>
  <si>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</si>
  <si>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</si>
  <si>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</si>
  <si>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</si>
  <si>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</si>
  <si>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</si>
  <si>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</si>
  <si>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</si>
  <si>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</si>
  <si>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</si>
  <si>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</si>
  <si>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</si>
  <si>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</si>
  <si>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</si>
  <si>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</si>
  <si>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</si>
  <si>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</si>
  <si>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</si>
  <si>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</si>
  <si>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</si>
  <si>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</si>
  <si>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</si>
  <si>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</si>
  <si>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</si>
  <si>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</si>
  <si>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</si>
  <si>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</si>
  <si>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</si>
  <si>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</si>
  <si>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</si>
  <si>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</si>
  <si>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</si>
  <si>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</si>
  <si>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</si>
  <si>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</si>
  <si>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</si>
  <si>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</si>
  <si>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</si>
  <si>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</si>
  <si>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</si>
  <si>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</si>
  <si>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</si>
  <si>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</si>
  <si>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</si>
  <si>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</si>
  <si>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</si>
  <si>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</si>
  <si>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</si>
  <si>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</si>
  <si>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</si>
  <si>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</si>
  <si>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</si>
  <si>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</si>
  <si>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</si>
  <si>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</si>
  <si>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</si>
  <si>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</si>
  <si>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</si>
  <si>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</si>
  <si>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</si>
  <si>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</si>
  <si>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</si>
  <si>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</si>
  <si>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</si>
  <si>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</si>
  <si>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</si>
  <si>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</si>
  <si>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</si>
  <si>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</si>
  <si>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</si>
  <si>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</si>
  <si>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</si>
  <si>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</si>
  <si>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</si>
  <si>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</si>
  <si>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</si>
  <si>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</si>
  <si>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</si>
  <si>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</si>
  <si>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</si>
  <si>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</si>
  <si>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</si>
  <si>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</si>
  <si>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</si>
  <si>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</si>
  <si>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</si>
  <si>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</si>
  <si>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</si>
  <si>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</si>
  <si>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</si>
  <si>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</si>
  <si>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</si>
  <si>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</si>
  <si>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</si>
  <si>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</si>
  <si>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</si>
  <si>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</si>
  <si>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</si>
  <si>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</si>
  <si>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</si>
  <si>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</si>
  <si>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</si>
  <si>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</si>
  <si>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</si>
  <si>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</si>
  <si>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</si>
  <si>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</si>
  <si>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</si>
  <si>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</si>
  <si>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</si>
  <si>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</si>
  <si>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</si>
  <si>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</si>
  <si>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</si>
  <si>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</si>
  <si>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</si>
  <si>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</si>
  <si>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</si>
  <si>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</si>
  <si>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</si>
  <si>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</si>
  <si>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</si>
  <si>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</si>
  <si>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</si>
  <si>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</si>
  <si>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</si>
  <si>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</si>
  <si>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</si>
  <si>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</si>
  <si>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</si>
  <si>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</si>
  <si>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</si>
  <si>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</si>
  <si>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</si>
  <si>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</si>
  <si>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</si>
  <si>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</si>
  <si>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</si>
  <si>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</si>
  <si>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</si>
  <si>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</si>
  <si>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</si>
  <si>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</si>
  <si>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</si>
  <si>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</si>
  <si>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</si>
  <si>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</si>
  <si>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</si>
  <si>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</si>
  <si>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</si>
  <si>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</si>
  <si>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</si>
  <si>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</si>
  <si>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</si>
  <si>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</si>
  <si>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</si>
  <si>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</si>
  <si>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</si>
  <si>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</si>
  <si>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</si>
  <si>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</si>
  <si>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</si>
  <si>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</si>
  <si>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</si>
  <si>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</si>
  <si>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</si>
  <si>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</si>
  <si>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</si>
  <si>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</si>
  <si>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</si>
  <si>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</si>
  <si>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</si>
  <si>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</si>
  <si>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</si>
  <si>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</si>
  <si>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</si>
  <si>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</si>
  <si>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</si>
  <si>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</si>
  <si>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</si>
  <si>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</si>
  <si>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</si>
  <si>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</si>
  <si>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</si>
  <si>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</si>
  <si>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</si>
  <si>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</si>
  <si>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</si>
  <si>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</si>
  <si>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</si>
  <si>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</si>
  <si>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</si>
  <si>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</si>
  <si>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</si>
  <si>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</si>
  <si>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</si>
  <si>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</si>
  <si>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</si>
  <si>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</si>
  <si>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</si>
  <si>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</si>
  <si>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</si>
  <si>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</si>
  <si>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</si>
  <si>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</si>
  <si>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</si>
  <si>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</si>
  <si>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</si>
  <si>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</si>
  <si>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</si>
  <si>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</si>
  <si>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</si>
  <si>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</si>
  <si>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</si>
  <si>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</si>
  <si>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</si>
  <si>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</si>
  <si>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</si>
  <si>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</si>
  <si>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</si>
  <si>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</si>
  <si>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</si>
  <si>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</si>
  <si>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</si>
  <si>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</si>
  <si>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</si>
  <si>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</si>
  <si>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</si>
  <si>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</si>
  <si>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</si>
  <si>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</si>
  <si>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</si>
  <si>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</si>
  <si>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</si>
  <si>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</si>
  <si>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</si>
  <si>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</si>
  <si>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</si>
  <si>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</si>
  <si>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</si>
  <si>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</si>
  <si>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</si>
  <si>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</si>
  <si>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</si>
  <si>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</si>
  <si>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</si>
  <si>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</si>
  <si>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</si>
  <si>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</si>
  <si>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</si>
  <si>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</si>
  <si>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</si>
  <si>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</si>
  <si>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</si>
  <si>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</si>
  <si>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</si>
  <si>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</si>
  <si>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</si>
  <si>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</si>
  <si>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</si>
  <si>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</si>
  <si>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</si>
  <si>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</si>
  <si>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</si>
  <si>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</si>
  <si>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</si>
  <si>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</si>
  <si>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</si>
  <si>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</si>
  <si>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</si>
  <si>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</si>
  <si>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</si>
  <si>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</si>
  <si>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</si>
  <si>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</si>
  <si>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</si>
  <si>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</si>
  <si>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</si>
  <si>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</si>
  <si>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</si>
  <si>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</si>
  <si>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</si>
  <si>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</si>
  <si>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</si>
  <si>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</si>
  <si>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</si>
  <si>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</si>
  <si>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</si>
  <si>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</si>
  <si>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</si>
  <si>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</si>
  <si>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</si>
  <si>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</si>
  <si>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</si>
  <si>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</si>
  <si>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</si>
  <si>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</si>
  <si>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</si>
  <si>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</si>
  <si>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</si>
  <si>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</si>
  <si>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</si>
  <si>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</si>
  <si>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</si>
  <si>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</si>
  <si>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</si>
  <si>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</si>
  <si>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</si>
  <si>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</si>
  <si>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</si>
  <si>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</si>
  <si>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</si>
  <si>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</si>
  <si>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</si>
  <si>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</si>
  <si>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</si>
  <si>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</si>
  <si>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</si>
  <si>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</si>
  <si>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</si>
  <si>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</si>
  <si>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</si>
  <si>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</si>
  <si>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</si>
  <si>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</si>
  <si>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</si>
  <si>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</si>
  <si>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</si>
  <si>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</si>
  <si>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</si>
  <si>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</si>
  <si>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</si>
  <si>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</si>
  <si>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</si>
  <si>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</si>
  <si>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</si>
  <si>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</si>
  <si>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</si>
  <si>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</si>
  <si>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</si>
  <si>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</si>
  <si>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</si>
  <si>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</si>
  <si>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</si>
  <si>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</si>
  <si>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</si>
  <si>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</si>
  <si>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</si>
  <si>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</si>
  <si>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</si>
  <si>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</si>
  <si>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</si>
  <si>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</si>
  <si>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</si>
  <si>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</si>
  <si>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</si>
  <si>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</si>
  <si>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</si>
  <si>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</si>
  <si>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</si>
  <si>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</si>
  <si>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</si>
  <si>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</si>
  <si>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</si>
  <si>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</si>
  <si>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</si>
  <si>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</si>
  <si>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</si>
  <si>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</si>
  <si>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</si>
  <si>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</si>
  <si>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</si>
  <si>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</si>
  <si>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</si>
  <si>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</si>
  <si>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</si>
  <si>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</si>
  <si>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</si>
  <si>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</si>
  <si>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</si>
  <si>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</si>
  <si>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</si>
  <si>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</si>
  <si>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</si>
  <si>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</si>
  <si>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</si>
  <si>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</si>
  <si>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</si>
  <si>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</si>
  <si>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</si>
  <si>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</si>
  <si>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</si>
  <si>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</si>
  <si>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</si>
  <si>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</si>
  <si>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</si>
  <si>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</si>
  <si>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</si>
  <si>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</si>
  <si>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</si>
  <si>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</si>
  <si>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</si>
  <si>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</si>
  <si>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</si>
  <si>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</si>
  <si>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</si>
  <si>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</si>
  <si>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</si>
  <si>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</si>
  <si>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</si>
  <si>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</si>
  <si>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</si>
  <si>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</si>
  <si>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</si>
  <si>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</si>
  <si>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</si>
  <si>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</si>
  <si>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</si>
  <si>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</si>
  <si>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</si>
  <si>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</si>
  <si>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</si>
  <si>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</si>
  <si>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</si>
  <si>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</si>
  <si>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</si>
  <si>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</si>
  <si>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</si>
  <si>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</si>
  <si>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</si>
  <si>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</si>
  <si>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</si>
  <si>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</si>
  <si>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</si>
  <si>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</si>
  <si>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</si>
  <si>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</si>
  <si>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</si>
  <si>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</si>
  <si>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</si>
  <si>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</si>
  <si>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</si>
  <si>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</si>
  <si>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</si>
  <si>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</si>
  <si>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</si>
  <si>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</si>
  <si>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</si>
  <si>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</si>
  <si>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t>nld</t>
  </si>
  <si>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</si>
  <si>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Tabl.3. Średnie ceny zakupu bydła rzeźnego w Polsce w okresie 4 lub 5 tygodni każdego miesiąca w latach 2003- 2023</t>
  </si>
  <si>
    <t>08.10.2023</t>
  </si>
  <si>
    <t>06.10.2023</t>
  </si>
  <si>
    <t>Prices not received : IT</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</si>
  <si>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- 15 469 sztuk.</t>
    </r>
  </si>
  <si>
    <t>OKRES: I-VIII 2023 r. (wstępne) - ważniejsze państwa</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</si>
  <si>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I-VIII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</si>
  <si>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I-VIII 2023 r. (dane wstępne) </t>
    </r>
    <r>
      <rPr>
        <b/>
        <sz val="11"/>
        <rFont val="Calibri"/>
        <family val="2"/>
        <charset val="238"/>
        <scheme val="minor"/>
      </rPr>
      <t xml:space="preserve">w porównaniu do I - VIII 2022 r. </t>
    </r>
    <r>
      <rPr>
        <i/>
        <sz val="11"/>
        <rFont val="Calibri"/>
        <family val="2"/>
        <charset val="238"/>
        <scheme val="minor"/>
      </rPr>
      <t>(wg wstępnych danych Min. Finansów).</t>
    </r>
  </si>
  <si>
    <t>I-VIII 2023 r. (wstępne)</t>
  </si>
  <si>
    <t>I-VIII 2022 r.</t>
  </si>
  <si>
    <t>zm. w stos. do  I-VIII 2022 r. (%)</t>
  </si>
  <si>
    <r>
      <t>Tablica 9. Średnie ceny zakupu mięsa wołowego płacone przez podmioty handlu detalicznego w okresie:</t>
    </r>
    <r>
      <rPr>
        <b/>
        <sz val="16"/>
        <color rgb="FF0000FF"/>
        <rFont val="Calibri"/>
        <family val="2"/>
        <charset val="238"/>
        <scheme val="minor"/>
      </rPr>
      <t xml:space="preserve"> 09.10 - 15.10.2023 r.</t>
    </r>
  </si>
  <si>
    <t>NR 41/2023</t>
  </si>
  <si>
    <t>20 października 2023r.</t>
  </si>
  <si>
    <t>09 - 15 października 2023 r.</t>
  </si>
  <si>
    <t>09.10.2023 - 15.10.2023</t>
  </si>
  <si>
    <t>15.10.2023</t>
  </si>
  <si>
    <r>
      <t>Tablica 6. Średnie ceny sprzedaży netto (bez VAT) elementów mięsa wołowego (kraj) wg makroregionów:</t>
    </r>
    <r>
      <rPr>
        <b/>
        <sz val="14"/>
        <color rgb="FF0000FF"/>
        <rFont val="Calibri"/>
        <family val="2"/>
        <charset val="238"/>
        <scheme val="minor"/>
      </rPr>
      <t xml:space="preserve"> 09-15.10.2023 r.</t>
    </r>
  </si>
  <si>
    <r>
      <t>Tablica 5. Ceny sprzedaży netto (bez VAT) ćwierci wołowych (zagranica):</t>
    </r>
    <r>
      <rPr>
        <b/>
        <sz val="14"/>
        <color rgb="FF0000FF"/>
        <rFont val="Calibri"/>
        <family val="2"/>
        <charset val="238"/>
        <scheme val="minor"/>
      </rPr>
      <t xml:space="preserve"> 09-15.10.2023r.</t>
    </r>
  </si>
  <si>
    <r>
      <t>Tablica 7. Średnie ceny sprzedaży netto (bez VAT) elementów mięsa wołowego (zagranica):</t>
    </r>
    <r>
      <rPr>
        <b/>
        <sz val="14"/>
        <color rgb="FF0000FF"/>
        <rFont val="Calibri"/>
        <family val="2"/>
        <charset val="238"/>
        <scheme val="minor"/>
      </rPr>
      <t xml:space="preserve"> 09-15.10.2023 r.</t>
    </r>
  </si>
  <si>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</si>
  <si>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I-VIII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</si>
  <si>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I-VIII 2023 r. (dane wstępne)  </t>
    </r>
    <r>
      <rPr>
        <b/>
        <sz val="11"/>
        <rFont val="Calibri"/>
        <family val="2"/>
        <charset val="238"/>
        <scheme val="minor"/>
      </rPr>
      <t>w porównaniu do I-VIII 2022 r.  (</t>
    </r>
    <r>
      <rPr>
        <i/>
        <sz val="11"/>
        <rFont val="Calibri"/>
        <family val="2"/>
        <charset val="238"/>
        <scheme val="minor"/>
      </rPr>
      <t>wg wstępnych danych Min. Finansów</t>
    </r>
    <r>
      <rPr>
        <b/>
        <sz val="11"/>
        <rFont val="Calibri"/>
        <family val="2"/>
        <charset val="238"/>
        <scheme val="minor"/>
      </rPr>
      <t>).</t>
    </r>
  </si>
  <si>
    <t>I-VIII  2023 r. (wstępne)</t>
  </si>
  <si>
    <t>zm. w stos. do I-VIII 2022 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</si>
</sst>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20">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206" fillId="59" borderId="45" xfId="0" applyFont="1" applyFill="1" applyBorder="1" applyAlignment="1">
      <alignment horizontal="center" vertical="center" wrapText="1"/>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51"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1" xfId="0"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51" xfId="0"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2" fontId="192" fillId="0" borderId="43" xfId="0" quotePrefix="1" applyNumberFormat="1" applyFont="1" applyFill="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28" fillId="0" borderId="0" xfId="96" applyFont="1" applyAlignment="1">
      <alignment vertical="center"/>
    </xf>
    <xf numFmtId="0" fontId="128" fillId="59" borderId="0" xfId="96" applyFont="1" applyFill="1" applyAlignment="1">
      <alignment vertical="center"/>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3" fontId="192" fillId="0" borderId="48"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 xfId="0" applyFont="1" applyBorder="1" applyAlignment="1">
      <alignment horizontal="center" vertical="center"/>
    </xf>
    <xf numFmtId="0" fontId="193" fillId="0" borderId="57" xfId="0" applyFont="1" applyBorder="1" applyAlignment="1">
      <alignment horizontal="centerContinuous" vertical="center"/>
    </xf>
    <xf numFmtId="0" fontId="206" fillId="60" borderId="36" xfId="0" applyFont="1" applyFill="1" applyBorder="1" applyAlignment="1">
      <alignment horizontal="center" vertical="center" wrapText="1"/>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0" fontId="206" fillId="4" borderId="28" xfId="0" applyFont="1" applyFill="1" applyBorder="1" applyAlignment="1">
      <alignment horizontal="center"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3" fontId="193" fillId="59" borderId="55" xfId="0" applyNumberFormat="1" applyFont="1" applyFill="1" applyBorder="1" applyAlignment="1">
      <alignment vertical="center"/>
    </xf>
    <xf numFmtId="3" fontId="193" fillId="59" borderId="56" xfId="0" applyNumberFormat="1" applyFont="1" applyFill="1" applyBorder="1" applyAlignment="1">
      <alignment horizontal="right" vertical="center"/>
    </xf>
    <xf numFmtId="165" fontId="206" fillId="59" borderId="55" xfId="0" applyNumberFormat="1" applyFont="1" applyFill="1" applyBorder="1" applyAlignment="1">
      <alignment horizontal="center" vertical="center"/>
    </xf>
    <xf numFmtId="165" fontId="206" fillId="59" borderId="27" xfId="0" quotePrefix="1" applyNumberFormat="1" applyFont="1" applyFill="1" applyBorder="1" applyAlignment="1">
      <alignment horizontal="center" vertical="center"/>
    </xf>
    <xf numFmtId="0" fontId="192" fillId="0" borderId="18" xfId="0" applyFont="1" applyBorder="1" applyAlignment="1">
      <alignment vertical="center"/>
    </xf>
    <xf numFmtId="3" fontId="192" fillId="0" borderId="1" xfId="0" applyNumberFormat="1" applyFont="1" applyFill="1" applyBorder="1" applyAlignment="1">
      <alignment vertical="center"/>
    </xf>
    <xf numFmtId="3" fontId="192" fillId="0" borderId="1" xfId="0" quotePrefix="1" applyNumberFormat="1" applyFont="1" applyFill="1" applyBorder="1" applyAlignment="1">
      <alignment horizontal="right" vertical="center"/>
    </xf>
    <xf numFmtId="165" fontId="206" fillId="0" borderId="1" xfId="0" quotePrefix="1" applyNumberFormat="1" applyFont="1" applyFill="1" applyBorder="1" applyAlignment="1">
      <alignment horizontal="center" vertical="center"/>
    </xf>
    <xf numFmtId="165" fontId="206" fillId="0" borderId="7" xfId="0" quotePrefix="1" applyNumberFormat="1" applyFont="1" applyFill="1" applyBorder="1" applyAlignment="1">
      <alignment horizontal="center" vertical="center"/>
    </xf>
    <xf numFmtId="0" fontId="192" fillId="0" borderId="20" xfId="0" applyFont="1" applyBorder="1" applyAlignment="1">
      <alignment vertical="center"/>
    </xf>
    <xf numFmtId="3" fontId="192" fillId="0" borderId="46" xfId="0" applyNumberFormat="1" applyFont="1" applyFill="1" applyBorder="1" applyAlignment="1">
      <alignment horizontal="right" vertical="center"/>
    </xf>
    <xf numFmtId="165" fontId="206" fillId="0" borderId="46" xfId="0" quotePrefix="1" applyNumberFormat="1" applyFont="1" applyFill="1" applyBorder="1" applyAlignment="1">
      <alignment horizontal="center" vertical="center"/>
    </xf>
    <xf numFmtId="165" fontId="206" fillId="0" borderId="29" xfId="0" quotePrefix="1" applyNumberFormat="1" applyFont="1" applyFill="1" applyBorder="1" applyAlignment="1">
      <alignment horizontal="center" vertical="center"/>
    </xf>
    <xf numFmtId="0" fontId="192" fillId="0" borderId="26" xfId="0" applyFont="1" applyBorder="1" applyAlignment="1">
      <alignment vertical="center"/>
    </xf>
    <xf numFmtId="3" fontId="192" fillId="59" borderId="43" xfId="0" quotePrefix="1" applyNumberFormat="1" applyFont="1" applyFill="1" applyBorder="1" applyAlignment="1">
      <alignment horizontal="right" vertical="center"/>
    </xf>
    <xf numFmtId="3" fontId="192" fillId="0" borderId="43" xfId="0" quotePrefix="1" applyNumberFormat="1" applyFont="1" applyFill="1" applyBorder="1" applyAlignment="1">
      <alignment horizontal="right" vertical="center"/>
    </xf>
    <xf numFmtId="3" fontId="192" fillId="0" borderId="51" xfId="0" quotePrefix="1" applyNumberFormat="1" applyFont="1" applyFill="1" applyBorder="1" applyAlignment="1">
      <alignment horizontal="right" vertical="center"/>
    </xf>
    <xf numFmtId="3" fontId="192" fillId="0" borderId="51" xfId="0" quotePrefix="1" applyNumberFormat="1" applyFont="1" applyFill="1" applyBorder="1" applyAlignment="1">
      <alignment horizontal="center" vertical="center"/>
    </xf>
    <xf numFmtId="3" fontId="192" fillId="0" borderId="30" xfId="0" quotePrefix="1" applyNumberFormat="1" applyFont="1" applyFill="1" applyBorder="1" applyAlignment="1">
      <alignment horizontal="center" vertical="center"/>
    </xf>
    <xf numFmtId="0" fontId="206" fillId="59" borderId="28" xfId="0" applyFont="1" applyFill="1" applyBorder="1" applyAlignment="1">
      <alignment horizontal="center" vertical="center" wrapText="1"/>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3" fillId="60" borderId="16" xfId="0" applyFont="1" applyFill="1" applyBorder="1"/>
    <xf numFmtId="1" fontId="193" fillId="60" borderId="16" xfId="0" applyNumberFormat="1" applyFont="1" applyFill="1" applyBorder="1" applyAlignment="1">
      <alignment horizontal="right"/>
    </xf>
    <xf numFmtId="165" fontId="206" fillId="60" borderId="27" xfId="0" applyNumberFormat="1" applyFont="1" applyFill="1" applyBorder="1"/>
    <xf numFmtId="3" fontId="192" fillId="0" borderId="12" xfId="0" applyNumberFormat="1" applyFont="1" applyBorder="1" applyAlignment="1">
      <alignment horizontal="right"/>
    </xf>
    <xf numFmtId="165" fontId="206" fillId="59" borderId="28" xfId="0" quotePrefix="1" applyNumberFormat="1" applyFont="1" applyFill="1" applyBorder="1" applyAlignment="1">
      <alignment horizontal="right"/>
    </xf>
    <xf numFmtId="165" fontId="206" fillId="59" borderId="29" xfId="0" applyNumberFormat="1" applyFont="1" applyFill="1" applyBorder="1"/>
    <xf numFmtId="0" fontId="192" fillId="0" borderId="25" xfId="0" applyFont="1" applyBorder="1" applyAlignment="1">
      <alignment wrapText="1"/>
    </xf>
    <xf numFmtId="165" fontId="206" fillId="59" borderId="62" xfId="0" applyNumberFormat="1" applyFont="1" applyFill="1" applyBorder="1"/>
    <xf numFmtId="1" fontId="193" fillId="60" borderId="16" xfId="0" applyNumberFormat="1" applyFont="1" applyFill="1" applyBorder="1"/>
    <xf numFmtId="3" fontId="192" fillId="0" borderId="1" xfId="0" quotePrefix="1" applyNumberFormat="1" applyFont="1" applyBorder="1" applyAlignment="1">
      <alignment horizontal="right"/>
    </xf>
    <xf numFmtId="165" fontId="206" fillId="59" borderId="45" xfId="0" quotePrefix="1" applyNumberFormat="1" applyFont="1" applyFill="1" applyBorder="1" applyAlignment="1">
      <alignment horizontal="right"/>
    </xf>
    <xf numFmtId="3" fontId="192" fillId="0" borderId="46" xfId="0" quotePrefix="1" applyNumberFormat="1" applyFont="1" applyBorder="1" applyAlignment="1">
      <alignment horizontal="right"/>
    </xf>
    <xf numFmtId="165" fontId="206" fillId="59" borderId="29" xfId="0" quotePrefix="1" applyNumberFormat="1" applyFont="1" applyFill="1" applyBorder="1" applyAlignment="1">
      <alignment horizontal="right"/>
    </xf>
    <xf numFmtId="165" fontId="206" fillId="59" borderId="39" xfId="0" quotePrefix="1" applyNumberFormat="1" applyFont="1" applyFill="1" applyBorder="1" applyAlignment="1">
      <alignment horizontal="right"/>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3" fontId="193" fillId="59" borderId="22" xfId="0" applyNumberFormat="1" applyFont="1" applyFill="1" applyBorder="1" applyAlignment="1"/>
    <xf numFmtId="3" fontId="193" fillId="59" borderId="51" xfId="0" applyNumberFormat="1" applyFont="1" applyFill="1" applyBorder="1" applyAlignment="1"/>
    <xf numFmtId="3" fontId="193" fillId="59" borderId="30" xfId="0" quotePrefix="1" applyNumberFormat="1" applyFont="1" applyFill="1" applyBorder="1" applyAlignment="1">
      <alignment horizontal="right"/>
    </xf>
    <xf numFmtId="165" fontId="206" fillId="59" borderId="22" xfId="0" quotePrefix="1" applyNumberFormat="1" applyFont="1" applyFill="1" applyBorder="1" applyAlignment="1">
      <alignment horizontal="center"/>
    </xf>
    <xf numFmtId="165" fontId="206" fillId="59" borderId="51" xfId="0" applyNumberFormat="1" applyFont="1" applyFill="1" applyBorder="1" applyAlignment="1">
      <alignment horizontal="center"/>
    </xf>
    <xf numFmtId="165" fontId="206" fillId="59" borderId="30" xfId="0" quotePrefix="1" applyNumberFormat="1" applyFont="1" applyFill="1" applyBorder="1" applyAlignment="1">
      <alignment horizontal="center"/>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0" fontId="141" fillId="62" borderId="0" xfId="96" applyFont="1" applyFill="1" applyAlignment="1">
      <alignment horizontal="center" vertical="center"/>
    </xf>
    <xf numFmtId="0" fontId="177" fillId="0" borderId="0" xfId="0" applyFont="1" applyAlignment="1">
      <alignment vertical="center"/>
    </xf>
    <xf numFmtId="2" fontId="154" fillId="0" borderId="0" xfId="96" applyNumberFormat="1" applyFont="1" applyAlignment="1">
      <alignment vertical="center"/>
    </xf>
    <xf numFmtId="0" fontId="27" fillId="0" borderId="0" xfId="96" applyAlignment="1">
      <alignment vertical="center"/>
    </xf>
    <xf numFmtId="0" fontId="164" fillId="0" borderId="0" xfId="96" applyFont="1" applyAlignment="1">
      <alignment horizontal="right"/>
    </xf>
    <xf numFmtId="179" fontId="150" fillId="0" borderId="0" xfId="96" applyNumberFormat="1" applyFont="1" applyAlignment="1">
      <alignment horizontal="right"/>
    </xf>
    <xf numFmtId="0" fontId="164" fillId="0" borderId="0" xfId="96" applyFont="1" applyAlignment="1">
      <alignment horizontal="right" vertical="top"/>
    </xf>
    <xf numFmtId="179" fontId="150" fillId="0" borderId="0" xfId="96" applyNumberFormat="1" applyFont="1" applyAlignment="1">
      <alignment horizontal="right" vertical="top"/>
    </xf>
    <xf numFmtId="0" fontId="128" fillId="59" borderId="0" xfId="96" applyFont="1" applyFill="1" applyAlignment="1">
      <alignment horizontal="center"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32" fillId="62" borderId="0" xfId="96" applyFont="1" applyFill="1" applyAlignment="1" applyProtection="1">
      <alignment horizontal="center" vertical="center"/>
      <protection locked="0"/>
    </xf>
    <xf numFmtId="0" fontId="128" fillId="62" borderId="0" xfId="96" applyFont="1" applyFill="1" applyAlignment="1">
      <alignment horizontal="center" vertical="center"/>
    </xf>
    <xf numFmtId="0" fontId="132" fillId="62" borderId="0" xfId="96" applyFont="1" applyFill="1" applyAlignment="1">
      <alignment horizontal="center" vertical="center"/>
    </xf>
    <xf numFmtId="169" fontId="132" fillId="59" borderId="0" xfId="96" applyNumberFormat="1" applyFont="1" applyFill="1" applyAlignment="1" applyProtection="1">
      <alignment horizontal="center" vertical="center"/>
      <protection locked="0"/>
    </xf>
    <xf numFmtId="169" fontId="132" fillId="59" borderId="0" xfId="96" applyNumberFormat="1" applyFont="1" applyFill="1" applyAlignment="1">
      <alignment horizontal="center" vertical="center"/>
    </xf>
    <xf numFmtId="0" fontId="129" fillId="0" borderId="0" xfId="96" applyFont="1" applyAlignment="1" applyProtection="1">
      <alignment horizontal="left" vertical="center"/>
      <protection locked="0"/>
    </xf>
    <xf numFmtId="0" fontId="177" fillId="0" borderId="0" xfId="188" applyFont="1" applyFill="1" applyBorder="1"/>
    <xf numFmtId="3" fontId="177" fillId="0" borderId="0" xfId="188" applyNumberFormat="1" applyFont="1" applyFill="1" applyBorder="1" applyAlignment="1"/>
    <xf numFmtId="3" fontId="175" fillId="0" borderId="0" xfId="188" applyNumberFormat="1" applyFont="1" applyFill="1" applyBorder="1" applyAlignment="1"/>
    <xf numFmtId="0" fontId="219" fillId="0" borderId="0" xfId="188" applyFont="1" applyAlignment="1">
      <alignment vertical="center" wrapText="1"/>
    </xf>
    <xf numFmtId="0" fontId="217" fillId="0" borderId="0" xfId="188" applyFont="1"/>
    <xf numFmtId="0" fontId="219" fillId="0" borderId="0" xfId="188" applyFont="1" applyAlignment="1">
      <alignment vertical="center"/>
    </xf>
    <xf numFmtId="3" fontId="217" fillId="0" borderId="0" xfId="188" applyNumberFormat="1" applyFont="1"/>
    <xf numFmtId="49" fontId="219" fillId="0" borderId="0" xfId="188" applyNumberFormat="1" applyFont="1" applyAlignment="1">
      <alignment vertical="center"/>
    </xf>
    <xf numFmtId="49" fontId="219" fillId="0" borderId="0" xfId="188" applyNumberFormat="1" applyFont="1"/>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93" fillId="0" borderId="2" xfId="0" applyFont="1" applyBorder="1" applyAlignment="1">
      <alignment horizontal="center"/>
    </xf>
    <xf numFmtId="0" fontId="193" fillId="0" borderId="3" xfId="0" applyFont="1" applyBorder="1" applyAlignment="1">
      <alignment horizontal="center"/>
    </xf>
    <xf numFmtId="0" fontId="193" fillId="0" borderId="4" xfId="0" applyFont="1" applyBorder="1" applyAlignment="1">
      <alignment horizontal="center"/>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204" fillId="0" borderId="0" xfId="51" applyFont="1" applyFill="1" applyBorder="1" applyAlignment="1">
      <alignment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178" fontId="150"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19"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233" fillId="0" borderId="41" xfId="188" applyFont="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21" fillId="0" borderId="64" xfId="0" applyFont="1" applyBorder="1" applyAlignment="1">
      <alignment horizontal="center"/>
    </xf>
    <xf numFmtId="0" fontId="5" fillId="0" borderId="63" xfId="0" applyFont="1" applyBorder="1" applyAlignment="1">
      <alignment horizontal="center" vertical="center"/>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xf numFmtId="0" fontId="192" fillId="0" borderId="0" xfId="0" applyFont="1" applyFill="1"/>
    <xf numFmtId="0" fontId="175" fillId="0" borderId="0" xfId="0" applyFont="1" applyAlignment="1">
      <alignment vertical="center"/>
    </xf>
    <xf numFmtId="0" fontId="177" fillId="0" borderId="0" xfId="0" quotePrefix="1" applyFont="1" applyAlignment="1">
      <alignment vertical="center"/>
    </xf>
    <xf numFmtId="0" fontId="193" fillId="0" borderId="16" xfId="0" applyFont="1" applyBorder="1"/>
    <xf numFmtId="0" fontId="193" fillId="0" borderId="17" xfId="0" applyFont="1" applyBorder="1" applyAlignment="1">
      <alignment horizontal="center"/>
    </xf>
    <xf numFmtId="0" fontId="193" fillId="0" borderId="2" xfId="0" applyFont="1" applyFill="1" applyBorder="1"/>
    <xf numFmtId="0" fontId="193" fillId="0" borderId="3" xfId="0" applyFont="1" applyFill="1" applyBorder="1" applyAlignment="1">
      <alignment horizontal="center"/>
    </xf>
    <xf numFmtId="0" fontId="192" fillId="0" borderId="18" xfId="0" applyFont="1" applyBorder="1"/>
    <xf numFmtId="0" fontId="192" fillId="0" borderId="19" xfId="0" applyFont="1" applyBorder="1" applyAlignment="1">
      <alignment horizontal="center"/>
    </xf>
    <xf numFmtId="0" fontId="192" fillId="0" borderId="15" xfId="0" applyFont="1" applyBorder="1" applyAlignment="1">
      <alignment horizontal="center"/>
    </xf>
    <xf numFmtId="0" fontId="192" fillId="0" borderId="21" xfId="0" applyFont="1" applyBorder="1" applyAlignment="1">
      <alignment horizontal="center"/>
    </xf>
    <xf numFmtId="0" fontId="192" fillId="0" borderId="22" xfId="0" applyFont="1" applyBorder="1"/>
    <xf numFmtId="0" fontId="192" fillId="0" borderId="23" xfId="0" applyFont="1" applyBorder="1" applyAlignment="1">
      <alignment horizontal="center"/>
    </xf>
    <xf numFmtId="0" fontId="193" fillId="0" borderId="3" xfId="0" applyFont="1" applyFill="1" applyBorder="1"/>
    <xf numFmtId="0" fontId="193" fillId="0" borderId="15" xfId="0" applyFont="1" applyBorder="1"/>
    <xf numFmtId="0" fontId="192" fillId="0" borderId="21" xfId="0" applyFont="1" applyBorder="1"/>
    <xf numFmtId="0" fontId="193" fillId="0" borderId="21" xfId="0" applyFont="1" applyBorder="1"/>
    <xf numFmtId="0" fontId="192" fillId="0" borderId="10" xfId="0" applyFont="1" applyBorder="1"/>
    <xf numFmtId="0" fontId="192" fillId="0" borderId="24" xfId="0" applyFont="1" applyBorder="1"/>
    <xf numFmtId="0" fontId="192" fillId="0" borderId="2" xfId="0" applyFont="1" applyFill="1" applyBorder="1"/>
    <xf numFmtId="0" fontId="192" fillId="0" borderId="3" xfId="0" applyFont="1" applyFill="1" applyBorder="1"/>
    <xf numFmtId="0" fontId="192" fillId="0" borderId="11" xfId="0" applyFont="1" applyBorder="1"/>
    <xf numFmtId="0" fontId="192" fillId="0" borderId="25" xfId="0" applyFont="1" applyBorder="1"/>
    <xf numFmtId="0" fontId="192" fillId="0" borderId="26" xfId="0" applyFont="1" applyBorder="1"/>
    <xf numFmtId="0" fontId="192" fillId="0" borderId="23" xfId="0" applyFont="1" applyBorder="1"/>
    <xf numFmtId="0" fontId="192" fillId="0" borderId="0" xfId="0" applyFont="1" applyAlignment="1">
      <alignment vertical="center"/>
    </xf>
    <xf numFmtId="0" fontId="193"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93" fillId="0" borderId="5" xfId="0" applyFont="1" applyBorder="1" applyAlignment="1">
      <alignment horizontal="center" vertical="center" wrapText="1"/>
    </xf>
    <xf numFmtId="0" fontId="193" fillId="0" borderId="6" xfId="0" applyFont="1" applyBorder="1" applyAlignment="1">
      <alignment horizontal="center" vertical="center" wrapText="1"/>
    </xf>
    <xf numFmtId="0" fontId="193" fillId="0" borderId="7" xfId="0" applyFont="1" applyFill="1" applyBorder="1" applyAlignment="1">
      <alignment horizontal="centerContinuous" vertical="center" wrapText="1"/>
    </xf>
    <xf numFmtId="0" fontId="193" fillId="0" borderId="32" xfId="0" applyFont="1" applyFill="1" applyBorder="1" applyAlignment="1">
      <alignment horizontal="center" vertical="center" wrapText="1"/>
    </xf>
    <xf numFmtId="0" fontId="193" fillId="0" borderId="6" xfId="0" applyFont="1" applyFill="1" applyBorder="1" applyAlignment="1">
      <alignment horizontal="center" vertical="center" wrapText="1"/>
    </xf>
    <xf numFmtId="0" fontId="193" fillId="0" borderId="8" xfId="0" applyFont="1" applyFill="1" applyBorder="1" applyAlignment="1">
      <alignment horizontal="centerContinuous" vertical="center"/>
    </xf>
    <xf numFmtId="0" fontId="193" fillId="0" borderId="8" xfId="0" applyFont="1" applyFill="1" applyBorder="1" applyAlignment="1">
      <alignment horizontal="centerContinuous" vertical="center" wrapText="1"/>
    </xf>
    <xf numFmtId="0" fontId="193" fillId="0" borderId="9" xfId="0" applyFont="1" applyFill="1" applyBorder="1" applyAlignment="1">
      <alignment horizontal="centerContinuous" vertical="center" wrapText="1"/>
    </xf>
    <xf numFmtId="0" fontId="193" fillId="0" borderId="10" xfId="0" applyFont="1" applyBorder="1" applyAlignment="1">
      <alignment horizontal="center" vertical="center" wrapText="1"/>
    </xf>
    <xf numFmtId="0" fontId="193" fillId="0" borderId="11" xfId="0" applyFont="1" applyBorder="1" applyAlignment="1">
      <alignment horizontal="center" vertical="center" wrapText="1"/>
    </xf>
    <xf numFmtId="0" fontId="193" fillId="0" borderId="12" xfId="0" applyFont="1" applyBorder="1" applyAlignment="1">
      <alignment horizontal="centerContinuous" vertical="center"/>
    </xf>
    <xf numFmtId="0" fontId="193" fillId="2" borderId="52" xfId="0" applyFont="1" applyFill="1" applyBorder="1" applyAlignment="1">
      <alignment horizontal="centerContinuous" vertical="center"/>
    </xf>
    <xf numFmtId="0" fontId="193" fillId="2" borderId="12" xfId="0" applyFont="1" applyFill="1" applyBorder="1" applyAlignment="1">
      <alignment horizontal="centerContinuous" vertical="center"/>
    </xf>
    <xf numFmtId="0" fontId="193" fillId="0" borderId="0" xfId="0" applyFont="1" applyFill="1" applyBorder="1" applyAlignment="1">
      <alignment horizontal="center" vertical="center" wrapText="1"/>
    </xf>
    <xf numFmtId="0" fontId="193" fillId="0" borderId="66" xfId="0" applyFont="1" applyFill="1" applyBorder="1" applyAlignment="1">
      <alignment horizontal="center" vertical="center" wrapText="1"/>
    </xf>
    <xf numFmtId="0" fontId="193" fillId="0" borderId="54" xfId="0" applyFont="1" applyFill="1" applyBorder="1" applyAlignment="1">
      <alignment horizontal="center" vertical="center" wrapText="1"/>
    </xf>
    <xf numFmtId="0" fontId="193" fillId="0" borderId="52" xfId="0" applyFont="1" applyFill="1" applyBorder="1" applyAlignment="1">
      <alignment horizontal="centerContinuous" vertical="center"/>
    </xf>
    <xf numFmtId="0" fontId="193" fillId="0" borderId="54" xfId="0" applyFont="1" applyFill="1" applyBorder="1" applyAlignment="1">
      <alignment horizontal="centerContinuous" vertical="center" wrapText="1"/>
    </xf>
    <xf numFmtId="0" fontId="193" fillId="0" borderId="13" xfId="0" applyFont="1" applyFill="1" applyBorder="1" applyAlignment="1">
      <alignment horizontal="centerContinuous" vertical="center" wrapText="1"/>
    </xf>
    <xf numFmtId="0" fontId="193" fillId="0" borderId="14" xfId="0" applyFont="1" applyBorder="1" applyAlignment="1">
      <alignment horizontal="center" vertical="center"/>
    </xf>
    <xf numFmtId="0" fontId="193" fillId="0" borderId="15" xfId="0" applyFont="1" applyBorder="1" applyAlignment="1">
      <alignment horizontal="center" vertical="center"/>
    </xf>
    <xf numFmtId="14" fontId="193" fillId="2" borderId="51" xfId="0" applyNumberFormat="1" applyFont="1" applyFill="1" applyBorder="1" applyAlignment="1">
      <alignment horizontal="center" vertical="center" wrapText="1"/>
    </xf>
    <xf numFmtId="14" fontId="193" fillId="2" borderId="21" xfId="0" applyNumberFormat="1"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53" xfId="0" applyFont="1" applyFill="1" applyBorder="1" applyAlignment="1">
      <alignment horizontal="center" vertical="center" wrapText="1"/>
    </xf>
    <xf numFmtId="0" fontId="193" fillId="0" borderId="12" xfId="0" applyFont="1" applyFill="1" applyBorder="1" applyAlignment="1">
      <alignment horizontal="center" vertical="center" wrapText="1"/>
    </xf>
    <xf numFmtId="14" fontId="193" fillId="0" borderId="12" xfId="0" applyNumberFormat="1" applyFont="1" applyFill="1" applyBorder="1" applyAlignment="1">
      <alignment horizontal="center" vertical="center" wrapText="1"/>
    </xf>
    <xf numFmtId="14" fontId="193" fillId="0" borderId="46" xfId="0" applyNumberFormat="1" applyFont="1" applyFill="1" applyBorder="1" applyAlignment="1">
      <alignment horizontal="center" vertical="center" wrapText="1"/>
    </xf>
    <xf numFmtId="14" fontId="193" fillId="0" borderId="29" xfId="0" applyNumberFormat="1" applyFont="1" applyFill="1" applyBorder="1" applyAlignment="1">
      <alignment horizontal="center" vertical="center" wrapText="1"/>
    </xf>
    <xf numFmtId="3" fontId="193" fillId="0" borderId="55" xfId="0" applyNumberFormat="1" applyFont="1" applyBorder="1"/>
    <xf numFmtId="3" fontId="193" fillId="2" borderId="43" xfId="0" applyNumberFormat="1" applyFont="1" applyFill="1" applyBorder="1"/>
    <xf numFmtId="3" fontId="193" fillId="2" borderId="55" xfId="0" applyNumberFormat="1" applyFont="1" applyFill="1" applyBorder="1"/>
    <xf numFmtId="2" fontId="193" fillId="0" borderId="4" xfId="0" applyNumberFormat="1" applyFont="1" applyFill="1" applyBorder="1"/>
    <xf numFmtId="165" fontId="193" fillId="0" borderId="56" xfId="0" applyNumberFormat="1" applyFont="1" applyFill="1" applyBorder="1"/>
    <xf numFmtId="165" fontId="193" fillId="0" borderId="3" xfId="0" applyNumberFormat="1" applyFont="1" applyFill="1" applyBorder="1"/>
    <xf numFmtId="165" fontId="193" fillId="0" borderId="27" xfId="0" applyNumberFormat="1" applyFont="1" applyFill="1" applyBorder="1"/>
    <xf numFmtId="3" fontId="193" fillId="0" borderId="3" xfId="0" applyNumberFormat="1" applyFont="1" applyFill="1" applyBorder="1"/>
    <xf numFmtId="2" fontId="193" fillId="0" borderId="3" xfId="0" applyNumberFormat="1" applyFont="1" applyFill="1" applyBorder="1"/>
    <xf numFmtId="165" fontId="193" fillId="0" borderId="4" xfId="0" applyNumberFormat="1" applyFont="1" applyFill="1" applyBorder="1"/>
    <xf numFmtId="3" fontId="192" fillId="0" borderId="1" xfId="0" applyNumberFormat="1" applyFont="1" applyBorder="1"/>
    <xf numFmtId="3" fontId="192" fillId="2" borderId="1" xfId="0" applyNumberFormat="1" applyFont="1" applyFill="1" applyBorder="1"/>
    <xf numFmtId="2" fontId="192" fillId="0" borderId="35" xfId="0" applyNumberFormat="1" applyFont="1" applyFill="1" applyBorder="1"/>
    <xf numFmtId="165" fontId="192" fillId="0" borderId="57" xfId="0" applyNumberFormat="1" applyFont="1" applyFill="1" applyBorder="1"/>
    <xf numFmtId="165" fontId="192" fillId="0" borderId="7" xfId="0" applyNumberFormat="1" applyFont="1" applyFill="1" applyBorder="1"/>
    <xf numFmtId="3" fontId="192" fillId="0" borderId="12" xfId="0" applyNumberFormat="1" applyFont="1" applyBorder="1"/>
    <xf numFmtId="3" fontId="192" fillId="2" borderId="12" xfId="0" applyNumberFormat="1" applyFont="1" applyFill="1" applyBorder="1"/>
    <xf numFmtId="2" fontId="192" fillId="0" borderId="13" xfId="0" applyNumberFormat="1" applyFont="1" applyFill="1" applyBorder="1"/>
    <xf numFmtId="165" fontId="192" fillId="0" borderId="53" xfId="0" applyNumberFormat="1" applyFont="1" applyFill="1" applyBorder="1"/>
    <xf numFmtId="165" fontId="192" fillId="0" borderId="28" xfId="0" applyNumberFormat="1" applyFont="1" applyFill="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29" xfId="0" applyNumberFormat="1" applyFont="1" applyFill="1" applyBorder="1"/>
    <xf numFmtId="3" fontId="192" fillId="2" borderId="51" xfId="0" applyNumberFormat="1" applyFont="1" applyFill="1" applyBorder="1"/>
    <xf numFmtId="2" fontId="192" fillId="0" borderId="59" xfId="0" applyNumberFormat="1" applyFont="1" applyFill="1" applyBorder="1"/>
    <xf numFmtId="165" fontId="192" fillId="0" borderId="60" xfId="0" applyNumberFormat="1" applyFont="1" applyFill="1" applyBorder="1"/>
    <xf numFmtId="165" fontId="192" fillId="0" borderId="30" xfId="0" applyNumberFormat="1" applyFont="1" applyFill="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165" fontId="192" fillId="0" borderId="61" xfId="0" applyNumberFormat="1" applyFont="1" applyFill="1" applyBorder="1"/>
    <xf numFmtId="165" fontId="192" fillId="0" borderId="62" xfId="0" applyNumberFormat="1" applyFont="1" applyFill="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3" fontId="192" fillId="2" borderId="48" xfId="0" applyNumberFormat="1" applyFont="1" applyFill="1" applyBorder="1"/>
    <xf numFmtId="2" fontId="192" fillId="0" borderId="63" xfId="0" applyNumberFormat="1" applyFont="1" applyFill="1" applyBorder="1"/>
    <xf numFmtId="3" fontId="192" fillId="0" borderId="3" xfId="0" applyNumberFormat="1" applyFont="1" applyFill="1" applyBorder="1"/>
    <xf numFmtId="2" fontId="192" fillId="0" borderId="3" xfId="0" applyNumberFormat="1" applyFont="1" applyFill="1" applyBorder="1"/>
    <xf numFmtId="165" fontId="192" fillId="0" borderId="3" xfId="0" applyNumberFormat="1" applyFont="1" applyFill="1" applyBorder="1"/>
    <xf numFmtId="165" fontId="192" fillId="0" borderId="4" xfId="0" applyNumberFormat="1" applyFont="1" applyFill="1" applyBorder="1"/>
    <xf numFmtId="3" fontId="192" fillId="0" borderId="52" xfId="0" applyNumberFormat="1" applyFont="1" applyBorder="1"/>
    <xf numFmtId="3" fontId="192" fillId="2" borderId="52" xfId="0" applyNumberFormat="1" applyFont="1" applyFill="1" applyBorder="1"/>
    <xf numFmtId="2" fontId="192" fillId="0" borderId="64" xfId="0" applyNumberFormat="1" applyFont="1" applyFill="1" applyBorder="1"/>
    <xf numFmtId="165" fontId="192" fillId="0" borderId="49" xfId="0" applyNumberFormat="1" applyFont="1" applyFill="1" applyBorder="1"/>
    <xf numFmtId="165" fontId="192" fillId="0" borderId="37" xfId="0" applyNumberFormat="1" applyFont="1" applyFill="1" applyBorder="1"/>
    <xf numFmtId="4" fontId="192" fillId="0" borderId="0" xfId="0" applyNumberFormat="1" applyFont="1"/>
    <xf numFmtId="0" fontId="192"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3" fontId="192" fillId="2" borderId="46" xfId="0" quotePrefix="1" applyNumberFormat="1" applyFont="1" applyFill="1" applyBorder="1"/>
    <xf numFmtId="0" fontId="192" fillId="0" borderId="0" xfId="0" applyFont="1" applyFill="1" applyBorder="1"/>
    <xf numFmtId="2" fontId="176" fillId="59" borderId="27" xfId="188" applyNumberFormat="1" applyFont="1" applyFill="1" applyBorder="1" applyAlignment="1"/>
    <xf numFmtId="0" fontId="5" fillId="0" borderId="11" xfId="0" applyFont="1" applyBorder="1"/>
    <xf numFmtId="0" fontId="5" fillId="0" borderId="11" xfId="0" applyFont="1" applyBorder="1" applyAlignment="1">
      <alignment horizontal="left"/>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006600"/>
      <color rgb="FFFFFFCC"/>
      <color rgb="FFFFFF99"/>
      <color rgb="FF33CC33"/>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1</xdr:rowOff>
    </xdr:to>
    <xdr:pic>
      <xdr:nvPicPr>
        <xdr:cNvPr id="5" name="Obraz 4"/>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6" name="Obraz 5"/>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7" name="Obraz 6"/>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2%20BEEF\BEEF.GEN\BEEF%20MARKET%20OBSERVATORY\BMO%20Web%20Site\Excel_files\11%20PRI\01-Beef%20Weekly%20Carcase%20Prices_e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3.11.01.22%20BEEF\BEEF.GEN\BEEF.STAT\BEEF-STAT-Prices\New%20Prices27\outil%20dwami%20-%20v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RL"/>
      <sheetName val="Current Weekly Price ACZ"/>
      <sheetName val="Graph (future)"/>
      <sheetName val="cas_old"/>
      <sheetName val="Chart3"/>
      <sheetName val="Chart4"/>
      <sheetName val="graph bm"/>
      <sheetName val="Sheet1"/>
      <sheetName val="PROD"/>
      <sheetName val="Current Weekly All"/>
      <sheetName val="Current Weekly Live Bovine"/>
      <sheetName val="Sheet3"/>
    </sheetNames>
    <sheetDataSet>
      <sheetData sheetId="0"/>
      <sheetData sheetId="1">
        <row r="2">
          <cell r="AA2" t="str">
            <v>06.10.2023</v>
          </cell>
        </row>
        <row r="5">
          <cell r="AA5">
            <v>45194</v>
          </cell>
        </row>
        <row r="6">
          <cell r="AA6">
            <v>45200</v>
          </cell>
        </row>
      </sheetData>
      <sheetData sheetId="2"/>
      <sheetData sheetId="3"/>
      <sheetData sheetId="4" refreshError="1"/>
      <sheetData sheetId="5" refreshError="1"/>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vx beef male"/>
      <sheetName val="vx dairy male"/>
      <sheetName val="BETMGR BEEF"/>
      <sheetName val="BETMGR MED MALE"/>
      <sheetName val="BETMGR MED FEMALE"/>
      <sheetName val="VX ABATTUS"/>
      <sheetName val="DATA"/>
      <sheetName val="graphiques"/>
      <sheetName val="Coefficients"/>
      <sheetName val="graph data historique evol"/>
      <sheetName val="graphique historique"/>
      <sheetName val="BEEF MALE"/>
      <sheetName val="DAIRY BEEF"/>
      <sheetName val="MED MALE"/>
      <sheetName val="MED FEMALE"/>
      <sheetName val="WEANLING BEEF"/>
      <sheetName val="VX ABATTUS C"/>
      <sheetName val="Coeff_data"/>
      <sheetName val="Coeff_data (3)"/>
      <sheetName val="catégories"/>
      <sheetName val="Coeff_data (2)"/>
      <sheetName val="1Month avgBETMGRBEEF"/>
      <sheetName val="1Month avg VX BEEF "/>
    </sheetNames>
    <sheetDataSet>
      <sheetData sheetId="0" refreshError="1">
        <row r="10">
          <cell r="D10">
            <v>89.42</v>
          </cell>
          <cell r="E10">
            <v>97.227999999999994</v>
          </cell>
          <cell r="F10">
            <v>131.46</v>
          </cell>
          <cell r="G10">
            <v>86.39</v>
          </cell>
          <cell r="H10">
            <v>115.79</v>
          </cell>
          <cell r="I10">
            <v>66.06</v>
          </cell>
          <cell r="J10">
            <v>133.94</v>
          </cell>
          <cell r="K10">
            <v>93</v>
          </cell>
          <cell r="L10">
            <v>172.72</v>
          </cell>
          <cell r="M10">
            <v>179.19579999999999</v>
          </cell>
          <cell r="N10" t="e">
            <v>#N/A</v>
          </cell>
          <cell r="O10">
            <v>48.271000000000001</v>
          </cell>
          <cell r="P10" t="e">
            <v>#N/A</v>
          </cell>
          <cell r="Q10" t="e">
            <v>#N/A</v>
          </cell>
          <cell r="R10">
            <v>111.0001</v>
          </cell>
        </row>
        <row r="11">
          <cell r="D11">
            <v>97.25</v>
          </cell>
          <cell r="E11">
            <v>97.247600000000006</v>
          </cell>
          <cell r="F11">
            <v>134.47</v>
          </cell>
          <cell r="G11">
            <v>112.33</v>
          </cell>
          <cell r="H11">
            <v>117.21</v>
          </cell>
          <cell r="I11">
            <v>72.95</v>
          </cell>
          <cell r="J11">
            <v>133.94</v>
          </cell>
          <cell r="K11">
            <v>100</v>
          </cell>
          <cell r="L11">
            <v>136.59</v>
          </cell>
          <cell r="M11">
            <v>179.1026</v>
          </cell>
          <cell r="N11" t="e">
            <v>#N/A</v>
          </cell>
          <cell r="O11">
            <v>49.016599999999997</v>
          </cell>
          <cell r="P11" t="e">
            <v>#N/A</v>
          </cell>
          <cell r="Q11" t="e">
            <v>#N/A</v>
          </cell>
          <cell r="R11">
            <v>114.98650000000001</v>
          </cell>
        </row>
        <row r="12">
          <cell r="D12">
            <v>7.8299999999999983</v>
          </cell>
          <cell r="E12">
            <v>-1.9600000000011164E-2</v>
          </cell>
          <cell r="F12">
            <v>-3.0099999999999909</v>
          </cell>
          <cell r="G12">
            <v>-25.939999999999998</v>
          </cell>
          <cell r="H12">
            <v>-1.4199999999999875</v>
          </cell>
          <cell r="I12">
            <v>-6.8900000000000006</v>
          </cell>
          <cell r="J12">
            <v>0</v>
          </cell>
          <cell r="K12">
            <v>-7</v>
          </cell>
          <cell r="L12">
            <v>36.129999999999995</v>
          </cell>
          <cell r="M12">
            <v>9.3199999999995953E-2</v>
          </cell>
          <cell r="N12" t="e">
            <v>#N/A</v>
          </cell>
          <cell r="O12">
            <v>-0.74559999999999604</v>
          </cell>
          <cell r="R12">
            <v>-3.9864000000000033</v>
          </cell>
        </row>
        <row r="13">
          <cell r="D13">
            <v>80.55848598334596</v>
          </cell>
          <cell r="E13">
            <v>87.592713880437927</v>
          </cell>
          <cell r="F13">
            <v>118.43232573664349</v>
          </cell>
          <cell r="G13">
            <v>77.82875871282998</v>
          </cell>
          <cell r="H13">
            <v>104.31522133763845</v>
          </cell>
          <cell r="I13">
            <v>59.513459897783875</v>
          </cell>
          <cell r="J13">
            <v>120.6665579580559</v>
          </cell>
          <cell r="K13">
            <v>83.783708302965493</v>
          </cell>
          <cell r="L13">
            <v>155.60346342030323</v>
          </cell>
          <cell r="M13">
            <v>161.43751221845747</v>
          </cell>
          <cell r="O13">
            <v>43.487348209596206</v>
          </cell>
        </row>
        <row r="14">
          <cell r="D14">
            <v>3.1</v>
          </cell>
          <cell r="E14">
            <v>3.17</v>
          </cell>
          <cell r="F14">
            <v>21.7</v>
          </cell>
          <cell r="G14">
            <v>8.6</v>
          </cell>
          <cell r="H14">
            <v>4.6100000000000003</v>
          </cell>
          <cell r="I14">
            <v>18.399999999999999</v>
          </cell>
          <cell r="J14">
            <v>10.62</v>
          </cell>
          <cell r="K14">
            <v>8.94</v>
          </cell>
          <cell r="L14">
            <v>3.14</v>
          </cell>
          <cell r="M14">
            <v>11.6</v>
          </cell>
          <cell r="N14">
            <v>0</v>
          </cell>
          <cell r="O14">
            <v>6.13</v>
          </cell>
          <cell r="R14">
            <v>100.00999999999999</v>
          </cell>
        </row>
        <row r="16">
          <cell r="D16">
            <v>398.61</v>
          </cell>
          <cell r="E16">
            <v>164.60220000000001</v>
          </cell>
          <cell r="F16">
            <v>223.2</v>
          </cell>
          <cell r="G16">
            <v>185.71</v>
          </cell>
          <cell r="H16">
            <v>220.3</v>
          </cell>
          <cell r="I16">
            <v>232.24</v>
          </cell>
          <cell r="J16">
            <v>250.67</v>
          </cell>
          <cell r="K16">
            <v>199</v>
          </cell>
          <cell r="L16">
            <v>352.8</v>
          </cell>
          <cell r="M16">
            <v>267.76459999999997</v>
          </cell>
          <cell r="N16" t="e">
            <v>#N/A</v>
          </cell>
          <cell r="O16">
            <v>419.55549999999999</v>
          </cell>
          <cell r="R16">
            <v>245.04740000000001</v>
          </cell>
        </row>
        <row r="17">
          <cell r="D17">
            <v>412.5</v>
          </cell>
          <cell r="E17">
            <v>164.60220000000001</v>
          </cell>
          <cell r="F17">
            <v>231</v>
          </cell>
          <cell r="G17">
            <v>216.67</v>
          </cell>
          <cell r="H17">
            <v>220.52</v>
          </cell>
          <cell r="I17">
            <v>234.19</v>
          </cell>
          <cell r="J17">
            <v>250.67</v>
          </cell>
          <cell r="K17">
            <v>217</v>
          </cell>
          <cell r="L17">
            <v>365.49</v>
          </cell>
          <cell r="M17">
            <v>264.60860000000002</v>
          </cell>
          <cell r="N17" t="e">
            <v>#N/A</v>
          </cell>
          <cell r="O17">
            <v>399.2158</v>
          </cell>
          <cell r="R17">
            <v>250.65989999999999</v>
          </cell>
        </row>
        <row r="18">
          <cell r="D18">
            <v>13.889999999999986</v>
          </cell>
          <cell r="E18">
            <v>0</v>
          </cell>
          <cell r="F18">
            <v>-7.8000000000000114</v>
          </cell>
          <cell r="G18">
            <v>-30.95999999999998</v>
          </cell>
          <cell r="H18">
            <v>-0.21999999999999886</v>
          </cell>
          <cell r="I18">
            <v>-1.9499999999999886</v>
          </cell>
          <cell r="J18">
            <v>0</v>
          </cell>
          <cell r="K18">
            <v>-18</v>
          </cell>
          <cell r="L18">
            <v>-12.689999999999998</v>
          </cell>
          <cell r="M18">
            <v>3.1559999999999491</v>
          </cell>
          <cell r="O18">
            <v>20.339699999999993</v>
          </cell>
          <cell r="R18">
            <v>-5.6124999999999829</v>
          </cell>
        </row>
        <row r="19">
          <cell r="D19">
            <v>162.66648819779357</v>
          </cell>
          <cell r="E19">
            <v>67.171575784929772</v>
          </cell>
          <cell r="F19">
            <v>91.084418769593142</v>
          </cell>
          <cell r="G19">
            <v>75.785337857083974</v>
          </cell>
          <cell r="H19">
            <v>89.900974260490003</v>
          </cell>
          <cell r="I19">
            <v>94.773500963487066</v>
          </cell>
          <cell r="J19">
            <v>102.29449486099422</v>
          </cell>
          <cell r="K19">
            <v>81.208778383284212</v>
          </cell>
          <cell r="L19">
            <v>143.97214579709885</v>
          </cell>
          <cell r="M19">
            <v>109.27053296627508</v>
          </cell>
          <cell r="O19">
            <v>171.21401818586935</v>
          </cell>
        </row>
        <row r="20">
          <cell r="D20">
            <v>3.57</v>
          </cell>
          <cell r="E20">
            <v>0</v>
          </cell>
          <cell r="F20">
            <v>17.29</v>
          </cell>
          <cell r="G20">
            <v>9.2799999999999994</v>
          </cell>
          <cell r="H20">
            <v>11.3</v>
          </cell>
          <cell r="I20">
            <v>27.46</v>
          </cell>
          <cell r="J20">
            <v>9.18</v>
          </cell>
          <cell r="K20">
            <v>6.31</v>
          </cell>
          <cell r="L20">
            <v>2.77</v>
          </cell>
          <cell r="M20">
            <v>8.49</v>
          </cell>
          <cell r="N20">
            <v>0</v>
          </cell>
          <cell r="O20">
            <v>4.3499999999999996</v>
          </cell>
          <cell r="R20">
            <v>100</v>
          </cell>
        </row>
        <row r="25">
          <cell r="D25">
            <v>4.6500000000000004</v>
          </cell>
          <cell r="G25">
            <v>2.77</v>
          </cell>
          <cell r="H25">
            <v>3.18</v>
          </cell>
          <cell r="I25">
            <v>3.46</v>
          </cell>
          <cell r="J25">
            <v>3.51</v>
          </cell>
          <cell r="L25">
            <v>2.85</v>
          </cell>
          <cell r="M25" t="str">
            <v/>
          </cell>
          <cell r="N25">
            <v>2.76</v>
          </cell>
          <cell r="Q25">
            <v>2.6074999999999999</v>
          </cell>
          <cell r="R25">
            <v>3.2618999999999998</v>
          </cell>
        </row>
        <row r="26">
          <cell r="D26">
            <v>4.6500000000000004</v>
          </cell>
          <cell r="G26">
            <v>2.78</v>
          </cell>
          <cell r="H26">
            <v>3.17</v>
          </cell>
          <cell r="I26">
            <v>3.47</v>
          </cell>
          <cell r="J26">
            <v>3.51</v>
          </cell>
          <cell r="L26">
            <v>2.6</v>
          </cell>
          <cell r="M26" t="str">
            <v/>
          </cell>
          <cell r="N26">
            <v>2.71</v>
          </cell>
          <cell r="Q26">
            <v>2.5577000000000001</v>
          </cell>
          <cell r="R26">
            <v>3.2488000000000001</v>
          </cell>
        </row>
        <row r="27">
          <cell r="D27">
            <v>0</v>
          </cell>
          <cell r="G27">
            <v>-9.9999999999997868E-3</v>
          </cell>
          <cell r="H27">
            <v>1.0000000000000231E-2</v>
          </cell>
          <cell r="I27">
            <v>-1.0000000000000231E-2</v>
          </cell>
          <cell r="J27">
            <v>0</v>
          </cell>
          <cell r="L27">
            <v>0.25</v>
          </cell>
          <cell r="M27" t="e">
            <v>#VALUE!</v>
          </cell>
          <cell r="N27">
            <v>4.9999999999999822E-2</v>
          </cell>
          <cell r="Q27">
            <v>4.9799999999999844E-2</v>
          </cell>
          <cell r="R27">
            <v>1.3099999999999667E-2</v>
          </cell>
        </row>
        <row r="28">
          <cell r="D28">
            <v>142.55495263496738</v>
          </cell>
          <cell r="G28">
            <v>84.919831999754749</v>
          </cell>
          <cell r="H28">
            <v>97.489193414880901</v>
          </cell>
          <cell r="I28">
            <v>106.07314755204023</v>
          </cell>
          <cell r="J28">
            <v>107.60599650510439</v>
          </cell>
          <cell r="L28">
            <v>87.372390324657417</v>
          </cell>
          <cell r="M28" t="e">
            <v>#VALUE!</v>
          </cell>
          <cell r="Q28">
            <v>79.938072902296213</v>
          </cell>
        </row>
        <row r="29">
          <cell r="D29">
            <v>5.45</v>
          </cell>
          <cell r="G29">
            <v>20.34</v>
          </cell>
          <cell r="H29">
            <v>7.69</v>
          </cell>
          <cell r="I29">
            <v>44.62</v>
          </cell>
          <cell r="J29">
            <v>7.21</v>
          </cell>
          <cell r="L29">
            <v>5.73</v>
          </cell>
          <cell r="M29">
            <v>0</v>
          </cell>
          <cell r="N29">
            <v>4.37</v>
          </cell>
          <cell r="Q29">
            <v>4.59</v>
          </cell>
          <cell r="R29">
            <v>100</v>
          </cell>
        </row>
        <row r="31">
          <cell r="D31">
            <v>4.4400000000000004</v>
          </cell>
          <cell r="F31">
            <v>5.33</v>
          </cell>
          <cell r="G31">
            <v>2.2799999999999998</v>
          </cell>
          <cell r="H31" t="e">
            <v>#N/A</v>
          </cell>
          <cell r="I31">
            <v>3.4</v>
          </cell>
          <cell r="J31">
            <v>3.76</v>
          </cell>
          <cell r="L31">
            <v>2.5099999999999998</v>
          </cell>
          <cell r="N31">
            <v>2.5</v>
          </cell>
          <cell r="Q31">
            <v>2.1457000000000002</v>
          </cell>
          <cell r="R31">
            <v>3.6038000000000001</v>
          </cell>
        </row>
        <row r="32">
          <cell r="D32">
            <v>4.4400000000000004</v>
          </cell>
          <cell r="F32">
            <v>5.22</v>
          </cell>
          <cell r="G32">
            <v>2.33</v>
          </cell>
          <cell r="H32" t="e">
            <v>#N/A</v>
          </cell>
          <cell r="I32">
            <v>3.38</v>
          </cell>
          <cell r="J32">
            <v>3.76</v>
          </cell>
          <cell r="L32">
            <v>2.3199999999999998</v>
          </cell>
          <cell r="N32">
            <v>2.64</v>
          </cell>
          <cell r="Q32">
            <v>2.0485000000000002</v>
          </cell>
          <cell r="R32">
            <v>3.5731999999999999</v>
          </cell>
        </row>
        <row r="33">
          <cell r="D33">
            <v>0</v>
          </cell>
          <cell r="F33">
            <v>0.11000000000000032</v>
          </cell>
          <cell r="G33">
            <v>-5.0000000000000266E-2</v>
          </cell>
          <cell r="H33" t="e">
            <v>#N/A</v>
          </cell>
          <cell r="I33">
            <v>2.0000000000000018E-2</v>
          </cell>
          <cell r="J33">
            <v>0</v>
          </cell>
          <cell r="L33">
            <v>0.18999999999999995</v>
          </cell>
          <cell r="N33">
            <v>-0.14000000000000012</v>
          </cell>
          <cell r="Q33">
            <v>9.7199999999999953E-2</v>
          </cell>
          <cell r="R33">
            <v>3.0600000000000183E-2</v>
          </cell>
        </row>
        <row r="34">
          <cell r="D34">
            <v>123.20328542094457</v>
          </cell>
          <cell r="F34">
            <v>147.89943948054832</v>
          </cell>
          <cell r="G34">
            <v>63.266551972917476</v>
          </cell>
          <cell r="H34" t="e">
            <v>#N/A</v>
          </cell>
          <cell r="I34">
            <v>94.344858205227808</v>
          </cell>
          <cell r="J34">
            <v>104.33431377989899</v>
          </cell>
          <cell r="L34">
            <v>69.648704145624052</v>
          </cell>
          <cell r="Q34">
            <v>59.539930073810979</v>
          </cell>
        </row>
        <row r="35">
          <cell r="D35">
            <v>2.85</v>
          </cell>
          <cell r="F35">
            <v>25.17</v>
          </cell>
          <cell r="G35">
            <v>24.15</v>
          </cell>
          <cell r="H35">
            <v>0</v>
          </cell>
          <cell r="I35">
            <v>21.5</v>
          </cell>
          <cell r="J35">
            <v>16.48</v>
          </cell>
          <cell r="L35">
            <v>4.92</v>
          </cell>
          <cell r="N35">
            <v>1.46</v>
          </cell>
          <cell r="Q35">
            <v>3.47</v>
          </cell>
          <cell r="R35">
            <v>100</v>
          </cell>
        </row>
        <row r="37">
          <cell r="D37">
            <v>3.2</v>
          </cell>
          <cell r="F37">
            <v>2.64</v>
          </cell>
          <cell r="G37">
            <v>2.31</v>
          </cell>
          <cell r="H37" t="e">
            <v>#N/A</v>
          </cell>
          <cell r="I37">
            <v>3.19</v>
          </cell>
          <cell r="J37">
            <v>2.94</v>
          </cell>
          <cell r="L37">
            <v>2.33</v>
          </cell>
          <cell r="N37">
            <v>2.5299999999999998</v>
          </cell>
          <cell r="Q37">
            <v>2.0728</v>
          </cell>
          <cell r="R37">
            <v>2.8104</v>
          </cell>
        </row>
        <row r="38">
          <cell r="D38">
            <v>3.2</v>
          </cell>
          <cell r="F38">
            <v>2.65</v>
          </cell>
          <cell r="G38">
            <v>2.37</v>
          </cell>
          <cell r="H38" t="e">
            <v>#N/A</v>
          </cell>
          <cell r="I38">
            <v>3.16</v>
          </cell>
          <cell r="J38">
            <v>2.94</v>
          </cell>
          <cell r="L38">
            <v>2.4700000000000002</v>
          </cell>
          <cell r="N38">
            <v>2.41</v>
          </cell>
          <cell r="Q38">
            <v>1.867</v>
          </cell>
          <cell r="R38">
            <v>2.8081</v>
          </cell>
        </row>
        <row r="39">
          <cell r="D39">
            <v>0</v>
          </cell>
          <cell r="F39">
            <v>-9.9999999999997868E-3</v>
          </cell>
          <cell r="G39">
            <v>-6.0000000000000053E-2</v>
          </cell>
          <cell r="H39" t="e">
            <v>#N/A</v>
          </cell>
          <cell r="I39">
            <v>2.9999999999999805E-2</v>
          </cell>
          <cell r="J39">
            <v>0</v>
          </cell>
          <cell r="L39">
            <v>-0.14000000000000012</v>
          </cell>
          <cell r="N39">
            <v>0.11999999999999966</v>
          </cell>
          <cell r="Q39">
            <v>0.20579999999999998</v>
          </cell>
          <cell r="R39">
            <v>2.2999999999999687E-3</v>
          </cell>
        </row>
        <row r="40">
          <cell r="D40">
            <v>113.86279533162539</v>
          </cell>
          <cell r="F40">
            <v>93.936806148590961</v>
          </cell>
          <cell r="G40">
            <v>82.194705380017083</v>
          </cell>
          <cell r="H40" t="e">
            <v>#N/A</v>
          </cell>
          <cell r="I40">
            <v>113.50697409621407</v>
          </cell>
          <cell r="J40">
            <v>104.61144321093083</v>
          </cell>
          <cell r="L40">
            <v>82.906347850839751</v>
          </cell>
          <cell r="Q40">
            <v>73.754625676060343</v>
          </cell>
        </row>
        <row r="41">
          <cell r="D41">
            <v>5.14</v>
          </cell>
          <cell r="F41">
            <v>25.14</v>
          </cell>
          <cell r="G41">
            <v>14.29</v>
          </cell>
          <cell r="H41">
            <v>0</v>
          </cell>
          <cell r="I41">
            <v>32.54</v>
          </cell>
          <cell r="J41">
            <v>13.84</v>
          </cell>
          <cell r="L41">
            <v>3.79</v>
          </cell>
          <cell r="N41">
            <v>2.1800000000000002</v>
          </cell>
          <cell r="Q41">
            <v>3.09</v>
          </cell>
          <cell r="R41">
            <v>100.01000000000002</v>
          </cell>
        </row>
        <row r="45">
          <cell r="D45">
            <v>683.5</v>
          </cell>
          <cell r="F45">
            <v>528</v>
          </cell>
          <cell r="I45">
            <v>666.9</v>
          </cell>
          <cell r="J45">
            <v>559.25</v>
          </cell>
          <cell r="K45">
            <v>563.95000000000005</v>
          </cell>
          <cell r="N45">
            <v>491.21</v>
          </cell>
          <cell r="P45">
            <v>447.09</v>
          </cell>
          <cell r="R45">
            <v>598.07249999999999</v>
          </cell>
        </row>
        <row r="46">
          <cell r="D46">
            <v>683.5</v>
          </cell>
          <cell r="F46">
            <v>520</v>
          </cell>
          <cell r="I46">
            <v>658.7</v>
          </cell>
          <cell r="J46">
            <v>559.25</v>
          </cell>
          <cell r="K46">
            <v>563.95000000000005</v>
          </cell>
          <cell r="N46">
            <v>474.17</v>
          </cell>
          <cell r="P46">
            <v>447.09</v>
          </cell>
          <cell r="R46">
            <v>594.82389999999998</v>
          </cell>
        </row>
        <row r="47">
          <cell r="D47">
            <v>0</v>
          </cell>
          <cell r="F47">
            <v>8</v>
          </cell>
          <cell r="I47">
            <v>8.1999999999999318</v>
          </cell>
          <cell r="J47">
            <v>0</v>
          </cell>
          <cell r="K47">
            <v>0</v>
          </cell>
          <cell r="N47">
            <v>17.039999999999964</v>
          </cell>
          <cell r="P47">
            <v>0</v>
          </cell>
          <cell r="R47">
            <v>3.2486000000000104</v>
          </cell>
        </row>
        <row r="48">
          <cell r="D48">
            <v>114.28380338504111</v>
          </cell>
          <cell r="F48">
            <v>88.283611100660877</v>
          </cell>
          <cell r="I48">
            <v>111.5082201572552</v>
          </cell>
          <cell r="J48">
            <v>93.508730128872344</v>
          </cell>
          <cell r="K48">
            <v>94.29458803071536</v>
          </cell>
          <cell r="N48">
            <v>82.132182971128074</v>
          </cell>
          <cell r="P48">
            <v>74.755150922338004</v>
          </cell>
        </row>
        <row r="49">
          <cell r="D49">
            <v>7.99</v>
          </cell>
          <cell r="F49">
            <v>7.91</v>
          </cell>
          <cell r="I49">
            <v>28.82</v>
          </cell>
          <cell r="J49">
            <v>15.97</v>
          </cell>
          <cell r="K49">
            <v>37.450000000000003</v>
          </cell>
          <cell r="N49">
            <v>1.48</v>
          </cell>
          <cell r="P49">
            <v>0.37</v>
          </cell>
          <cell r="R49">
            <v>99.990000000000009</v>
          </cell>
        </row>
      </sheetData>
      <sheetData sheetId="1" refreshError="1">
        <row r="7">
          <cell r="R7">
            <v>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B24" sqref="B24"/>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20"/>
      <c r="C2" s="1020"/>
      <c r="D2" s="1020"/>
      <c r="E2" s="1021"/>
      <c r="F2" s="1021"/>
      <c r="G2" s="870"/>
      <c r="L2" s="871"/>
      <c r="M2" s="871"/>
      <c r="N2" s="871"/>
      <c r="O2" s="871"/>
      <c r="P2" s="871"/>
      <c r="Q2" s="871"/>
      <c r="R2" s="871"/>
      <c r="S2" s="871"/>
      <c r="T2" s="871"/>
      <c r="AI2" s="872"/>
      <c r="AJ2" s="872"/>
    </row>
    <row r="3" spans="2:36" ht="19.5" customHeight="1">
      <c r="B3" s="1020"/>
      <c r="C3" s="1020"/>
      <c r="D3" s="1022" t="s">
        <v>427</v>
      </c>
      <c r="E3" s="1021"/>
      <c r="F3" s="1021"/>
      <c r="G3" s="873"/>
      <c r="H3" s="871"/>
      <c r="I3" s="871"/>
      <c r="J3" s="871"/>
      <c r="K3" s="871"/>
      <c r="L3" s="871"/>
      <c r="M3" s="871"/>
      <c r="N3" s="871"/>
      <c r="O3" s="871"/>
      <c r="P3" s="871"/>
      <c r="Q3" s="871"/>
      <c r="R3" s="871"/>
      <c r="S3" s="871"/>
      <c r="T3" s="871"/>
      <c r="AI3" s="872"/>
      <c r="AJ3" s="872"/>
    </row>
    <row r="4" spans="2:36" ht="15.75">
      <c r="B4" s="1020"/>
      <c r="C4" s="1020"/>
      <c r="D4" s="1022" t="s">
        <v>494</v>
      </c>
      <c r="E4" s="1021"/>
      <c r="F4" s="1021"/>
      <c r="G4" s="873"/>
      <c r="H4" s="874"/>
      <c r="I4" s="871"/>
      <c r="J4" s="871"/>
      <c r="K4" s="871"/>
      <c r="L4" s="871"/>
      <c r="M4" s="871"/>
      <c r="N4" s="871"/>
      <c r="O4" s="871"/>
      <c r="P4" s="871"/>
      <c r="Q4" s="871"/>
      <c r="R4" s="871"/>
      <c r="S4" s="871"/>
      <c r="T4" s="871"/>
    </row>
    <row r="5" spans="2:36" ht="17.25">
      <c r="B5" s="1020"/>
      <c r="C5" s="1020"/>
      <c r="D5" s="1023" t="s">
        <v>479</v>
      </c>
      <c r="E5" s="1020"/>
      <c r="F5" s="1021"/>
      <c r="G5" s="873"/>
      <c r="H5" s="874"/>
      <c r="I5" s="871"/>
      <c r="J5" s="871"/>
      <c r="K5" s="871"/>
      <c r="L5" s="871"/>
      <c r="M5" s="871"/>
      <c r="N5" s="871"/>
      <c r="O5" s="871"/>
      <c r="P5" s="871"/>
      <c r="Q5" s="871"/>
      <c r="R5" s="871"/>
      <c r="S5" s="871"/>
      <c r="T5" s="871"/>
    </row>
    <row r="6" spans="2:36" ht="18" customHeight="1">
      <c r="B6" s="1021"/>
      <c r="C6" s="1021"/>
      <c r="D6" s="1021"/>
      <c r="E6" s="1021"/>
      <c r="F6" s="1021"/>
      <c r="G6" s="873"/>
      <c r="H6" s="874"/>
      <c r="I6" s="871"/>
      <c r="J6" s="871"/>
      <c r="K6" s="871"/>
      <c r="L6" s="871"/>
      <c r="M6" s="871"/>
      <c r="N6" s="871"/>
      <c r="O6" s="871"/>
      <c r="P6" s="871"/>
      <c r="Q6" s="871"/>
      <c r="R6" s="871"/>
      <c r="S6" s="871"/>
      <c r="T6" s="871"/>
    </row>
    <row r="7" spans="2:36" ht="16.5" customHeight="1">
      <c r="B7" s="1025" t="s">
        <v>0</v>
      </c>
      <c r="C7" s="897"/>
      <c r="D7" s="897"/>
      <c r="E7" s="871"/>
      <c r="F7" s="871"/>
      <c r="G7" s="873"/>
      <c r="H7" s="871"/>
      <c r="I7" s="871"/>
      <c r="J7" s="871"/>
      <c r="K7" s="871"/>
      <c r="L7" s="871"/>
      <c r="M7" s="871"/>
      <c r="N7" s="871"/>
      <c r="O7" s="871"/>
      <c r="P7" s="871"/>
      <c r="Q7" s="871"/>
      <c r="R7" s="871"/>
      <c r="S7" s="871"/>
      <c r="T7" s="871"/>
    </row>
    <row r="8" spans="2:36" ht="23.25" customHeight="1">
      <c r="B8" s="1024"/>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528</v>
      </c>
      <c r="C12" s="879"/>
      <c r="D12" s="880"/>
      <c r="E12" s="881" t="s">
        <v>529</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6" t="s">
        <v>480</v>
      </c>
      <c r="C15" s="1027"/>
      <c r="D15" s="1029" t="s">
        <v>530</v>
      </c>
      <c r="E15" s="1030"/>
      <c r="F15" s="1027"/>
      <c r="G15" s="1028"/>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495</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492</v>
      </c>
      <c r="C19" s="886"/>
      <c r="D19" s="886"/>
      <c r="E19" s="886"/>
      <c r="F19" s="885"/>
      <c r="G19" s="886"/>
      <c r="H19" s="886"/>
      <c r="I19" s="886"/>
      <c r="J19" s="886"/>
      <c r="K19" s="871"/>
      <c r="L19" s="871"/>
      <c r="M19" s="871"/>
      <c r="N19" s="871"/>
      <c r="O19" s="871"/>
      <c r="P19" s="871"/>
      <c r="Q19" s="871"/>
      <c r="R19" s="871"/>
      <c r="S19" s="871"/>
      <c r="T19" s="871"/>
    </row>
    <row r="20" spans="2:20" ht="15">
      <c r="B20" s="886" t="s">
        <v>493</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481</v>
      </c>
      <c r="C26" s="884"/>
      <c r="D26" s="884"/>
      <c r="E26" s="884"/>
      <c r="F26" s="884"/>
      <c r="G26" s="871"/>
      <c r="H26" s="871"/>
      <c r="I26" s="871"/>
      <c r="J26" s="871"/>
      <c r="K26" s="871"/>
      <c r="L26" s="871"/>
      <c r="M26" s="871"/>
      <c r="N26" s="871"/>
      <c r="O26" s="871"/>
      <c r="P26" s="871"/>
      <c r="Q26" s="871"/>
      <c r="R26" s="871"/>
      <c r="S26" s="871"/>
      <c r="T26" s="871"/>
    </row>
    <row r="27" spans="2:20" ht="15">
      <c r="B27" s="885" t="s">
        <v>486</v>
      </c>
      <c r="C27" s="885"/>
      <c r="D27" s="885"/>
      <c r="E27" s="885"/>
      <c r="F27" s="885"/>
      <c r="G27" s="886"/>
      <c r="H27" s="886"/>
      <c r="I27" s="886"/>
      <c r="J27" s="886"/>
      <c r="K27" s="871"/>
      <c r="L27" s="871"/>
      <c r="M27" s="871"/>
      <c r="N27" s="871"/>
      <c r="O27" s="871"/>
      <c r="P27" s="871"/>
      <c r="Q27" s="871"/>
      <c r="R27" s="871"/>
      <c r="S27" s="871"/>
      <c r="T27" s="871"/>
    </row>
    <row r="28" spans="2:20" ht="15">
      <c r="B28" s="884" t="s">
        <v>482</v>
      </c>
      <c r="C28" s="895" t="s">
        <v>512</v>
      </c>
      <c r="D28" s="884"/>
      <c r="E28" s="884"/>
      <c r="F28" s="884"/>
      <c r="G28" s="871"/>
      <c r="H28" s="871"/>
      <c r="I28" s="871"/>
      <c r="J28" s="871"/>
      <c r="K28" s="871"/>
      <c r="L28" s="871"/>
      <c r="M28" s="871"/>
      <c r="N28" s="871"/>
      <c r="O28" s="871"/>
      <c r="P28" s="871"/>
      <c r="Q28" s="871"/>
      <c r="R28" s="871"/>
      <c r="S28" s="871"/>
      <c r="T28" s="871"/>
    </row>
    <row r="29" spans="2:20" ht="15">
      <c r="B29" s="884" t="s">
        <v>496</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483</v>
      </c>
      <c r="C31" s="889"/>
      <c r="D31" s="889"/>
      <c r="E31" s="889"/>
      <c r="F31" s="889"/>
      <c r="G31" s="890"/>
      <c r="H31" s="890"/>
      <c r="I31" s="890"/>
      <c r="J31" s="890"/>
      <c r="K31" s="890"/>
      <c r="L31" s="890"/>
      <c r="M31" s="890"/>
      <c r="N31" s="890"/>
      <c r="O31" s="890"/>
      <c r="P31" s="890"/>
      <c r="Q31" s="871"/>
      <c r="R31" s="871"/>
      <c r="S31" s="871"/>
      <c r="T31" s="871"/>
    </row>
    <row r="32" spans="2:20" ht="15">
      <c r="B32" s="891" t="s">
        <v>484</v>
      </c>
      <c r="C32" s="889"/>
      <c r="D32" s="889"/>
      <c r="E32" s="889"/>
      <c r="F32" s="889"/>
      <c r="G32" s="890"/>
      <c r="H32" s="890"/>
      <c r="I32" s="890"/>
      <c r="J32" s="890"/>
      <c r="K32" s="890"/>
      <c r="L32" s="890"/>
      <c r="M32" s="890"/>
      <c r="N32" s="890"/>
      <c r="O32" s="890"/>
      <c r="P32" s="890"/>
      <c r="Q32" s="871"/>
      <c r="R32" s="871"/>
      <c r="S32" s="871"/>
      <c r="T32" s="871"/>
    </row>
    <row r="33" spans="2:20" ht="15.75">
      <c r="B33" s="891" t="s">
        <v>485</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518" t="s">
        <v>433</v>
      </c>
      <c r="B1" s="1518"/>
      <c r="C1" s="1518"/>
      <c r="D1" s="1518"/>
      <c r="E1" s="1518"/>
      <c r="F1" s="1518"/>
      <c r="G1" s="471"/>
      <c r="H1" s="471"/>
    </row>
    <row r="2" spans="1:8" ht="18.75" customHeight="1" thickBot="1">
      <c r="A2" s="913"/>
      <c r="B2" s="912"/>
      <c r="C2" s="912"/>
      <c r="D2" s="912"/>
      <c r="E2" s="912"/>
      <c r="F2" s="912"/>
    </row>
    <row r="3" spans="1:8" ht="27" customHeight="1">
      <c r="A3" s="1514" t="s">
        <v>53</v>
      </c>
      <c r="B3" s="1514" t="s">
        <v>90</v>
      </c>
      <c r="C3" s="1519" t="s">
        <v>59</v>
      </c>
      <c r="D3" s="1520"/>
      <c r="E3" s="1521"/>
      <c r="F3" s="1516" t="s">
        <v>91</v>
      </c>
      <c r="G3" s="1517"/>
      <c r="H3" s="3"/>
    </row>
    <row r="4" spans="1:8" ht="32.25" customHeight="1" thickBot="1">
      <c r="A4" s="1515"/>
      <c r="B4" s="1515"/>
      <c r="C4" s="1043">
        <v>45214</v>
      </c>
      <c r="D4" s="1044">
        <v>45207</v>
      </c>
      <c r="E4" s="1045">
        <v>44850</v>
      </c>
      <c r="F4" s="1046" t="s">
        <v>277</v>
      </c>
      <c r="G4" s="1047" t="s">
        <v>92</v>
      </c>
      <c r="H4" s="3"/>
    </row>
    <row r="5" spans="1:8" ht="29.25" customHeight="1">
      <c r="A5" s="1409" t="s">
        <v>96</v>
      </c>
      <c r="B5" s="1410" t="s">
        <v>261</v>
      </c>
      <c r="C5" s="1048">
        <v>826.64</v>
      </c>
      <c r="D5" s="1049" t="s">
        <v>200</v>
      </c>
      <c r="E5" s="1050">
        <v>693.65099999999995</v>
      </c>
      <c r="F5" s="1051" t="s">
        <v>73</v>
      </c>
      <c r="G5" s="1052">
        <v>19.172321527684677</v>
      </c>
      <c r="H5" s="3"/>
    </row>
    <row r="6" spans="1:8" ht="28.5" customHeight="1" thickBot="1">
      <c r="A6" s="1411" t="s">
        <v>97</v>
      </c>
      <c r="B6" s="1412" t="s">
        <v>261</v>
      </c>
      <c r="C6" s="1053">
        <v>1283.46</v>
      </c>
      <c r="D6" s="1054" t="s">
        <v>200</v>
      </c>
      <c r="E6" s="1055">
        <v>1125.02</v>
      </c>
      <c r="F6" s="1056" t="s">
        <v>73</v>
      </c>
      <c r="G6" s="1057">
        <v>14.083305185685594</v>
      </c>
      <c r="H6" s="3"/>
    </row>
    <row r="7" spans="1:8" ht="32.25" customHeight="1" thickBot="1">
      <c r="A7" s="1413" t="s">
        <v>93</v>
      </c>
      <c r="B7" s="1414" t="s">
        <v>94</v>
      </c>
      <c r="C7" s="1053" t="s">
        <v>200</v>
      </c>
      <c r="D7" s="1058" t="s">
        <v>200</v>
      </c>
      <c r="E7" s="1059" t="s">
        <v>514</v>
      </c>
      <c r="F7" s="1056" t="s">
        <v>73</v>
      </c>
      <c r="G7" s="1057" t="s">
        <v>73</v>
      </c>
      <c r="H7" s="3"/>
    </row>
    <row r="8" spans="1:8" s="3" customFormat="1" ht="15.75">
      <c r="A8" s="601"/>
      <c r="B8" s="602"/>
      <c r="D8" s="580"/>
      <c r="E8" s="581"/>
      <c r="F8" s="582"/>
      <c r="G8" s="582"/>
    </row>
    <row r="9" spans="1:8" ht="19.5" customHeight="1">
      <c r="A9" s="1016" t="s">
        <v>38</v>
      </c>
      <c r="B9" s="897"/>
      <c r="C9" s="3"/>
      <c r="E9" s="3"/>
      <c r="F9" s="3"/>
      <c r="G9" s="3"/>
      <c r="H9" s="3"/>
    </row>
    <row r="10" spans="1:8">
      <c r="A10" s="1017" t="s">
        <v>491</v>
      </c>
      <c r="B10" s="897"/>
      <c r="C10" s="3"/>
      <c r="E10" s="3"/>
      <c r="F10" s="3"/>
      <c r="G10" s="3"/>
      <c r="H10" s="3"/>
    </row>
    <row r="11" spans="1:8" ht="15">
      <c r="A11" s="1018"/>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I37" sqref="I37"/>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527</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1"/>
      <c r="B3" s="908"/>
      <c r="C3" s="909"/>
      <c r="D3" s="909"/>
      <c r="E3" s="909"/>
      <c r="F3" s="909"/>
      <c r="G3" s="909"/>
      <c r="H3" s="909"/>
    </row>
    <row r="4" spans="1:14" ht="34.5" customHeight="1" thickBot="1">
      <c r="A4" s="900"/>
      <c r="B4" s="913"/>
    </row>
    <row r="5" spans="1:14" ht="24.95" customHeight="1">
      <c r="B5" s="1522" t="s">
        <v>95</v>
      </c>
      <c r="C5" s="1524" t="s">
        <v>429</v>
      </c>
      <c r="D5" s="1525"/>
      <c r="E5" s="1526" t="s">
        <v>430</v>
      </c>
      <c r="F5" s="910"/>
    </row>
    <row r="6" spans="1:14" ht="24.95" customHeight="1" thickBot="1">
      <c r="B6" s="1523"/>
      <c r="C6" s="1415">
        <v>45214</v>
      </c>
      <c r="D6" s="1416">
        <v>45207</v>
      </c>
      <c r="E6" s="1527"/>
    </row>
    <row r="7" spans="1:14" ht="24.95" customHeight="1" thickBot="1">
      <c r="B7" s="1528" t="s">
        <v>446</v>
      </c>
      <c r="C7" s="1529"/>
      <c r="D7" s="1529"/>
      <c r="E7" s="1530"/>
    </row>
    <row r="8" spans="1:14" ht="24.95" customHeight="1">
      <c r="B8" s="1417" t="s">
        <v>475</v>
      </c>
      <c r="C8" s="1418">
        <v>58.42</v>
      </c>
      <c r="D8" s="1419" t="s">
        <v>200</v>
      </c>
      <c r="E8" s="1420" t="s">
        <v>73</v>
      </c>
    </row>
    <row r="9" spans="1:14" ht="24.95" customHeight="1">
      <c r="B9" s="1421" t="s">
        <v>447</v>
      </c>
      <c r="C9" s="1422">
        <v>34.78</v>
      </c>
      <c r="D9" s="1423">
        <v>34.299999999999997</v>
      </c>
      <c r="E9" s="1420">
        <v>1.3994169096210001</v>
      </c>
    </row>
    <row r="10" spans="1:14" ht="24.95" customHeight="1" thickBot="1">
      <c r="B10" s="1424" t="s">
        <v>448</v>
      </c>
      <c r="C10" s="1425">
        <v>24.23</v>
      </c>
      <c r="D10" s="1426">
        <v>23.27</v>
      </c>
      <c r="E10" s="1427">
        <v>4.1254834550924002</v>
      </c>
    </row>
    <row r="11" spans="1:14" ht="25.5" customHeight="1" thickBot="1">
      <c r="B11" s="1531" t="s">
        <v>449</v>
      </c>
      <c r="C11" s="1529"/>
      <c r="D11" s="1529"/>
      <c r="E11" s="1530"/>
    </row>
    <row r="12" spans="1:14" ht="20.25" customHeight="1" thickBot="1">
      <c r="B12" s="1428" t="s">
        <v>447</v>
      </c>
      <c r="C12" s="1429">
        <v>35.26</v>
      </c>
      <c r="D12" s="1430">
        <v>33.47</v>
      </c>
      <c r="E12" s="1431">
        <v>5.3480729011054651</v>
      </c>
    </row>
    <row r="13" spans="1:14" ht="15.75">
      <c r="B13" s="911" t="s">
        <v>477</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F26" sqref="AF26"/>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106" t="s">
        <v>416</v>
      </c>
      <c r="B1" s="1107"/>
      <c r="C1" s="1107"/>
      <c r="D1" s="1108"/>
      <c r="E1" s="1108"/>
      <c r="F1" s="1107"/>
      <c r="G1" s="1107"/>
      <c r="H1" s="1107"/>
      <c r="I1" s="1107"/>
      <c r="J1" s="1107"/>
      <c r="K1" s="1107"/>
      <c r="L1" s="1107"/>
      <c r="M1" s="1107"/>
      <c r="N1" s="1107"/>
      <c r="O1" s="1107"/>
      <c r="P1" s="1107"/>
      <c r="Q1" s="1107"/>
      <c r="R1" s="1107"/>
      <c r="S1" s="1107"/>
      <c r="T1" s="1107"/>
      <c r="U1" s="1107"/>
      <c r="V1" s="1107"/>
      <c r="W1" s="1107"/>
      <c r="X1" s="1107"/>
      <c r="Y1" s="1107"/>
      <c r="Z1" s="1109"/>
      <c r="AA1" s="1109" t="s">
        <v>421</v>
      </c>
      <c r="AD1" s="713">
        <v>1</v>
      </c>
      <c r="AE1" s="713"/>
      <c r="AF1" s="713"/>
      <c r="AG1" s="713">
        <v>0</v>
      </c>
      <c r="AH1" s="713">
        <v>0</v>
      </c>
      <c r="AI1" s="713">
        <v>0</v>
      </c>
    </row>
    <row r="2" spans="1:35" s="715" customFormat="1" ht="18" customHeight="1">
      <c r="A2" s="1110"/>
      <c r="B2" s="1111"/>
      <c r="C2" s="1111"/>
      <c r="D2" s="1112"/>
      <c r="E2" s="1112"/>
      <c r="F2" s="1111"/>
      <c r="G2" s="1111"/>
      <c r="H2" s="1111"/>
      <c r="I2" s="1111"/>
      <c r="J2" s="1111"/>
      <c r="K2" s="1111"/>
      <c r="L2" s="1111"/>
      <c r="M2" s="1111"/>
      <c r="N2" s="1111"/>
      <c r="O2" s="1111"/>
      <c r="P2" s="1111"/>
      <c r="Q2" s="1111"/>
      <c r="R2" s="1111"/>
      <c r="S2" s="1111"/>
      <c r="T2" s="1111"/>
      <c r="U2" s="1111"/>
      <c r="V2" s="1111"/>
      <c r="W2" s="1111"/>
      <c r="X2" s="1111"/>
      <c r="Y2" s="1111"/>
      <c r="Z2" s="714"/>
      <c r="AA2" s="1113" t="s">
        <v>518</v>
      </c>
      <c r="AD2" s="716"/>
      <c r="AF2" s="717"/>
    </row>
    <row r="3" spans="1:35" s="712" customFormat="1" ht="15" customHeight="1">
      <c r="A3" s="718"/>
      <c r="B3" s="719"/>
      <c r="C3" s="720"/>
      <c r="D3" s="1434"/>
      <c r="E3" s="1434"/>
      <c r="F3" s="720"/>
      <c r="G3" s="720"/>
      <c r="H3" s="720"/>
      <c r="I3" s="720"/>
      <c r="J3" s="720"/>
      <c r="K3" s="720"/>
      <c r="L3" s="720"/>
      <c r="M3" s="720"/>
      <c r="N3" s="720"/>
      <c r="Y3" s="721"/>
      <c r="Z3" s="722"/>
      <c r="AA3" s="723"/>
    </row>
    <row r="4" spans="1:35" ht="15">
      <c r="A4" s="718"/>
      <c r="Y4" s="1537">
        <v>39</v>
      </c>
      <c r="Z4" s="1537"/>
      <c r="AA4" s="1537"/>
    </row>
    <row r="5" spans="1:35" ht="15.75">
      <c r="A5" s="1114" t="s">
        <v>519</v>
      </c>
      <c r="B5" s="724"/>
      <c r="C5" s="724"/>
      <c r="D5" s="724"/>
      <c r="E5" s="724"/>
      <c r="F5" s="724"/>
      <c r="G5" s="724"/>
      <c r="H5" s="724"/>
      <c r="I5" s="724"/>
      <c r="J5" s="724"/>
      <c r="Y5" s="1435"/>
      <c r="Z5" s="1436" t="s">
        <v>422</v>
      </c>
      <c r="AA5" s="1437">
        <v>45194</v>
      </c>
      <c r="AE5" s="712"/>
      <c r="AF5" s="712"/>
      <c r="AG5" s="712"/>
      <c r="AH5" s="712"/>
      <c r="AI5" s="712"/>
    </row>
    <row r="6" spans="1:35">
      <c r="Y6" s="1435"/>
      <c r="Z6" s="1438" t="s">
        <v>423</v>
      </c>
      <c r="AA6" s="1439">
        <v>45200</v>
      </c>
      <c r="AE6" s="712"/>
      <c r="AF6" s="712"/>
      <c r="AG6" s="712"/>
      <c r="AH6" s="712"/>
      <c r="AI6" s="712"/>
    </row>
    <row r="7" spans="1:35" s="724" customFormat="1" ht="15.75">
      <c r="A7" s="1538" t="s">
        <v>424</v>
      </c>
      <c r="B7" s="1538"/>
      <c r="C7" s="1538"/>
      <c r="D7" s="1538"/>
      <c r="E7" s="1538"/>
      <c r="F7" s="1538"/>
      <c r="G7" s="1538"/>
      <c r="H7" s="1538"/>
      <c r="I7" s="1538"/>
      <c r="J7" s="1538"/>
      <c r="K7" s="1538"/>
      <c r="L7" s="1538"/>
      <c r="M7" s="1538"/>
      <c r="N7" s="1538"/>
      <c r="O7" s="1538"/>
      <c r="P7" s="1538"/>
      <c r="Q7" s="1538"/>
      <c r="R7" s="1538"/>
      <c r="S7" s="1538"/>
      <c r="T7" s="1538"/>
      <c r="U7" s="1538"/>
      <c r="V7" s="1538"/>
      <c r="W7" s="1538"/>
      <c r="X7" s="1538"/>
      <c r="Y7" s="1538"/>
      <c r="Z7" s="1538"/>
      <c r="AA7" s="1432"/>
      <c r="AB7" s="1077"/>
      <c r="AC7" s="1077"/>
      <c r="AD7" s="1077"/>
      <c r="AE7" s="712"/>
      <c r="AF7" s="712"/>
      <c r="AG7" s="712"/>
      <c r="AH7" s="712"/>
      <c r="AI7" s="712"/>
    </row>
    <row r="8" spans="1:35" s="724" customFormat="1" ht="15.75">
      <c r="A8" s="1538" t="s">
        <v>425</v>
      </c>
      <c r="B8" s="1538"/>
      <c r="C8" s="1538"/>
      <c r="D8" s="1538"/>
      <c r="E8" s="1538"/>
      <c r="F8" s="1538"/>
      <c r="G8" s="1538"/>
      <c r="H8" s="1538"/>
      <c r="I8" s="1538"/>
      <c r="J8" s="1538"/>
      <c r="K8" s="1538"/>
      <c r="L8" s="1538"/>
      <c r="M8" s="1538"/>
      <c r="N8" s="1538"/>
      <c r="O8" s="1538"/>
      <c r="P8" s="1538"/>
      <c r="Q8" s="1538"/>
      <c r="R8" s="1538"/>
      <c r="S8" s="1538"/>
      <c r="T8" s="1538"/>
      <c r="U8" s="1538"/>
      <c r="V8" s="1538"/>
      <c r="W8" s="1538"/>
      <c r="X8" s="1538"/>
      <c r="Y8" s="1538"/>
      <c r="Z8" s="1538"/>
      <c r="AA8" s="1432"/>
      <c r="AB8" s="1077"/>
      <c r="AC8" s="1077"/>
      <c r="AD8" s="1077"/>
      <c r="AE8" s="712"/>
      <c r="AF8" s="712"/>
      <c r="AG8" s="712"/>
      <c r="AH8" s="712"/>
      <c r="AI8" s="712"/>
    </row>
    <row r="9" spans="1:35" s="724" customFormat="1" ht="13.5" thickBot="1">
      <c r="A9" s="1440"/>
      <c r="B9" s="1440"/>
      <c r="C9" s="1078"/>
      <c r="D9" s="1078"/>
      <c r="E9" s="1078"/>
      <c r="F9" s="1078"/>
      <c r="G9" s="1078"/>
      <c r="H9" s="1441"/>
      <c r="I9" s="1078"/>
      <c r="J9" s="1078"/>
      <c r="K9" s="1078"/>
      <c r="L9" s="1078"/>
      <c r="M9" s="1078"/>
      <c r="N9" s="1078"/>
      <c r="O9" s="1078"/>
      <c r="P9" s="1078"/>
      <c r="Q9" s="1078"/>
      <c r="R9" s="1078"/>
      <c r="S9" s="1078"/>
      <c r="T9" s="1078"/>
      <c r="U9" s="1078"/>
      <c r="V9" s="1078"/>
      <c r="W9" s="1078"/>
      <c r="X9" s="1078"/>
      <c r="Y9" s="1078"/>
      <c r="Z9" s="1440"/>
      <c r="AA9" s="1440"/>
      <c r="AB9" s="1077"/>
      <c r="AC9" s="1077"/>
      <c r="AD9" s="1077"/>
      <c r="AE9" s="712"/>
      <c r="AF9" s="712"/>
      <c r="AG9" s="712"/>
      <c r="AH9" s="712"/>
      <c r="AI9" s="712"/>
    </row>
    <row r="10" spans="1:35" s="724" customFormat="1" ht="13.5" thickBot="1">
      <c r="A10" s="1442" t="s">
        <v>310</v>
      </c>
      <c r="B10" s="1440"/>
      <c r="C10" s="1539" t="s">
        <v>362</v>
      </c>
      <c r="D10" s="1540"/>
      <c r="E10" s="1540"/>
      <c r="F10" s="1540"/>
      <c r="G10" s="1540"/>
      <c r="H10" s="1541"/>
      <c r="I10" s="1078"/>
      <c r="J10" s="1539" t="s">
        <v>363</v>
      </c>
      <c r="K10" s="1540"/>
      <c r="L10" s="1540"/>
      <c r="M10" s="1540"/>
      <c r="N10" s="1540"/>
      <c r="O10" s="1541"/>
      <c r="P10" s="1078"/>
      <c r="Q10" s="1539" t="s">
        <v>364</v>
      </c>
      <c r="R10" s="1540"/>
      <c r="S10" s="1540"/>
      <c r="T10" s="1540"/>
      <c r="U10" s="1540"/>
      <c r="V10" s="1541"/>
      <c r="W10" s="1078"/>
      <c r="X10" s="1542" t="s">
        <v>365</v>
      </c>
      <c r="Y10" s="1543"/>
      <c r="Z10" s="1543"/>
      <c r="AA10" s="1544"/>
      <c r="AB10" s="1077"/>
      <c r="AC10" s="1077"/>
      <c r="AD10" s="1077"/>
      <c r="AE10" s="712"/>
      <c r="AF10" s="712"/>
      <c r="AG10" s="712"/>
      <c r="AH10" s="712"/>
      <c r="AI10" s="712"/>
    </row>
    <row r="11" spans="1:35" s="724" customFormat="1" ht="12" customHeight="1">
      <c r="A11" s="1440"/>
      <c r="B11" s="1440"/>
      <c r="C11" s="1532" t="s">
        <v>311</v>
      </c>
      <c r="D11" s="1532" t="s">
        <v>312</v>
      </c>
      <c r="E11" s="1532" t="s">
        <v>313</v>
      </c>
      <c r="F11" s="1532" t="s">
        <v>314</v>
      </c>
      <c r="G11" s="1443" t="s">
        <v>357</v>
      </c>
      <c r="H11" s="1444"/>
      <c r="I11" s="1078"/>
      <c r="J11" s="1536" t="s">
        <v>315</v>
      </c>
      <c r="K11" s="1536" t="s">
        <v>316</v>
      </c>
      <c r="L11" s="1536" t="s">
        <v>317</v>
      </c>
      <c r="M11" s="1536" t="s">
        <v>314</v>
      </c>
      <c r="N11" s="1443" t="s">
        <v>357</v>
      </c>
      <c r="O11" s="1443"/>
      <c r="P11" s="1078"/>
      <c r="Q11" s="1532" t="s">
        <v>311</v>
      </c>
      <c r="R11" s="1532" t="s">
        <v>312</v>
      </c>
      <c r="S11" s="1532" t="s">
        <v>313</v>
      </c>
      <c r="T11" s="1532" t="s">
        <v>314</v>
      </c>
      <c r="U11" s="1443" t="s">
        <v>357</v>
      </c>
      <c r="V11" s="1444"/>
      <c r="W11" s="1078"/>
      <c r="X11" s="1534" t="s">
        <v>318</v>
      </c>
      <c r="Y11" s="1445" t="s">
        <v>319</v>
      </c>
      <c r="Z11" s="1443" t="s">
        <v>357</v>
      </c>
      <c r="AA11" s="1443"/>
      <c r="AB11" s="1077"/>
      <c r="AC11" s="1077"/>
      <c r="AD11" s="1077"/>
      <c r="AE11" s="712"/>
      <c r="AF11" s="712"/>
      <c r="AG11" s="712"/>
      <c r="AH11" s="712"/>
      <c r="AI11" s="712"/>
    </row>
    <row r="12" spans="1:35" s="724" customFormat="1" ht="12" customHeight="1" thickBot="1">
      <c r="A12" s="1446" t="s">
        <v>358</v>
      </c>
      <c r="B12" s="1440"/>
      <c r="C12" s="1533"/>
      <c r="D12" s="1533"/>
      <c r="E12" s="1533"/>
      <c r="F12" s="1533"/>
      <c r="G12" s="1447" t="s">
        <v>359</v>
      </c>
      <c r="H12" s="1448" t="s">
        <v>320</v>
      </c>
      <c r="I12" s="1449"/>
      <c r="J12" s="1533"/>
      <c r="K12" s="1533"/>
      <c r="L12" s="1533"/>
      <c r="M12" s="1533"/>
      <c r="N12" s="1447" t="s">
        <v>359</v>
      </c>
      <c r="O12" s="1448" t="s">
        <v>320</v>
      </c>
      <c r="P12" s="1440"/>
      <c r="Q12" s="1533"/>
      <c r="R12" s="1533"/>
      <c r="S12" s="1533"/>
      <c r="T12" s="1533"/>
      <c r="U12" s="1447" t="s">
        <v>359</v>
      </c>
      <c r="V12" s="1448" t="s">
        <v>320</v>
      </c>
      <c r="W12" s="1440"/>
      <c r="X12" s="1535"/>
      <c r="Y12" s="1450" t="s">
        <v>321</v>
      </c>
      <c r="Z12" s="1447" t="s">
        <v>359</v>
      </c>
      <c r="AA12" s="1447" t="s">
        <v>320</v>
      </c>
      <c r="AB12" s="1077"/>
      <c r="AC12" s="1077"/>
      <c r="AD12" s="1077"/>
      <c r="AE12" s="1077"/>
    </row>
    <row r="13" spans="1:35" s="724" customFormat="1" ht="15.75" thickBot="1">
      <c r="A13" s="1451" t="s">
        <v>360</v>
      </c>
      <c r="B13" s="1440"/>
      <c r="C13" s="1079">
        <v>488.64499999999998</v>
      </c>
      <c r="D13" s="1080">
        <v>479.58100000000002</v>
      </c>
      <c r="E13" s="1081"/>
      <c r="F13" s="1082">
        <v>480.69600000000003</v>
      </c>
      <c r="G13" s="725">
        <v>0.56500000000005457</v>
      </c>
      <c r="H13" s="726">
        <v>1.1767621753231428E-3</v>
      </c>
      <c r="I13" s="1449"/>
      <c r="J13" s="1079">
        <v>364.78800000000001</v>
      </c>
      <c r="K13" s="1080">
        <v>478.68099999999998</v>
      </c>
      <c r="L13" s="1081">
        <v>486.93599999999998</v>
      </c>
      <c r="M13" s="1082">
        <v>483.678</v>
      </c>
      <c r="N13" s="725">
        <v>-2.01400000000001</v>
      </c>
      <c r="O13" s="726">
        <v>-4.1466608467918276E-3</v>
      </c>
      <c r="P13" s="1440"/>
      <c r="Q13" s="1079">
        <v>507.17599999999999</v>
      </c>
      <c r="R13" s="1080">
        <v>508.05900000000003</v>
      </c>
      <c r="S13" s="1081"/>
      <c r="T13" s="1082">
        <v>495.38900000000001</v>
      </c>
      <c r="U13" s="725">
        <v>3.5260000000000105</v>
      </c>
      <c r="V13" s="726">
        <v>7.1686628187117574E-3</v>
      </c>
      <c r="W13" s="1440"/>
      <c r="X13" s="1083">
        <v>483.72210000000001</v>
      </c>
      <c r="Y13" s="757">
        <v>217.50094424460431</v>
      </c>
      <c r="Z13" s="725">
        <v>0.81630000000001246</v>
      </c>
      <c r="AA13" s="726">
        <v>1.6903917906971877E-3</v>
      </c>
      <c r="AB13" s="1077"/>
      <c r="AC13" s="1077"/>
      <c r="AD13" s="1077"/>
      <c r="AE13" s="1077"/>
      <c r="AF13" s="727"/>
    </row>
    <row r="14" spans="1:35" s="724" customFormat="1" ht="2.1" customHeight="1">
      <c r="A14" s="1452"/>
      <c r="B14" s="1440"/>
      <c r="C14" s="1452"/>
      <c r="D14" s="1078"/>
      <c r="E14" s="1078"/>
      <c r="F14" s="1078"/>
      <c r="G14" s="1078"/>
      <c r="H14" s="728"/>
      <c r="I14" s="1078"/>
      <c r="J14" s="1078"/>
      <c r="K14" s="1078"/>
      <c r="L14" s="1078"/>
      <c r="M14" s="1078"/>
      <c r="N14" s="1078"/>
      <c r="O14" s="729"/>
      <c r="P14" s="1440"/>
      <c r="Q14" s="1452"/>
      <c r="R14" s="1078"/>
      <c r="S14" s="1078"/>
      <c r="T14" s="1078"/>
      <c r="U14" s="1078"/>
      <c r="V14" s="728"/>
      <c r="W14" s="1440"/>
      <c r="X14" s="1453"/>
      <c r="Y14" s="1084"/>
      <c r="Z14" s="1452"/>
      <c r="AA14" s="1452"/>
      <c r="AB14" s="1077"/>
      <c r="AC14" s="1077"/>
      <c r="AD14" s="1077"/>
      <c r="AE14" s="1077"/>
    </row>
    <row r="15" spans="1:35" s="724" customFormat="1" ht="2.85" customHeight="1">
      <c r="A15" s="1454"/>
      <c r="B15" s="1440"/>
      <c r="C15" s="1454"/>
      <c r="D15" s="1454"/>
      <c r="E15" s="1454"/>
      <c r="F15" s="1454"/>
      <c r="G15" s="730"/>
      <c r="H15" s="731"/>
      <c r="I15" s="1454"/>
      <c r="J15" s="1454"/>
      <c r="K15" s="1454"/>
      <c r="L15" s="1454"/>
      <c r="M15" s="1454"/>
      <c r="N15" s="1454"/>
      <c r="O15" s="732"/>
      <c r="P15" s="1454"/>
      <c r="Q15" s="1454"/>
      <c r="R15" s="1454"/>
      <c r="S15" s="1454"/>
      <c r="T15" s="1454"/>
      <c r="U15" s="730"/>
      <c r="V15" s="731"/>
      <c r="W15" s="1454"/>
      <c r="X15" s="1454"/>
      <c r="Y15" s="1454"/>
      <c r="Z15" s="1455"/>
      <c r="AA15" s="1455"/>
      <c r="AB15" s="1077"/>
      <c r="AC15" s="1077"/>
      <c r="AD15" s="1077"/>
      <c r="AE15" s="1077"/>
    </row>
    <row r="16" spans="1:35" s="724" customFormat="1" ht="13.5" thickBot="1">
      <c r="A16" s="1454"/>
      <c r="B16" s="1440"/>
      <c r="C16" s="1456" t="s">
        <v>322</v>
      </c>
      <c r="D16" s="1456" t="s">
        <v>323</v>
      </c>
      <c r="E16" s="1456" t="s">
        <v>324</v>
      </c>
      <c r="F16" s="1456" t="s">
        <v>325</v>
      </c>
      <c r="G16" s="1456"/>
      <c r="H16" s="733"/>
      <c r="I16" s="1078"/>
      <c r="J16" s="1456" t="s">
        <v>322</v>
      </c>
      <c r="K16" s="1456" t="s">
        <v>323</v>
      </c>
      <c r="L16" s="1456" t="s">
        <v>324</v>
      </c>
      <c r="M16" s="1456" t="s">
        <v>325</v>
      </c>
      <c r="N16" s="1457"/>
      <c r="O16" s="734"/>
      <c r="P16" s="1078"/>
      <c r="Q16" s="1456" t="s">
        <v>322</v>
      </c>
      <c r="R16" s="1456" t="s">
        <v>323</v>
      </c>
      <c r="S16" s="1456" t="s">
        <v>324</v>
      </c>
      <c r="T16" s="1456" t="s">
        <v>325</v>
      </c>
      <c r="U16" s="1456"/>
      <c r="V16" s="733"/>
      <c r="W16" s="1440"/>
      <c r="X16" s="1458" t="s">
        <v>318</v>
      </c>
      <c r="Y16" s="1078"/>
      <c r="Z16" s="1455"/>
      <c r="AA16" s="1455"/>
      <c r="AB16" s="1077"/>
      <c r="AC16" s="1077"/>
      <c r="AD16" s="1077"/>
      <c r="AE16" s="1077"/>
    </row>
    <row r="17" spans="1:31" s="724" customFormat="1">
      <c r="A17" s="1085" t="s">
        <v>326</v>
      </c>
      <c r="B17" s="1440"/>
      <c r="C17" s="1086">
        <v>478.92899999999997</v>
      </c>
      <c r="D17" s="1087">
        <v>436.16410000000002</v>
      </c>
      <c r="E17" s="1087" t="s">
        <v>372</v>
      </c>
      <c r="F17" s="1088">
        <v>473.36709999999999</v>
      </c>
      <c r="G17" s="735">
        <v>-0.39920000000000755</v>
      </c>
      <c r="H17" s="736">
        <v>-8.4260953132375693E-4</v>
      </c>
      <c r="I17" s="1459"/>
      <c r="J17" s="1086" t="s">
        <v>372</v>
      </c>
      <c r="K17" s="1087" t="s">
        <v>372</v>
      </c>
      <c r="L17" s="1087" t="s">
        <v>372</v>
      </c>
      <c r="M17" s="1088" t="s">
        <v>372</v>
      </c>
      <c r="N17" s="735"/>
      <c r="O17" s="736"/>
      <c r="P17" s="1440"/>
      <c r="Q17" s="1086" t="s">
        <v>372</v>
      </c>
      <c r="R17" s="1087" t="s">
        <v>372</v>
      </c>
      <c r="S17" s="1087" t="s">
        <v>372</v>
      </c>
      <c r="T17" s="1088" t="s">
        <v>372</v>
      </c>
      <c r="U17" s="735" t="s">
        <v>372</v>
      </c>
      <c r="V17" s="737" t="s">
        <v>372</v>
      </c>
      <c r="W17" s="1440"/>
      <c r="X17" s="1089">
        <v>473.36709999999999</v>
      </c>
      <c r="Y17" s="1090"/>
      <c r="Z17" s="738">
        <v>-0.39920000000000755</v>
      </c>
      <c r="AA17" s="737">
        <v>-8.4260953132375693E-4</v>
      </c>
      <c r="AB17" s="1091"/>
      <c r="AC17" s="1091"/>
      <c r="AD17" s="1091"/>
      <c r="AE17" s="1091"/>
    </row>
    <row r="18" spans="1:31" s="724" customFormat="1">
      <c r="A18" s="1092" t="s">
        <v>327</v>
      </c>
      <c r="B18" s="1440"/>
      <c r="C18" s="1093" t="s">
        <v>372</v>
      </c>
      <c r="D18" s="1094">
        <v>534.55460000000005</v>
      </c>
      <c r="E18" s="1094" t="s">
        <v>372</v>
      </c>
      <c r="F18" s="1095">
        <v>534.55460000000005</v>
      </c>
      <c r="G18" s="739"/>
      <c r="H18" s="740">
        <v>-2.3163679738377185E-3</v>
      </c>
      <c r="I18" s="1459"/>
      <c r="J18" s="1093" t="s">
        <v>372</v>
      </c>
      <c r="K18" s="1094" t="s">
        <v>372</v>
      </c>
      <c r="L18" s="1094" t="s">
        <v>372</v>
      </c>
      <c r="M18" s="1095" t="s">
        <v>372</v>
      </c>
      <c r="N18" s="739" t="s">
        <v>372</v>
      </c>
      <c r="O18" s="741" t="s">
        <v>372</v>
      </c>
      <c r="P18" s="1440"/>
      <c r="Q18" s="1093" t="s">
        <v>372</v>
      </c>
      <c r="R18" s="1094" t="s">
        <v>372</v>
      </c>
      <c r="S18" s="1094" t="s">
        <v>372</v>
      </c>
      <c r="T18" s="1095" t="s">
        <v>372</v>
      </c>
      <c r="U18" s="739" t="s">
        <v>372</v>
      </c>
      <c r="V18" s="741" t="s">
        <v>372</v>
      </c>
      <c r="W18" s="1440"/>
      <c r="X18" s="1096">
        <v>534.55460000000005</v>
      </c>
      <c r="Y18" s="1078"/>
      <c r="Z18" s="742">
        <v>-1.2410999999999603</v>
      </c>
      <c r="AA18" s="741">
        <v>-2.3163679738377185E-3</v>
      </c>
      <c r="AB18" s="1091"/>
      <c r="AC18" s="1091"/>
      <c r="AD18" s="1091"/>
      <c r="AE18" s="1091"/>
    </row>
    <row r="19" spans="1:31" s="724" customFormat="1">
      <c r="A19" s="1092" t="s">
        <v>328</v>
      </c>
      <c r="B19" s="1440"/>
      <c r="C19" s="1093">
        <v>421.72949999999997</v>
      </c>
      <c r="D19" s="1094">
        <v>427.62049999999999</v>
      </c>
      <c r="E19" s="1094">
        <v>419.79140000000001</v>
      </c>
      <c r="F19" s="1095">
        <v>424.16160000000002</v>
      </c>
      <c r="G19" s="739">
        <v>1.8893000000000484</v>
      </c>
      <c r="H19" s="740">
        <v>4.4741272396982001E-3</v>
      </c>
      <c r="I19" s="1459"/>
      <c r="J19" s="1093" t="s">
        <v>372</v>
      </c>
      <c r="K19" s="1094" t="s">
        <v>372</v>
      </c>
      <c r="L19" s="1094" t="s">
        <v>372</v>
      </c>
      <c r="M19" s="1095" t="s">
        <v>372</v>
      </c>
      <c r="N19" s="739" t="s">
        <v>372</v>
      </c>
      <c r="O19" s="741" t="s">
        <v>372</v>
      </c>
      <c r="P19" s="1440"/>
      <c r="Q19" s="1093" t="s">
        <v>372</v>
      </c>
      <c r="R19" s="1094" t="s">
        <v>372</v>
      </c>
      <c r="S19" s="1094" t="s">
        <v>510</v>
      </c>
      <c r="T19" s="1095" t="s">
        <v>510</v>
      </c>
      <c r="U19" s="739" t="s">
        <v>372</v>
      </c>
      <c r="V19" s="741" t="s">
        <v>372</v>
      </c>
      <c r="W19" s="1440"/>
      <c r="X19" s="1096" t="s">
        <v>510</v>
      </c>
      <c r="Y19" s="1078"/>
      <c r="Z19" s="742" t="s">
        <v>372</v>
      </c>
      <c r="AA19" s="741" t="s">
        <v>372</v>
      </c>
      <c r="AB19" s="1091"/>
      <c r="AC19" s="1091"/>
      <c r="AD19" s="1091"/>
      <c r="AE19" s="1091"/>
    </row>
    <row r="20" spans="1:31" s="724" customFormat="1">
      <c r="A20" s="1092" t="s">
        <v>329</v>
      </c>
      <c r="B20" s="1440"/>
      <c r="C20" s="1093" t="s">
        <v>372</v>
      </c>
      <c r="D20" s="1094">
        <v>422.80459999999999</v>
      </c>
      <c r="E20" s="1094">
        <v>408.27390000000003</v>
      </c>
      <c r="F20" s="1095">
        <v>414.16829999999999</v>
      </c>
      <c r="G20" s="739">
        <v>-4.6696000000000026</v>
      </c>
      <c r="H20" s="740">
        <v>-1.1148943302408898E-2</v>
      </c>
      <c r="I20" s="1459"/>
      <c r="J20" s="1093" t="s">
        <v>372</v>
      </c>
      <c r="K20" s="1094" t="s">
        <v>372</v>
      </c>
      <c r="L20" s="1094" t="s">
        <v>372</v>
      </c>
      <c r="M20" s="1095" t="s">
        <v>372</v>
      </c>
      <c r="N20" s="739" t="s">
        <v>372</v>
      </c>
      <c r="O20" s="741" t="s">
        <v>372</v>
      </c>
      <c r="P20" s="1440"/>
      <c r="Q20" s="1093" t="s">
        <v>372</v>
      </c>
      <c r="R20" s="1094">
        <v>451.42559999999997</v>
      </c>
      <c r="S20" s="1094">
        <v>465.90039999999999</v>
      </c>
      <c r="T20" s="1095">
        <v>461.87139999999999</v>
      </c>
      <c r="U20" s="739">
        <v>-5.2135999999999854</v>
      </c>
      <c r="V20" s="741">
        <v>-1.1161994069601833E-2</v>
      </c>
      <c r="W20" s="1440"/>
      <c r="X20" s="1097">
        <v>448.32900000000001</v>
      </c>
      <c r="Y20" s="1440"/>
      <c r="Z20" s="742">
        <v>-5.0591999999999757</v>
      </c>
      <c r="AA20" s="741">
        <v>-1.115864947521783E-2</v>
      </c>
      <c r="AB20" s="1091"/>
      <c r="AC20" s="1091"/>
      <c r="AD20" s="1091"/>
      <c r="AE20" s="1091"/>
    </row>
    <row r="21" spans="1:31" s="724" customFormat="1">
      <c r="A21" s="1092" t="s">
        <v>330</v>
      </c>
      <c r="B21" s="1440"/>
      <c r="C21" s="1093">
        <v>460.6567</v>
      </c>
      <c r="D21" s="1094">
        <v>472.767</v>
      </c>
      <c r="E21" s="1094" t="s">
        <v>372</v>
      </c>
      <c r="F21" s="1095">
        <v>466.57339999999999</v>
      </c>
      <c r="G21" s="739">
        <v>-5.6300000000021555E-2</v>
      </c>
      <c r="H21" s="740">
        <v>-1.2065241453773634E-4</v>
      </c>
      <c r="I21" s="1459"/>
      <c r="J21" s="1093" t="s">
        <v>372</v>
      </c>
      <c r="K21" s="1094" t="s">
        <v>372</v>
      </c>
      <c r="L21" s="1094" t="s">
        <v>372</v>
      </c>
      <c r="M21" s="1095" t="s">
        <v>372</v>
      </c>
      <c r="N21" s="739" t="s">
        <v>372</v>
      </c>
      <c r="O21" s="741" t="s">
        <v>372</v>
      </c>
      <c r="P21" s="1440"/>
      <c r="Q21" s="1093" t="s">
        <v>372</v>
      </c>
      <c r="R21" s="1094" t="s">
        <v>372</v>
      </c>
      <c r="S21" s="1094" t="s">
        <v>372</v>
      </c>
      <c r="T21" s="1095" t="s">
        <v>372</v>
      </c>
      <c r="U21" s="739" t="s">
        <v>372</v>
      </c>
      <c r="V21" s="741" t="s">
        <v>372</v>
      </c>
      <c r="W21" s="1440"/>
      <c r="X21" s="1097">
        <v>466.57339999999999</v>
      </c>
      <c r="Y21" s="1078"/>
      <c r="Z21" s="742">
        <v>-5.6300000000021555E-2</v>
      </c>
      <c r="AA21" s="741">
        <v>-1.2065241453773634E-4</v>
      </c>
      <c r="AB21" s="1091"/>
      <c r="AC21" s="1091"/>
      <c r="AD21" s="1091"/>
      <c r="AE21" s="1091"/>
    </row>
    <row r="22" spans="1:31" s="724" customFormat="1">
      <c r="A22" s="1092" t="s">
        <v>331</v>
      </c>
      <c r="B22" s="1440"/>
      <c r="C22" s="1093" t="s">
        <v>372</v>
      </c>
      <c r="D22" s="1094" t="s">
        <v>510</v>
      </c>
      <c r="E22" s="1094" t="s">
        <v>372</v>
      </c>
      <c r="F22" s="1095" t="s">
        <v>510</v>
      </c>
      <c r="G22" s="753" t="s">
        <v>372</v>
      </c>
      <c r="H22" s="754" t="s">
        <v>372</v>
      </c>
      <c r="I22" s="1459"/>
      <c r="J22" s="1093" t="s">
        <v>372</v>
      </c>
      <c r="K22" s="1094" t="s">
        <v>372</v>
      </c>
      <c r="L22" s="1094" t="s">
        <v>372</v>
      </c>
      <c r="M22" s="1095" t="s">
        <v>372</v>
      </c>
      <c r="N22" s="739" t="s">
        <v>372</v>
      </c>
      <c r="O22" s="741" t="s">
        <v>372</v>
      </c>
      <c r="P22" s="1440"/>
      <c r="Q22" s="1093" t="s">
        <v>372</v>
      </c>
      <c r="R22" s="1094" t="s">
        <v>510</v>
      </c>
      <c r="S22" s="1094" t="s">
        <v>372</v>
      </c>
      <c r="T22" s="1095" t="s">
        <v>510</v>
      </c>
      <c r="U22" s="739" t="s">
        <v>372</v>
      </c>
      <c r="V22" s="741" t="s">
        <v>372</v>
      </c>
      <c r="W22" s="1440"/>
      <c r="X22" s="1097" t="s">
        <v>510</v>
      </c>
      <c r="Y22" s="1078"/>
      <c r="Z22" s="742"/>
      <c r="AA22" s="741"/>
      <c r="AB22" s="1091"/>
      <c r="AC22" s="1091"/>
      <c r="AD22" s="1091"/>
      <c r="AE22" s="1091"/>
    </row>
    <row r="23" spans="1:31" s="724" customFormat="1">
      <c r="A23" s="1092" t="s">
        <v>332</v>
      </c>
      <c r="B23" s="1440"/>
      <c r="C23" s="1098" t="s">
        <v>372</v>
      </c>
      <c r="D23" s="1099" t="s">
        <v>372</v>
      </c>
      <c r="E23" s="1099" t="s">
        <v>372</v>
      </c>
      <c r="F23" s="1100" t="s">
        <v>372</v>
      </c>
      <c r="G23" s="739"/>
      <c r="H23" s="740"/>
      <c r="I23" s="1460"/>
      <c r="J23" s="1098">
        <v>458.33699999999999</v>
      </c>
      <c r="K23" s="1099">
        <v>470.25689999999997</v>
      </c>
      <c r="L23" s="1099">
        <v>480.54849999999999</v>
      </c>
      <c r="M23" s="1100">
        <v>474.43790000000001</v>
      </c>
      <c r="N23" s="739">
        <v>-2.1572999999999638</v>
      </c>
      <c r="O23" s="741">
        <v>-4.5264828516946576E-3</v>
      </c>
      <c r="P23" s="1440"/>
      <c r="Q23" s="1098" t="s">
        <v>372</v>
      </c>
      <c r="R23" s="1099" t="s">
        <v>372</v>
      </c>
      <c r="S23" s="1099" t="s">
        <v>372</v>
      </c>
      <c r="T23" s="1100" t="s">
        <v>372</v>
      </c>
      <c r="U23" s="739" t="s">
        <v>372</v>
      </c>
      <c r="V23" s="741" t="s">
        <v>372</v>
      </c>
      <c r="W23" s="1440"/>
      <c r="X23" s="1097">
        <v>474.43790000000001</v>
      </c>
      <c r="Y23" s="1090"/>
      <c r="Z23" s="742">
        <v>-2.1572999999999638</v>
      </c>
      <c r="AA23" s="741">
        <v>-4.5264828516946576E-3</v>
      </c>
      <c r="AB23" s="1091"/>
      <c r="AC23" s="1091"/>
      <c r="AD23" s="1091"/>
      <c r="AE23" s="1091"/>
    </row>
    <row r="24" spans="1:31" s="724" customFormat="1">
      <c r="A24" s="1092" t="s">
        <v>333</v>
      </c>
      <c r="B24" s="1440"/>
      <c r="C24" s="1093" t="s">
        <v>372</v>
      </c>
      <c r="D24" s="1094">
        <v>433.20119999999997</v>
      </c>
      <c r="E24" s="1094">
        <v>416.4486</v>
      </c>
      <c r="F24" s="1095">
        <v>426.0283</v>
      </c>
      <c r="G24" s="739">
        <v>19.974499999999978</v>
      </c>
      <c r="H24" s="740">
        <v>4.9191757348410414E-2</v>
      </c>
      <c r="I24" s="1459"/>
      <c r="J24" s="1093" t="s">
        <v>372</v>
      </c>
      <c r="K24" s="1094" t="s">
        <v>372</v>
      </c>
      <c r="L24" s="1094" t="s">
        <v>372</v>
      </c>
      <c r="M24" s="1095" t="s">
        <v>372</v>
      </c>
      <c r="N24" s="739" t="s">
        <v>372</v>
      </c>
      <c r="O24" s="741" t="s">
        <v>372</v>
      </c>
      <c r="P24" s="1440"/>
      <c r="Q24" s="1093" t="s">
        <v>372</v>
      </c>
      <c r="R24" s="1094">
        <v>480.78</v>
      </c>
      <c r="S24" s="1094">
        <v>493.66109999999998</v>
      </c>
      <c r="T24" s="1095">
        <v>491.13400000000001</v>
      </c>
      <c r="U24" s="739">
        <v>34.554500000000019</v>
      </c>
      <c r="V24" s="741">
        <v>7.5681234045768653E-2</v>
      </c>
      <c r="W24" s="1440"/>
      <c r="X24" s="1097">
        <v>457.52109999999999</v>
      </c>
      <c r="Y24" s="1090"/>
      <c r="Z24" s="742">
        <v>27.027099999999962</v>
      </c>
      <c r="AA24" s="741">
        <v>6.2781595097724852E-2</v>
      </c>
      <c r="AB24" s="1091"/>
      <c r="AC24" s="1091"/>
      <c r="AD24" s="1091"/>
      <c r="AE24" s="1091"/>
    </row>
    <row r="25" spans="1:31" s="724" customFormat="1">
      <c r="A25" s="1092" t="s">
        <v>334</v>
      </c>
      <c r="B25" s="1440"/>
      <c r="C25" s="1093">
        <v>489.7989</v>
      </c>
      <c r="D25" s="1094">
        <v>497.17959999999999</v>
      </c>
      <c r="E25" s="1094" t="s">
        <v>372</v>
      </c>
      <c r="F25" s="1095">
        <v>492.37549999999999</v>
      </c>
      <c r="G25" s="739">
        <v>1.3609000000000151</v>
      </c>
      <c r="H25" s="740">
        <v>2.7716080132851317E-3</v>
      </c>
      <c r="I25" s="1459"/>
      <c r="J25" s="1093" t="s">
        <v>372</v>
      </c>
      <c r="K25" s="1094" t="s">
        <v>372</v>
      </c>
      <c r="L25" s="1094" t="s">
        <v>372</v>
      </c>
      <c r="M25" s="1095" t="s">
        <v>372</v>
      </c>
      <c r="N25" s="739" t="s">
        <v>372</v>
      </c>
      <c r="O25" s="741" t="s">
        <v>372</v>
      </c>
      <c r="P25" s="1440"/>
      <c r="Q25" s="1093">
        <v>504.14159999999998</v>
      </c>
      <c r="R25" s="1094">
        <v>523.53269999999998</v>
      </c>
      <c r="S25" s="1094">
        <v>493.66109999999998</v>
      </c>
      <c r="T25" s="1095">
        <v>515.93520000000001</v>
      </c>
      <c r="U25" s="739">
        <v>3.7513000000000147</v>
      </c>
      <c r="V25" s="741">
        <v>7.32412713480457E-3</v>
      </c>
      <c r="W25" s="1440"/>
      <c r="X25" s="1097">
        <v>504.97199999999998</v>
      </c>
      <c r="Y25" s="1090"/>
      <c r="Z25" s="742">
        <v>2.6388999999999783</v>
      </c>
      <c r="AA25" s="741">
        <v>5.2532871116794944E-3</v>
      </c>
      <c r="AB25" s="1091"/>
      <c r="AC25" s="1091"/>
      <c r="AD25" s="1091"/>
      <c r="AE25" s="1091"/>
    </row>
    <row r="26" spans="1:31" s="724" customFormat="1">
      <c r="A26" s="1092" t="s">
        <v>335</v>
      </c>
      <c r="B26" s="1440"/>
      <c r="C26" s="1098">
        <v>514.13620000000003</v>
      </c>
      <c r="D26" s="1099">
        <v>519.43989999999997</v>
      </c>
      <c r="E26" s="1099">
        <v>518.91780000000006</v>
      </c>
      <c r="F26" s="1100">
        <v>516.29390000000001</v>
      </c>
      <c r="G26" s="739">
        <v>0.4415000000000191</v>
      </c>
      <c r="H26" s="740">
        <v>8.558649722285594E-4</v>
      </c>
      <c r="I26" s="1459"/>
      <c r="J26" s="1098" t="s">
        <v>372</v>
      </c>
      <c r="K26" s="1099">
        <v>537</v>
      </c>
      <c r="L26" s="1099" t="s">
        <v>95</v>
      </c>
      <c r="M26" s="1100">
        <v>529.66099999999994</v>
      </c>
      <c r="N26" s="739">
        <v>-1.3023000000000593</v>
      </c>
      <c r="O26" s="741">
        <v>-2.4527118917636592E-3</v>
      </c>
      <c r="P26" s="1440"/>
      <c r="Q26" s="1098" t="s">
        <v>372</v>
      </c>
      <c r="R26" s="1099" t="s">
        <v>372</v>
      </c>
      <c r="S26" s="1099" t="s">
        <v>372</v>
      </c>
      <c r="T26" s="1100" t="s">
        <v>372</v>
      </c>
      <c r="U26" s="739" t="s">
        <v>372</v>
      </c>
      <c r="V26" s="741" t="s">
        <v>372</v>
      </c>
      <c r="W26" s="1440"/>
      <c r="X26" s="1097">
        <v>518.36950000000002</v>
      </c>
      <c r="Y26" s="1078"/>
      <c r="Z26" s="742">
        <v>0.17070000000001073</v>
      </c>
      <c r="AA26" s="741">
        <v>3.2941025722177386E-4</v>
      </c>
      <c r="AB26" s="1091"/>
      <c r="AC26" s="1091"/>
      <c r="AD26" s="1091"/>
      <c r="AE26" s="1091"/>
    </row>
    <row r="27" spans="1:31" s="724" customFormat="1">
      <c r="A27" s="1092" t="s">
        <v>336</v>
      </c>
      <c r="B27" s="1440"/>
      <c r="C27" s="1098">
        <v>493.11750000000001</v>
      </c>
      <c r="D27" s="1099">
        <v>510.14139999999998</v>
      </c>
      <c r="E27" s="1099" t="s">
        <v>372</v>
      </c>
      <c r="F27" s="1100">
        <v>506.04320000000001</v>
      </c>
      <c r="G27" s="739">
        <v>-1.7849999999999682</v>
      </c>
      <c r="H27" s="740">
        <v>-3.5149682510737801E-3</v>
      </c>
      <c r="I27" s="1459"/>
      <c r="J27" s="1098" t="s">
        <v>372</v>
      </c>
      <c r="K27" s="1099" t="s">
        <v>372</v>
      </c>
      <c r="L27" s="1099" t="s">
        <v>372</v>
      </c>
      <c r="M27" s="1100" t="s">
        <v>372</v>
      </c>
      <c r="N27" s="739" t="s">
        <v>372</v>
      </c>
      <c r="O27" s="741" t="s">
        <v>372</v>
      </c>
      <c r="P27" s="1440"/>
      <c r="Q27" s="1098" t="s">
        <v>372</v>
      </c>
      <c r="R27" s="1099" t="s">
        <v>372</v>
      </c>
      <c r="S27" s="1099" t="s">
        <v>372</v>
      </c>
      <c r="T27" s="1100">
        <v>693.51459999999997</v>
      </c>
      <c r="U27" s="739" t="s">
        <v>372</v>
      </c>
      <c r="V27" s="741" t="s">
        <v>372</v>
      </c>
      <c r="W27" s="1440"/>
      <c r="X27" s="1097">
        <v>514.20389999999998</v>
      </c>
      <c r="Y27" s="1078"/>
      <c r="Z27" s="742">
        <v>-1.707300000000032</v>
      </c>
      <c r="AA27" s="741">
        <v>-3.3092904360285669E-3</v>
      </c>
      <c r="AB27" s="1091"/>
      <c r="AC27" s="1091"/>
      <c r="AD27" s="1091"/>
      <c r="AE27" s="1091"/>
    </row>
    <row r="28" spans="1:31" s="724" customFormat="1">
      <c r="A28" s="1092" t="s">
        <v>337</v>
      </c>
      <c r="B28" s="1440"/>
      <c r="C28" s="1093">
        <v>520.57410000000004</v>
      </c>
      <c r="D28" s="1094">
        <v>498.03429999999997</v>
      </c>
      <c r="E28" s="1094">
        <v>409.7269</v>
      </c>
      <c r="F28" s="1095">
        <v>514.2749</v>
      </c>
      <c r="G28" s="743">
        <v>0</v>
      </c>
      <c r="H28" s="740">
        <v>0</v>
      </c>
      <c r="I28" s="1459"/>
      <c r="J28" s="1093" t="s">
        <v>372</v>
      </c>
      <c r="K28" s="1094" t="s">
        <v>372</v>
      </c>
      <c r="L28" s="1094" t="s">
        <v>372</v>
      </c>
      <c r="M28" s="1095" t="s">
        <v>372</v>
      </c>
      <c r="N28" s="739" t="s">
        <v>372</v>
      </c>
      <c r="O28" s="741" t="s">
        <v>372</v>
      </c>
      <c r="P28" s="1440"/>
      <c r="Q28" s="1093">
        <v>571.26239999999996</v>
      </c>
      <c r="R28" s="1094">
        <v>539.69159999999999</v>
      </c>
      <c r="S28" s="1094">
        <v>594.77719999999999</v>
      </c>
      <c r="T28" s="1095">
        <v>564.33709999999996</v>
      </c>
      <c r="U28" s="739" t="s">
        <v>372</v>
      </c>
      <c r="V28" s="741" t="s">
        <v>372</v>
      </c>
      <c r="W28" s="1440"/>
      <c r="X28" s="1097">
        <v>516.80129999999997</v>
      </c>
      <c r="Y28" s="1078"/>
      <c r="Z28" s="742" t="s">
        <v>372</v>
      </c>
      <c r="AA28" s="741" t="s">
        <v>372</v>
      </c>
      <c r="AB28" s="1091"/>
      <c r="AC28" s="1091"/>
      <c r="AD28" s="1091"/>
      <c r="AE28" s="1091"/>
    </row>
    <row r="29" spans="1:31" s="724" customFormat="1">
      <c r="A29" s="1092" t="s">
        <v>338</v>
      </c>
      <c r="B29" s="1440"/>
      <c r="C29" s="1093" t="s">
        <v>372</v>
      </c>
      <c r="D29" s="1094" t="s">
        <v>372</v>
      </c>
      <c r="E29" s="1094" t="s">
        <v>372</v>
      </c>
      <c r="F29" s="1095" t="s">
        <v>372</v>
      </c>
      <c r="G29" s="739">
        <v>0</v>
      </c>
      <c r="H29" s="740">
        <v>0</v>
      </c>
      <c r="I29" s="1459"/>
      <c r="J29" s="1093" t="s">
        <v>372</v>
      </c>
      <c r="K29" s="1094" t="s">
        <v>372</v>
      </c>
      <c r="L29" s="1094" t="s">
        <v>372</v>
      </c>
      <c r="M29" s="1095" t="s">
        <v>372</v>
      </c>
      <c r="N29" s="739" t="s">
        <v>372</v>
      </c>
      <c r="O29" s="741" t="s">
        <v>372</v>
      </c>
      <c r="P29" s="1440"/>
      <c r="Q29" s="1093" t="s">
        <v>372</v>
      </c>
      <c r="R29" s="1094" t="s">
        <v>372</v>
      </c>
      <c r="S29" s="1094" t="s">
        <v>372</v>
      </c>
      <c r="T29" s="1095" t="s">
        <v>372</v>
      </c>
      <c r="U29" s="739" t="s">
        <v>372</v>
      </c>
      <c r="V29" s="741" t="s">
        <v>372</v>
      </c>
      <c r="W29" s="1440"/>
      <c r="X29" s="1097" t="s">
        <v>372</v>
      </c>
      <c r="Y29" s="1090"/>
      <c r="Z29" s="742" t="s">
        <v>372</v>
      </c>
      <c r="AA29" s="741" t="s">
        <v>372</v>
      </c>
      <c r="AB29" s="1091"/>
      <c r="AC29" s="1091"/>
      <c r="AD29" s="1091"/>
      <c r="AE29" s="1091"/>
    </row>
    <row r="30" spans="1:31" s="724" customFormat="1">
      <c r="A30" s="1092" t="s">
        <v>339</v>
      </c>
      <c r="B30" s="1440"/>
      <c r="C30" s="1093" t="s">
        <v>372</v>
      </c>
      <c r="D30" s="1094">
        <v>364.24540000000002</v>
      </c>
      <c r="E30" s="1094" t="s">
        <v>372</v>
      </c>
      <c r="F30" s="1095">
        <v>364.24540000000002</v>
      </c>
      <c r="G30" s="739">
        <v>-32.532600000000002</v>
      </c>
      <c r="H30" s="740">
        <v>-8.1991945117924847E-2</v>
      </c>
      <c r="I30" s="1459"/>
      <c r="J30" s="1093" t="s">
        <v>372</v>
      </c>
      <c r="K30" s="1094" t="s">
        <v>372</v>
      </c>
      <c r="L30" s="1094" t="s">
        <v>372</v>
      </c>
      <c r="M30" s="1095" t="s">
        <v>372</v>
      </c>
      <c r="N30" s="739" t="s">
        <v>372</v>
      </c>
      <c r="O30" s="741" t="s">
        <v>372</v>
      </c>
      <c r="P30" s="1440"/>
      <c r="Q30" s="1093" t="s">
        <v>372</v>
      </c>
      <c r="R30" s="1094">
        <v>358.31369999999998</v>
      </c>
      <c r="S30" s="1094" t="s">
        <v>372</v>
      </c>
      <c r="T30" s="1095">
        <v>358.31369999999998</v>
      </c>
      <c r="U30" s="739">
        <v>4.2738999999999692</v>
      </c>
      <c r="V30" s="741">
        <v>1.2071806616092307E-2</v>
      </c>
      <c r="W30" s="1440"/>
      <c r="X30" s="1097">
        <v>363.0265</v>
      </c>
      <c r="Y30" s="1090"/>
      <c r="Z30" s="742">
        <v>-24.969100000000026</v>
      </c>
      <c r="AA30" s="741">
        <v>-6.4354080304003469E-2</v>
      </c>
      <c r="AB30" s="1091"/>
      <c r="AC30" s="1091"/>
      <c r="AD30" s="1091"/>
      <c r="AE30" s="1091"/>
    </row>
    <row r="31" spans="1:31" s="724" customFormat="1">
      <c r="A31" s="1092" t="s">
        <v>340</v>
      </c>
      <c r="B31" s="1440"/>
      <c r="C31" s="1093" t="s">
        <v>372</v>
      </c>
      <c r="D31" s="1094">
        <v>376.62479999999999</v>
      </c>
      <c r="E31" s="1094">
        <v>384.005</v>
      </c>
      <c r="F31" s="1095">
        <v>381.8365</v>
      </c>
      <c r="G31" s="739">
        <v>12.774099999999976</v>
      </c>
      <c r="H31" s="740">
        <v>3.4612304043977415E-2</v>
      </c>
      <c r="I31" s="1459"/>
      <c r="J31" s="1093" t="s">
        <v>372</v>
      </c>
      <c r="K31" s="1094" t="s">
        <v>372</v>
      </c>
      <c r="L31" s="1094" t="s">
        <v>372</v>
      </c>
      <c r="M31" s="1095" t="s">
        <v>372</v>
      </c>
      <c r="N31" s="739" t="s">
        <v>372</v>
      </c>
      <c r="O31" s="741" t="s">
        <v>372</v>
      </c>
      <c r="P31" s="1440"/>
      <c r="Q31" s="1093" t="s">
        <v>372</v>
      </c>
      <c r="R31" s="1094" t="s">
        <v>510</v>
      </c>
      <c r="S31" s="1094" t="s">
        <v>372</v>
      </c>
      <c r="T31" s="1095" t="s">
        <v>510</v>
      </c>
      <c r="U31" s="739" t="s">
        <v>372</v>
      </c>
      <c r="V31" s="741" t="s">
        <v>372</v>
      </c>
      <c r="W31" s="1440"/>
      <c r="X31" s="1097" t="s">
        <v>510</v>
      </c>
      <c r="Y31" s="1090"/>
      <c r="Z31" s="742" t="s">
        <v>372</v>
      </c>
      <c r="AA31" s="741" t="s">
        <v>372</v>
      </c>
      <c r="AB31" s="1091"/>
      <c r="AC31" s="1091"/>
      <c r="AD31" s="1091"/>
      <c r="AE31" s="1091"/>
    </row>
    <row r="32" spans="1:31" s="724" customFormat="1">
      <c r="A32" s="1092" t="s">
        <v>341</v>
      </c>
      <c r="B32" s="1440"/>
      <c r="C32" s="1093" t="s">
        <v>510</v>
      </c>
      <c r="D32" s="1099">
        <v>493.38400000000001</v>
      </c>
      <c r="E32" s="1099" t="s">
        <v>372</v>
      </c>
      <c r="F32" s="1100" t="s">
        <v>510</v>
      </c>
      <c r="G32" s="739" t="s">
        <v>372</v>
      </c>
      <c r="H32" s="740" t="s">
        <v>372</v>
      </c>
      <c r="I32" s="1459"/>
      <c r="J32" s="1093" t="s">
        <v>372</v>
      </c>
      <c r="K32" s="1099" t="s">
        <v>372</v>
      </c>
      <c r="L32" s="1099" t="s">
        <v>372</v>
      </c>
      <c r="M32" s="1100" t="s">
        <v>372</v>
      </c>
      <c r="N32" s="739" t="s">
        <v>372</v>
      </c>
      <c r="O32" s="741" t="s">
        <v>372</v>
      </c>
      <c r="P32" s="1440"/>
      <c r="Q32" s="1093" t="s">
        <v>372</v>
      </c>
      <c r="R32" s="1099" t="s">
        <v>372</v>
      </c>
      <c r="S32" s="1099" t="s">
        <v>372</v>
      </c>
      <c r="T32" s="1100" t="s">
        <v>372</v>
      </c>
      <c r="U32" s="739" t="s">
        <v>372</v>
      </c>
      <c r="V32" s="741" t="s">
        <v>372</v>
      </c>
      <c r="W32" s="1440"/>
      <c r="X32" s="1097" t="s">
        <v>510</v>
      </c>
      <c r="Y32" s="1090"/>
      <c r="Z32" s="742" t="s">
        <v>372</v>
      </c>
      <c r="AA32" s="741" t="s">
        <v>372</v>
      </c>
      <c r="AB32" s="1091"/>
      <c r="AC32" s="1091"/>
      <c r="AD32" s="1091"/>
      <c r="AE32" s="1091"/>
    </row>
    <row r="33" spans="1:31" s="724" customFormat="1">
      <c r="A33" s="1092" t="s">
        <v>342</v>
      </c>
      <c r="B33" s="1440"/>
      <c r="C33" s="1093" t="s">
        <v>372</v>
      </c>
      <c r="D33" s="1099">
        <v>188.5102</v>
      </c>
      <c r="E33" s="1099" t="s">
        <v>372</v>
      </c>
      <c r="F33" s="1100">
        <v>188.5102</v>
      </c>
      <c r="G33" s="739">
        <v>-2.296999999999997</v>
      </c>
      <c r="H33" s="740">
        <v>-1.2038329790490021E-2</v>
      </c>
      <c r="I33" s="1459"/>
      <c r="J33" s="1093" t="s">
        <v>372</v>
      </c>
      <c r="K33" s="1099" t="s">
        <v>372</v>
      </c>
      <c r="L33" s="1099" t="s">
        <v>372</v>
      </c>
      <c r="M33" s="1100" t="s">
        <v>372</v>
      </c>
      <c r="N33" s="739" t="s">
        <v>372</v>
      </c>
      <c r="O33" s="741" t="s">
        <v>372</v>
      </c>
      <c r="P33" s="1440"/>
      <c r="Q33" s="1093" t="s">
        <v>372</v>
      </c>
      <c r="R33" s="1099" t="s">
        <v>372</v>
      </c>
      <c r="S33" s="1099" t="s">
        <v>372</v>
      </c>
      <c r="T33" s="1100" t="s">
        <v>372</v>
      </c>
      <c r="U33" s="739" t="s">
        <v>372</v>
      </c>
      <c r="V33" s="741" t="s">
        <v>372</v>
      </c>
      <c r="W33" s="1440"/>
      <c r="X33" s="1097">
        <v>188.5102</v>
      </c>
      <c r="Y33" s="1090"/>
      <c r="Z33" s="742">
        <v>-2.296999999999997</v>
      </c>
      <c r="AA33" s="741">
        <v>-1.2038329790490021E-2</v>
      </c>
      <c r="AB33" s="1091"/>
      <c r="AC33" s="1091"/>
      <c r="AD33" s="1091"/>
      <c r="AE33" s="1091"/>
    </row>
    <row r="34" spans="1:31" s="724" customFormat="1">
      <c r="A34" s="1092" t="s">
        <v>343</v>
      </c>
      <c r="B34" s="1440"/>
      <c r="C34" s="1093" t="s">
        <v>372</v>
      </c>
      <c r="D34" s="1099">
        <v>445.67</v>
      </c>
      <c r="E34" s="1099" t="s">
        <v>372</v>
      </c>
      <c r="F34" s="1100">
        <v>445.67</v>
      </c>
      <c r="G34" s="739"/>
      <c r="H34" s="740">
        <v>0</v>
      </c>
      <c r="I34" s="1459"/>
      <c r="J34" s="1093" t="s">
        <v>372</v>
      </c>
      <c r="K34" s="1099" t="s">
        <v>372</v>
      </c>
      <c r="L34" s="1099" t="s">
        <v>372</v>
      </c>
      <c r="M34" s="1100" t="s">
        <v>372</v>
      </c>
      <c r="N34" s="739" t="s">
        <v>372</v>
      </c>
      <c r="O34" s="741" t="s">
        <v>372</v>
      </c>
      <c r="P34" s="1440"/>
      <c r="Q34" s="1093" t="s">
        <v>372</v>
      </c>
      <c r="R34" s="1099" t="s">
        <v>372</v>
      </c>
      <c r="S34" s="1099" t="s">
        <v>372</v>
      </c>
      <c r="T34" s="1100" t="s">
        <v>372</v>
      </c>
      <c r="U34" s="739" t="s">
        <v>372</v>
      </c>
      <c r="V34" s="741" t="s">
        <v>372</v>
      </c>
      <c r="W34" s="1440"/>
      <c r="X34" s="1097" t="s">
        <v>372</v>
      </c>
      <c r="Y34" s="1090"/>
      <c r="Z34" s="742" t="s">
        <v>372</v>
      </c>
      <c r="AA34" s="741" t="s">
        <v>372</v>
      </c>
      <c r="AB34" s="1091"/>
      <c r="AC34" s="1091"/>
      <c r="AD34" s="1091"/>
      <c r="AE34" s="1091"/>
    </row>
    <row r="35" spans="1:31" s="724" customFormat="1">
      <c r="A35" s="1092" t="s">
        <v>344</v>
      </c>
      <c r="B35" s="1440"/>
      <c r="C35" s="1093" t="s">
        <v>372</v>
      </c>
      <c r="D35" s="1094">
        <v>257.01510000000002</v>
      </c>
      <c r="E35" s="1094">
        <v>157.50020000000001</v>
      </c>
      <c r="F35" s="1095">
        <v>206.74950000000001</v>
      </c>
      <c r="G35" s="739">
        <v>-78.156900000000007</v>
      </c>
      <c r="H35" s="740">
        <v>-0.2743248308918298</v>
      </c>
      <c r="I35" s="1459"/>
      <c r="J35" s="1093" t="s">
        <v>372</v>
      </c>
      <c r="K35" s="1094" t="s">
        <v>372</v>
      </c>
      <c r="L35" s="1094" t="s">
        <v>372</v>
      </c>
      <c r="M35" s="1095" t="s">
        <v>372</v>
      </c>
      <c r="N35" s="739" t="s">
        <v>372</v>
      </c>
      <c r="O35" s="741" t="s">
        <v>372</v>
      </c>
      <c r="P35" s="1440"/>
      <c r="Q35" s="1093" t="s">
        <v>372</v>
      </c>
      <c r="R35" s="1094">
        <v>455.60570000000001</v>
      </c>
      <c r="S35" s="1094">
        <v>428.4982</v>
      </c>
      <c r="T35" s="1095">
        <v>433.1377</v>
      </c>
      <c r="U35" s="739">
        <v>-8.0498000000000047</v>
      </c>
      <c r="V35" s="741">
        <v>-1.8245757189403577E-2</v>
      </c>
      <c r="W35" s="1440"/>
      <c r="X35" s="1097">
        <v>381.11369999999999</v>
      </c>
      <c r="Y35" s="1078"/>
      <c r="Z35" s="742">
        <v>-24.160399999999981</v>
      </c>
      <c r="AA35" s="741">
        <v>-5.9614961824602131E-2</v>
      </c>
      <c r="AB35" s="1091"/>
      <c r="AC35" s="1091"/>
      <c r="AD35" s="1091"/>
      <c r="AE35" s="1091"/>
    </row>
    <row r="36" spans="1:31" s="724" customFormat="1">
      <c r="A36" s="1092" t="s">
        <v>345</v>
      </c>
      <c r="B36" s="1440"/>
      <c r="C36" s="1093">
        <v>456.37049999999999</v>
      </c>
      <c r="D36" s="1094">
        <v>467.49099999999999</v>
      </c>
      <c r="E36" s="1094" t="s">
        <v>372</v>
      </c>
      <c r="F36" s="1095">
        <v>460.0351</v>
      </c>
      <c r="G36" s="739">
        <v>-4.0027999999999793</v>
      </c>
      <c r="H36" s="740">
        <v>-8.6260195557301689E-3</v>
      </c>
      <c r="I36" s="1459"/>
      <c r="J36" s="1093" t="s">
        <v>372</v>
      </c>
      <c r="K36" s="1094" t="s">
        <v>372</v>
      </c>
      <c r="L36" s="1094" t="s">
        <v>372</v>
      </c>
      <c r="M36" s="1095" t="s">
        <v>372</v>
      </c>
      <c r="N36" s="739" t="s">
        <v>372</v>
      </c>
      <c r="O36" s="741" t="s">
        <v>372</v>
      </c>
      <c r="P36" s="1440"/>
      <c r="Q36" s="1093">
        <v>539.17380000000003</v>
      </c>
      <c r="R36" s="1094">
        <v>510.06360000000001</v>
      </c>
      <c r="S36" s="1094" t="s">
        <v>372</v>
      </c>
      <c r="T36" s="1095">
        <v>527.2894</v>
      </c>
      <c r="U36" s="739">
        <v>-8.8505999999999858</v>
      </c>
      <c r="V36" s="741">
        <v>-1.6508001641362346E-2</v>
      </c>
      <c r="W36" s="1440"/>
      <c r="X36" s="1097">
        <v>465.16699999999997</v>
      </c>
      <c r="Y36" s="1078"/>
      <c r="Z36" s="742">
        <v>-4.3727000000000089</v>
      </c>
      <c r="AA36" s="741">
        <v>-9.3127375597846784E-3</v>
      </c>
      <c r="AB36" s="1091"/>
      <c r="AC36" s="1091"/>
      <c r="AD36" s="1091"/>
      <c r="AE36" s="1091"/>
    </row>
    <row r="37" spans="1:31" s="724" customFormat="1">
      <c r="A37" s="1092" t="s">
        <v>346</v>
      </c>
      <c r="B37" s="1440"/>
      <c r="C37" s="1093" t="s">
        <v>372</v>
      </c>
      <c r="D37" s="1094">
        <v>448.58569999999997</v>
      </c>
      <c r="E37" s="1094">
        <v>455.1429</v>
      </c>
      <c r="F37" s="1095">
        <v>452.96249999999998</v>
      </c>
      <c r="G37" s="739">
        <v>5.397199999999998</v>
      </c>
      <c r="H37" s="740">
        <v>1.2059022448791312E-2</v>
      </c>
      <c r="I37" s="1459"/>
      <c r="J37" s="1093" t="s">
        <v>372</v>
      </c>
      <c r="K37" s="1094" t="s">
        <v>372</v>
      </c>
      <c r="L37" s="1094" t="s">
        <v>372</v>
      </c>
      <c r="M37" s="1095" t="s">
        <v>372</v>
      </c>
      <c r="N37" s="739" t="s">
        <v>372</v>
      </c>
      <c r="O37" s="741" t="s">
        <v>372</v>
      </c>
      <c r="P37" s="1440"/>
      <c r="Q37" s="1093" t="s">
        <v>372</v>
      </c>
      <c r="R37" s="1094">
        <v>421.41629999999998</v>
      </c>
      <c r="S37" s="1094">
        <v>431.46010000000001</v>
      </c>
      <c r="T37" s="1095">
        <v>428.78579999999999</v>
      </c>
      <c r="U37" s="739">
        <v>16.608699999999999</v>
      </c>
      <c r="V37" s="741">
        <v>4.0295057634206266E-2</v>
      </c>
      <c r="W37" s="1440"/>
      <c r="X37" s="1097">
        <v>452.75979999999998</v>
      </c>
      <c r="Y37" s="1078"/>
      <c r="Z37" s="742">
        <v>5.4911999999999921</v>
      </c>
      <c r="AA37" s="741">
        <v>1.2277186460216472E-2</v>
      </c>
      <c r="AB37" s="1091"/>
      <c r="AC37" s="1091"/>
      <c r="AD37" s="1091"/>
      <c r="AE37" s="1091"/>
    </row>
    <row r="38" spans="1:31" s="724" customFormat="1">
      <c r="A38" s="1092" t="s">
        <v>347</v>
      </c>
      <c r="B38" s="1440"/>
      <c r="C38" s="1093">
        <v>482.34269999999998</v>
      </c>
      <c r="D38" s="1094">
        <v>478.91480000000001</v>
      </c>
      <c r="E38" s="1094" t="s">
        <v>372</v>
      </c>
      <c r="F38" s="1095">
        <v>480.83690000000001</v>
      </c>
      <c r="G38" s="739">
        <v>-0.37180000000000746</v>
      </c>
      <c r="H38" s="740">
        <v>-7.726377349370761E-4</v>
      </c>
      <c r="I38" s="1459"/>
      <c r="J38" s="1093" t="s">
        <v>372</v>
      </c>
      <c r="K38" s="1094" t="s">
        <v>372</v>
      </c>
      <c r="L38" s="1094" t="s">
        <v>372</v>
      </c>
      <c r="M38" s="1095" t="s">
        <v>372</v>
      </c>
      <c r="N38" s="739" t="s">
        <v>372</v>
      </c>
      <c r="O38" s="741" t="s">
        <v>372</v>
      </c>
      <c r="P38" s="1440"/>
      <c r="Q38" s="1093">
        <v>457.15499999999997</v>
      </c>
      <c r="R38" s="1094">
        <v>450.26729999999998</v>
      </c>
      <c r="S38" s="1094" t="s">
        <v>372</v>
      </c>
      <c r="T38" s="1095">
        <v>451.37560000000002</v>
      </c>
      <c r="U38" s="739">
        <v>5.0878000000000156</v>
      </c>
      <c r="V38" s="741">
        <v>1.1400266823336835E-2</v>
      </c>
      <c r="W38" s="1440"/>
      <c r="X38" s="1097">
        <v>466.87599999999998</v>
      </c>
      <c r="Y38" s="1078"/>
      <c r="Z38" s="742">
        <v>2.2153999999999883</v>
      </c>
      <c r="AA38" s="741">
        <v>4.7677810427653178E-3</v>
      </c>
      <c r="AB38" s="1077"/>
      <c r="AC38" s="1077"/>
      <c r="AD38" s="1077"/>
      <c r="AE38" s="1077"/>
    </row>
    <row r="39" spans="1:31" s="724" customFormat="1">
      <c r="A39" s="1092" t="s">
        <v>348</v>
      </c>
      <c r="B39" s="1440"/>
      <c r="C39" s="1093">
        <v>414.2217</v>
      </c>
      <c r="D39" s="1094">
        <v>432.45440000000002</v>
      </c>
      <c r="E39" s="1094">
        <v>466.8252</v>
      </c>
      <c r="F39" s="1095">
        <v>455.02969999999999</v>
      </c>
      <c r="G39" s="739">
        <v>10.602300000000014</v>
      </c>
      <c r="H39" s="740">
        <v>2.3856089881046927E-2</v>
      </c>
      <c r="I39" s="1459"/>
      <c r="J39" s="1093" t="s">
        <v>372</v>
      </c>
      <c r="K39" s="1094" t="s">
        <v>372</v>
      </c>
      <c r="L39" s="1094" t="s">
        <v>372</v>
      </c>
      <c r="M39" s="1095" t="s">
        <v>372</v>
      </c>
      <c r="N39" s="739" t="s">
        <v>372</v>
      </c>
      <c r="O39" s="741" t="s">
        <v>372</v>
      </c>
      <c r="P39" s="1440"/>
      <c r="Q39" s="1093">
        <v>391.04230000000001</v>
      </c>
      <c r="R39" s="1094">
        <v>472.43700000000001</v>
      </c>
      <c r="S39" s="1094">
        <v>449.96370000000002</v>
      </c>
      <c r="T39" s="1095">
        <v>452.64830000000001</v>
      </c>
      <c r="U39" s="739">
        <v>39.883199999999988</v>
      </c>
      <c r="V39" s="741">
        <v>9.6624448142539121E-2</v>
      </c>
      <c r="W39" s="1440"/>
      <c r="X39" s="1097">
        <v>453.30790000000002</v>
      </c>
      <c r="Y39" s="1078"/>
      <c r="Z39" s="742">
        <v>31.773500000000013</v>
      </c>
      <c r="AA39" s="741">
        <v>7.5375817489628405E-2</v>
      </c>
      <c r="AB39" s="1091"/>
      <c r="AC39" s="1091"/>
      <c r="AD39" s="1091"/>
      <c r="AE39" s="1091"/>
    </row>
    <row r="40" spans="1:31" s="724" customFormat="1">
      <c r="A40" s="1092" t="s">
        <v>349</v>
      </c>
      <c r="B40" s="1440"/>
      <c r="C40" s="1093">
        <v>471.50409999999999</v>
      </c>
      <c r="D40" s="1094">
        <v>484.01749999999998</v>
      </c>
      <c r="E40" s="1094">
        <v>478.3159</v>
      </c>
      <c r="F40" s="1095">
        <v>479.1807</v>
      </c>
      <c r="G40" s="739">
        <v>-1.6678999999999746</v>
      </c>
      <c r="H40" s="740">
        <v>-3.4686593659625231E-3</v>
      </c>
      <c r="I40" s="1459"/>
      <c r="J40" s="1093" t="s">
        <v>372</v>
      </c>
      <c r="K40" s="1094" t="s">
        <v>372</v>
      </c>
      <c r="L40" s="1094" t="s">
        <v>372</v>
      </c>
      <c r="M40" s="1095" t="s">
        <v>372</v>
      </c>
      <c r="N40" s="739" t="s">
        <v>372</v>
      </c>
      <c r="O40" s="741" t="s">
        <v>372</v>
      </c>
      <c r="P40" s="1440"/>
      <c r="Q40" s="1093" t="s">
        <v>372</v>
      </c>
      <c r="R40" s="1094">
        <v>426.54899999999998</v>
      </c>
      <c r="S40" s="1094">
        <v>480.83679999999998</v>
      </c>
      <c r="T40" s="1095">
        <v>441.93990000000002</v>
      </c>
      <c r="U40" s="739">
        <v>-14.262299999999982</v>
      </c>
      <c r="V40" s="741">
        <v>-3.1263110962638896E-2</v>
      </c>
      <c r="W40" s="1440"/>
      <c r="X40" s="1097">
        <v>476.10730000000001</v>
      </c>
      <c r="Y40" s="1078"/>
      <c r="Z40" s="742">
        <v>-2.7072999999999752</v>
      </c>
      <c r="AA40" s="741">
        <v>-5.6541717817292225E-3</v>
      </c>
      <c r="AB40" s="1091"/>
      <c r="AC40" s="1091"/>
      <c r="AD40" s="1091"/>
      <c r="AE40" s="1091"/>
    </row>
    <row r="41" spans="1:31" s="724" customFormat="1">
      <c r="A41" s="1092" t="s">
        <v>350</v>
      </c>
      <c r="B41" s="1440"/>
      <c r="C41" s="1093" t="s">
        <v>372</v>
      </c>
      <c r="D41" s="1094">
        <v>431.12270000000001</v>
      </c>
      <c r="E41" s="1094" t="s">
        <v>510</v>
      </c>
      <c r="F41" s="1095" t="s">
        <v>510</v>
      </c>
      <c r="G41" s="739" t="s">
        <v>372</v>
      </c>
      <c r="H41" s="740" t="s">
        <v>372</v>
      </c>
      <c r="I41" s="1459"/>
      <c r="J41" s="1093" t="s">
        <v>372</v>
      </c>
      <c r="K41" s="1094" t="s">
        <v>372</v>
      </c>
      <c r="L41" s="1094" t="s">
        <v>372</v>
      </c>
      <c r="M41" s="1095" t="s">
        <v>372</v>
      </c>
      <c r="N41" s="739" t="s">
        <v>372</v>
      </c>
      <c r="O41" s="741" t="s">
        <v>372</v>
      </c>
      <c r="P41" s="1440"/>
      <c r="Q41" s="1093" t="s">
        <v>372</v>
      </c>
      <c r="R41" s="1094">
        <v>449.64280000000002</v>
      </c>
      <c r="S41" s="1094" t="s">
        <v>510</v>
      </c>
      <c r="T41" s="1095" t="s">
        <v>510</v>
      </c>
      <c r="U41" s="739" t="s">
        <v>372</v>
      </c>
      <c r="V41" s="741" t="s">
        <v>372</v>
      </c>
      <c r="W41" s="1440"/>
      <c r="X41" s="1097" t="s">
        <v>510</v>
      </c>
      <c r="Y41" s="1078"/>
      <c r="Z41" s="742" t="s">
        <v>372</v>
      </c>
      <c r="AA41" s="741" t="s">
        <v>372</v>
      </c>
      <c r="AB41" s="1091"/>
      <c r="AC41" s="1091"/>
      <c r="AD41" s="1091"/>
      <c r="AE41" s="1091"/>
    </row>
    <row r="42" spans="1:31" s="724" customFormat="1">
      <c r="A42" s="1092" t="s">
        <v>351</v>
      </c>
      <c r="B42" s="1440"/>
      <c r="C42" s="1093" t="s">
        <v>372</v>
      </c>
      <c r="D42" s="1094">
        <v>499.58780000000002</v>
      </c>
      <c r="E42" s="1094">
        <v>493.23219999999998</v>
      </c>
      <c r="F42" s="1095">
        <v>494.6026</v>
      </c>
      <c r="G42" s="739">
        <v>3.5509000000000128</v>
      </c>
      <c r="H42" s="740">
        <v>7.2312141471051472E-3</v>
      </c>
      <c r="I42" s="1459"/>
      <c r="J42" s="1093" t="s">
        <v>372</v>
      </c>
      <c r="K42" s="1094" t="s">
        <v>372</v>
      </c>
      <c r="L42" s="1094" t="s">
        <v>372</v>
      </c>
      <c r="M42" s="1095" t="s">
        <v>372</v>
      </c>
      <c r="N42" s="739" t="s">
        <v>372</v>
      </c>
      <c r="O42" s="741" t="s">
        <v>372</v>
      </c>
      <c r="P42" s="1440"/>
      <c r="Q42" s="1093" t="s">
        <v>372</v>
      </c>
      <c r="R42" s="1094" t="s">
        <v>372</v>
      </c>
      <c r="S42" s="1094" t="s">
        <v>372</v>
      </c>
      <c r="T42" s="1095" t="s">
        <v>372</v>
      </c>
      <c r="U42" s="739" t="s">
        <v>372</v>
      </c>
      <c r="V42" s="741" t="s">
        <v>372</v>
      </c>
      <c r="W42" s="1440"/>
      <c r="X42" s="1097">
        <v>494.6026</v>
      </c>
      <c r="Y42" s="1078"/>
      <c r="Z42" s="742">
        <v>3.5509000000000128</v>
      </c>
      <c r="AA42" s="741">
        <v>7.2312141471051472E-3</v>
      </c>
      <c r="AB42" s="1091"/>
      <c r="AC42" s="1091"/>
      <c r="AD42" s="1091"/>
      <c r="AE42" s="1091"/>
    </row>
    <row r="43" spans="1:31" s="724" customFormat="1" ht="13.5" thickBot="1">
      <c r="A43" s="1101" t="s">
        <v>352</v>
      </c>
      <c r="B43" s="1440"/>
      <c r="C43" s="1102" t="s">
        <v>372</v>
      </c>
      <c r="D43" s="1103">
        <v>491.40879999999999</v>
      </c>
      <c r="E43" s="1103">
        <v>511.33170000000001</v>
      </c>
      <c r="F43" s="1104">
        <v>502.96230000000003</v>
      </c>
      <c r="G43" s="744">
        <v>12.953800000000001</v>
      </c>
      <c r="H43" s="745">
        <v>2.6435867949229364E-2</v>
      </c>
      <c r="I43" s="1459"/>
      <c r="J43" s="1102" t="s">
        <v>372</v>
      </c>
      <c r="K43" s="1103" t="s">
        <v>372</v>
      </c>
      <c r="L43" s="1103" t="s">
        <v>372</v>
      </c>
      <c r="M43" s="1104" t="s">
        <v>372</v>
      </c>
      <c r="N43" s="744" t="s">
        <v>372</v>
      </c>
      <c r="O43" s="746" t="s">
        <v>372</v>
      </c>
      <c r="P43" s="1440"/>
      <c r="Q43" s="1102" t="s">
        <v>372</v>
      </c>
      <c r="R43" s="1103">
        <v>507.47379999999998</v>
      </c>
      <c r="S43" s="1103" t="s">
        <v>372</v>
      </c>
      <c r="T43" s="1104">
        <v>507.47379999999998</v>
      </c>
      <c r="U43" s="744">
        <v>14.210599999999999</v>
      </c>
      <c r="V43" s="746">
        <v>2.8809365872013215E-2</v>
      </c>
      <c r="W43" s="1440"/>
      <c r="X43" s="1105">
        <v>503.23009999999999</v>
      </c>
      <c r="Y43" s="1078"/>
      <c r="Z43" s="747">
        <v>13.028399999999976</v>
      </c>
      <c r="AA43" s="746">
        <v>2.6577631207725272E-2</v>
      </c>
      <c r="AB43" s="1077"/>
      <c r="AC43" s="1077"/>
      <c r="AD43" s="1077"/>
      <c r="AE43" s="1077"/>
    </row>
    <row r="44" spans="1:31">
      <c r="A44" s="1461" t="s">
        <v>401</v>
      </c>
    </row>
    <row r="55" spans="3:5" ht="15">
      <c r="D55" s="1077"/>
      <c r="E55" s="727"/>
    </row>
    <row r="59" spans="3:5" ht="20.85" customHeight="1">
      <c r="C59" s="712"/>
      <c r="D59" s="748" t="s">
        <v>426</v>
      </c>
    </row>
    <row r="60" spans="3:5">
      <c r="C60" s="715"/>
      <c r="D60" s="71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18" sqref="W18"/>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106" t="s">
        <v>416</v>
      </c>
      <c r="D1" s="1107"/>
      <c r="E1" s="1107"/>
      <c r="F1" s="1108"/>
      <c r="G1" s="1108"/>
      <c r="H1" s="1107"/>
      <c r="I1" s="1107"/>
      <c r="J1" s="1107"/>
      <c r="K1" s="1107"/>
      <c r="L1" s="1107"/>
      <c r="M1" s="1107"/>
      <c r="N1" s="1107"/>
      <c r="O1" s="1107"/>
      <c r="P1" s="1107"/>
      <c r="Q1" s="1107"/>
      <c r="R1" s="1107"/>
      <c r="S1" s="1109" t="s">
        <v>417</v>
      </c>
      <c r="U1" s="683">
        <v>0</v>
      </c>
      <c r="AE1" s="3">
        <v>0</v>
      </c>
    </row>
    <row r="2" spans="1:31" s="635" customFormat="1" ht="20.85" customHeight="1">
      <c r="A2" s="1167"/>
      <c r="B2" s="1167"/>
      <c r="C2" s="1110"/>
      <c r="D2" s="1111"/>
      <c r="E2" s="1111"/>
      <c r="F2" s="1112"/>
      <c r="G2" s="1112"/>
      <c r="H2" s="1111"/>
      <c r="I2" s="1111"/>
      <c r="J2" s="1111"/>
      <c r="K2" s="1111"/>
      <c r="L2" s="1111"/>
      <c r="M2" s="1111"/>
      <c r="N2" s="1111"/>
      <c r="O2" s="1111"/>
      <c r="P2" s="1111"/>
      <c r="Q2" s="1111"/>
      <c r="R2" s="1111"/>
      <c r="S2" s="1113" t="str">
        <f>'[1]Current Weekly Price ACZ'!AA2</f>
        <v>06.10.2023</v>
      </c>
      <c r="U2" s="1167"/>
    </row>
    <row r="3" spans="1:31" s="684" customFormat="1">
      <c r="C3" s="1168"/>
      <c r="Q3" s="1169" t="str">
        <f>"Week "&amp;'[2]vx beef male'!$R$7</f>
        <v>Week 39</v>
      </c>
      <c r="R3" s="1170" t="s">
        <v>418</v>
      </c>
      <c r="S3" s="1171">
        <f>'[1]Current Weekly Price ACZ'!AA5</f>
        <v>45194</v>
      </c>
    </row>
    <row r="4" spans="1:31" s="684" customFormat="1">
      <c r="C4" s="1168"/>
      <c r="R4" s="1170" t="s">
        <v>419</v>
      </c>
      <c r="S4" s="1171">
        <f>'[1]Current Weekly Price ACZ'!AA6</f>
        <v>45200</v>
      </c>
    </row>
    <row r="5" spans="1:31" ht="6.6" customHeight="1">
      <c r="C5" s="1114"/>
    </row>
    <row r="6" spans="1:31" ht="28.35" customHeight="1">
      <c r="C6" s="1545" t="s">
        <v>420</v>
      </c>
      <c r="D6" s="1545"/>
      <c r="E6" s="1545"/>
      <c r="F6" s="1545"/>
      <c r="G6" s="1545"/>
      <c r="H6" s="1545"/>
      <c r="I6" s="1545"/>
      <c r="J6" s="1545"/>
      <c r="K6" s="1545"/>
      <c r="L6" s="1545"/>
      <c r="M6" s="1545"/>
      <c r="N6" s="1545"/>
      <c r="O6" s="1545"/>
      <c r="P6" s="1545"/>
      <c r="Q6" s="1545"/>
      <c r="R6" s="1545"/>
      <c r="S6" s="1545"/>
    </row>
    <row r="7" spans="1:31" ht="5.85" customHeight="1">
      <c r="C7" s="1115"/>
      <c r="D7" s="1115"/>
      <c r="E7" s="1115"/>
      <c r="F7" s="1115"/>
      <c r="G7" s="1115"/>
      <c r="H7" s="1115"/>
      <c r="I7" s="1115"/>
      <c r="J7" s="1115"/>
      <c r="K7" s="1115"/>
      <c r="L7" s="1115"/>
      <c r="M7" s="1115"/>
      <c r="N7" s="1115"/>
      <c r="O7" s="1115"/>
      <c r="P7" s="1115"/>
      <c r="Q7" s="1116"/>
      <c r="R7" s="1115"/>
      <c r="S7" s="1115"/>
    </row>
    <row r="8" spans="1:31" ht="13.5" thickBot="1">
      <c r="A8" s="1172"/>
      <c r="B8" s="1172"/>
      <c r="C8" s="1115"/>
      <c r="D8" s="1115"/>
      <c r="E8" s="1115"/>
      <c r="F8" s="1115"/>
      <c r="G8" s="1115"/>
      <c r="H8" s="1115"/>
      <c r="I8" s="1115"/>
      <c r="J8" s="1115"/>
      <c r="K8" s="1115"/>
      <c r="L8" s="1115"/>
      <c r="M8" s="1115"/>
      <c r="N8" s="1115"/>
      <c r="O8" s="1115"/>
      <c r="P8" s="1115"/>
      <c r="Q8" s="1115"/>
      <c r="R8" s="1115"/>
      <c r="S8" s="1115"/>
    </row>
    <row r="9" spans="1:31" ht="18.75" thickBot="1">
      <c r="A9" s="1172"/>
      <c r="B9" s="1172"/>
      <c r="C9" s="1117" t="s">
        <v>376</v>
      </c>
      <c r="D9" s="1118"/>
      <c r="E9" s="1118"/>
      <c r="F9" s="1118"/>
      <c r="G9" s="1118"/>
      <c r="H9" s="1118"/>
      <c r="I9" s="1118"/>
      <c r="J9" s="1118"/>
      <c r="K9" s="1118"/>
      <c r="L9" s="1118"/>
      <c r="M9" s="1118"/>
      <c r="N9" s="1118"/>
      <c r="O9" s="1118"/>
      <c r="P9" s="1118"/>
      <c r="Q9" s="1118"/>
      <c r="R9" s="1119"/>
      <c r="S9" s="1115"/>
    </row>
    <row r="10" spans="1:31" ht="13.5" thickBot="1">
      <c r="A10" s="683" t="s">
        <v>378</v>
      </c>
      <c r="B10" s="683" t="s">
        <v>379</v>
      </c>
      <c r="C10" s="1120"/>
      <c r="D10" s="1121" t="s">
        <v>326</v>
      </c>
      <c r="E10" s="1122" t="s">
        <v>329</v>
      </c>
      <c r="F10" s="1122" t="s">
        <v>330</v>
      </c>
      <c r="G10" s="1122" t="s">
        <v>332</v>
      </c>
      <c r="H10" s="1122" t="s">
        <v>334</v>
      </c>
      <c r="I10" s="1122" t="s">
        <v>335</v>
      </c>
      <c r="J10" s="1122" t="s">
        <v>337</v>
      </c>
      <c r="K10" s="1122" t="s">
        <v>344</v>
      </c>
      <c r="L10" s="1122" t="s">
        <v>345</v>
      </c>
      <c r="M10" s="1122" t="s">
        <v>346</v>
      </c>
      <c r="N10" s="1122" t="s">
        <v>347</v>
      </c>
      <c r="O10" s="1122" t="s">
        <v>348</v>
      </c>
      <c r="P10" s="1123" t="s">
        <v>349</v>
      </c>
      <c r="Q10" s="1123" t="s">
        <v>352</v>
      </c>
      <c r="R10" s="1124" t="s">
        <v>377</v>
      </c>
      <c r="S10" s="1115"/>
    </row>
    <row r="11" spans="1:31" ht="14.25">
      <c r="C11" s="1125" t="s">
        <v>380</v>
      </c>
      <c r="D11" s="1126"/>
      <c r="E11" s="1127"/>
      <c r="F11" s="1127"/>
      <c r="G11" s="1127"/>
      <c r="H11" s="1127"/>
      <c r="I11" s="1127"/>
      <c r="J11" s="1127"/>
      <c r="K11" s="1127"/>
      <c r="L11" s="1127"/>
      <c r="M11" s="1127"/>
      <c r="N11" s="1127"/>
      <c r="O11" s="1127"/>
      <c r="P11" s="1127"/>
      <c r="Q11" s="1127"/>
      <c r="R11" s="1128"/>
      <c r="S11" s="1115"/>
    </row>
    <row r="12" spans="1:31">
      <c r="C12" s="1129" t="s">
        <v>381</v>
      </c>
      <c r="D12" s="1173">
        <f>[2]TABLE!D10</f>
        <v>89.42</v>
      </c>
      <c r="E12" s="1174">
        <f>[2]TABLE!E10</f>
        <v>97.227999999999994</v>
      </c>
      <c r="F12" s="1174">
        <f>[2]TABLE!F10</f>
        <v>131.46</v>
      </c>
      <c r="G12" s="1174">
        <f>[2]TABLE!G10</f>
        <v>86.39</v>
      </c>
      <c r="H12" s="1174">
        <f>[2]TABLE!H10</f>
        <v>115.79</v>
      </c>
      <c r="I12" s="1174">
        <f>[2]TABLE!I10</f>
        <v>66.06</v>
      </c>
      <c r="J12" s="1174">
        <f>[2]TABLE!J10</f>
        <v>133.94</v>
      </c>
      <c r="K12" s="1174">
        <f>[2]TABLE!K10</f>
        <v>93</v>
      </c>
      <c r="L12" s="1174">
        <f>[2]TABLE!L10</f>
        <v>172.72</v>
      </c>
      <c r="M12" s="1174">
        <f>[2]TABLE!M10</f>
        <v>179.19579999999999</v>
      </c>
      <c r="N12" s="1174" t="e">
        <f>[2]TABLE!N10</f>
        <v>#N/A</v>
      </c>
      <c r="O12" s="1174">
        <f>[2]TABLE!O10</f>
        <v>48.271000000000001</v>
      </c>
      <c r="P12" s="1175" t="e">
        <f>[2]TABLE!P10</f>
        <v>#N/A</v>
      </c>
      <c r="Q12" s="1175" t="e">
        <f>[2]TABLE!Q10</f>
        <v>#N/A</v>
      </c>
      <c r="R12" s="1176">
        <f>[2]TABLE!R10</f>
        <v>111.0001</v>
      </c>
      <c r="S12" s="1115"/>
    </row>
    <row r="13" spans="1:31">
      <c r="A13" s="1177"/>
      <c r="B13" s="1177"/>
      <c r="C13" s="1130" t="s">
        <v>382</v>
      </c>
      <c r="D13" s="1178">
        <f>[2]TABLE!D11</f>
        <v>97.25</v>
      </c>
      <c r="E13" s="1179">
        <f>[2]TABLE!E11</f>
        <v>97.247600000000006</v>
      </c>
      <c r="F13" s="1179">
        <f>[2]TABLE!F11</f>
        <v>134.47</v>
      </c>
      <c r="G13" s="1179">
        <f>[2]TABLE!G11</f>
        <v>112.33</v>
      </c>
      <c r="H13" s="1179">
        <f>[2]TABLE!H11</f>
        <v>117.21</v>
      </c>
      <c r="I13" s="1179">
        <f>[2]TABLE!I11</f>
        <v>72.95</v>
      </c>
      <c r="J13" s="1179">
        <f>[2]TABLE!J11</f>
        <v>133.94</v>
      </c>
      <c r="K13" s="1179">
        <f>[2]TABLE!K11</f>
        <v>100</v>
      </c>
      <c r="L13" s="1179">
        <f>[2]TABLE!L11</f>
        <v>136.59</v>
      </c>
      <c r="M13" s="1179">
        <f>[2]TABLE!M11</f>
        <v>179.1026</v>
      </c>
      <c r="N13" s="1179" t="e">
        <f>[2]TABLE!N11</f>
        <v>#N/A</v>
      </c>
      <c r="O13" s="1179">
        <f>[2]TABLE!O11</f>
        <v>49.016599999999997</v>
      </c>
      <c r="P13" s="1180" t="e">
        <f>[2]TABLE!P11</f>
        <v>#N/A</v>
      </c>
      <c r="Q13" s="1180" t="e">
        <f>[2]TABLE!Q11</f>
        <v>#N/A</v>
      </c>
      <c r="R13" s="1181">
        <f>[2]TABLE!R11</f>
        <v>114.98650000000001</v>
      </c>
      <c r="S13" s="1115"/>
    </row>
    <row r="14" spans="1:31">
      <c r="A14" s="1177"/>
      <c r="B14" s="1177"/>
      <c r="C14" s="1131" t="s">
        <v>383</v>
      </c>
      <c r="D14" s="1182">
        <f>[2]TABLE!D12</f>
        <v>7.8299999999999983</v>
      </c>
      <c r="E14" s="1183">
        <f>[2]TABLE!E12</f>
        <v>-1.9600000000011164E-2</v>
      </c>
      <c r="F14" s="1183">
        <f>[2]TABLE!F12</f>
        <v>-3.0099999999999909</v>
      </c>
      <c r="G14" s="1183">
        <f>[2]TABLE!G12</f>
        <v>-25.939999999999998</v>
      </c>
      <c r="H14" s="1183">
        <f>[2]TABLE!H12</f>
        <v>-1.4199999999999875</v>
      </c>
      <c r="I14" s="1183">
        <f>[2]TABLE!I12</f>
        <v>-6.8900000000000006</v>
      </c>
      <c r="J14" s="1183">
        <f>[2]TABLE!J12</f>
        <v>0</v>
      </c>
      <c r="K14" s="1183">
        <f>[2]TABLE!K12</f>
        <v>-7</v>
      </c>
      <c r="L14" s="1183">
        <f>[2]TABLE!L12</f>
        <v>36.129999999999995</v>
      </c>
      <c r="M14" s="1183">
        <f>[2]TABLE!M12</f>
        <v>9.3199999999995953E-2</v>
      </c>
      <c r="N14" s="1184" t="e">
        <f>[2]TABLE!N12</f>
        <v>#N/A</v>
      </c>
      <c r="O14" s="1183">
        <f>[2]TABLE!O12</f>
        <v>-0.74559999999999604</v>
      </c>
      <c r="P14" s="1185"/>
      <c r="Q14" s="1186"/>
      <c r="R14" s="1187">
        <f>[2]TABLE!R12</f>
        <v>-3.9864000000000033</v>
      </c>
      <c r="S14" s="1115"/>
    </row>
    <row r="15" spans="1:31">
      <c r="A15" s="1188"/>
      <c r="B15" s="1188"/>
      <c r="C15" s="1131" t="s">
        <v>384</v>
      </c>
      <c r="D15" s="1132">
        <f>[2]TABLE!D13</f>
        <v>80.55848598334596</v>
      </c>
      <c r="E15" s="1133">
        <f>[2]TABLE!E13</f>
        <v>87.592713880437927</v>
      </c>
      <c r="F15" s="1133">
        <f>[2]TABLE!F13</f>
        <v>118.43232573664349</v>
      </c>
      <c r="G15" s="1133">
        <f>[2]TABLE!G13</f>
        <v>77.82875871282998</v>
      </c>
      <c r="H15" s="1133">
        <f>[2]TABLE!H13</f>
        <v>104.31522133763845</v>
      </c>
      <c r="I15" s="1133">
        <f>[2]TABLE!I13</f>
        <v>59.513459897783875</v>
      </c>
      <c r="J15" s="1133">
        <f>[2]TABLE!J13</f>
        <v>120.6665579580559</v>
      </c>
      <c r="K15" s="1133">
        <f>[2]TABLE!K13</f>
        <v>83.783708302965493</v>
      </c>
      <c r="L15" s="1133">
        <f>[2]TABLE!L13</f>
        <v>155.60346342030323</v>
      </c>
      <c r="M15" s="1133">
        <f>[2]TABLE!M13</f>
        <v>161.43751221845747</v>
      </c>
      <c r="N15" s="1133"/>
      <c r="O15" s="1133">
        <f>[2]TABLE!O13</f>
        <v>43.487348209596206</v>
      </c>
      <c r="P15" s="1134"/>
      <c r="Q15" s="1134"/>
      <c r="R15" s="1135"/>
      <c r="S15" s="1115"/>
    </row>
    <row r="16" spans="1:31">
      <c r="A16" s="683" t="s">
        <v>378</v>
      </c>
      <c r="B16" s="683" t="s">
        <v>386</v>
      </c>
      <c r="C16" s="1136" t="s">
        <v>385</v>
      </c>
      <c r="D16" s="1137">
        <f>[2]TABLE!D14</f>
        <v>3.1</v>
      </c>
      <c r="E16" s="1138">
        <f>[2]TABLE!E14</f>
        <v>3.17</v>
      </c>
      <c r="F16" s="1138">
        <f>[2]TABLE!F14</f>
        <v>21.7</v>
      </c>
      <c r="G16" s="1138">
        <f>[2]TABLE!G14</f>
        <v>8.6</v>
      </c>
      <c r="H16" s="1138">
        <f>[2]TABLE!H14</f>
        <v>4.6100000000000003</v>
      </c>
      <c r="I16" s="1138">
        <f>[2]TABLE!I14</f>
        <v>18.399999999999999</v>
      </c>
      <c r="J16" s="1138">
        <f>[2]TABLE!J14</f>
        <v>10.62</v>
      </c>
      <c r="K16" s="1138">
        <f>[2]TABLE!K14</f>
        <v>8.94</v>
      </c>
      <c r="L16" s="1138">
        <f>[2]TABLE!L14</f>
        <v>3.14</v>
      </c>
      <c r="M16" s="1138">
        <f>[2]TABLE!M14</f>
        <v>11.6</v>
      </c>
      <c r="N16" s="1138">
        <f>[2]TABLE!N14</f>
        <v>0</v>
      </c>
      <c r="O16" s="1138">
        <f>[2]TABLE!O14</f>
        <v>6.13</v>
      </c>
      <c r="P16" s="1139"/>
      <c r="Q16" s="1140"/>
      <c r="R16" s="1141">
        <f>[2]TABLE!R14</f>
        <v>100.00999999999999</v>
      </c>
      <c r="S16" s="1115"/>
    </row>
    <row r="17" spans="1:19" ht="14.25">
      <c r="C17" s="1125" t="s">
        <v>387</v>
      </c>
      <c r="D17" s="1142"/>
      <c r="E17" s="1143"/>
      <c r="F17" s="1143"/>
      <c r="G17" s="1143"/>
      <c r="H17" s="1143"/>
      <c r="I17" s="1143"/>
      <c r="J17" s="1143"/>
      <c r="K17" s="1143"/>
      <c r="L17" s="1143"/>
      <c r="M17" s="1143"/>
      <c r="N17" s="1143"/>
      <c r="O17" s="1143"/>
      <c r="P17" s="1143"/>
      <c r="Q17" s="1143"/>
      <c r="R17" s="1144"/>
      <c r="S17" s="1115"/>
    </row>
    <row r="18" spans="1:19">
      <c r="C18" s="1129" t="s">
        <v>381</v>
      </c>
      <c r="D18" s="1173">
        <f>[2]TABLE!D16</f>
        <v>398.61</v>
      </c>
      <c r="E18" s="1174">
        <f>[2]TABLE!E16</f>
        <v>164.60220000000001</v>
      </c>
      <c r="F18" s="1174">
        <f>[2]TABLE!F16</f>
        <v>223.2</v>
      </c>
      <c r="G18" s="1174">
        <f>[2]TABLE!G16</f>
        <v>185.71</v>
      </c>
      <c r="H18" s="1174">
        <f>[2]TABLE!H16</f>
        <v>220.3</v>
      </c>
      <c r="I18" s="1174">
        <f>[2]TABLE!I16</f>
        <v>232.24</v>
      </c>
      <c r="J18" s="1174">
        <f>[2]TABLE!J16</f>
        <v>250.67</v>
      </c>
      <c r="K18" s="1174">
        <f>[2]TABLE!K16</f>
        <v>199</v>
      </c>
      <c r="L18" s="1174">
        <f>[2]TABLE!L16</f>
        <v>352.8</v>
      </c>
      <c r="M18" s="1174">
        <f>[2]TABLE!M16</f>
        <v>267.76459999999997</v>
      </c>
      <c r="N18" s="1174" t="e">
        <f>[2]TABLE!N16</f>
        <v>#N/A</v>
      </c>
      <c r="O18" s="1174">
        <f>[2]TABLE!O16</f>
        <v>419.55549999999999</v>
      </c>
      <c r="P18" s="1175"/>
      <c r="Q18" s="1175"/>
      <c r="R18" s="1176">
        <f>[2]TABLE!R16</f>
        <v>245.04740000000001</v>
      </c>
      <c r="S18" s="1115"/>
    </row>
    <row r="19" spans="1:19">
      <c r="A19" s="1177"/>
      <c r="B19" s="1177"/>
      <c r="C19" s="1130" t="s">
        <v>382</v>
      </c>
      <c r="D19" s="1178">
        <f>[2]TABLE!D17</f>
        <v>412.5</v>
      </c>
      <c r="E19" s="1179">
        <f>[2]TABLE!E17</f>
        <v>164.60220000000001</v>
      </c>
      <c r="F19" s="1179">
        <f>[2]TABLE!F17</f>
        <v>231</v>
      </c>
      <c r="G19" s="1179">
        <f>[2]TABLE!G17</f>
        <v>216.67</v>
      </c>
      <c r="H19" s="1179">
        <f>[2]TABLE!H17</f>
        <v>220.52</v>
      </c>
      <c r="I19" s="1179">
        <f>[2]TABLE!I17</f>
        <v>234.19</v>
      </c>
      <c r="J19" s="1179">
        <f>[2]TABLE!J17</f>
        <v>250.67</v>
      </c>
      <c r="K19" s="1179">
        <f>[2]TABLE!K17</f>
        <v>217</v>
      </c>
      <c r="L19" s="1179">
        <f>[2]TABLE!L17</f>
        <v>365.49</v>
      </c>
      <c r="M19" s="1179">
        <f>[2]TABLE!M17</f>
        <v>264.60860000000002</v>
      </c>
      <c r="N19" s="1179" t="e">
        <f>[2]TABLE!N17</f>
        <v>#N/A</v>
      </c>
      <c r="O19" s="1179">
        <f>[2]TABLE!O17</f>
        <v>399.2158</v>
      </c>
      <c r="P19" s="1180"/>
      <c r="Q19" s="1180"/>
      <c r="R19" s="1181">
        <f>[2]TABLE!R17</f>
        <v>250.65989999999999</v>
      </c>
      <c r="S19" s="1115"/>
    </row>
    <row r="20" spans="1:19">
      <c r="A20" s="1177"/>
      <c r="B20" s="1177"/>
      <c r="C20" s="1131" t="s">
        <v>383</v>
      </c>
      <c r="D20" s="1182">
        <f>[2]TABLE!D18</f>
        <v>13.889999999999986</v>
      </c>
      <c r="E20" s="1184">
        <f>[2]TABLE!E18</f>
        <v>0</v>
      </c>
      <c r="F20" s="1183">
        <f>[2]TABLE!F18</f>
        <v>-7.8000000000000114</v>
      </c>
      <c r="G20" s="1183">
        <f>[2]TABLE!G18</f>
        <v>-30.95999999999998</v>
      </c>
      <c r="H20" s="1183">
        <f>[2]TABLE!H18</f>
        <v>-0.21999999999999886</v>
      </c>
      <c r="I20" s="1183">
        <f>[2]TABLE!I18</f>
        <v>-1.9499999999999886</v>
      </c>
      <c r="J20" s="1183">
        <f>[2]TABLE!J18</f>
        <v>0</v>
      </c>
      <c r="K20" s="1183">
        <f>[2]TABLE!K18</f>
        <v>-18</v>
      </c>
      <c r="L20" s="1183">
        <f>[2]TABLE!L18</f>
        <v>-12.689999999999998</v>
      </c>
      <c r="M20" s="1183">
        <f>[2]TABLE!M18</f>
        <v>3.1559999999999491</v>
      </c>
      <c r="N20" s="1184" t="e">
        <f>[2]TABLE!N18</f>
        <v>#REF!</v>
      </c>
      <c r="O20" s="1183">
        <f>[2]TABLE!O18</f>
        <v>20.339699999999993</v>
      </c>
      <c r="P20" s="1185"/>
      <c r="Q20" s="1186"/>
      <c r="R20" s="1187">
        <f>[2]TABLE!R18</f>
        <v>-5.6124999999999829</v>
      </c>
      <c r="S20" s="1115"/>
    </row>
    <row r="21" spans="1:19">
      <c r="A21" s="1188"/>
      <c r="B21" s="1188"/>
      <c r="C21" s="1131" t="s">
        <v>384</v>
      </c>
      <c r="D21" s="1132">
        <f>[2]TABLE!D19</f>
        <v>162.66648819779357</v>
      </c>
      <c r="E21" s="1145">
        <f>[2]TABLE!E19</f>
        <v>67.171575784929772</v>
      </c>
      <c r="F21" s="1133">
        <f>[2]TABLE!F19</f>
        <v>91.084418769593142</v>
      </c>
      <c r="G21" s="1133">
        <f>[2]TABLE!G19</f>
        <v>75.785337857083974</v>
      </c>
      <c r="H21" s="1133">
        <f>[2]TABLE!H19</f>
        <v>89.900974260490003</v>
      </c>
      <c r="I21" s="1133">
        <f>[2]TABLE!I19</f>
        <v>94.773500963487066</v>
      </c>
      <c r="J21" s="1133">
        <f>[2]TABLE!J19</f>
        <v>102.29449486099422</v>
      </c>
      <c r="K21" s="1133">
        <f>[2]TABLE!K19</f>
        <v>81.208778383284212</v>
      </c>
      <c r="L21" s="1133">
        <f>[2]TABLE!L19</f>
        <v>143.97214579709885</v>
      </c>
      <c r="M21" s="1133">
        <f>[2]TABLE!M19</f>
        <v>109.27053296627508</v>
      </c>
      <c r="N21" s="1133"/>
      <c r="O21" s="1133">
        <f>[2]TABLE!O19</f>
        <v>171.21401818586935</v>
      </c>
      <c r="P21" s="1134"/>
      <c r="Q21" s="1134"/>
      <c r="R21" s="1135"/>
      <c r="S21" s="1115"/>
    </row>
    <row r="22" spans="1:19" ht="13.5" thickBot="1">
      <c r="C22" s="1146" t="s">
        <v>385</v>
      </c>
      <c r="D22" s="1147">
        <f>[2]TABLE!D20</f>
        <v>3.57</v>
      </c>
      <c r="E22" s="1148">
        <f>[2]TABLE!E20</f>
        <v>0</v>
      </c>
      <c r="F22" s="1148">
        <f>[2]TABLE!F20</f>
        <v>17.29</v>
      </c>
      <c r="G22" s="1148">
        <f>[2]TABLE!G20</f>
        <v>9.2799999999999994</v>
      </c>
      <c r="H22" s="1148">
        <f>[2]TABLE!H20</f>
        <v>11.3</v>
      </c>
      <c r="I22" s="1148">
        <f>[2]TABLE!I20</f>
        <v>27.46</v>
      </c>
      <c r="J22" s="1148">
        <f>[2]TABLE!J20</f>
        <v>9.18</v>
      </c>
      <c r="K22" s="1148">
        <f>[2]TABLE!K20</f>
        <v>6.31</v>
      </c>
      <c r="L22" s="1148">
        <f>[2]TABLE!L20</f>
        <v>2.77</v>
      </c>
      <c r="M22" s="1148">
        <f>[2]TABLE!M20</f>
        <v>8.49</v>
      </c>
      <c r="N22" s="1148">
        <f>[2]TABLE!N20</f>
        <v>0</v>
      </c>
      <c r="O22" s="1148">
        <f>[2]TABLE!O20</f>
        <v>4.3499999999999996</v>
      </c>
      <c r="P22" s="1149"/>
      <c r="Q22" s="1150"/>
      <c r="R22" s="1151">
        <f>[2]TABLE!R20</f>
        <v>100</v>
      </c>
      <c r="S22" s="1115"/>
    </row>
    <row r="23" spans="1:19" ht="13.5" thickBot="1">
      <c r="A23" s="1172"/>
      <c r="B23" s="1172"/>
      <c r="C23" s="1115"/>
      <c r="D23" s="1115"/>
      <c r="E23" s="1115"/>
      <c r="F23" s="1115"/>
      <c r="G23" s="1115"/>
      <c r="H23" s="1115"/>
      <c r="I23" s="1115"/>
      <c r="J23" s="1115"/>
      <c r="K23" s="1115"/>
      <c r="L23" s="1115"/>
      <c r="M23" s="1115"/>
      <c r="N23" s="1115"/>
      <c r="O23" s="1115"/>
      <c r="P23" s="1115"/>
      <c r="Q23" s="1115"/>
      <c r="R23" s="1115"/>
      <c r="S23" s="1115"/>
    </row>
    <row r="24" spans="1:19" ht="18.75" thickBot="1">
      <c r="A24" s="1172"/>
      <c r="B24" s="1172"/>
      <c r="C24" s="1152" t="s">
        <v>388</v>
      </c>
      <c r="D24" s="1118"/>
      <c r="E24" s="1118"/>
      <c r="F24" s="1118"/>
      <c r="G24" s="1118"/>
      <c r="H24" s="1118"/>
      <c r="I24" s="1118"/>
      <c r="J24" s="1118"/>
      <c r="K24" s="1118"/>
      <c r="L24" s="1118"/>
      <c r="M24" s="1118"/>
      <c r="N24" s="1118"/>
      <c r="O24" s="1118"/>
      <c r="P24" s="1118"/>
      <c r="Q24" s="1118"/>
      <c r="R24" s="1119"/>
      <c r="S24" s="1115"/>
    </row>
    <row r="25" spans="1:19" ht="13.5" thickBot="1">
      <c r="A25" s="683" t="s">
        <v>389</v>
      </c>
      <c r="B25" s="683" t="s">
        <v>390</v>
      </c>
      <c r="C25" s="1120"/>
      <c r="D25" s="1121" t="s">
        <v>326</v>
      </c>
      <c r="E25" s="1122" t="s">
        <v>329</v>
      </c>
      <c r="F25" s="1122" t="s">
        <v>330</v>
      </c>
      <c r="G25" s="1122" t="s">
        <v>332</v>
      </c>
      <c r="H25" s="1122" t="s">
        <v>334</v>
      </c>
      <c r="I25" s="1122" t="s">
        <v>335</v>
      </c>
      <c r="J25" s="1122" t="s">
        <v>337</v>
      </c>
      <c r="K25" s="1122" t="s">
        <v>344</v>
      </c>
      <c r="L25" s="1122" t="s">
        <v>345</v>
      </c>
      <c r="M25" s="1122" t="s">
        <v>346</v>
      </c>
      <c r="N25" s="1122" t="s">
        <v>347</v>
      </c>
      <c r="O25" s="1122" t="s">
        <v>348</v>
      </c>
      <c r="P25" s="1123" t="s">
        <v>349</v>
      </c>
      <c r="Q25" s="1123" t="s">
        <v>352</v>
      </c>
      <c r="R25" s="1124" t="s">
        <v>377</v>
      </c>
      <c r="S25" s="1115"/>
    </row>
    <row r="26" spans="1:19" ht="14.25">
      <c r="C26" s="1125" t="s">
        <v>391</v>
      </c>
      <c r="D26" s="1126"/>
      <c r="E26" s="1127"/>
      <c r="F26" s="1127"/>
      <c r="G26" s="1127"/>
      <c r="H26" s="1127"/>
      <c r="I26" s="1127"/>
      <c r="J26" s="1127"/>
      <c r="K26" s="1127"/>
      <c r="L26" s="1127"/>
      <c r="M26" s="1127"/>
      <c r="N26" s="1127"/>
      <c r="O26" s="1127"/>
      <c r="P26" s="1127"/>
      <c r="Q26" s="1127"/>
      <c r="R26" s="1128"/>
      <c r="S26" s="1115"/>
    </row>
    <row r="27" spans="1:19">
      <c r="C27" s="1129" t="s">
        <v>392</v>
      </c>
      <c r="D27" s="1173">
        <f>[2]TABLE!D25</f>
        <v>4.6500000000000004</v>
      </c>
      <c r="E27" s="1174"/>
      <c r="F27" s="1174"/>
      <c r="G27" s="1174">
        <f>[2]TABLE!G25</f>
        <v>2.77</v>
      </c>
      <c r="H27" s="1174">
        <f>[2]TABLE!H25</f>
        <v>3.18</v>
      </c>
      <c r="I27" s="1174">
        <f>[2]TABLE!I25</f>
        <v>3.46</v>
      </c>
      <c r="J27" s="1174">
        <f>[2]TABLE!J25</f>
        <v>3.51</v>
      </c>
      <c r="K27" s="1174"/>
      <c r="L27" s="1174">
        <f>[2]TABLE!L25</f>
        <v>2.85</v>
      </c>
      <c r="M27" s="1174" t="str">
        <f>[2]TABLE!M25</f>
        <v/>
      </c>
      <c r="N27" s="1174">
        <f>[2]TABLE!N25</f>
        <v>2.76</v>
      </c>
      <c r="O27" s="1174"/>
      <c r="P27" s="1175"/>
      <c r="Q27" s="1175">
        <f>[2]TABLE!Q25</f>
        <v>2.6074999999999999</v>
      </c>
      <c r="R27" s="1176">
        <f>[2]TABLE!R25</f>
        <v>3.2618999999999998</v>
      </c>
      <c r="S27" s="1115"/>
    </row>
    <row r="28" spans="1:19">
      <c r="A28" s="1177"/>
      <c r="B28" s="1177"/>
      <c r="C28" s="1130" t="s">
        <v>382</v>
      </c>
      <c r="D28" s="1178">
        <f>[2]TABLE!D26</f>
        <v>4.6500000000000004</v>
      </c>
      <c r="E28" s="1153"/>
      <c r="F28" s="1154"/>
      <c r="G28" s="1154">
        <f>[2]TABLE!G26</f>
        <v>2.78</v>
      </c>
      <c r="H28" s="1154">
        <f>[2]TABLE!H26</f>
        <v>3.17</v>
      </c>
      <c r="I28" s="1154">
        <f>[2]TABLE!I26</f>
        <v>3.47</v>
      </c>
      <c r="J28" s="1154">
        <f>[2]TABLE!J26</f>
        <v>3.51</v>
      </c>
      <c r="K28" s="1154"/>
      <c r="L28" s="1154">
        <f>[2]TABLE!L26</f>
        <v>2.6</v>
      </c>
      <c r="M28" s="1154" t="str">
        <f>[2]TABLE!M26</f>
        <v/>
      </c>
      <c r="N28" s="1154">
        <f>[2]TABLE!N26</f>
        <v>2.71</v>
      </c>
      <c r="O28" s="1154"/>
      <c r="P28" s="1155"/>
      <c r="Q28" s="1155">
        <f>[2]TABLE!Q26</f>
        <v>2.5577000000000001</v>
      </c>
      <c r="R28" s="1181">
        <f>[2]TABLE!R26</f>
        <v>3.2488000000000001</v>
      </c>
      <c r="S28" s="1115"/>
    </row>
    <row r="29" spans="1:19">
      <c r="A29" s="1177"/>
      <c r="B29" s="1177"/>
      <c r="C29" s="1131" t="s">
        <v>383</v>
      </c>
      <c r="D29" s="1182">
        <f>[2]TABLE!D27</f>
        <v>0</v>
      </c>
      <c r="E29" s="1184"/>
      <c r="F29" s="1183"/>
      <c r="G29" s="1183">
        <f>[2]TABLE!G27</f>
        <v>-9.9999999999997868E-3</v>
      </c>
      <c r="H29" s="1183">
        <f>[2]TABLE!H27</f>
        <v>1.0000000000000231E-2</v>
      </c>
      <c r="I29" s="1183">
        <f>[2]TABLE!I27</f>
        <v>-1.0000000000000231E-2</v>
      </c>
      <c r="J29" s="1183">
        <f>[2]TABLE!J27</f>
        <v>0</v>
      </c>
      <c r="K29" s="1183"/>
      <c r="L29" s="1183">
        <f>[2]TABLE!L27</f>
        <v>0.25</v>
      </c>
      <c r="M29" s="1183" t="e">
        <f>[2]TABLE!M27</f>
        <v>#VALUE!</v>
      </c>
      <c r="N29" s="1183">
        <f>[2]TABLE!N27</f>
        <v>4.9999999999999822E-2</v>
      </c>
      <c r="O29" s="1184"/>
      <c r="P29" s="1186"/>
      <c r="Q29" s="1185">
        <f>[2]TABLE!Q27</f>
        <v>4.9799999999999844E-2</v>
      </c>
      <c r="R29" s="1187">
        <f>[2]TABLE!R27</f>
        <v>1.3099999999999667E-2</v>
      </c>
      <c r="S29" s="1115"/>
    </row>
    <row r="30" spans="1:19">
      <c r="A30" s="1188"/>
      <c r="B30" s="1188"/>
      <c r="C30" s="1131" t="s">
        <v>384</v>
      </c>
      <c r="D30" s="1132">
        <f>[2]TABLE!D28</f>
        <v>142.55495263496738</v>
      </c>
      <c r="E30" s="1145"/>
      <c r="F30" s="1133"/>
      <c r="G30" s="1133">
        <f>[2]TABLE!G28</f>
        <v>84.919831999754749</v>
      </c>
      <c r="H30" s="1133">
        <f>[2]TABLE!H28</f>
        <v>97.489193414880901</v>
      </c>
      <c r="I30" s="1133">
        <f>[2]TABLE!I28</f>
        <v>106.07314755204023</v>
      </c>
      <c r="J30" s="1133">
        <f>[2]TABLE!J28</f>
        <v>107.60599650510439</v>
      </c>
      <c r="K30" s="1133"/>
      <c r="L30" s="1133">
        <f>[2]TABLE!L28</f>
        <v>87.372390324657417</v>
      </c>
      <c r="M30" s="1133" t="e">
        <f>[2]TABLE!M28</f>
        <v>#VALUE!</v>
      </c>
      <c r="N30" s="1133" t="e">
        <f>[2]TABLE!N28</f>
        <v>#REF!</v>
      </c>
      <c r="O30" s="1133"/>
      <c r="P30" s="1134"/>
      <c r="Q30" s="1134">
        <f>[2]TABLE!Q28</f>
        <v>79.938072902296213</v>
      </c>
      <c r="R30" s="1156"/>
      <c r="S30" s="1115"/>
    </row>
    <row r="31" spans="1:19">
      <c r="A31" s="683" t="s">
        <v>389</v>
      </c>
      <c r="B31" s="683" t="s">
        <v>393</v>
      </c>
      <c r="C31" s="1136" t="s">
        <v>385</v>
      </c>
      <c r="D31" s="1137">
        <f>[2]TABLE!D29</f>
        <v>5.45</v>
      </c>
      <c r="E31" s="1138"/>
      <c r="F31" s="1138" t="e">
        <f>[2]TABLE!F29</f>
        <v>#REF!</v>
      </c>
      <c r="G31" s="1138">
        <f>[2]TABLE!G29</f>
        <v>20.34</v>
      </c>
      <c r="H31" s="1138">
        <f>[2]TABLE!H29</f>
        <v>7.69</v>
      </c>
      <c r="I31" s="1138">
        <f>[2]TABLE!I29</f>
        <v>44.62</v>
      </c>
      <c r="J31" s="1138">
        <f>[2]TABLE!J29</f>
        <v>7.21</v>
      </c>
      <c r="K31" s="1138"/>
      <c r="L31" s="1138">
        <f>[2]TABLE!L29</f>
        <v>5.73</v>
      </c>
      <c r="M31" s="1138">
        <f>[2]TABLE!M29</f>
        <v>0</v>
      </c>
      <c r="N31" s="1138">
        <f>[2]TABLE!N29</f>
        <v>4.37</v>
      </c>
      <c r="O31" s="1138"/>
      <c r="P31" s="1139"/>
      <c r="Q31" s="1140">
        <f>[2]TABLE!Q29</f>
        <v>4.59</v>
      </c>
      <c r="R31" s="1141">
        <f>[2]TABLE!R29</f>
        <v>100</v>
      </c>
      <c r="S31" s="1115"/>
    </row>
    <row r="32" spans="1:19" ht="14.25">
      <c r="C32" s="1125" t="s">
        <v>394</v>
      </c>
      <c r="D32" s="1142"/>
      <c r="E32" s="1143"/>
      <c r="F32" s="1143"/>
      <c r="G32" s="1143"/>
      <c r="H32" s="1143"/>
      <c r="I32" s="1143"/>
      <c r="J32" s="1143"/>
      <c r="K32" s="1143"/>
      <c r="L32" s="1143"/>
      <c r="M32" s="1143"/>
      <c r="N32" s="1143"/>
      <c r="O32" s="1143"/>
      <c r="P32" s="1143"/>
      <c r="Q32" s="1143"/>
      <c r="R32" s="1144"/>
      <c r="S32" s="1115"/>
    </row>
    <row r="33" spans="1:19">
      <c r="C33" s="1129" t="s">
        <v>392</v>
      </c>
      <c r="D33" s="1173">
        <f>[2]TABLE!D31</f>
        <v>4.4400000000000004</v>
      </c>
      <c r="E33" s="1174"/>
      <c r="F33" s="1174">
        <f>[2]TABLE!F31</f>
        <v>5.33</v>
      </c>
      <c r="G33" s="1174">
        <f>[2]TABLE!G31</f>
        <v>2.2799999999999998</v>
      </c>
      <c r="H33" s="1174" t="e">
        <f>[2]TABLE!H31</f>
        <v>#N/A</v>
      </c>
      <c r="I33" s="1174">
        <f>[2]TABLE!I31</f>
        <v>3.4</v>
      </c>
      <c r="J33" s="1174">
        <f>[2]TABLE!J31</f>
        <v>3.76</v>
      </c>
      <c r="K33" s="1174"/>
      <c r="L33" s="1174">
        <f>[2]TABLE!L31</f>
        <v>2.5099999999999998</v>
      </c>
      <c r="M33" s="1174"/>
      <c r="N33" s="1174">
        <f>[2]TABLE!N31</f>
        <v>2.5</v>
      </c>
      <c r="O33" s="1174"/>
      <c r="P33" s="1175"/>
      <c r="Q33" s="1175">
        <f>[2]TABLE!Q31</f>
        <v>2.1457000000000002</v>
      </c>
      <c r="R33" s="1176">
        <f>[2]TABLE!R31</f>
        <v>3.6038000000000001</v>
      </c>
      <c r="S33" s="1115"/>
    </row>
    <row r="34" spans="1:19">
      <c r="A34" s="1177"/>
      <c r="B34" s="1177"/>
      <c r="C34" s="1130" t="s">
        <v>382</v>
      </c>
      <c r="D34" s="1178">
        <f>[2]TABLE!D32</f>
        <v>4.4400000000000004</v>
      </c>
      <c r="E34" s="1179"/>
      <c r="F34" s="1179">
        <f>[2]TABLE!F32</f>
        <v>5.22</v>
      </c>
      <c r="G34" s="1179">
        <f>[2]TABLE!G32</f>
        <v>2.33</v>
      </c>
      <c r="H34" s="1179" t="e">
        <f>[2]TABLE!H32</f>
        <v>#N/A</v>
      </c>
      <c r="I34" s="1179">
        <f>[2]TABLE!I32</f>
        <v>3.38</v>
      </c>
      <c r="J34" s="1179">
        <f>[2]TABLE!J32</f>
        <v>3.76</v>
      </c>
      <c r="K34" s="1179"/>
      <c r="L34" s="1179">
        <f>[2]TABLE!L32</f>
        <v>2.3199999999999998</v>
      </c>
      <c r="M34" s="1179"/>
      <c r="N34" s="1179">
        <f>[2]TABLE!N32</f>
        <v>2.64</v>
      </c>
      <c r="O34" s="1179"/>
      <c r="P34" s="1180"/>
      <c r="Q34" s="1180">
        <f>[2]TABLE!Q32</f>
        <v>2.0485000000000002</v>
      </c>
      <c r="R34" s="1181">
        <f>[2]TABLE!R32</f>
        <v>3.5731999999999999</v>
      </c>
      <c r="S34" s="1115"/>
    </row>
    <row r="35" spans="1:19">
      <c r="A35" s="1177"/>
      <c r="B35" s="1177"/>
      <c r="C35" s="1131" t="s">
        <v>383</v>
      </c>
      <c r="D35" s="1182">
        <f>[2]TABLE!D33</f>
        <v>0</v>
      </c>
      <c r="E35" s="1184"/>
      <c r="F35" s="1183">
        <f>[2]TABLE!F33</f>
        <v>0.11000000000000032</v>
      </c>
      <c r="G35" s="1183">
        <f>[2]TABLE!G33</f>
        <v>-5.0000000000000266E-2</v>
      </c>
      <c r="H35" s="1183" t="e">
        <f>[2]TABLE!H33</f>
        <v>#N/A</v>
      </c>
      <c r="I35" s="1183">
        <f>[2]TABLE!I33</f>
        <v>2.0000000000000018E-2</v>
      </c>
      <c r="J35" s="1183">
        <f>[2]TABLE!J33</f>
        <v>0</v>
      </c>
      <c r="K35" s="1183"/>
      <c r="L35" s="1183">
        <f>[2]TABLE!L33</f>
        <v>0.18999999999999995</v>
      </c>
      <c r="M35" s="1183"/>
      <c r="N35" s="1183">
        <f>[2]TABLE!N33</f>
        <v>-0.14000000000000012</v>
      </c>
      <c r="O35" s="1184"/>
      <c r="P35" s="1186"/>
      <c r="Q35" s="1185">
        <f>[2]TABLE!Q33</f>
        <v>9.7199999999999953E-2</v>
      </c>
      <c r="R35" s="1187">
        <f>[2]TABLE!R33</f>
        <v>3.0600000000000183E-2</v>
      </c>
      <c r="S35" s="1115"/>
    </row>
    <row r="36" spans="1:19">
      <c r="A36" s="1188"/>
      <c r="B36" s="1188"/>
      <c r="C36" s="1131" t="s">
        <v>384</v>
      </c>
      <c r="D36" s="1132">
        <f>[2]TABLE!D34</f>
        <v>123.20328542094457</v>
      </c>
      <c r="E36" s="1145"/>
      <c r="F36" s="1133">
        <f>[2]TABLE!F34</f>
        <v>147.89943948054832</v>
      </c>
      <c r="G36" s="1133">
        <f>[2]TABLE!G34</f>
        <v>63.266551972917476</v>
      </c>
      <c r="H36" s="1133" t="e">
        <f>[2]TABLE!H34</f>
        <v>#N/A</v>
      </c>
      <c r="I36" s="1133">
        <f>[2]TABLE!I34</f>
        <v>94.344858205227808</v>
      </c>
      <c r="J36" s="1133">
        <f>[2]TABLE!J34</f>
        <v>104.33431377989899</v>
      </c>
      <c r="K36" s="1133"/>
      <c r="L36" s="1133">
        <f>[2]TABLE!L34</f>
        <v>69.648704145624052</v>
      </c>
      <c r="M36" s="1133"/>
      <c r="N36" s="1133" t="e">
        <f>[2]TABLE!N34</f>
        <v>#REF!</v>
      </c>
      <c r="O36" s="1133"/>
      <c r="P36" s="1134"/>
      <c r="Q36" s="1134">
        <f>[2]TABLE!Q34</f>
        <v>59.539930073810979</v>
      </c>
      <c r="R36" s="1135"/>
      <c r="S36" s="1115"/>
    </row>
    <row r="37" spans="1:19">
      <c r="A37" s="683" t="s">
        <v>389</v>
      </c>
      <c r="B37" s="683" t="s">
        <v>395</v>
      </c>
      <c r="C37" s="1136" t="s">
        <v>385</v>
      </c>
      <c r="D37" s="1137">
        <f>[2]TABLE!D35</f>
        <v>2.85</v>
      </c>
      <c r="E37" s="1138"/>
      <c r="F37" s="1138">
        <f>[2]TABLE!F35</f>
        <v>25.17</v>
      </c>
      <c r="G37" s="1138">
        <f>[2]TABLE!G35</f>
        <v>24.15</v>
      </c>
      <c r="H37" s="1138">
        <f>[2]TABLE!H35</f>
        <v>0</v>
      </c>
      <c r="I37" s="1138">
        <f>[2]TABLE!I35</f>
        <v>21.5</v>
      </c>
      <c r="J37" s="1138">
        <f>[2]TABLE!J35</f>
        <v>16.48</v>
      </c>
      <c r="K37" s="1138"/>
      <c r="L37" s="1138">
        <f>[2]TABLE!L35</f>
        <v>4.92</v>
      </c>
      <c r="M37" s="1138"/>
      <c r="N37" s="1138">
        <f>[2]TABLE!N35</f>
        <v>1.46</v>
      </c>
      <c r="O37" s="1138"/>
      <c r="P37" s="1139"/>
      <c r="Q37" s="1140">
        <f>[2]TABLE!Q35</f>
        <v>3.47</v>
      </c>
      <c r="R37" s="1141">
        <f>[2]TABLE!R35</f>
        <v>100</v>
      </c>
      <c r="S37" s="1115"/>
    </row>
    <row r="38" spans="1:19" ht="14.25">
      <c r="C38" s="1125" t="s">
        <v>396</v>
      </c>
      <c r="D38" s="1142"/>
      <c r="E38" s="1143"/>
      <c r="F38" s="1143"/>
      <c r="G38" s="1143"/>
      <c r="H38" s="1143"/>
      <c r="I38" s="1143"/>
      <c r="J38" s="1143"/>
      <c r="K38" s="1143"/>
      <c r="L38" s="1143"/>
      <c r="M38" s="1143"/>
      <c r="N38" s="1143"/>
      <c r="O38" s="1143"/>
      <c r="P38" s="1143"/>
      <c r="Q38" s="1143"/>
      <c r="R38" s="1144"/>
      <c r="S38" s="1115"/>
    </row>
    <row r="39" spans="1:19">
      <c r="C39" s="1129" t="s">
        <v>392</v>
      </c>
      <c r="D39" s="1173">
        <f>[2]TABLE!D37</f>
        <v>3.2</v>
      </c>
      <c r="E39" s="1174"/>
      <c r="F39" s="1174">
        <f>[2]TABLE!F37</f>
        <v>2.64</v>
      </c>
      <c r="G39" s="1174">
        <f>[2]TABLE!G37</f>
        <v>2.31</v>
      </c>
      <c r="H39" s="1174" t="e">
        <f>[2]TABLE!H37</f>
        <v>#N/A</v>
      </c>
      <c r="I39" s="1174">
        <f>[2]TABLE!I37</f>
        <v>3.19</v>
      </c>
      <c r="J39" s="1174">
        <f>[2]TABLE!J37</f>
        <v>2.94</v>
      </c>
      <c r="K39" s="1174"/>
      <c r="L39" s="1174">
        <f>[2]TABLE!L37</f>
        <v>2.33</v>
      </c>
      <c r="M39" s="1174"/>
      <c r="N39" s="1174">
        <f>[2]TABLE!N37</f>
        <v>2.5299999999999998</v>
      </c>
      <c r="O39" s="1174"/>
      <c r="P39" s="1175"/>
      <c r="Q39" s="1175">
        <f>[2]TABLE!Q37</f>
        <v>2.0728</v>
      </c>
      <c r="R39" s="1176">
        <f>[2]TABLE!R37</f>
        <v>2.8104</v>
      </c>
      <c r="S39" s="1115"/>
    </row>
    <row r="40" spans="1:19">
      <c r="A40" s="1177"/>
      <c r="B40" s="1177"/>
      <c r="C40" s="1130" t="s">
        <v>382</v>
      </c>
      <c r="D40" s="1178">
        <f>[2]TABLE!D38</f>
        <v>3.2</v>
      </c>
      <c r="E40" s="1179"/>
      <c r="F40" s="1179">
        <f>[2]TABLE!F38</f>
        <v>2.65</v>
      </c>
      <c r="G40" s="1179">
        <f>[2]TABLE!G38</f>
        <v>2.37</v>
      </c>
      <c r="H40" s="1179" t="e">
        <f>[2]TABLE!H38</f>
        <v>#N/A</v>
      </c>
      <c r="I40" s="1179">
        <f>[2]TABLE!I38</f>
        <v>3.16</v>
      </c>
      <c r="J40" s="1179">
        <f>[2]TABLE!J38</f>
        <v>2.94</v>
      </c>
      <c r="K40" s="1179"/>
      <c r="L40" s="1179">
        <f>[2]TABLE!L38</f>
        <v>2.4700000000000002</v>
      </c>
      <c r="M40" s="1179"/>
      <c r="N40" s="1179">
        <f>[2]TABLE!N38</f>
        <v>2.41</v>
      </c>
      <c r="O40" s="1179"/>
      <c r="P40" s="1180"/>
      <c r="Q40" s="1180">
        <f>[2]TABLE!Q38</f>
        <v>1.867</v>
      </c>
      <c r="R40" s="1181">
        <f>[2]TABLE!R38</f>
        <v>2.8081</v>
      </c>
      <c r="S40" s="1115"/>
    </row>
    <row r="41" spans="1:19">
      <c r="A41" s="1177"/>
      <c r="B41" s="1177"/>
      <c r="C41" s="1131" t="s">
        <v>383</v>
      </c>
      <c r="D41" s="1182">
        <f>[2]TABLE!D39</f>
        <v>0</v>
      </c>
      <c r="E41" s="1184"/>
      <c r="F41" s="1183">
        <f>[2]TABLE!F39</f>
        <v>-9.9999999999997868E-3</v>
      </c>
      <c r="G41" s="1183">
        <f>[2]TABLE!G39</f>
        <v>-6.0000000000000053E-2</v>
      </c>
      <c r="H41" s="1183" t="e">
        <f>[2]TABLE!H39</f>
        <v>#N/A</v>
      </c>
      <c r="I41" s="1183">
        <f>[2]TABLE!I39</f>
        <v>2.9999999999999805E-2</v>
      </c>
      <c r="J41" s="1183">
        <f>[2]TABLE!J39</f>
        <v>0</v>
      </c>
      <c r="K41" s="1183"/>
      <c r="L41" s="1183">
        <f>[2]TABLE!L39</f>
        <v>-0.14000000000000012</v>
      </c>
      <c r="M41" s="1183"/>
      <c r="N41" s="1183">
        <f>[2]TABLE!N39</f>
        <v>0.11999999999999966</v>
      </c>
      <c r="O41" s="1184"/>
      <c r="P41" s="1186"/>
      <c r="Q41" s="1185">
        <f>[2]TABLE!Q39</f>
        <v>0.20579999999999998</v>
      </c>
      <c r="R41" s="1187">
        <f>[2]TABLE!R39</f>
        <v>2.2999999999999687E-3</v>
      </c>
      <c r="S41" s="1115"/>
    </row>
    <row r="42" spans="1:19">
      <c r="A42" s="1188"/>
      <c r="B42" s="1188"/>
      <c r="C42" s="1131" t="s">
        <v>384</v>
      </c>
      <c r="D42" s="1132">
        <f>[2]TABLE!D40</f>
        <v>113.86279533162539</v>
      </c>
      <c r="E42" s="1145"/>
      <c r="F42" s="1133">
        <f>[2]TABLE!F40</f>
        <v>93.936806148590961</v>
      </c>
      <c r="G42" s="1133">
        <f>[2]TABLE!G40</f>
        <v>82.194705380017083</v>
      </c>
      <c r="H42" s="1133" t="e">
        <f>[2]TABLE!H40</f>
        <v>#N/A</v>
      </c>
      <c r="I42" s="1133">
        <f>[2]TABLE!I40</f>
        <v>113.50697409621407</v>
      </c>
      <c r="J42" s="1133">
        <f>[2]TABLE!J40</f>
        <v>104.61144321093083</v>
      </c>
      <c r="K42" s="1133"/>
      <c r="L42" s="1133">
        <f>[2]TABLE!L40</f>
        <v>82.906347850839751</v>
      </c>
      <c r="M42" s="1133"/>
      <c r="N42" s="1133" t="e">
        <f>[2]TABLE!N40</f>
        <v>#REF!</v>
      </c>
      <c r="O42" s="1133"/>
      <c r="P42" s="1134"/>
      <c r="Q42" s="1134">
        <f>[2]TABLE!Q40</f>
        <v>73.754625676060343</v>
      </c>
      <c r="R42" s="1135"/>
      <c r="S42" s="1115"/>
    </row>
    <row r="43" spans="1:19" ht="13.5" thickBot="1">
      <c r="C43" s="1146" t="s">
        <v>385</v>
      </c>
      <c r="D43" s="1147">
        <f>[2]TABLE!D41</f>
        <v>5.14</v>
      </c>
      <c r="E43" s="1148"/>
      <c r="F43" s="1148">
        <f>[2]TABLE!F41</f>
        <v>25.14</v>
      </c>
      <c r="G43" s="1148">
        <f>[2]TABLE!G41</f>
        <v>14.29</v>
      </c>
      <c r="H43" s="1148">
        <f>[2]TABLE!H41</f>
        <v>0</v>
      </c>
      <c r="I43" s="1148">
        <f>[2]TABLE!I41</f>
        <v>32.54</v>
      </c>
      <c r="J43" s="1148">
        <f>[2]TABLE!J41</f>
        <v>13.84</v>
      </c>
      <c r="K43" s="1148"/>
      <c r="L43" s="1148">
        <f>[2]TABLE!L41</f>
        <v>3.79</v>
      </c>
      <c r="M43" s="1148"/>
      <c r="N43" s="1148">
        <f>[2]TABLE!N41</f>
        <v>2.1800000000000002</v>
      </c>
      <c r="O43" s="1148"/>
      <c r="P43" s="1149"/>
      <c r="Q43" s="1150">
        <f>[2]TABLE!Q41</f>
        <v>3.09</v>
      </c>
      <c r="R43" s="1151">
        <f>[2]TABLE!R41</f>
        <v>100.01000000000002</v>
      </c>
      <c r="S43" s="1115"/>
    </row>
    <row r="44" spans="1:19" ht="13.5" thickBot="1">
      <c r="A44" s="1172" t="s">
        <v>397</v>
      </c>
      <c r="B44" s="1172" t="s">
        <v>398</v>
      </c>
      <c r="C44" s="1115"/>
      <c r="D44" s="1115"/>
      <c r="E44" s="1115"/>
      <c r="F44" s="1115"/>
      <c r="G44" s="1115"/>
      <c r="H44" s="1115"/>
      <c r="I44" s="1115"/>
      <c r="J44" s="1115"/>
      <c r="K44" s="1115"/>
      <c r="L44" s="1115"/>
      <c r="M44" s="1115"/>
      <c r="N44" s="1115"/>
      <c r="O44" s="1115"/>
      <c r="P44" s="1115"/>
      <c r="Q44" s="1115"/>
      <c r="R44" s="1115"/>
      <c r="S44" s="1115"/>
    </row>
    <row r="45" spans="1:19" ht="18.75" thickBot="1">
      <c r="A45" s="1172"/>
      <c r="B45" s="1172"/>
      <c r="C45" s="1117" t="s">
        <v>399</v>
      </c>
      <c r="D45" s="1118"/>
      <c r="E45" s="1118"/>
      <c r="F45" s="1118"/>
      <c r="G45" s="1118"/>
      <c r="H45" s="1118"/>
      <c r="I45" s="1118"/>
      <c r="J45" s="1118"/>
      <c r="K45" s="1118"/>
      <c r="L45" s="1118"/>
      <c r="M45" s="1118"/>
      <c r="N45" s="1118"/>
      <c r="O45" s="1118"/>
      <c r="P45" s="1118"/>
      <c r="Q45" s="1118"/>
      <c r="R45" s="1119"/>
      <c r="S45" s="1115"/>
    </row>
    <row r="46" spans="1:19" ht="13.5" thickBot="1">
      <c r="C46" s="1120"/>
      <c r="D46" s="1121" t="s">
        <v>326</v>
      </c>
      <c r="E46" s="1122" t="s">
        <v>329</v>
      </c>
      <c r="F46" s="1122" t="s">
        <v>330</v>
      </c>
      <c r="G46" s="1122" t="s">
        <v>332</v>
      </c>
      <c r="H46" s="1122" t="s">
        <v>334</v>
      </c>
      <c r="I46" s="1122" t="s">
        <v>335</v>
      </c>
      <c r="J46" s="1122" t="s">
        <v>337</v>
      </c>
      <c r="K46" s="1122" t="s">
        <v>344</v>
      </c>
      <c r="L46" s="1122" t="s">
        <v>345</v>
      </c>
      <c r="M46" s="1122" t="s">
        <v>346</v>
      </c>
      <c r="N46" s="1122" t="s">
        <v>347</v>
      </c>
      <c r="O46" s="1122" t="s">
        <v>348</v>
      </c>
      <c r="P46" s="1123" t="s">
        <v>349</v>
      </c>
      <c r="Q46" s="1123" t="s">
        <v>352</v>
      </c>
      <c r="R46" s="1124" t="s">
        <v>377</v>
      </c>
      <c r="S46" s="1115"/>
    </row>
    <row r="47" spans="1:19">
      <c r="C47" s="1157" t="s">
        <v>400</v>
      </c>
      <c r="D47" s="1158">
        <f>[2]TABLE!D45</f>
        <v>683.5</v>
      </c>
      <c r="E47" s="1159"/>
      <c r="F47" s="1160">
        <f>[2]TABLE!F45</f>
        <v>528</v>
      </c>
      <c r="G47" s="1160"/>
      <c r="H47" s="1160"/>
      <c r="I47" s="1160">
        <f>[2]TABLE!I45</f>
        <v>666.9</v>
      </c>
      <c r="J47" s="1160">
        <f>[2]TABLE!J45</f>
        <v>559.25</v>
      </c>
      <c r="K47" s="1159">
        <f>[2]TABLE!K45</f>
        <v>563.95000000000005</v>
      </c>
      <c r="L47" s="1159"/>
      <c r="M47" s="1159"/>
      <c r="N47" s="1159">
        <f>[2]TABLE!N45</f>
        <v>491.21</v>
      </c>
      <c r="O47" s="1159"/>
      <c r="P47" s="1159">
        <f>[2]TABLE!P45</f>
        <v>447.09</v>
      </c>
      <c r="Q47" s="1159"/>
      <c r="R47" s="1161">
        <f>[2]TABLE!R45</f>
        <v>598.07249999999999</v>
      </c>
      <c r="S47" s="1115"/>
    </row>
    <row r="48" spans="1:19">
      <c r="A48" s="1177"/>
      <c r="B48" s="1177"/>
      <c r="C48" s="1162" t="s">
        <v>382</v>
      </c>
      <c r="D48" s="1163">
        <f>[2]TABLE!D46</f>
        <v>683.5</v>
      </c>
      <c r="E48" s="1164"/>
      <c r="F48" s="1164">
        <f>[2]TABLE!F46</f>
        <v>520</v>
      </c>
      <c r="G48" s="1164"/>
      <c r="H48" s="1164"/>
      <c r="I48" s="1164">
        <f>[2]TABLE!I46</f>
        <v>658.7</v>
      </c>
      <c r="J48" s="1164">
        <f>[2]TABLE!J46</f>
        <v>559.25</v>
      </c>
      <c r="K48" s="1164">
        <f>[2]TABLE!K46</f>
        <v>563.95000000000005</v>
      </c>
      <c r="L48" s="1164"/>
      <c r="M48" s="1164"/>
      <c r="N48" s="1164">
        <f>[2]TABLE!N46</f>
        <v>474.17</v>
      </c>
      <c r="O48" s="1164"/>
      <c r="P48" s="1164">
        <f>[2]TABLE!P46</f>
        <v>447.09</v>
      </c>
      <c r="Q48" s="1165"/>
      <c r="R48" s="1166">
        <f>[2]TABLE!R46</f>
        <v>594.82389999999998</v>
      </c>
      <c r="S48" s="1115"/>
    </row>
    <row r="49" spans="1:19">
      <c r="A49" s="1177"/>
      <c r="B49" s="1177"/>
      <c r="C49" s="1131" t="s">
        <v>383</v>
      </c>
      <c r="D49" s="1182">
        <f>[2]TABLE!D47</f>
        <v>0</v>
      </c>
      <c r="E49" s="1184"/>
      <c r="F49" s="1183">
        <f>[2]TABLE!F47</f>
        <v>8</v>
      </c>
      <c r="G49" s="1183"/>
      <c r="H49" s="1183"/>
      <c r="I49" s="1183">
        <f>[2]TABLE!I47</f>
        <v>8.1999999999999318</v>
      </c>
      <c r="J49" s="1183">
        <f>[2]TABLE!J47</f>
        <v>0</v>
      </c>
      <c r="K49" s="1183">
        <f>[2]TABLE!K47</f>
        <v>0</v>
      </c>
      <c r="L49" s="1183"/>
      <c r="M49" s="1183"/>
      <c r="N49" s="1183">
        <f>[2]TABLE!N47</f>
        <v>17.039999999999964</v>
      </c>
      <c r="O49" s="1183"/>
      <c r="P49" s="1183">
        <f>[2]TABLE!P47</f>
        <v>0</v>
      </c>
      <c r="Q49" s="1186"/>
      <c r="R49" s="1187">
        <f>[2]TABLE!R47</f>
        <v>3.2486000000000104</v>
      </c>
      <c r="S49" s="1115"/>
    </row>
    <row r="50" spans="1:19">
      <c r="A50" s="1188"/>
      <c r="B50" s="1188"/>
      <c r="C50" s="1131" t="s">
        <v>384</v>
      </c>
      <c r="D50" s="1132">
        <f>[2]TABLE!D48</f>
        <v>114.28380338504111</v>
      </c>
      <c r="E50" s="1133"/>
      <c r="F50" s="1133">
        <f>[2]TABLE!F48</f>
        <v>88.283611100660877</v>
      </c>
      <c r="G50" s="1133"/>
      <c r="H50" s="1133"/>
      <c r="I50" s="1133">
        <f>[2]TABLE!I48</f>
        <v>111.5082201572552</v>
      </c>
      <c r="J50" s="1133">
        <f>[2]TABLE!J48</f>
        <v>93.508730128872344</v>
      </c>
      <c r="K50" s="1133">
        <f>[2]TABLE!K48</f>
        <v>94.29458803071536</v>
      </c>
      <c r="L50" s="1133"/>
      <c r="M50" s="1133"/>
      <c r="N50" s="1133">
        <f>[2]TABLE!N48</f>
        <v>82.132182971128074</v>
      </c>
      <c r="O50" s="1133"/>
      <c r="P50" s="1133">
        <f>[2]TABLE!P48</f>
        <v>74.755150922338004</v>
      </c>
      <c r="Q50" s="1134"/>
      <c r="R50" s="1156"/>
      <c r="S50" s="1115"/>
    </row>
    <row r="51" spans="1:19" ht="13.5" thickBot="1">
      <c r="C51" s="1146" t="s">
        <v>385</v>
      </c>
      <c r="D51" s="1147">
        <f>[2]TABLE!D49</f>
        <v>7.99</v>
      </c>
      <c r="E51" s="1148"/>
      <c r="F51" s="1148">
        <f>[2]TABLE!F49</f>
        <v>7.91</v>
      </c>
      <c r="G51" s="1148"/>
      <c r="H51" s="1148"/>
      <c r="I51" s="1148">
        <f>[2]TABLE!I49</f>
        <v>28.82</v>
      </c>
      <c r="J51" s="1148">
        <f>[2]TABLE!J49</f>
        <v>15.97</v>
      </c>
      <c r="K51" s="1148">
        <f>[2]TABLE!K49</f>
        <v>37.450000000000003</v>
      </c>
      <c r="L51" s="1148"/>
      <c r="M51" s="1148"/>
      <c r="N51" s="1148">
        <f>[2]TABLE!N49</f>
        <v>1.48</v>
      </c>
      <c r="O51" s="1148"/>
      <c r="P51" s="1149">
        <f>[2]TABLE!P49</f>
        <v>0.37</v>
      </c>
      <c r="Q51" s="1150"/>
      <c r="R51" s="1151">
        <f>[2]TABLE!R49</f>
        <v>99.990000000000009</v>
      </c>
      <c r="S51" s="1115"/>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L10" sqref="L10"/>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547" t="s">
        <v>523</v>
      </c>
      <c r="B5" s="1547"/>
      <c r="C5" s="1547"/>
      <c r="D5" s="1547"/>
      <c r="E5" s="1547"/>
      <c r="F5" s="1547"/>
      <c r="H5" s="917" t="s">
        <v>267</v>
      </c>
      <c r="K5" s="3"/>
      <c r="L5" s="3"/>
      <c r="M5" s="3"/>
      <c r="N5" s="3"/>
      <c r="O5" s="3"/>
      <c r="P5" s="3"/>
    </row>
    <row r="6" spans="1:20" ht="15.75" customHeight="1" thickBot="1">
      <c r="A6" s="1548" t="s">
        <v>116</v>
      </c>
      <c r="B6" s="1550" t="s">
        <v>524</v>
      </c>
      <c r="C6" s="1551"/>
      <c r="D6" s="1552"/>
      <c r="E6" s="1553" t="s">
        <v>525</v>
      </c>
      <c r="F6" s="1555" t="s">
        <v>526</v>
      </c>
      <c r="K6" s="3"/>
      <c r="L6" s="3"/>
      <c r="M6" s="3"/>
      <c r="N6" s="3"/>
      <c r="O6" s="3"/>
      <c r="P6" s="3"/>
    </row>
    <row r="7" spans="1:20" ht="21" customHeight="1" thickBot="1">
      <c r="A7" s="1549"/>
      <c r="B7" s="918" t="s">
        <v>254</v>
      </c>
      <c r="C7" s="918" t="s">
        <v>257</v>
      </c>
      <c r="D7" s="918" t="s">
        <v>258</v>
      </c>
      <c r="E7" s="1554"/>
      <c r="F7" s="1556"/>
      <c r="K7"/>
      <c r="L7"/>
      <c r="M7"/>
      <c r="N7"/>
      <c r="O7"/>
      <c r="P7" s="3"/>
    </row>
    <row r="8" spans="1:20" ht="17.25" customHeight="1" thickBot="1">
      <c r="A8" s="919" t="s">
        <v>117</v>
      </c>
      <c r="B8" s="920">
        <v>8112.7219999999998</v>
      </c>
      <c r="C8" s="921">
        <v>5294.8429999999998</v>
      </c>
      <c r="D8" s="922">
        <f t="shared" ref="D8:D13" si="0">(C8/B8)*100</f>
        <v>65.265924309991149</v>
      </c>
      <c r="E8" s="921">
        <v>6496.0259999999998</v>
      </c>
      <c r="F8" s="922">
        <f t="shared" ref="F8:F13" si="1">((B8-E8)/E8)*100</f>
        <v>24.887461965207649</v>
      </c>
      <c r="H8" s="923" t="s">
        <v>118</v>
      </c>
      <c r="J8"/>
      <c r="K8"/>
      <c r="L8"/>
      <c r="M8"/>
      <c r="N8"/>
      <c r="O8"/>
      <c r="P8"/>
    </row>
    <row r="9" spans="1:20" ht="18" customHeight="1" thickBot="1">
      <c r="A9" s="919" t="s">
        <v>119</v>
      </c>
      <c r="B9" s="924">
        <v>33359</v>
      </c>
      <c r="C9" s="921">
        <v>11467</v>
      </c>
      <c r="D9" s="922">
        <f t="shared" si="0"/>
        <v>34.374531610659794</v>
      </c>
      <c r="E9" s="925">
        <v>24669</v>
      </c>
      <c r="F9" s="922">
        <f t="shared" si="1"/>
        <v>35.226397502938909</v>
      </c>
      <c r="H9" s="926">
        <f>B9-E9</f>
        <v>8690</v>
      </c>
      <c r="J9"/>
      <c r="K9"/>
      <c r="L9"/>
      <c r="M9"/>
      <c r="N9"/>
      <c r="O9"/>
      <c r="P9"/>
      <c r="Q9" s="897"/>
      <c r="R9" s="897"/>
      <c r="S9" s="897"/>
      <c r="T9" s="897"/>
    </row>
    <row r="10" spans="1:20" ht="15" customHeight="1" thickBot="1">
      <c r="A10" s="927" t="s">
        <v>249</v>
      </c>
      <c r="B10" s="924">
        <v>15324</v>
      </c>
      <c r="C10" s="928">
        <v>0</v>
      </c>
      <c r="D10" s="929">
        <f t="shared" si="0"/>
        <v>0</v>
      </c>
      <c r="E10" s="928">
        <v>9435</v>
      </c>
      <c r="F10" s="929">
        <f t="shared" si="1"/>
        <v>62.416534181240067</v>
      </c>
      <c r="J10"/>
      <c r="K10"/>
      <c r="L10"/>
      <c r="M10"/>
      <c r="N10"/>
      <c r="O10"/>
      <c r="P10"/>
      <c r="Q10" s="897"/>
      <c r="R10" s="897"/>
      <c r="S10" s="897"/>
      <c r="T10" s="897"/>
    </row>
    <row r="11" spans="1:20" ht="17.25" customHeight="1" thickBot="1">
      <c r="A11" s="919" t="s">
        <v>120</v>
      </c>
      <c r="B11" s="924">
        <v>194669.239</v>
      </c>
      <c r="C11" s="930">
        <v>35694.31</v>
      </c>
      <c r="D11" s="922">
        <f t="shared" si="0"/>
        <v>18.335875859667791</v>
      </c>
      <c r="E11" s="930">
        <v>168408.68</v>
      </c>
      <c r="F11" s="922">
        <f t="shared" si="1"/>
        <v>15.593352432903107</v>
      </c>
      <c r="J11"/>
      <c r="K11"/>
      <c r="L11"/>
      <c r="M11"/>
      <c r="N11"/>
      <c r="O11"/>
      <c r="P11"/>
      <c r="Q11" s="897"/>
      <c r="R11" s="897"/>
      <c r="S11" s="897"/>
      <c r="T11" s="897"/>
    </row>
    <row r="12" spans="1:20" ht="15" customHeight="1" thickBot="1">
      <c r="A12" s="932" t="s">
        <v>121</v>
      </c>
      <c r="B12" s="924">
        <v>70449.445999999996</v>
      </c>
      <c r="C12" s="933">
        <v>11612.761</v>
      </c>
      <c r="D12" s="922">
        <f t="shared" si="0"/>
        <v>16.483821604502044</v>
      </c>
      <c r="E12" s="933">
        <v>72238.656000000003</v>
      </c>
      <c r="F12" s="922">
        <f t="shared" si="1"/>
        <v>-2.4768041088693655</v>
      </c>
      <c r="J12"/>
      <c r="K12"/>
      <c r="L12"/>
      <c r="M12"/>
      <c r="N12"/>
      <c r="O12"/>
      <c r="P12"/>
      <c r="Q12" s="897"/>
      <c r="R12" s="897"/>
      <c r="S12" s="897"/>
      <c r="T12" s="897"/>
    </row>
    <row r="13" spans="1:20" ht="15" customHeight="1" thickBot="1">
      <c r="A13" s="932" t="s">
        <v>122</v>
      </c>
      <c r="B13" s="924">
        <f>B11+B12</f>
        <v>265118.685</v>
      </c>
      <c r="C13" s="933">
        <f>C11+C12</f>
        <v>47307.070999999996</v>
      </c>
      <c r="D13" s="934">
        <f t="shared" si="0"/>
        <v>17.84373326987496</v>
      </c>
      <c r="E13" s="933">
        <f>E11+E12</f>
        <v>240647.33600000001</v>
      </c>
      <c r="F13" s="934">
        <f t="shared" si="1"/>
        <v>10.168967338994348</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I17"/>
      <c r="J17"/>
      <c r="K17"/>
      <c r="L17"/>
      <c r="M17" s="3"/>
      <c r="N17" s="3"/>
      <c r="O17" s="897"/>
      <c r="P17" s="897"/>
      <c r="Q17" s="897"/>
      <c r="R17" s="897"/>
      <c r="S17" s="897"/>
      <c r="T17" s="897"/>
    </row>
    <row r="18" spans="1:20" ht="33" customHeight="1" thickBot="1">
      <c r="A18" s="1547" t="s">
        <v>538</v>
      </c>
      <c r="B18" s="1547"/>
      <c r="C18" s="1547"/>
      <c r="D18" s="1547"/>
      <c r="E18" s="1547"/>
      <c r="F18" s="1547"/>
      <c r="I18"/>
      <c r="J18"/>
      <c r="K18"/>
      <c r="L18"/>
      <c r="M18" s="3"/>
      <c r="N18" s="3"/>
      <c r="O18" s="897"/>
      <c r="P18" s="897"/>
      <c r="Q18" s="897"/>
      <c r="R18" s="897"/>
      <c r="S18" s="897"/>
      <c r="T18" s="897"/>
    </row>
    <row r="19" spans="1:20" ht="16.5" customHeight="1" thickBot="1">
      <c r="A19" s="1557" t="s">
        <v>497</v>
      </c>
      <c r="B19" s="1550" t="s">
        <v>539</v>
      </c>
      <c r="C19" s="1551"/>
      <c r="D19" s="1552"/>
      <c r="E19" s="1553" t="s">
        <v>525</v>
      </c>
      <c r="F19" s="1555" t="s">
        <v>540</v>
      </c>
      <c r="I19"/>
      <c r="J19"/>
      <c r="K19"/>
      <c r="L19"/>
      <c r="M19" s="3"/>
      <c r="N19" s="3"/>
      <c r="O19" s="897"/>
      <c r="P19" s="897"/>
      <c r="Q19" s="897"/>
      <c r="R19" s="897"/>
      <c r="S19" s="897"/>
      <c r="T19" s="897"/>
    </row>
    <row r="20" spans="1:20" ht="21" customHeight="1" thickBot="1">
      <c r="A20" s="1558"/>
      <c r="B20" s="937" t="s">
        <v>254</v>
      </c>
      <c r="C20" s="937" t="s">
        <v>366</v>
      </c>
      <c r="D20" s="937" t="s">
        <v>367</v>
      </c>
      <c r="E20" s="1559"/>
      <c r="F20" s="1560"/>
      <c r="I20"/>
      <c r="J20"/>
      <c r="K20"/>
      <c r="L20"/>
      <c r="M20" s="3"/>
      <c r="N20" s="3"/>
      <c r="O20" s="897"/>
      <c r="P20" s="897"/>
      <c r="Q20" s="897"/>
      <c r="R20" s="897"/>
      <c r="S20" s="897"/>
      <c r="T20" s="897"/>
    </row>
    <row r="21" spans="1:20" ht="15.75" thickBot="1">
      <c r="A21" s="938" t="s">
        <v>117</v>
      </c>
      <c r="B21" s="924">
        <v>38840.964</v>
      </c>
      <c r="C21" s="939">
        <v>0</v>
      </c>
      <c r="D21" s="940">
        <f t="shared" ref="D21:D26" si="2">(C21/B21)*100</f>
        <v>0</v>
      </c>
      <c r="E21" s="933">
        <v>48289.7</v>
      </c>
      <c r="F21" s="940">
        <f t="shared" ref="F21:F26" si="3">((B21-E21)/E21)*100</f>
        <v>-19.566773038556875</v>
      </c>
      <c r="H21" s="923" t="s">
        <v>124</v>
      </c>
      <c r="K21" s="3"/>
      <c r="L21" s="3"/>
      <c r="M21" s="3"/>
      <c r="N21" s="3"/>
      <c r="O21" s="897"/>
      <c r="P21" s="897"/>
      <c r="Q21" s="897"/>
      <c r="R21" s="897"/>
      <c r="S21" s="897"/>
      <c r="T21" s="897"/>
    </row>
    <row r="22" spans="1:20" ht="15.75" thickBot="1">
      <c r="A22" s="938" t="s">
        <v>119</v>
      </c>
      <c r="B22" s="924">
        <v>158379</v>
      </c>
      <c r="C22" s="939">
        <v>0</v>
      </c>
      <c r="D22" s="922">
        <f t="shared" si="2"/>
        <v>0</v>
      </c>
      <c r="E22" s="933">
        <v>188684</v>
      </c>
      <c r="F22" s="922">
        <f t="shared" si="3"/>
        <v>-16.061245256619532</v>
      </c>
      <c r="H22" s="926">
        <f>B22-E22</f>
        <v>-30305</v>
      </c>
      <c r="K22" s="897"/>
      <c r="L22" s="897"/>
      <c r="M22" s="897"/>
      <c r="O22" s="897"/>
      <c r="P22" s="897"/>
      <c r="Q22" s="897"/>
      <c r="R22" s="897"/>
      <c r="S22" s="897"/>
      <c r="T22" s="897"/>
    </row>
    <row r="23" spans="1:20" ht="15.75" thickBot="1">
      <c r="A23" s="941" t="s">
        <v>249</v>
      </c>
      <c r="B23" s="924">
        <v>51578</v>
      </c>
      <c r="C23" s="942">
        <v>0</v>
      </c>
      <c r="D23" s="922">
        <f t="shared" si="2"/>
        <v>0</v>
      </c>
      <c r="E23" s="928">
        <v>63692</v>
      </c>
      <c r="F23" s="922">
        <f t="shared" si="3"/>
        <v>-19.019657099792752</v>
      </c>
      <c r="N23" s="897"/>
      <c r="O23" s="897"/>
      <c r="P23" s="897"/>
      <c r="Q23" s="897"/>
      <c r="R23" s="897"/>
      <c r="S23" s="897"/>
      <c r="T23" s="897"/>
    </row>
    <row r="24" spans="1:20" ht="15.75" thickBot="1">
      <c r="A24" s="938" t="s">
        <v>120</v>
      </c>
      <c r="B24" s="924">
        <v>10560.294</v>
      </c>
      <c r="C24" s="943">
        <v>395.55200000000002</v>
      </c>
      <c r="D24" s="929">
        <f t="shared" si="2"/>
        <v>3.7456532933647493</v>
      </c>
      <c r="E24" s="933">
        <v>9208.7330000000002</v>
      </c>
      <c r="F24" s="929">
        <f t="shared" si="3"/>
        <v>14.676948500950127</v>
      </c>
      <c r="N24" s="897"/>
      <c r="O24" s="897"/>
      <c r="P24" s="897"/>
      <c r="Q24" s="897"/>
      <c r="R24" s="897"/>
      <c r="S24" s="897"/>
      <c r="T24" s="897"/>
    </row>
    <row r="25" spans="1:20" ht="15.75" thickBot="1">
      <c r="A25" s="938" t="s">
        <v>121</v>
      </c>
      <c r="B25" s="924">
        <v>4599.1099999999997</v>
      </c>
      <c r="C25" s="943">
        <v>194.274</v>
      </c>
      <c r="D25" s="922">
        <f t="shared" si="2"/>
        <v>4.2241651102061049</v>
      </c>
      <c r="E25" s="933">
        <v>7984.8670000000002</v>
      </c>
      <c r="F25" s="922">
        <f t="shared" si="3"/>
        <v>-42.402171507678219</v>
      </c>
      <c r="N25" s="897"/>
      <c r="O25" s="897"/>
      <c r="P25" s="897"/>
      <c r="Q25" s="897"/>
      <c r="R25" s="897"/>
      <c r="S25" s="897"/>
      <c r="T25" s="897"/>
    </row>
    <row r="26" spans="1:20" ht="15.75" thickBot="1">
      <c r="A26" s="938" t="s">
        <v>122</v>
      </c>
      <c r="B26" s="924">
        <f>B24+B25</f>
        <v>15159.403999999999</v>
      </c>
      <c r="C26" s="933">
        <f>C24+C25</f>
        <v>589.82600000000002</v>
      </c>
      <c r="D26" s="934">
        <f t="shared" si="2"/>
        <v>3.8908257870823948</v>
      </c>
      <c r="E26" s="933">
        <f>E24+E25</f>
        <v>17193.599999999999</v>
      </c>
      <c r="F26" s="934">
        <f t="shared" si="3"/>
        <v>-11.831123208635772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546"/>
      <c r="D30" s="1546"/>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546"/>
      <c r="C41" s="1546"/>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13" zoomScale="85" zoomScaleNormal="85" workbookViewId="0">
      <selection activeCell="A37" sqref="A37"/>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12.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31.1406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72" t="s">
        <v>247</v>
      </c>
      <c r="B1" s="1073"/>
      <c r="C1" s="1073"/>
      <c r="D1" s="1073"/>
      <c r="E1" s="1073"/>
      <c r="F1" s="1073"/>
      <c r="G1" s="1073"/>
      <c r="H1" s="1073"/>
      <c r="I1" s="1073"/>
      <c r="J1" s="1073"/>
      <c r="K1" s="1073"/>
      <c r="L1" s="1073"/>
      <c r="M1" s="1073"/>
      <c r="N1" s="1073"/>
      <c r="O1" s="1073"/>
      <c r="P1" s="1073"/>
      <c r="Q1" s="1073"/>
      <c r="R1" s="1073"/>
      <c r="S1" s="1073"/>
      <c r="T1" s="1073"/>
      <c r="U1" s="1073"/>
      <c r="V1" s="1073"/>
      <c r="W1" s="1073"/>
      <c r="X1" s="1073"/>
      <c r="Y1" s="1073"/>
      <c r="Z1" s="1073"/>
      <c r="AA1" s="1073"/>
    </row>
    <row r="2" spans="1:27" ht="28.5" customHeight="1">
      <c r="A2" s="1562" t="s">
        <v>522</v>
      </c>
      <c r="B2" s="1562"/>
      <c r="C2" s="1562"/>
      <c r="D2" s="1562"/>
      <c r="E2" s="1562"/>
      <c r="F2" s="1562"/>
      <c r="G2" s="1562"/>
      <c r="H2" s="1562"/>
      <c r="I2" s="1562"/>
      <c r="J2" s="1562"/>
      <c r="K2" s="1562"/>
      <c r="L2" s="1562"/>
      <c r="M2" s="1562"/>
      <c r="N2" s="1562"/>
      <c r="O2" s="1562"/>
      <c r="P2" s="1562"/>
      <c r="Q2" s="1562"/>
      <c r="R2" s="1562"/>
      <c r="S2" s="1562"/>
      <c r="T2" s="1562"/>
      <c r="U2" s="1562"/>
      <c r="V2" s="1562"/>
      <c r="W2" s="1562"/>
      <c r="X2" s="1562"/>
      <c r="Y2" s="1562"/>
      <c r="Z2" s="1562"/>
      <c r="AA2" s="1562"/>
    </row>
    <row r="3" spans="1:27" ht="15.75" customHeight="1">
      <c r="A3" s="1563" t="s">
        <v>521</v>
      </c>
      <c r="B3" s="1563"/>
      <c r="C3" s="1563"/>
      <c r="D3" s="1563"/>
      <c r="E3" s="1563"/>
      <c r="F3" s="1563"/>
      <c r="G3" s="1563"/>
      <c r="H3" s="990"/>
      <c r="I3" s="990"/>
      <c r="J3" s="990"/>
      <c r="K3" s="990"/>
      <c r="L3" s="990"/>
      <c r="M3" s="990"/>
      <c r="N3" s="990"/>
      <c r="O3" s="990"/>
      <c r="P3" s="990"/>
      <c r="Q3" s="990"/>
      <c r="R3" s="990"/>
      <c r="S3" s="990"/>
      <c r="T3" s="990"/>
      <c r="U3" s="990"/>
      <c r="V3" s="990"/>
      <c r="W3" s="990"/>
      <c r="X3" s="990"/>
      <c r="Y3" s="990"/>
      <c r="Z3" s="990"/>
      <c r="AA3" s="990"/>
    </row>
    <row r="4" spans="1:27" ht="6" customHeight="1">
      <c r="H4" s="915"/>
    </row>
    <row r="5" spans="1:27" ht="37.5" customHeight="1" thickBot="1">
      <c r="A5" s="1465" t="s">
        <v>125</v>
      </c>
      <c r="B5" s="1561" t="s">
        <v>126</v>
      </c>
      <c r="C5" s="1561"/>
      <c r="D5" s="1466"/>
      <c r="E5" s="1466"/>
      <c r="F5" s="1465" t="s">
        <v>127</v>
      </c>
      <c r="G5" s="1467" t="s">
        <v>128</v>
      </c>
      <c r="H5" s="1468"/>
      <c r="I5" s="1466"/>
      <c r="J5" s="1466"/>
      <c r="K5" s="1465" t="s">
        <v>129</v>
      </c>
      <c r="L5" s="1469" t="s">
        <v>130</v>
      </c>
      <c r="M5" s="1466"/>
      <c r="N5" s="1470"/>
      <c r="O5" s="855"/>
      <c r="P5" s="1465" t="s">
        <v>131</v>
      </c>
      <c r="Q5" s="1469" t="s">
        <v>132</v>
      </c>
      <c r="R5" s="1466"/>
    </row>
    <row r="6" spans="1:27" ht="53.25" customHeight="1" thickBot="1">
      <c r="A6" s="1064" t="s">
        <v>133</v>
      </c>
      <c r="B6" s="1065" t="s">
        <v>134</v>
      </c>
      <c r="C6" s="1066" t="s">
        <v>135</v>
      </c>
      <c r="D6" s="1067" t="s">
        <v>136</v>
      </c>
      <c r="E6" s="1068"/>
      <c r="F6" s="1064" t="s">
        <v>133</v>
      </c>
      <c r="G6" s="1065" t="s">
        <v>134</v>
      </c>
      <c r="H6" s="1069" t="s">
        <v>135</v>
      </c>
      <c r="I6" s="1067" t="s">
        <v>136</v>
      </c>
      <c r="J6" s="1068"/>
      <c r="K6" s="1060" t="s">
        <v>133</v>
      </c>
      <c r="L6" s="1061" t="s">
        <v>134</v>
      </c>
      <c r="M6" s="1062" t="s">
        <v>137</v>
      </c>
      <c r="N6" s="1063" t="s">
        <v>136</v>
      </c>
      <c r="O6" s="855"/>
      <c r="P6" s="1060" t="s">
        <v>133</v>
      </c>
      <c r="Q6" s="1061" t="s">
        <v>511</v>
      </c>
      <c r="R6" s="1062" t="s">
        <v>137</v>
      </c>
      <c r="S6" s="1063" t="s">
        <v>136</v>
      </c>
    </row>
    <row r="7" spans="1:27" ht="15.75">
      <c r="A7" s="981" t="s">
        <v>370</v>
      </c>
      <c r="B7" s="982">
        <v>16206.085999999999</v>
      </c>
      <c r="C7" s="982">
        <v>7207</v>
      </c>
      <c r="D7" s="983">
        <v>4.6636218705035972</v>
      </c>
      <c r="E7" s="1068"/>
      <c r="F7" s="981" t="s">
        <v>138</v>
      </c>
      <c r="G7" s="982">
        <v>2545.6239999999998</v>
      </c>
      <c r="H7" s="982">
        <v>13761</v>
      </c>
      <c r="I7" s="983">
        <v>3.1237601589352613</v>
      </c>
      <c r="J7" s="1068"/>
      <c r="K7" s="978" t="s">
        <v>138</v>
      </c>
      <c r="L7" s="979">
        <v>278863.52600000001</v>
      </c>
      <c r="M7" s="979">
        <v>49576.87</v>
      </c>
      <c r="N7" s="980">
        <v>5.62487155804713</v>
      </c>
      <c r="O7" s="855"/>
      <c r="P7" s="978" t="s">
        <v>139</v>
      </c>
      <c r="Q7" s="979">
        <v>67773.432000000001</v>
      </c>
      <c r="R7" s="979">
        <v>12878.561</v>
      </c>
      <c r="S7" s="980">
        <v>5.2625003678594213</v>
      </c>
    </row>
    <row r="8" spans="1:27" ht="15.75">
      <c r="A8" s="978" t="s">
        <v>402</v>
      </c>
      <c r="B8" s="979">
        <v>4194.38</v>
      </c>
      <c r="C8" s="979">
        <v>1705</v>
      </c>
      <c r="D8" s="980">
        <v>5.4352257280326759</v>
      </c>
      <c r="E8" s="1068"/>
      <c r="F8" s="978" t="s">
        <v>140</v>
      </c>
      <c r="G8" s="979">
        <v>231.30799999999999</v>
      </c>
      <c r="H8" s="979">
        <v>779</v>
      </c>
      <c r="I8" s="980">
        <v>4.2944562028888642</v>
      </c>
      <c r="J8" s="1068"/>
      <c r="K8" s="978" t="s">
        <v>141</v>
      </c>
      <c r="L8" s="979">
        <v>182388.766</v>
      </c>
      <c r="M8" s="979">
        <v>34013.913999999997</v>
      </c>
      <c r="N8" s="980">
        <v>5.3621810768381435</v>
      </c>
      <c r="O8" s="855"/>
      <c r="P8" s="978" t="s">
        <v>140</v>
      </c>
      <c r="Q8" s="979">
        <v>48901.826000000001</v>
      </c>
      <c r="R8" s="979">
        <v>9915.07</v>
      </c>
      <c r="S8" s="980">
        <v>4.9320706762534208</v>
      </c>
    </row>
    <row r="9" spans="1:27" ht="16.5" thickBot="1">
      <c r="A9" s="978" t="s">
        <v>138</v>
      </c>
      <c r="B9" s="979">
        <v>3938.9949999999999</v>
      </c>
      <c r="C9" s="979">
        <v>16333</v>
      </c>
      <c r="D9" s="980">
        <v>3.4873948091846358</v>
      </c>
      <c r="E9" s="1068"/>
      <c r="F9" s="978" t="s">
        <v>371</v>
      </c>
      <c r="G9" s="979">
        <v>69.884</v>
      </c>
      <c r="H9" s="979">
        <v>416</v>
      </c>
      <c r="I9" s="980">
        <v>2.9843276252295339</v>
      </c>
      <c r="J9" s="1068"/>
      <c r="K9" s="978" t="s">
        <v>536</v>
      </c>
      <c r="L9" s="979">
        <v>105017.599</v>
      </c>
      <c r="M9" s="979">
        <v>19115.558000000001</v>
      </c>
      <c r="N9" s="980">
        <v>5.4938285871644448</v>
      </c>
      <c r="O9" s="855"/>
      <c r="P9" s="978" t="s">
        <v>141</v>
      </c>
      <c r="Q9" s="979">
        <v>42228.006999999998</v>
      </c>
      <c r="R9" s="979">
        <v>8187.1469999999999</v>
      </c>
      <c r="S9" s="980">
        <v>5.1578415533518571</v>
      </c>
    </row>
    <row r="10" spans="1:27" ht="16.5" thickBot="1">
      <c r="A10" s="978" t="s">
        <v>148</v>
      </c>
      <c r="B10" s="979">
        <v>2466.1860000000001</v>
      </c>
      <c r="C10" s="979">
        <v>1353</v>
      </c>
      <c r="D10" s="980">
        <v>3.5477595128456323</v>
      </c>
      <c r="E10" s="1068"/>
      <c r="F10" s="984" t="s">
        <v>259</v>
      </c>
      <c r="G10" s="985">
        <v>2901.4229999999998</v>
      </c>
      <c r="H10" s="985">
        <v>15324</v>
      </c>
      <c r="I10" s="1817">
        <v>3.1656952385108887</v>
      </c>
      <c r="J10" s="1068"/>
      <c r="K10" s="978" t="s">
        <v>371</v>
      </c>
      <c r="L10" s="979">
        <v>90147.553</v>
      </c>
      <c r="M10" s="979">
        <v>20112.127</v>
      </c>
      <c r="N10" s="980">
        <v>4.4822485955861353</v>
      </c>
      <c r="O10" s="855"/>
      <c r="P10" s="978" t="s">
        <v>145</v>
      </c>
      <c r="Q10" s="979">
        <v>25464.857</v>
      </c>
      <c r="R10" s="979">
        <v>3274.625</v>
      </c>
      <c r="S10" s="980">
        <v>7.7764192846509141</v>
      </c>
    </row>
    <row r="11" spans="1:27" ht="15.75">
      <c r="A11" s="978" t="s">
        <v>470</v>
      </c>
      <c r="B11" s="979">
        <v>1612.3</v>
      </c>
      <c r="C11" s="979">
        <v>664</v>
      </c>
      <c r="D11" s="980">
        <v>6.0991110270474742</v>
      </c>
      <c r="E11" s="1068"/>
      <c r="J11" s="1068"/>
      <c r="K11" s="978" t="s">
        <v>140</v>
      </c>
      <c r="L11" s="979">
        <v>74965.584000000003</v>
      </c>
      <c r="M11" s="979">
        <v>12300.548000000001</v>
      </c>
      <c r="N11" s="980">
        <v>6.0944913998953538</v>
      </c>
      <c r="O11" s="855"/>
      <c r="P11" s="978" t="s">
        <v>371</v>
      </c>
      <c r="Q11" s="979">
        <v>23543.149000000001</v>
      </c>
      <c r="R11" s="979">
        <v>4835.8959999999997</v>
      </c>
      <c r="S11" s="980">
        <v>4.8684150775781783</v>
      </c>
    </row>
    <row r="12" spans="1:27" ht="15.75">
      <c r="A12" s="978" t="s">
        <v>500</v>
      </c>
      <c r="B12" s="979">
        <v>1493.75</v>
      </c>
      <c r="C12" s="979">
        <v>493</v>
      </c>
      <c r="D12" s="980">
        <v>5.9799035208871274</v>
      </c>
      <c r="E12" s="1068"/>
      <c r="J12" s="1068"/>
      <c r="K12" s="978" t="s">
        <v>147</v>
      </c>
      <c r="L12" s="979">
        <v>60855.076999999997</v>
      </c>
      <c r="M12" s="979">
        <v>9082.3119999999999</v>
      </c>
      <c r="N12" s="980">
        <v>6.7003948994485105</v>
      </c>
      <c r="O12" s="855"/>
      <c r="P12" s="978" t="s">
        <v>142</v>
      </c>
      <c r="Q12" s="979">
        <v>23187.995999999999</v>
      </c>
      <c r="R12" s="979">
        <v>3837.9609999999998</v>
      </c>
      <c r="S12" s="980">
        <v>6.0417487306410882</v>
      </c>
    </row>
    <row r="13" spans="1:27" ht="15.75">
      <c r="A13" s="978" t="s">
        <v>146</v>
      </c>
      <c r="B13" s="979">
        <v>1403.5050000000001</v>
      </c>
      <c r="C13" s="979">
        <v>1427</v>
      </c>
      <c r="D13" s="980">
        <v>3.4525803856741182</v>
      </c>
      <c r="E13" s="1068"/>
      <c r="F13" s="1068"/>
      <c r="G13" s="1068"/>
      <c r="H13" s="1070"/>
      <c r="I13" s="1068"/>
      <c r="J13" s="1068"/>
      <c r="K13" s="978" t="s">
        <v>145</v>
      </c>
      <c r="L13" s="979">
        <v>45763.637999999999</v>
      </c>
      <c r="M13" s="979">
        <v>5294.308</v>
      </c>
      <c r="N13" s="980">
        <v>8.6439319359583919</v>
      </c>
      <c r="O13" s="855"/>
      <c r="P13" s="978" t="s">
        <v>138</v>
      </c>
      <c r="Q13" s="979">
        <v>21847.768</v>
      </c>
      <c r="R13" s="979">
        <v>4373.2929999999997</v>
      </c>
      <c r="S13" s="980">
        <v>4.9957247319125431</v>
      </c>
    </row>
    <row r="14" spans="1:27" ht="15.75">
      <c r="A14" s="978" t="s">
        <v>499</v>
      </c>
      <c r="B14" s="979">
        <v>759.76</v>
      </c>
      <c r="C14" s="979">
        <v>286</v>
      </c>
      <c r="D14" s="980">
        <v>4.780258844699472</v>
      </c>
      <c r="E14" s="1068"/>
      <c r="F14" s="855"/>
      <c r="G14" s="1068"/>
      <c r="H14" s="1070"/>
      <c r="I14" s="1068"/>
      <c r="J14" s="1068"/>
      <c r="K14" s="978" t="s">
        <v>148</v>
      </c>
      <c r="L14" s="979">
        <v>38923.07</v>
      </c>
      <c r="M14" s="979">
        <v>6692.6459999999997</v>
      </c>
      <c r="N14" s="980">
        <v>5.8157969209786389</v>
      </c>
      <c r="O14" s="855"/>
      <c r="P14" s="978" t="s">
        <v>147</v>
      </c>
      <c r="Q14" s="979">
        <v>19176.924999999999</v>
      </c>
      <c r="R14" s="979">
        <v>3951.7959999999998</v>
      </c>
      <c r="S14" s="980">
        <v>4.8527112735576434</v>
      </c>
    </row>
    <row r="15" spans="1:27" ht="15.75">
      <c r="A15" s="978" t="s">
        <v>151</v>
      </c>
      <c r="B15" s="979">
        <v>702.53300000000002</v>
      </c>
      <c r="C15" s="979">
        <v>370</v>
      </c>
      <c r="D15" s="980">
        <v>3.1902865446619137</v>
      </c>
      <c r="E15" s="987"/>
      <c r="F15" s="855"/>
      <c r="G15" s="1068"/>
      <c r="H15" s="1070"/>
      <c r="I15" s="1068"/>
      <c r="J15" s="1068"/>
      <c r="K15" s="978" t="s">
        <v>139</v>
      </c>
      <c r="L15" s="979">
        <v>35439.152999999998</v>
      </c>
      <c r="M15" s="979">
        <v>5115.3130000000001</v>
      </c>
      <c r="N15" s="980">
        <v>6.9280517145285145</v>
      </c>
      <c r="O15" s="855"/>
      <c r="P15" s="978" t="s">
        <v>275</v>
      </c>
      <c r="Q15" s="979">
        <v>11528.834999999999</v>
      </c>
      <c r="R15" s="979">
        <v>2170.8890000000001</v>
      </c>
      <c r="S15" s="980">
        <v>5.3106515349241707</v>
      </c>
    </row>
    <row r="16" spans="1:27" ht="15.75">
      <c r="A16" s="978" t="s">
        <v>308</v>
      </c>
      <c r="B16" s="979">
        <v>459.20299999999997</v>
      </c>
      <c r="C16" s="979">
        <v>206</v>
      </c>
      <c r="D16" s="980">
        <v>4.4154134615384617</v>
      </c>
      <c r="E16" s="1071"/>
      <c r="F16" s="855"/>
      <c r="G16" s="1068"/>
      <c r="H16" s="1070"/>
      <c r="I16" s="1068"/>
      <c r="J16" s="1068"/>
      <c r="K16" s="978" t="s">
        <v>143</v>
      </c>
      <c r="L16" s="979">
        <v>35192.347999999998</v>
      </c>
      <c r="M16" s="979">
        <v>6112.5990000000002</v>
      </c>
      <c r="N16" s="980">
        <v>5.7573460977891724</v>
      </c>
      <c r="O16" s="855"/>
      <c r="P16" s="978" t="s">
        <v>148</v>
      </c>
      <c r="Q16" s="979">
        <v>11332.741</v>
      </c>
      <c r="R16" s="979">
        <v>2112.4459999999999</v>
      </c>
      <c r="S16" s="980">
        <v>5.3647482586537123</v>
      </c>
    </row>
    <row r="17" spans="1:19" ht="15.75">
      <c r="A17" s="978" t="s">
        <v>375</v>
      </c>
      <c r="B17" s="979">
        <v>411.65199999999999</v>
      </c>
      <c r="C17" s="979">
        <v>216</v>
      </c>
      <c r="D17" s="980">
        <v>4.0652972545921386</v>
      </c>
      <c r="E17" s="1068"/>
      <c r="F17" s="1068"/>
      <c r="G17" s="1068"/>
      <c r="H17" s="1070"/>
      <c r="I17" s="1068"/>
      <c r="J17" s="1068"/>
      <c r="K17" s="978" t="s">
        <v>286</v>
      </c>
      <c r="L17" s="979">
        <v>28942.456999999999</v>
      </c>
      <c r="M17" s="979">
        <v>3843.5140000000001</v>
      </c>
      <c r="N17" s="980">
        <v>7.5302072530502029</v>
      </c>
      <c r="O17" s="855"/>
      <c r="P17" s="978" t="s">
        <v>285</v>
      </c>
      <c r="Q17" s="979">
        <v>7974.8860000000004</v>
      </c>
      <c r="R17" s="979">
        <v>1461.107</v>
      </c>
      <c r="S17" s="980">
        <v>5.4581122395553514</v>
      </c>
    </row>
    <row r="18" spans="1:19" ht="15.75">
      <c r="A18" s="978" t="s">
        <v>140</v>
      </c>
      <c r="B18" s="979">
        <v>399.65800000000002</v>
      </c>
      <c r="C18" s="979">
        <v>905</v>
      </c>
      <c r="D18" s="980">
        <v>4.1192513038279976</v>
      </c>
      <c r="E18" s="1068"/>
      <c r="F18" s="1068"/>
      <c r="G18" s="1068"/>
      <c r="H18" s="1070"/>
      <c r="I18" s="1068"/>
      <c r="J18" s="1068"/>
      <c r="K18" s="978" t="s">
        <v>146</v>
      </c>
      <c r="L18" s="979">
        <v>20212.437999999998</v>
      </c>
      <c r="M18" s="979">
        <v>4304.3180000000002</v>
      </c>
      <c r="N18" s="980">
        <v>4.6958514682233048</v>
      </c>
      <c r="O18" s="855"/>
      <c r="P18" s="978" t="s">
        <v>154</v>
      </c>
      <c r="Q18" s="979">
        <v>7492.4690000000001</v>
      </c>
      <c r="R18" s="979">
        <v>1715.3889999999999</v>
      </c>
      <c r="S18" s="980">
        <v>4.3677958760374471</v>
      </c>
    </row>
    <row r="19" spans="1:19" ht="15.75">
      <c r="A19" s="978" t="s">
        <v>141</v>
      </c>
      <c r="B19" s="979">
        <v>394.238</v>
      </c>
      <c r="C19" s="979">
        <v>293</v>
      </c>
      <c r="D19" s="980">
        <v>3.8647753117402557</v>
      </c>
      <c r="E19" s="749"/>
      <c r="F19" s="1068"/>
      <c r="G19" s="1068"/>
      <c r="H19" s="1070"/>
      <c r="I19" s="1068"/>
      <c r="J19" s="1068"/>
      <c r="K19" s="978" t="s">
        <v>155</v>
      </c>
      <c r="L19" s="979">
        <v>19330.194</v>
      </c>
      <c r="M19" s="979">
        <v>3772.788</v>
      </c>
      <c r="N19" s="980">
        <v>5.1235834083441736</v>
      </c>
      <c r="O19" s="855"/>
      <c r="P19" s="978" t="s">
        <v>152</v>
      </c>
      <c r="Q19" s="979">
        <v>5161.4440000000004</v>
      </c>
      <c r="R19" s="979">
        <v>1031.7760000000001</v>
      </c>
      <c r="S19" s="980">
        <v>5.002485035511584</v>
      </c>
    </row>
    <row r="20" spans="1:19" ht="15.75">
      <c r="A20" s="978" t="s">
        <v>144</v>
      </c>
      <c r="B20" s="979">
        <v>331.24400000000003</v>
      </c>
      <c r="C20" s="979">
        <v>573</v>
      </c>
      <c r="D20" s="980">
        <v>3.0083554328477495</v>
      </c>
      <c r="E20" s="749"/>
      <c r="F20" s="1068"/>
      <c r="G20" s="1068"/>
      <c r="H20" s="1070"/>
      <c r="I20" s="1068"/>
      <c r="J20" s="1068"/>
      <c r="K20" s="978" t="s">
        <v>153</v>
      </c>
      <c r="L20" s="979">
        <v>13245.023999999999</v>
      </c>
      <c r="M20" s="979">
        <v>2287.998</v>
      </c>
      <c r="N20" s="980">
        <v>5.7889141511487328</v>
      </c>
      <c r="O20" s="855"/>
      <c r="P20" s="978" t="s">
        <v>156</v>
      </c>
      <c r="Q20" s="979">
        <v>4880.2070000000003</v>
      </c>
      <c r="R20" s="979">
        <v>1119.4349999999999</v>
      </c>
      <c r="S20" s="980">
        <v>4.3595269041972076</v>
      </c>
    </row>
    <row r="21" spans="1:19" ht="15.75">
      <c r="A21" s="978" t="s">
        <v>154</v>
      </c>
      <c r="B21" s="979">
        <v>235.98</v>
      </c>
      <c r="C21" s="979">
        <v>193</v>
      </c>
      <c r="D21" s="980">
        <v>3.9186316838259714</v>
      </c>
      <c r="E21" s="749"/>
      <c r="F21" s="1068"/>
      <c r="G21" s="1068"/>
      <c r="H21" s="1070"/>
      <c r="I21" s="1068"/>
      <c r="J21" s="1068"/>
      <c r="K21" s="978" t="s">
        <v>285</v>
      </c>
      <c r="L21" s="979">
        <v>12384.992</v>
      </c>
      <c r="M21" s="979">
        <v>2047.91</v>
      </c>
      <c r="N21" s="980">
        <v>6.0476251397766498</v>
      </c>
      <c r="O21" s="855"/>
      <c r="P21" s="978" t="s">
        <v>286</v>
      </c>
      <c r="Q21" s="979">
        <v>4261.942</v>
      </c>
      <c r="R21" s="979">
        <v>612.81100000000004</v>
      </c>
      <c r="S21" s="980">
        <v>6.954741347658576</v>
      </c>
    </row>
    <row r="22" spans="1:19" ht="15.75">
      <c r="A22" s="978" t="s">
        <v>287</v>
      </c>
      <c r="B22" s="979">
        <v>188.619</v>
      </c>
      <c r="C22" s="979">
        <v>203</v>
      </c>
      <c r="D22" s="980">
        <v>3.8202863913474978</v>
      </c>
      <c r="E22" s="749"/>
      <c r="F22" s="1068"/>
      <c r="G22" s="1068"/>
      <c r="H22" s="1068"/>
      <c r="I22" s="1068"/>
      <c r="J22" s="1068"/>
      <c r="K22" s="978" t="s">
        <v>152</v>
      </c>
      <c r="L22" s="979">
        <v>11850.450999999999</v>
      </c>
      <c r="M22" s="979">
        <v>1688.941</v>
      </c>
      <c r="N22" s="980">
        <v>7.0164979120052147</v>
      </c>
      <c r="O22" s="855"/>
      <c r="P22" s="978" t="s">
        <v>158</v>
      </c>
      <c r="Q22" s="979">
        <v>4103.4719999999998</v>
      </c>
      <c r="R22" s="979">
        <v>1182.79</v>
      </c>
      <c r="S22" s="980">
        <v>3.4693157703396205</v>
      </c>
    </row>
    <row r="23" spans="1:19" ht="15.75">
      <c r="A23" s="978" t="s">
        <v>490</v>
      </c>
      <c r="B23" s="979">
        <v>184.78</v>
      </c>
      <c r="C23" s="979">
        <v>66</v>
      </c>
      <c r="D23" s="980">
        <v>5.3652729384436704</v>
      </c>
      <c r="E23" s="749"/>
      <c r="F23" s="1068"/>
      <c r="G23" s="1068"/>
      <c r="H23" s="1068"/>
      <c r="I23" s="1068"/>
      <c r="J23" s="1068"/>
      <c r="K23" s="978" t="s">
        <v>142</v>
      </c>
      <c r="L23" s="979">
        <v>11177.114</v>
      </c>
      <c r="M23" s="979">
        <v>1770.57</v>
      </c>
      <c r="N23" s="980">
        <v>6.3127207622404082</v>
      </c>
      <c r="O23" s="855"/>
      <c r="P23" s="978" t="s">
        <v>151</v>
      </c>
      <c r="Q23" s="979">
        <v>3754.241</v>
      </c>
      <c r="R23" s="979">
        <v>820.79300000000001</v>
      </c>
      <c r="S23" s="980">
        <v>4.5739193682207331</v>
      </c>
    </row>
    <row r="24" spans="1:19" ht="16.5" thickBot="1">
      <c r="A24" s="978" t="s">
        <v>371</v>
      </c>
      <c r="B24" s="979">
        <v>69.884</v>
      </c>
      <c r="C24" s="979">
        <v>416</v>
      </c>
      <c r="D24" s="980">
        <v>2.9843276252295339</v>
      </c>
      <c r="E24" s="749"/>
      <c r="F24" s="1068"/>
      <c r="G24" s="1068"/>
      <c r="H24" s="1068"/>
      <c r="I24" s="1068"/>
      <c r="J24" s="1068"/>
      <c r="K24" s="978" t="s">
        <v>287</v>
      </c>
      <c r="L24" s="979">
        <v>9855.1029999999992</v>
      </c>
      <c r="M24" s="979">
        <v>1797.87</v>
      </c>
      <c r="N24" s="980">
        <v>5.4815437156190381</v>
      </c>
      <c r="O24" s="855"/>
      <c r="P24" s="978" t="s">
        <v>157</v>
      </c>
      <c r="Q24" s="979">
        <v>3039.8629999999998</v>
      </c>
      <c r="R24" s="979">
        <v>596.43399999999997</v>
      </c>
      <c r="S24" s="980">
        <v>5.0967298980272755</v>
      </c>
    </row>
    <row r="25" spans="1:19" ht="16.5" thickBot="1">
      <c r="A25" s="984" t="s">
        <v>259</v>
      </c>
      <c r="B25" s="985">
        <v>35613.692000000003</v>
      </c>
      <c r="C25" s="985">
        <v>33359</v>
      </c>
      <c r="D25" s="1817">
        <v>4.3898573129955647</v>
      </c>
      <c r="E25" s="749"/>
      <c r="F25" s="1068"/>
      <c r="G25" s="1068"/>
      <c r="H25" s="1068"/>
      <c r="I25" s="1068"/>
      <c r="J25" s="1068"/>
      <c r="K25" s="978" t="s">
        <v>144</v>
      </c>
      <c r="L25" s="979">
        <v>7334.7790000000005</v>
      </c>
      <c r="M25" s="979">
        <v>1890.377</v>
      </c>
      <c r="N25" s="980">
        <v>3.8800614903799615</v>
      </c>
      <c r="O25" s="855"/>
      <c r="P25" s="978" t="s">
        <v>143</v>
      </c>
      <c r="Q25" s="979">
        <v>2998.444</v>
      </c>
      <c r="R25" s="979">
        <v>879.67399999999998</v>
      </c>
      <c r="S25" s="980">
        <v>3.4085854532474529</v>
      </c>
    </row>
    <row r="26" spans="1:19" ht="15.75">
      <c r="A26"/>
      <c r="B26"/>
      <c r="C26"/>
      <c r="D26"/>
      <c r="E26" s="749"/>
      <c r="F26" s="1068"/>
      <c r="G26" s="1068"/>
      <c r="H26" s="1068"/>
      <c r="I26" s="1068"/>
      <c r="J26" s="1068"/>
      <c r="K26" s="978" t="s">
        <v>156</v>
      </c>
      <c r="L26" s="979">
        <v>5184.2569999999996</v>
      </c>
      <c r="M26" s="979">
        <v>1219.442</v>
      </c>
      <c r="N26" s="980">
        <v>4.2513354468683211</v>
      </c>
      <c r="O26" s="855"/>
      <c r="P26" s="978" t="s">
        <v>159</v>
      </c>
      <c r="Q26" s="979">
        <v>2889.7139999999999</v>
      </c>
      <c r="R26" s="979">
        <v>722.67</v>
      </c>
      <c r="S26" s="980">
        <v>3.9986632902984764</v>
      </c>
    </row>
    <row r="27" spans="1:19" ht="15.75">
      <c r="E27" s="749"/>
      <c r="F27" s="1068"/>
      <c r="G27" s="1068"/>
      <c r="H27" s="1068"/>
      <c r="I27" s="1068"/>
      <c r="J27" s="1068"/>
      <c r="K27" s="978" t="s">
        <v>159</v>
      </c>
      <c r="L27" s="979">
        <v>3414.5160000000001</v>
      </c>
      <c r="M27" s="979">
        <v>797.69500000000005</v>
      </c>
      <c r="N27" s="980">
        <v>4.2804781276051624</v>
      </c>
      <c r="O27" s="855"/>
      <c r="P27" s="978" t="s">
        <v>409</v>
      </c>
      <c r="Q27" s="979">
        <v>2330.877</v>
      </c>
      <c r="R27" s="979">
        <v>368.25400000000002</v>
      </c>
      <c r="S27" s="980">
        <v>6.3295361353848154</v>
      </c>
    </row>
    <row r="28" spans="1:19" ht="15.75">
      <c r="A28"/>
      <c r="B28"/>
      <c r="C28"/>
      <c r="D28"/>
      <c r="E28" s="749"/>
      <c r="F28" s="1068"/>
      <c r="G28" s="1068"/>
      <c r="H28" s="1068"/>
      <c r="I28" s="1068"/>
      <c r="J28" s="1068"/>
      <c r="K28" s="978" t="s">
        <v>151</v>
      </c>
      <c r="L28" s="979">
        <v>3157.3809999999999</v>
      </c>
      <c r="M28" s="979">
        <v>473.46100000000001</v>
      </c>
      <c r="N28" s="980">
        <v>6.6687245623187543</v>
      </c>
      <c r="O28" s="855"/>
      <c r="P28" s="978" t="s">
        <v>413</v>
      </c>
      <c r="Q28" s="979">
        <v>2246.7429999999999</v>
      </c>
      <c r="R28" s="979">
        <v>403.71100000000001</v>
      </c>
      <c r="S28" s="980">
        <v>5.5652261147206783</v>
      </c>
    </row>
    <row r="29" spans="1:19" ht="15.75">
      <c r="E29" s="749"/>
      <c r="F29" s="1068"/>
      <c r="G29" s="1068"/>
      <c r="H29" s="1068"/>
      <c r="I29" s="1068"/>
      <c r="J29" s="1068"/>
      <c r="K29" s="978" t="s">
        <v>160</v>
      </c>
      <c r="L29" s="979">
        <v>2320.7910000000002</v>
      </c>
      <c r="M29" s="979">
        <v>239.102</v>
      </c>
      <c r="N29" s="980">
        <v>9.7062801649505239</v>
      </c>
      <c r="O29" s="855"/>
      <c r="P29" s="978" t="s">
        <v>155</v>
      </c>
      <c r="Q29" s="979">
        <v>2236.087</v>
      </c>
      <c r="R29" s="979">
        <v>472.14699999999999</v>
      </c>
      <c r="S29" s="980">
        <v>4.735997475362546</v>
      </c>
    </row>
    <row r="30" spans="1:19" ht="15.75">
      <c r="A30" s="749"/>
      <c r="B30" s="749"/>
      <c r="C30" s="749"/>
      <c r="D30" s="749"/>
      <c r="E30" s="749"/>
      <c r="F30" s="855"/>
      <c r="G30" s="855"/>
      <c r="H30" s="855"/>
      <c r="I30" s="855"/>
      <c r="J30" s="855"/>
      <c r="K30" s="978" t="s">
        <v>412</v>
      </c>
      <c r="L30" s="979">
        <v>2170.5160000000001</v>
      </c>
      <c r="M30" s="979">
        <v>236.03700000000001</v>
      </c>
      <c r="N30" s="980">
        <v>9.1956600024572417</v>
      </c>
      <c r="O30" s="855"/>
      <c r="P30" s="978" t="s">
        <v>153</v>
      </c>
      <c r="Q30" s="979">
        <v>2077.348</v>
      </c>
      <c r="R30" s="979">
        <v>390.42099999999999</v>
      </c>
      <c r="S30" s="980">
        <v>5.3207896091654909</v>
      </c>
    </row>
    <row r="31" spans="1:19" ht="15.75">
      <c r="A31" s="749"/>
      <c r="B31" s="749"/>
      <c r="C31" s="749"/>
      <c r="D31" s="749"/>
      <c r="E31" s="749"/>
      <c r="F31" s="855"/>
      <c r="G31" s="855"/>
      <c r="H31" s="855"/>
      <c r="I31" s="855"/>
      <c r="J31" s="855"/>
      <c r="K31" s="978" t="s">
        <v>158</v>
      </c>
      <c r="L31" s="979">
        <v>1809.7149999999999</v>
      </c>
      <c r="M31" s="979">
        <v>304.94900000000001</v>
      </c>
      <c r="N31" s="980">
        <v>5.9344841268539978</v>
      </c>
      <c r="O31" s="855"/>
      <c r="P31" s="978" t="s">
        <v>411</v>
      </c>
      <c r="Q31" s="979">
        <v>2074.09</v>
      </c>
      <c r="R31" s="979">
        <v>381.81900000000002</v>
      </c>
      <c r="S31" s="980">
        <v>5.4321288359143995</v>
      </c>
    </row>
    <row r="32" spans="1:19" ht="16.5" thickBot="1">
      <c r="A32" s="855"/>
      <c r="B32" s="855"/>
      <c r="C32" s="855"/>
      <c r="D32" s="855"/>
      <c r="E32" s="855"/>
      <c r="F32" s="855"/>
      <c r="G32" s="855"/>
      <c r="H32" s="855"/>
      <c r="I32" s="855"/>
      <c r="J32" s="855"/>
      <c r="K32" s="997" t="s">
        <v>413</v>
      </c>
      <c r="L32" s="998">
        <v>1674.2159999999999</v>
      </c>
      <c r="M32" s="998">
        <v>390.83800000000002</v>
      </c>
      <c r="N32" s="999">
        <v>4.283657167419749</v>
      </c>
      <c r="O32" s="855"/>
      <c r="P32" s="978" t="s">
        <v>410</v>
      </c>
      <c r="Q32" s="979">
        <v>1809.4290000000001</v>
      </c>
      <c r="R32" s="979">
        <v>170.80799999999999</v>
      </c>
      <c r="S32" s="980">
        <v>10.593350428551357</v>
      </c>
    </row>
    <row r="33" spans="1:19" ht="16.5" thickBot="1">
      <c r="A33" s="989"/>
      <c r="B33" s="989"/>
      <c r="C33" s="897"/>
      <c r="D33" s="897"/>
      <c r="E33" s="897"/>
      <c r="F33" s="897"/>
      <c r="G33" s="897"/>
      <c r="H33" s="897"/>
      <c r="I33" s="897"/>
      <c r="J33" s="897"/>
      <c r="K33" s="984" t="s">
        <v>259</v>
      </c>
      <c r="L33" s="985">
        <v>1102770.77</v>
      </c>
      <c r="M33" s="985">
        <v>194669.239</v>
      </c>
      <c r="N33" s="986">
        <v>5.6648434835665027</v>
      </c>
      <c r="O33" s="897"/>
      <c r="P33" s="978" t="s">
        <v>287</v>
      </c>
      <c r="Q33" s="979">
        <v>1440.7070000000001</v>
      </c>
      <c r="R33" s="979">
        <v>244.98400000000001</v>
      </c>
      <c r="S33" s="980">
        <v>5.8808207882963783</v>
      </c>
    </row>
    <row r="34" spans="1:19" ht="16.5" thickBot="1">
      <c r="A34" s="944"/>
      <c r="C34" s="897"/>
      <c r="D34" s="897"/>
      <c r="E34" s="897"/>
      <c r="F34" s="897"/>
      <c r="G34" s="897"/>
      <c r="H34" s="897"/>
      <c r="I34" s="897"/>
      <c r="J34" s="897"/>
      <c r="K34"/>
      <c r="L34"/>
      <c r="M34"/>
      <c r="N34"/>
      <c r="O34" s="897"/>
      <c r="P34" s="978" t="s">
        <v>149</v>
      </c>
      <c r="Q34" s="979">
        <v>1288.498</v>
      </c>
      <c r="R34" s="979">
        <v>527.06700000000001</v>
      </c>
      <c r="S34" s="980">
        <v>2.4446569411478998</v>
      </c>
    </row>
    <row r="35" spans="1:19" ht="16.5" thickBot="1">
      <c r="A35" s="897"/>
      <c r="B35" s="897"/>
      <c r="C35" s="897"/>
      <c r="D35" s="897"/>
      <c r="E35" s="897"/>
      <c r="F35" s="897"/>
      <c r="G35" s="897"/>
      <c r="H35" s="897"/>
      <c r="I35" s="897"/>
      <c r="J35" s="897"/>
      <c r="K35"/>
      <c r="L35"/>
      <c r="M35"/>
      <c r="N35"/>
      <c r="O35" s="897"/>
      <c r="P35" s="984" t="s">
        <v>259</v>
      </c>
      <c r="Q35" s="985">
        <v>363689.511</v>
      </c>
      <c r="R35" s="985">
        <v>70449.445999999996</v>
      </c>
      <c r="S35" s="986">
        <v>5.1624183247658184</v>
      </c>
    </row>
    <row r="36" spans="1:19" ht="15.75" customHeight="1">
      <c r="A36"/>
      <c r="B36"/>
      <c r="C36"/>
      <c r="D36"/>
      <c r="E36"/>
      <c r="F36"/>
      <c r="G36"/>
      <c r="H36"/>
      <c r="I36"/>
      <c r="J36"/>
      <c r="K36"/>
      <c r="L36"/>
      <c r="M36"/>
      <c r="N36"/>
      <c r="O36" s="897"/>
      <c r="P36"/>
      <c r="Q36"/>
      <c r="R36"/>
      <c r="S36"/>
    </row>
    <row r="37" spans="1:19" ht="17.25" customHeight="1">
      <c r="A37" s="2" t="s">
        <v>369</v>
      </c>
      <c r="B37" s="2"/>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O42" s="3"/>
      <c r="P42"/>
      <c r="Q42"/>
      <c r="R42"/>
      <c r="S42"/>
    </row>
    <row r="43" spans="1:19">
      <c r="A43"/>
      <c r="B43"/>
      <c r="C43"/>
      <c r="D43"/>
      <c r="E43"/>
      <c r="F43"/>
      <c r="G43"/>
      <c r="H43"/>
      <c r="I43"/>
      <c r="J43"/>
      <c r="K43"/>
      <c r="L43"/>
      <c r="M43"/>
      <c r="N43"/>
      <c r="O43"/>
    </row>
    <row r="44" spans="1:19" ht="15.75">
      <c r="A44"/>
      <c r="B44"/>
      <c r="C44"/>
      <c r="D44"/>
      <c r="E44"/>
      <c r="F44"/>
      <c r="G44"/>
      <c r="H44"/>
      <c r="I44"/>
      <c r="J44"/>
      <c r="K44" s="1462"/>
      <c r="L44" s="1463"/>
      <c r="M44" s="1463"/>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s="3"/>
      <c r="L46" s="3"/>
      <c r="M46" s="3"/>
      <c r="N46"/>
      <c r="O46"/>
      <c r="P46"/>
      <c r="Q46"/>
      <c r="R46"/>
      <c r="S46"/>
    </row>
    <row r="47" spans="1:19" ht="15.75">
      <c r="A47"/>
      <c r="B47"/>
      <c r="C47"/>
      <c r="D47"/>
      <c r="E47"/>
      <c r="F47"/>
      <c r="G47"/>
      <c r="H47"/>
      <c r="I47"/>
      <c r="J47"/>
      <c r="K47" s="1462"/>
      <c r="L47" s="1463"/>
      <c r="M47" s="1463"/>
      <c r="N47"/>
      <c r="O47"/>
      <c r="P47"/>
      <c r="Q47"/>
      <c r="R47"/>
      <c r="S47"/>
    </row>
    <row r="48" spans="1:19" ht="14.25" customHeight="1">
      <c r="A48"/>
      <c r="B48"/>
      <c r="C48"/>
      <c r="D48"/>
      <c r="E48"/>
      <c r="F48"/>
      <c r="G48"/>
      <c r="H48"/>
      <c r="I48"/>
      <c r="J48"/>
      <c r="K48" s="669"/>
      <c r="L48" s="669"/>
      <c r="M48" s="669"/>
      <c r="N48"/>
      <c r="O48"/>
      <c r="P48"/>
      <c r="Q48"/>
      <c r="R48"/>
      <c r="S48"/>
    </row>
    <row r="49" spans="1:19">
      <c r="A49"/>
      <c r="B49"/>
      <c r="C49"/>
      <c r="D49"/>
      <c r="E49"/>
      <c r="F49"/>
      <c r="G49"/>
      <c r="H49"/>
      <c r="I49"/>
      <c r="J49"/>
      <c r="K49" s="3"/>
      <c r="L49" s="3"/>
      <c r="M49" s="3"/>
      <c r="N49"/>
      <c r="O49"/>
      <c r="P49"/>
      <c r="Q49"/>
      <c r="R49"/>
      <c r="S49"/>
    </row>
    <row r="50" spans="1:19">
      <c r="A50"/>
      <c r="B50"/>
      <c r="C50"/>
      <c r="D50"/>
      <c r="E50"/>
      <c r="F50"/>
      <c r="G50"/>
      <c r="H50"/>
      <c r="I50"/>
      <c r="J50"/>
      <c r="K50" s="3"/>
      <c r="L50" s="3"/>
      <c r="M50" s="3"/>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s="3"/>
      <c r="L52" s="3"/>
      <c r="M52" s="3"/>
      <c r="N52"/>
      <c r="O52"/>
      <c r="P52"/>
      <c r="Q52"/>
      <c r="R52"/>
      <c r="S52"/>
    </row>
    <row r="53" spans="1:19">
      <c r="A53"/>
      <c r="B53"/>
      <c r="C53"/>
      <c r="D53"/>
      <c r="E53"/>
      <c r="F53"/>
      <c r="G53"/>
      <c r="H53"/>
      <c r="I53"/>
      <c r="J53"/>
      <c r="K53" s="669"/>
      <c r="L53" s="669"/>
      <c r="M53" s="669"/>
      <c r="N53"/>
      <c r="O53"/>
      <c r="P53"/>
      <c r="Q53"/>
      <c r="R53"/>
      <c r="S53"/>
    </row>
    <row r="54" spans="1:19" ht="15.75">
      <c r="A54"/>
      <c r="B54"/>
      <c r="C54"/>
      <c r="D54"/>
      <c r="E54"/>
      <c r="F54"/>
      <c r="G54"/>
      <c r="H54"/>
      <c r="I54"/>
      <c r="J54"/>
      <c r="K54" s="987"/>
      <c r="L54" s="1464"/>
      <c r="M54" s="1464"/>
      <c r="N54"/>
      <c r="O54"/>
      <c r="P54"/>
      <c r="Q54"/>
      <c r="R54"/>
      <c r="S54"/>
    </row>
    <row r="55" spans="1:19" ht="15.75">
      <c r="A55"/>
      <c r="B55"/>
      <c r="C55"/>
      <c r="D55"/>
      <c r="E55"/>
      <c r="F55"/>
      <c r="G55"/>
      <c r="H55"/>
      <c r="I55"/>
      <c r="J55"/>
      <c r="K55" s="1462"/>
      <c r="L55" s="1463"/>
      <c r="M55" s="1463"/>
      <c r="N55"/>
      <c r="O55"/>
      <c r="P55"/>
      <c r="Q55"/>
      <c r="R55"/>
      <c r="S55"/>
    </row>
    <row r="56" spans="1:19" ht="15.75">
      <c r="A56"/>
      <c r="B56"/>
      <c r="C56"/>
      <c r="D56"/>
      <c r="E56"/>
      <c r="F56"/>
      <c r="G56"/>
      <c r="H56"/>
      <c r="I56"/>
      <c r="J56"/>
      <c r="K56" s="1462"/>
      <c r="L56" s="1463"/>
      <c r="M56" s="1463"/>
      <c r="N56"/>
      <c r="O56"/>
      <c r="P56"/>
      <c r="Q56"/>
      <c r="R56"/>
      <c r="S56"/>
    </row>
    <row r="57" spans="1:19" ht="15.75">
      <c r="A57"/>
      <c r="B57"/>
      <c r="C57"/>
      <c r="D57"/>
      <c r="E57"/>
      <c r="F57"/>
      <c r="G57"/>
      <c r="H57"/>
      <c r="I57"/>
      <c r="J57"/>
      <c r="K57" s="1462"/>
      <c r="L57" s="1463"/>
      <c r="M57" s="1463"/>
      <c r="N57"/>
      <c r="O57"/>
      <c r="P57"/>
      <c r="Q57"/>
      <c r="R57"/>
      <c r="S57"/>
    </row>
    <row r="58" spans="1:19" ht="15.75">
      <c r="A58"/>
      <c r="B58"/>
      <c r="C58"/>
      <c r="D58"/>
      <c r="E58"/>
      <c r="F58"/>
      <c r="G58"/>
      <c r="H58"/>
      <c r="I58"/>
      <c r="J58"/>
      <c r="K58" s="1462"/>
      <c r="L58" s="1463"/>
      <c r="M58" s="1463"/>
      <c r="N58"/>
      <c r="O58"/>
    </row>
    <row r="59" spans="1:19" ht="15.75">
      <c r="A59"/>
      <c r="B59"/>
      <c r="C59"/>
      <c r="D59"/>
      <c r="E59"/>
      <c r="F59"/>
      <c r="G59"/>
      <c r="H59"/>
      <c r="I59"/>
      <c r="J59"/>
      <c r="K59" s="1462"/>
      <c r="L59" s="1463"/>
      <c r="M59" s="1463"/>
      <c r="N59"/>
      <c r="O59"/>
      <c r="P59"/>
      <c r="Q59" s="3"/>
      <c r="R59" s="3"/>
      <c r="S59" s="3"/>
    </row>
    <row r="60" spans="1:19">
      <c r="A60"/>
      <c r="B60"/>
      <c r="C60"/>
      <c r="D60"/>
      <c r="E60"/>
      <c r="F60"/>
      <c r="G60"/>
      <c r="H60"/>
      <c r="I60"/>
      <c r="J60"/>
      <c r="K60" s="669"/>
      <c r="L60" s="669"/>
      <c r="M60" s="669"/>
      <c r="N60"/>
      <c r="O60"/>
      <c r="P60"/>
      <c r="Q60" s="3"/>
      <c r="R60" s="3"/>
      <c r="S60" s="3"/>
    </row>
    <row r="61" spans="1:19">
      <c r="A61"/>
      <c r="B61"/>
      <c r="C61"/>
      <c r="D61"/>
      <c r="E61"/>
      <c r="F61"/>
      <c r="G61"/>
      <c r="H61"/>
      <c r="I61"/>
      <c r="J61"/>
      <c r="K61" s="669"/>
      <c r="L61" s="669"/>
      <c r="M61" s="669"/>
      <c r="N61"/>
      <c r="O61"/>
      <c r="P61"/>
      <c r="Q61" s="3"/>
      <c r="R61" s="3"/>
      <c r="S61" s="3"/>
    </row>
    <row r="62" spans="1:19" ht="15.75">
      <c r="A62"/>
      <c r="B62"/>
      <c r="C62"/>
      <c r="D62"/>
      <c r="E62"/>
      <c r="F62"/>
      <c r="G62"/>
      <c r="H62"/>
      <c r="I62"/>
      <c r="J62"/>
      <c r="K62" s="1462"/>
      <c r="L62" s="1463"/>
      <c r="M62" s="1463"/>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7">
    <sortCondition descending="1" ref="Q7:Q57"/>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topLeftCell="A7" workbookViewId="0">
      <selection activeCell="A31" sqref="A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562" t="s">
        <v>537</v>
      </c>
      <c r="B2" s="1562"/>
      <c r="C2" s="1562"/>
      <c r="D2" s="1562"/>
      <c r="E2" s="1562"/>
      <c r="F2" s="1562"/>
      <c r="G2" s="1562"/>
      <c r="H2" s="1562"/>
      <c r="I2" s="1562"/>
      <c r="J2" s="1562"/>
      <c r="K2" s="1562"/>
      <c r="L2" s="1562"/>
      <c r="M2" s="1562"/>
      <c r="N2" s="1562"/>
      <c r="O2" s="1562"/>
      <c r="P2" s="1562"/>
      <c r="Q2" s="1562"/>
      <c r="R2" s="1562"/>
      <c r="S2" s="1562"/>
      <c r="T2" s="1562"/>
      <c r="U2" s="1562"/>
      <c r="V2" s="1562"/>
      <c r="W2" s="1562"/>
      <c r="X2" s="1562"/>
      <c r="Y2" s="1562"/>
      <c r="Z2" s="1562"/>
      <c r="AA2" s="1562"/>
    </row>
    <row r="3" spans="1:27" ht="18" customHeight="1">
      <c r="A3" s="1563" t="s">
        <v>521</v>
      </c>
      <c r="B3" s="1563"/>
      <c r="C3" s="1563"/>
      <c r="D3" s="1563"/>
      <c r="E3" s="1563"/>
      <c r="F3" s="1563"/>
      <c r="G3" s="1563"/>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23890.346000000001</v>
      </c>
      <c r="C8" s="979">
        <v>28270</v>
      </c>
      <c r="D8" s="980">
        <v>2.7204034018556094</v>
      </c>
      <c r="E8" s="995"/>
      <c r="F8" s="978" t="s">
        <v>371</v>
      </c>
      <c r="G8" s="979">
        <v>4393.6790000000001</v>
      </c>
      <c r="H8" s="979">
        <v>10569</v>
      </c>
      <c r="I8" s="980">
        <v>5.1979223354265356</v>
      </c>
      <c r="J8" s="988"/>
      <c r="K8" s="981" t="s">
        <v>141</v>
      </c>
      <c r="L8" s="982">
        <v>18838.325000000001</v>
      </c>
      <c r="M8" s="982">
        <v>4485.4759999999997</v>
      </c>
      <c r="N8" s="983">
        <v>4.1998496926524638</v>
      </c>
      <c r="O8" s="988"/>
      <c r="P8" s="981" t="s">
        <v>155</v>
      </c>
      <c r="Q8" s="982">
        <v>4930.5510000000004</v>
      </c>
      <c r="R8" s="982">
        <v>1003.6950000000001</v>
      </c>
      <c r="S8" s="983">
        <v>4.9123996831706842</v>
      </c>
    </row>
    <row r="9" spans="1:27" ht="15.75">
      <c r="A9" s="978" t="s">
        <v>143</v>
      </c>
      <c r="B9" s="979">
        <v>14577.558999999999</v>
      </c>
      <c r="C9" s="979">
        <v>10402</v>
      </c>
      <c r="D9" s="980">
        <v>3.0313852901623388</v>
      </c>
      <c r="E9" s="996"/>
      <c r="F9" s="978" t="s">
        <v>156</v>
      </c>
      <c r="G9" s="979">
        <v>3185.5949999999998</v>
      </c>
      <c r="H9" s="979">
        <v>15337</v>
      </c>
      <c r="I9" s="980">
        <v>2.8487604170485912</v>
      </c>
      <c r="J9" s="988"/>
      <c r="K9" s="978" t="s">
        <v>158</v>
      </c>
      <c r="L9" s="979">
        <v>4845.8590000000004</v>
      </c>
      <c r="M9" s="979">
        <v>770.57399999999996</v>
      </c>
      <c r="N9" s="980">
        <v>6.2886354847165888</v>
      </c>
      <c r="O9" s="988"/>
      <c r="P9" s="978" t="s">
        <v>371</v>
      </c>
      <c r="Q9" s="979">
        <v>4521.3630000000003</v>
      </c>
      <c r="R9" s="979">
        <v>827.66700000000003</v>
      </c>
      <c r="S9" s="980">
        <v>5.4627803210711559</v>
      </c>
    </row>
    <row r="10" spans="1:27" ht="15.75">
      <c r="A10" s="978" t="s">
        <v>156</v>
      </c>
      <c r="B10" s="979">
        <v>13271.578</v>
      </c>
      <c r="C10" s="979">
        <v>26873</v>
      </c>
      <c r="D10" s="980">
        <v>2.3775395624270876</v>
      </c>
      <c r="E10" s="995"/>
      <c r="F10" s="978" t="s">
        <v>138</v>
      </c>
      <c r="G10" s="979">
        <v>1328.6410000000001</v>
      </c>
      <c r="H10" s="979">
        <v>6119</v>
      </c>
      <c r="I10" s="980">
        <v>3.2550529425887729</v>
      </c>
      <c r="J10" s="988"/>
      <c r="K10" s="978" t="s">
        <v>143</v>
      </c>
      <c r="L10" s="979">
        <v>3853.096</v>
      </c>
      <c r="M10" s="979">
        <v>664.69299999999998</v>
      </c>
      <c r="N10" s="980">
        <v>5.7968054425125581</v>
      </c>
      <c r="O10" s="988"/>
      <c r="P10" s="978" t="s">
        <v>143</v>
      </c>
      <c r="Q10" s="979">
        <v>3981.3589999999999</v>
      </c>
      <c r="R10" s="979">
        <v>801.08900000000006</v>
      </c>
      <c r="S10" s="980">
        <v>4.9699334281209699</v>
      </c>
    </row>
    <row r="11" spans="1:27" ht="15.75">
      <c r="A11" s="978" t="s">
        <v>371</v>
      </c>
      <c r="B11" s="979">
        <v>13266.913</v>
      </c>
      <c r="C11" s="979">
        <v>26203</v>
      </c>
      <c r="D11" s="980">
        <v>4.4031944693364133</v>
      </c>
      <c r="E11" s="996"/>
      <c r="F11" s="978" t="s">
        <v>153</v>
      </c>
      <c r="G11" s="979">
        <v>1176.068</v>
      </c>
      <c r="H11" s="979">
        <v>5133</v>
      </c>
      <c r="I11" s="980">
        <v>3.1893715457252418</v>
      </c>
      <c r="J11" s="988"/>
      <c r="K11" s="978" t="s">
        <v>155</v>
      </c>
      <c r="L11" s="979">
        <v>3517.569</v>
      </c>
      <c r="M11" s="979">
        <v>512.06100000000004</v>
      </c>
      <c r="N11" s="980">
        <v>6.8694335245214919</v>
      </c>
      <c r="O11" s="988"/>
      <c r="P11" s="978" t="s">
        <v>140</v>
      </c>
      <c r="Q11" s="979">
        <v>2509.8110000000001</v>
      </c>
      <c r="R11" s="979">
        <v>419.81900000000002</v>
      </c>
      <c r="S11" s="980">
        <v>5.9783168460693776</v>
      </c>
    </row>
    <row r="12" spans="1:27" ht="15.75">
      <c r="A12" s="978" t="s">
        <v>151</v>
      </c>
      <c r="B12" s="979">
        <v>10886.513000000001</v>
      </c>
      <c r="C12" s="979">
        <v>8304</v>
      </c>
      <c r="D12" s="980">
        <v>2.4503472437143317</v>
      </c>
      <c r="E12" s="996"/>
      <c r="F12" s="978" t="s">
        <v>157</v>
      </c>
      <c r="G12" s="979">
        <v>993.93</v>
      </c>
      <c r="H12" s="979">
        <v>7047</v>
      </c>
      <c r="I12" s="980">
        <v>2.54287892587779</v>
      </c>
      <c r="J12" s="988"/>
      <c r="K12" s="978" t="s">
        <v>371</v>
      </c>
      <c r="L12" s="979">
        <v>3442.4870000000001</v>
      </c>
      <c r="M12" s="979">
        <v>446.44400000000002</v>
      </c>
      <c r="N12" s="980">
        <v>7.7109043911442416</v>
      </c>
      <c r="O12" s="988"/>
      <c r="P12" s="978" t="s">
        <v>141</v>
      </c>
      <c r="Q12" s="979">
        <v>1858.3320000000001</v>
      </c>
      <c r="R12" s="979">
        <v>450.12700000000001</v>
      </c>
      <c r="S12" s="980">
        <v>4.1284615230812642</v>
      </c>
    </row>
    <row r="13" spans="1:27" ht="15.75">
      <c r="A13" s="978" t="s">
        <v>160</v>
      </c>
      <c r="B13" s="979">
        <v>10215.950000000001</v>
      </c>
      <c r="C13" s="979">
        <v>18853</v>
      </c>
      <c r="D13" s="980">
        <v>2.301993974586908</v>
      </c>
      <c r="E13" s="996"/>
      <c r="F13" s="978" t="s">
        <v>160</v>
      </c>
      <c r="G13" s="979">
        <v>734.42700000000002</v>
      </c>
      <c r="H13" s="979">
        <v>5999</v>
      </c>
      <c r="I13" s="980">
        <v>2.0845571330445791</v>
      </c>
      <c r="J13" s="988"/>
      <c r="K13" s="978" t="s">
        <v>156</v>
      </c>
      <c r="L13" s="979">
        <v>2264.259</v>
      </c>
      <c r="M13" s="979">
        <v>548.84500000000003</v>
      </c>
      <c r="N13" s="980">
        <v>4.1254980914465831</v>
      </c>
      <c r="O13" s="988"/>
      <c r="P13" s="978" t="s">
        <v>158</v>
      </c>
      <c r="Q13" s="979">
        <v>868.45799999999997</v>
      </c>
      <c r="R13" s="979">
        <v>190.898</v>
      </c>
      <c r="S13" s="980">
        <v>4.5493300086957431</v>
      </c>
    </row>
    <row r="14" spans="1:27" ht="15.75">
      <c r="A14" s="978" t="s">
        <v>157</v>
      </c>
      <c r="B14" s="979">
        <v>9884.1170000000002</v>
      </c>
      <c r="C14" s="979">
        <v>15966</v>
      </c>
      <c r="D14" s="980">
        <v>2.694138247124565</v>
      </c>
      <c r="E14" s="996"/>
      <c r="F14" s="978" t="s">
        <v>143</v>
      </c>
      <c r="G14" s="979">
        <v>214.83</v>
      </c>
      <c r="H14" s="979">
        <v>629</v>
      </c>
      <c r="I14" s="980">
        <v>5.0992167101827679</v>
      </c>
      <c r="J14" s="988"/>
      <c r="K14" s="978" t="s">
        <v>140</v>
      </c>
      <c r="L14" s="979">
        <v>2086.0700000000002</v>
      </c>
      <c r="M14" s="979">
        <v>516.51199999999994</v>
      </c>
      <c r="N14" s="980">
        <v>4.0387638622142381</v>
      </c>
      <c r="O14" s="988"/>
      <c r="P14" s="978" t="s">
        <v>138</v>
      </c>
      <c r="Q14" s="979">
        <v>830.90899999999999</v>
      </c>
      <c r="R14" s="979">
        <v>234.93100000000001</v>
      </c>
      <c r="S14" s="980">
        <v>3.536821449702253</v>
      </c>
    </row>
    <row r="15" spans="1:27" ht="15.75">
      <c r="A15" s="978" t="s">
        <v>141</v>
      </c>
      <c r="B15" s="979">
        <v>4700.9189999999999</v>
      </c>
      <c r="C15" s="979">
        <v>3890</v>
      </c>
      <c r="D15" s="980">
        <v>3.1484182291265514</v>
      </c>
      <c r="E15" s="996"/>
      <c r="F15" s="978" t="s">
        <v>155</v>
      </c>
      <c r="G15" s="979">
        <v>126.393</v>
      </c>
      <c r="H15" s="979">
        <v>414</v>
      </c>
      <c r="I15" s="980">
        <v>5.3046124144877655</v>
      </c>
      <c r="J15" s="988"/>
      <c r="K15" s="978" t="s">
        <v>138</v>
      </c>
      <c r="L15" s="979">
        <v>2055.0700000000002</v>
      </c>
      <c r="M15" s="979">
        <v>627.96100000000001</v>
      </c>
      <c r="N15" s="980">
        <v>3.2726076937899014</v>
      </c>
      <c r="O15" s="988"/>
      <c r="P15" s="978" t="s">
        <v>152</v>
      </c>
      <c r="Q15" s="979">
        <v>635.29600000000005</v>
      </c>
      <c r="R15" s="979">
        <v>201.351</v>
      </c>
      <c r="S15" s="980">
        <v>3.1551668479421511</v>
      </c>
      <c r="U15" s="897"/>
      <c r="V15" s="897"/>
      <c r="W15" s="897"/>
      <c r="X15" s="897"/>
    </row>
    <row r="16" spans="1:27" ht="16.5" thickBot="1">
      <c r="A16" s="978" t="s">
        <v>138</v>
      </c>
      <c r="B16" s="979">
        <v>3381.2669999999998</v>
      </c>
      <c r="C16" s="979">
        <v>11670</v>
      </c>
      <c r="D16" s="980">
        <v>3.7112123324131949</v>
      </c>
      <c r="E16" s="996"/>
      <c r="F16" s="997" t="s">
        <v>141</v>
      </c>
      <c r="G16" s="998">
        <v>80.698999999999998</v>
      </c>
      <c r="H16" s="998">
        <v>331</v>
      </c>
      <c r="I16" s="999">
        <v>3.7534418604651161</v>
      </c>
      <c r="J16" s="988"/>
      <c r="K16" s="978" t="s">
        <v>160</v>
      </c>
      <c r="L16" s="979">
        <v>1747.991</v>
      </c>
      <c r="M16" s="979">
        <v>448.53399999999999</v>
      </c>
      <c r="N16" s="980">
        <v>3.8971203966700405</v>
      </c>
      <c r="O16" s="988"/>
      <c r="P16" s="978" t="s">
        <v>147</v>
      </c>
      <c r="Q16" s="979">
        <v>599.95699999999999</v>
      </c>
      <c r="R16" s="979">
        <v>183.339</v>
      </c>
      <c r="S16" s="980">
        <v>3.2723915806238715</v>
      </c>
      <c r="U16" s="897"/>
      <c r="V16" s="897"/>
      <c r="W16" s="897"/>
      <c r="X16" s="897"/>
    </row>
    <row r="17" spans="1:24" ht="16.5" thickBot="1">
      <c r="A17" s="978" t="s">
        <v>152</v>
      </c>
      <c r="B17" s="979">
        <v>2414.482</v>
      </c>
      <c r="C17" s="979">
        <v>1369</v>
      </c>
      <c r="D17" s="980">
        <v>3.6344070807116835</v>
      </c>
      <c r="E17" s="995"/>
      <c r="F17" s="984" t="s">
        <v>259</v>
      </c>
      <c r="G17" s="985">
        <v>12234.262000000001</v>
      </c>
      <c r="H17" s="985">
        <v>51578</v>
      </c>
      <c r="I17" s="986">
        <v>3.4259258118407812</v>
      </c>
      <c r="J17" s="988"/>
      <c r="K17" s="978" t="s">
        <v>147</v>
      </c>
      <c r="L17" s="979">
        <v>1686.2819999999999</v>
      </c>
      <c r="M17" s="979">
        <v>328.22800000000001</v>
      </c>
      <c r="N17" s="980">
        <v>5.1375324469576027</v>
      </c>
      <c r="O17" s="988"/>
      <c r="P17" s="978" t="s">
        <v>156</v>
      </c>
      <c r="Q17" s="979">
        <v>321.38900000000001</v>
      </c>
      <c r="R17" s="979">
        <v>70.650000000000006</v>
      </c>
      <c r="S17" s="980">
        <v>4.5490304317055905</v>
      </c>
      <c r="U17" s="897"/>
      <c r="V17" s="897"/>
      <c r="W17" s="897"/>
      <c r="X17" s="897"/>
    </row>
    <row r="18" spans="1:24" ht="15.75">
      <c r="A18" s="978" t="s">
        <v>139</v>
      </c>
      <c r="B18" s="979">
        <v>1455.7090000000001</v>
      </c>
      <c r="C18" s="979">
        <v>1413</v>
      </c>
      <c r="D18" s="980">
        <v>3.5549664701601524</v>
      </c>
      <c r="E18" s="1000"/>
      <c r="K18" s="978" t="s">
        <v>146</v>
      </c>
      <c r="L18" s="979">
        <v>1194.3610000000001</v>
      </c>
      <c r="M18" s="979">
        <v>327.40199999999999</v>
      </c>
      <c r="N18" s="980">
        <v>3.6479954306937654</v>
      </c>
      <c r="O18" s="988"/>
      <c r="P18" s="978" t="s">
        <v>159</v>
      </c>
      <c r="Q18" s="979">
        <v>232.32900000000001</v>
      </c>
      <c r="R18" s="979">
        <v>57.445999999999998</v>
      </c>
      <c r="S18" s="980">
        <v>4.0443024753681724</v>
      </c>
      <c r="U18" s="897"/>
      <c r="V18" s="897"/>
      <c r="W18" s="897"/>
      <c r="X18" s="897"/>
    </row>
    <row r="19" spans="1:24" ht="16.5" thickBot="1">
      <c r="A19" s="978" t="s">
        <v>158</v>
      </c>
      <c r="B19" s="979">
        <v>1250.768</v>
      </c>
      <c r="C19" s="979">
        <v>3307</v>
      </c>
      <c r="D19" s="980">
        <v>3.5316267696703769</v>
      </c>
      <c r="E19" s="1001"/>
      <c r="J19" s="988"/>
      <c r="K19" s="978" t="s">
        <v>498</v>
      </c>
      <c r="L19" s="979">
        <v>856.40599999999995</v>
      </c>
      <c r="M19" s="979">
        <v>28.010999999999999</v>
      </c>
      <c r="N19" s="980">
        <v>30.573917389596943</v>
      </c>
      <c r="O19" s="988"/>
      <c r="P19" s="978" t="s">
        <v>139</v>
      </c>
      <c r="Q19" s="979">
        <v>202.971</v>
      </c>
      <c r="R19" s="979">
        <v>66.948999999999998</v>
      </c>
      <c r="S19" s="980">
        <v>3.0317256419065259</v>
      </c>
      <c r="U19" s="897"/>
      <c r="V19" s="897"/>
      <c r="W19" s="897"/>
      <c r="X19" s="897"/>
    </row>
    <row r="20" spans="1:24" ht="15" customHeight="1" thickBot="1">
      <c r="A20" s="984" t="s">
        <v>259</v>
      </c>
      <c r="B20" s="985">
        <v>109961.99800000001</v>
      </c>
      <c r="C20" s="985">
        <v>158379</v>
      </c>
      <c r="D20" s="986">
        <v>2.8310831317162983</v>
      </c>
      <c r="E20" s="1001"/>
      <c r="F20" s="897"/>
      <c r="G20" s="897"/>
      <c r="H20" s="897"/>
      <c r="J20" s="988"/>
      <c r="K20" s="978" t="s">
        <v>151</v>
      </c>
      <c r="L20" s="979">
        <v>759.20699999999999</v>
      </c>
      <c r="M20" s="979">
        <v>138.501</v>
      </c>
      <c r="N20" s="980">
        <v>5.4815994108345789</v>
      </c>
      <c r="O20" s="988"/>
      <c r="P20" s="978" t="s">
        <v>151</v>
      </c>
      <c r="Q20" s="979">
        <v>155.25899999999999</v>
      </c>
      <c r="R20" s="979">
        <v>28.105</v>
      </c>
      <c r="S20" s="980">
        <v>5.5242483543853398</v>
      </c>
      <c r="U20" s="897"/>
      <c r="V20" s="897"/>
      <c r="W20" s="897"/>
      <c r="X20" s="897"/>
    </row>
    <row r="21" spans="1:24" ht="16.5" thickBot="1">
      <c r="A21"/>
      <c r="B21"/>
      <c r="C21"/>
      <c r="D21"/>
      <c r="F21" s="897"/>
      <c r="G21" s="897"/>
      <c r="H21" s="897"/>
      <c r="J21" s="988"/>
      <c r="K21" s="978" t="s">
        <v>159</v>
      </c>
      <c r="L21" s="979">
        <v>742.50400000000002</v>
      </c>
      <c r="M21" s="979">
        <v>213.321</v>
      </c>
      <c r="N21" s="980">
        <v>3.4806887273170481</v>
      </c>
      <c r="P21" s="984" t="s">
        <v>259</v>
      </c>
      <c r="Q21" s="985">
        <v>21992.190999999999</v>
      </c>
      <c r="R21" s="985">
        <v>4599.1099999999997</v>
      </c>
      <c r="S21" s="986">
        <v>4.7818362683214799</v>
      </c>
    </row>
    <row r="22" spans="1:24" ht="15.75">
      <c r="A22"/>
      <c r="B22"/>
      <c r="C22"/>
      <c r="D22"/>
      <c r="E22" s="897"/>
      <c r="F22" s="897"/>
      <c r="G22" s="897"/>
      <c r="H22" s="897"/>
      <c r="I22" s="897"/>
      <c r="J22" s="897"/>
      <c r="K22" s="978" t="s">
        <v>153</v>
      </c>
      <c r="L22" s="979">
        <v>638.70399999999995</v>
      </c>
      <c r="M22" s="979">
        <v>173.54</v>
      </c>
      <c r="N22" s="980">
        <v>3.68044254926818</v>
      </c>
      <c r="P22"/>
      <c r="Q22"/>
      <c r="R22"/>
      <c r="S22"/>
    </row>
    <row r="23" spans="1:24" ht="15.75">
      <c r="E23" s="897"/>
      <c r="F23" s="897"/>
      <c r="G23" s="897"/>
      <c r="H23" s="897"/>
      <c r="I23" s="897"/>
      <c r="J23" s="897"/>
      <c r="K23" s="978" t="s">
        <v>139</v>
      </c>
      <c r="L23" s="979">
        <v>506.21300000000002</v>
      </c>
      <c r="M23" s="979">
        <v>67.588999999999999</v>
      </c>
      <c r="N23" s="980">
        <v>7.4895767062687719</v>
      </c>
      <c r="P23"/>
      <c r="Q23"/>
      <c r="R23"/>
      <c r="S23"/>
    </row>
    <row r="24" spans="1:24" ht="15.75">
      <c r="A24"/>
      <c r="B24"/>
      <c r="C24"/>
      <c r="D24"/>
      <c r="E24" s="897"/>
      <c r="F24" s="897"/>
      <c r="G24" s="897"/>
      <c r="H24" s="897"/>
      <c r="I24" s="897"/>
      <c r="J24" s="897"/>
      <c r="K24" s="978" t="s">
        <v>405</v>
      </c>
      <c r="L24" s="979">
        <v>462.65899999999999</v>
      </c>
      <c r="M24" s="979">
        <v>22.858000000000001</v>
      </c>
      <c r="N24" s="980">
        <v>20.240572228541428</v>
      </c>
      <c r="O24"/>
      <c r="P24"/>
      <c r="Q24"/>
      <c r="R24"/>
      <c r="S24"/>
      <c r="T24"/>
    </row>
    <row r="25" spans="1:24" ht="16.5" thickBot="1">
      <c r="A25"/>
      <c r="B25"/>
      <c r="C25"/>
      <c r="D25"/>
      <c r="E25"/>
      <c r="F25"/>
      <c r="G25"/>
      <c r="H25" s="897"/>
      <c r="I25" s="897"/>
      <c r="J25" s="897"/>
      <c r="K25" s="978" t="s">
        <v>287</v>
      </c>
      <c r="L25" s="979">
        <v>459.90300000000002</v>
      </c>
      <c r="M25" s="979">
        <v>126.04600000000001</v>
      </c>
      <c r="N25" s="980">
        <v>3.6486917474572773</v>
      </c>
      <c r="O25"/>
      <c r="P25"/>
      <c r="Q25"/>
      <c r="R25"/>
      <c r="S25"/>
      <c r="T25"/>
    </row>
    <row r="26" spans="1:24" ht="16.5" thickBot="1">
      <c r="A26"/>
      <c r="B26"/>
      <c r="C26"/>
      <c r="D26"/>
      <c r="E26"/>
      <c r="F26"/>
      <c r="G26"/>
      <c r="H26"/>
      <c r="I26"/>
      <c r="J26" s="897"/>
      <c r="K26" s="984" t="s">
        <v>259</v>
      </c>
      <c r="L26" s="985">
        <v>51057.362000000001</v>
      </c>
      <c r="M26" s="985">
        <v>10560.294</v>
      </c>
      <c r="N26" s="986">
        <v>4.8348428557007983</v>
      </c>
      <c r="O26"/>
      <c r="P26"/>
      <c r="Q26"/>
      <c r="R26"/>
      <c r="S26"/>
      <c r="T26"/>
    </row>
    <row r="27" spans="1:24">
      <c r="D27"/>
      <c r="E27"/>
      <c r="F27"/>
      <c r="G27"/>
      <c r="H27"/>
      <c r="I27"/>
      <c r="J27" s="897"/>
      <c r="K27"/>
      <c r="L27"/>
      <c r="M27"/>
      <c r="N27"/>
      <c r="O27"/>
      <c r="P27"/>
      <c r="Q27"/>
      <c r="R27"/>
      <c r="S27"/>
      <c r="T27"/>
    </row>
    <row r="28" spans="1:24">
      <c r="A28"/>
      <c r="B28"/>
      <c r="C28"/>
      <c r="D28"/>
      <c r="E28"/>
      <c r="F28"/>
      <c r="G28"/>
      <c r="H28"/>
      <c r="I28"/>
      <c r="J28" s="897"/>
      <c r="K28"/>
      <c r="L28"/>
      <c r="M28"/>
      <c r="N28"/>
      <c r="O28"/>
      <c r="P28"/>
      <c r="Q28"/>
      <c r="R28"/>
      <c r="S28"/>
      <c r="T28"/>
    </row>
    <row r="29" spans="1:24">
      <c r="A29"/>
      <c r="B29"/>
      <c r="C29"/>
      <c r="D29"/>
      <c r="E29"/>
      <c r="F29"/>
      <c r="G29"/>
      <c r="H29"/>
      <c r="I29"/>
      <c r="J29" s="897"/>
      <c r="K29"/>
      <c r="L29"/>
      <c r="M29"/>
      <c r="N29"/>
      <c r="O29"/>
      <c r="P29"/>
      <c r="Q29"/>
      <c r="R29"/>
      <c r="S29"/>
      <c r="T29"/>
    </row>
    <row r="30" spans="1:24">
      <c r="A30"/>
      <c r="B30"/>
      <c r="C30"/>
      <c r="D30"/>
      <c r="E30"/>
      <c r="F30"/>
      <c r="G30"/>
      <c r="H30"/>
      <c r="I30"/>
      <c r="J30"/>
      <c r="K30"/>
      <c r="L30"/>
      <c r="M30"/>
      <c r="N30"/>
      <c r="O30"/>
      <c r="P30"/>
      <c r="Q30"/>
      <c r="R30"/>
      <c r="S30"/>
    </row>
    <row r="31" spans="1:24">
      <c r="A31" s="2" t="s">
        <v>369</v>
      </c>
      <c r="B31"/>
      <c r="C31"/>
      <c r="D31"/>
      <c r="E31"/>
      <c r="F31"/>
      <c r="G31"/>
      <c r="H31"/>
      <c r="I31"/>
      <c r="J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547" t="s">
        <v>504</v>
      </c>
      <c r="B5" s="1547"/>
      <c r="C5" s="1547"/>
      <c r="D5" s="1547"/>
      <c r="E5" s="1547"/>
      <c r="F5" s="1547"/>
      <c r="H5" s="917" t="s">
        <v>267</v>
      </c>
      <c r="K5"/>
      <c r="L5"/>
      <c r="M5"/>
      <c r="N5"/>
      <c r="O5"/>
      <c r="P5"/>
    </row>
    <row r="6" spans="1:20" ht="15.75" customHeight="1" thickBot="1">
      <c r="A6" s="1548" t="s">
        <v>116</v>
      </c>
      <c r="B6" s="1550" t="s">
        <v>503</v>
      </c>
      <c r="C6" s="1551"/>
      <c r="D6" s="1552"/>
      <c r="E6" s="1553" t="s">
        <v>506</v>
      </c>
      <c r="F6" s="1555" t="s">
        <v>508</v>
      </c>
      <c r="K6"/>
      <c r="L6"/>
      <c r="M6"/>
      <c r="N6"/>
      <c r="O6"/>
      <c r="P6"/>
    </row>
    <row r="7" spans="1:20" ht="21" customHeight="1" thickBot="1">
      <c r="A7" s="1549"/>
      <c r="B7" s="918" t="s">
        <v>254</v>
      </c>
      <c r="C7" s="918" t="s">
        <v>257</v>
      </c>
      <c r="D7" s="918" t="s">
        <v>258</v>
      </c>
      <c r="E7" s="1554"/>
      <c r="F7" s="1556"/>
      <c r="K7"/>
      <c r="L7"/>
      <c r="M7"/>
      <c r="N7"/>
      <c r="O7"/>
      <c r="P7"/>
    </row>
    <row r="8" spans="1:20" ht="17.25" customHeight="1" thickBot="1">
      <c r="A8" s="919" t="s">
        <v>117</v>
      </c>
      <c r="B8" s="920">
        <v>13318.300999999999</v>
      </c>
      <c r="C8" s="921">
        <v>8053.9229999999998</v>
      </c>
      <c r="D8" s="922">
        <f t="shared" ref="D8:D13" si="0">(C8/B8)*100</f>
        <v>60.472600821981729</v>
      </c>
      <c r="E8" s="921">
        <v>14246.71</v>
      </c>
      <c r="F8" s="922">
        <f t="shared" ref="F8:F13" si="1">((B8-E8)/E8)*100</f>
        <v>-6.5166554243049779</v>
      </c>
      <c r="H8" s="923" t="s">
        <v>118</v>
      </c>
      <c r="K8"/>
      <c r="L8"/>
      <c r="M8"/>
      <c r="N8"/>
      <c r="O8"/>
      <c r="P8"/>
    </row>
    <row r="9" spans="1:20" ht="18" customHeight="1" thickBot="1">
      <c r="A9" s="919" t="s">
        <v>119</v>
      </c>
      <c r="B9" s="924">
        <v>43838</v>
      </c>
      <c r="C9" s="921">
        <v>16424</v>
      </c>
      <c r="D9" s="922">
        <f t="shared" si="0"/>
        <v>37.465212829052419</v>
      </c>
      <c r="E9" s="925">
        <v>53568</v>
      </c>
      <c r="F9" s="922">
        <f t="shared" si="1"/>
        <v>-18.163829151732376</v>
      </c>
      <c r="H9" s="926">
        <f>B9-E9</f>
        <v>-9730</v>
      </c>
      <c r="K9"/>
      <c r="L9"/>
      <c r="M9"/>
      <c r="N9"/>
      <c r="O9"/>
      <c r="P9"/>
      <c r="Q9" s="897"/>
      <c r="R9" s="897"/>
      <c r="S9" s="897"/>
      <c r="T9" s="897"/>
    </row>
    <row r="10" spans="1:20" ht="15" customHeight="1" thickBot="1">
      <c r="A10" s="927" t="s">
        <v>249</v>
      </c>
      <c r="B10" s="924">
        <v>14079</v>
      </c>
      <c r="C10" s="928">
        <v>0</v>
      </c>
      <c r="D10" s="929">
        <f t="shared" si="0"/>
        <v>0</v>
      </c>
      <c r="E10" s="928">
        <v>12047</v>
      </c>
      <c r="F10" s="929">
        <f t="shared" si="1"/>
        <v>16.86726985971611</v>
      </c>
      <c r="K10"/>
      <c r="L10"/>
      <c r="M10"/>
      <c r="N10"/>
      <c r="O10"/>
      <c r="P10" s="897"/>
      <c r="Q10" s="897"/>
      <c r="R10" s="897"/>
      <c r="S10" s="897"/>
      <c r="T10" s="897"/>
    </row>
    <row r="11" spans="1:20" ht="17.25" customHeight="1" thickBot="1">
      <c r="A11" s="919" t="s">
        <v>120</v>
      </c>
      <c r="B11" s="924">
        <v>253731.44399999999</v>
      </c>
      <c r="C11" s="930">
        <v>21590.07</v>
      </c>
      <c r="D11" s="922">
        <f t="shared" si="0"/>
        <v>8.5090242106532141</v>
      </c>
      <c r="E11" s="930">
        <v>267391.217</v>
      </c>
      <c r="F11" s="922">
        <f t="shared" si="1"/>
        <v>-5.1085346606579138</v>
      </c>
      <c r="J11" s="931"/>
      <c r="K11"/>
      <c r="L11"/>
      <c r="M11"/>
      <c r="N11"/>
      <c r="O11"/>
      <c r="P11" s="897"/>
      <c r="Q11" s="897"/>
      <c r="R11" s="897"/>
      <c r="S11" s="897"/>
      <c r="T11" s="897"/>
    </row>
    <row r="12" spans="1:20" ht="15" customHeight="1" thickBot="1">
      <c r="A12" s="932" t="s">
        <v>121</v>
      </c>
      <c r="B12" s="924">
        <v>107981.53</v>
      </c>
      <c r="C12" s="933">
        <v>21967.544000000002</v>
      </c>
      <c r="D12" s="922">
        <f t="shared" si="0"/>
        <v>20.343797684659592</v>
      </c>
      <c r="E12" s="933">
        <v>107528.6</v>
      </c>
      <c r="F12" s="922">
        <f t="shared" si="1"/>
        <v>0.42121816893365388</v>
      </c>
      <c r="K12"/>
      <c r="L12"/>
      <c r="M12"/>
      <c r="N12"/>
      <c r="O12"/>
      <c r="P12" s="897"/>
      <c r="Q12" s="897"/>
      <c r="R12" s="897"/>
      <c r="S12" s="897"/>
      <c r="T12" s="897"/>
    </row>
    <row r="13" spans="1:20" ht="15" customHeight="1" thickBot="1">
      <c r="A13" s="932" t="s">
        <v>122</v>
      </c>
      <c r="B13" s="924">
        <f>B11+B12</f>
        <v>361712.97399999999</v>
      </c>
      <c r="C13" s="933">
        <f>C11+C12</f>
        <v>43557.614000000001</v>
      </c>
      <c r="D13" s="934">
        <f t="shared" si="0"/>
        <v>12.042038060818909</v>
      </c>
      <c r="E13" s="933">
        <f>E11+E12</f>
        <v>374919.81700000004</v>
      </c>
      <c r="F13" s="934">
        <f t="shared" si="1"/>
        <v>-3.5225780023252411</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547" t="s">
        <v>505</v>
      </c>
      <c r="B18" s="1547"/>
      <c r="C18" s="1547"/>
      <c r="D18" s="1547"/>
      <c r="E18" s="1547"/>
      <c r="F18" s="1547"/>
      <c r="K18"/>
      <c r="L18"/>
      <c r="M18"/>
      <c r="N18"/>
      <c r="O18" s="897"/>
      <c r="P18" s="897"/>
      <c r="Q18" s="897"/>
      <c r="R18" s="897"/>
      <c r="S18" s="897"/>
      <c r="T18" s="897"/>
    </row>
    <row r="19" spans="1:20" ht="16.5" customHeight="1" thickBot="1">
      <c r="A19" s="1557" t="s">
        <v>497</v>
      </c>
      <c r="B19" s="1550" t="s">
        <v>503</v>
      </c>
      <c r="C19" s="1551"/>
      <c r="D19" s="1552"/>
      <c r="E19" s="1553" t="s">
        <v>506</v>
      </c>
      <c r="F19" s="1555" t="s">
        <v>507</v>
      </c>
      <c r="K19"/>
      <c r="L19"/>
      <c r="M19"/>
      <c r="N19"/>
      <c r="O19" s="897"/>
      <c r="P19" s="897"/>
      <c r="Q19" s="897"/>
      <c r="R19" s="897"/>
      <c r="S19" s="897"/>
      <c r="T19" s="897"/>
    </row>
    <row r="20" spans="1:20" ht="21" customHeight="1" thickBot="1">
      <c r="A20" s="1558"/>
      <c r="B20" s="937" t="s">
        <v>254</v>
      </c>
      <c r="C20" s="937" t="s">
        <v>366</v>
      </c>
      <c r="D20" s="937" t="s">
        <v>367</v>
      </c>
      <c r="E20" s="1559"/>
      <c r="F20" s="1560"/>
      <c r="K20"/>
      <c r="L20"/>
      <c r="M20"/>
      <c r="N20"/>
      <c r="O20" s="897"/>
      <c r="P20" s="897"/>
      <c r="Q20" s="897"/>
      <c r="R20" s="897"/>
      <c r="S20" s="897"/>
      <c r="T20" s="897"/>
    </row>
    <row r="21" spans="1:20" ht="15.75" thickBot="1">
      <c r="A21" s="938" t="s">
        <v>117</v>
      </c>
      <c r="B21" s="924">
        <v>69043.524000000005</v>
      </c>
      <c r="C21" s="939">
        <v>0</v>
      </c>
      <c r="D21" s="940">
        <f t="shared" ref="D21:D26" si="2">(C21/B21)*100</f>
        <v>0</v>
      </c>
      <c r="E21" s="933">
        <v>51405.213000000003</v>
      </c>
      <c r="F21" s="940">
        <f t="shared" ref="F21:F26" si="3">((B21-E21)/E21)*100</f>
        <v>34.312300194145678</v>
      </c>
      <c r="H21" s="923" t="s">
        <v>124</v>
      </c>
      <c r="K21"/>
      <c r="L21"/>
      <c r="M21"/>
      <c r="N21"/>
      <c r="O21" s="897"/>
      <c r="P21" s="897"/>
      <c r="Q21" s="897"/>
      <c r="R21" s="897"/>
      <c r="S21" s="897"/>
      <c r="T21" s="897"/>
    </row>
    <row r="22" spans="1:20" ht="15.75" thickBot="1">
      <c r="A22" s="938" t="s">
        <v>119</v>
      </c>
      <c r="B22" s="924">
        <v>255617</v>
      </c>
      <c r="C22" s="939">
        <v>0</v>
      </c>
      <c r="D22" s="922">
        <f t="shared" si="2"/>
        <v>0</v>
      </c>
      <c r="E22" s="933">
        <v>186842</v>
      </c>
      <c r="F22" s="922">
        <f t="shared" si="3"/>
        <v>36.809175667141218</v>
      </c>
      <c r="H22" s="926">
        <f>B22-E22</f>
        <v>68775</v>
      </c>
      <c r="K22" s="897"/>
      <c r="L22" s="897"/>
      <c r="M22" s="897"/>
      <c r="O22" s="897"/>
      <c r="P22" s="897"/>
      <c r="Q22" s="897"/>
      <c r="R22" s="897"/>
      <c r="S22" s="897"/>
      <c r="T22" s="897"/>
    </row>
    <row r="23" spans="1:20" ht="15.75" thickBot="1">
      <c r="A23" s="941" t="s">
        <v>249</v>
      </c>
      <c r="B23" s="924">
        <v>76691</v>
      </c>
      <c r="C23" s="942">
        <v>0</v>
      </c>
      <c r="D23" s="922">
        <f t="shared" si="2"/>
        <v>0</v>
      </c>
      <c r="E23" s="928">
        <v>43472</v>
      </c>
      <c r="F23" s="922">
        <f t="shared" si="3"/>
        <v>76.4147037173353</v>
      </c>
      <c r="N23" s="897"/>
      <c r="O23" s="897"/>
      <c r="P23" s="897"/>
      <c r="Q23" s="897"/>
      <c r="R23" s="897"/>
      <c r="S23" s="897"/>
      <c r="T23" s="897"/>
    </row>
    <row r="24" spans="1:20" ht="15.75" thickBot="1">
      <c r="A24" s="938" t="s">
        <v>120</v>
      </c>
      <c r="B24" s="924">
        <v>14362.022999999999</v>
      </c>
      <c r="C24" s="943">
        <v>198.68600000000001</v>
      </c>
      <c r="D24" s="929">
        <f t="shared" si="2"/>
        <v>1.383412350753094</v>
      </c>
      <c r="E24" s="933">
        <v>15035.19</v>
      </c>
      <c r="F24" s="929">
        <f t="shared" si="3"/>
        <v>-4.4772763097772703</v>
      </c>
      <c r="N24" s="897"/>
      <c r="O24" s="897"/>
      <c r="P24" s="897"/>
      <c r="Q24" s="897"/>
      <c r="R24" s="897"/>
      <c r="S24" s="897"/>
      <c r="T24" s="897"/>
    </row>
    <row r="25" spans="1:20" ht="15.75" thickBot="1">
      <c r="A25" s="938" t="s">
        <v>121</v>
      </c>
      <c r="B25" s="924">
        <v>10834.967000000001</v>
      </c>
      <c r="C25" s="943">
        <v>964.452</v>
      </c>
      <c r="D25" s="922">
        <f t="shared" si="2"/>
        <v>8.9012915313909122</v>
      </c>
      <c r="E25" s="933">
        <v>7391.2460000000001</v>
      </c>
      <c r="F25" s="922">
        <f t="shared" si="3"/>
        <v>46.591887213603769</v>
      </c>
      <c r="N25" s="897"/>
      <c r="O25" s="897"/>
      <c r="P25" s="897"/>
      <c r="Q25" s="897"/>
      <c r="R25" s="897"/>
      <c r="S25" s="897"/>
      <c r="T25" s="897"/>
    </row>
    <row r="26" spans="1:20" ht="15.75" thickBot="1">
      <c r="A26" s="938" t="s">
        <v>122</v>
      </c>
      <c r="B26" s="924">
        <f>B24+B25</f>
        <v>25196.989999999998</v>
      </c>
      <c r="C26" s="933">
        <f>C24+C25</f>
        <v>1163.1379999999999</v>
      </c>
      <c r="D26" s="934">
        <f t="shared" si="2"/>
        <v>4.616178360986769</v>
      </c>
      <c r="E26" s="933">
        <f>E24+E25</f>
        <v>22426.436000000002</v>
      </c>
      <c r="F26" s="934">
        <f t="shared" si="3"/>
        <v>12.353964758377106</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546"/>
      <c r="D30" s="1546"/>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546"/>
      <c r="C41" s="1546"/>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562" t="s">
        <v>501</v>
      </c>
      <c r="B2" s="1562"/>
      <c r="C2" s="1562"/>
      <c r="D2" s="1562"/>
      <c r="E2" s="1562"/>
      <c r="F2" s="1562"/>
      <c r="G2" s="1562"/>
      <c r="H2" s="1562"/>
      <c r="I2" s="1562"/>
      <c r="J2" s="1562"/>
      <c r="K2" s="1562"/>
      <c r="L2" s="1562"/>
      <c r="M2" s="1562"/>
      <c r="N2" s="1562"/>
      <c r="O2" s="1562"/>
      <c r="P2" s="1562"/>
      <c r="Q2" s="1562"/>
      <c r="R2" s="1562"/>
      <c r="S2" s="1562"/>
      <c r="T2" s="1562"/>
      <c r="U2" s="1562"/>
      <c r="V2" s="1562"/>
      <c r="W2" s="1562"/>
      <c r="X2" s="1562"/>
    </row>
    <row r="3" spans="1:24" ht="15.75" customHeight="1">
      <c r="A3" s="1564" t="s">
        <v>502</v>
      </c>
      <c r="B3" s="1564"/>
      <c r="C3" s="1564"/>
      <c r="D3" s="1564"/>
      <c r="E3" s="1564"/>
      <c r="F3" s="1564"/>
      <c r="P3" s="947"/>
    </row>
    <row r="4" spans="1:24" ht="4.5" customHeight="1">
      <c r="A4" s="961"/>
      <c r="B4" s="961"/>
      <c r="C4" s="962"/>
      <c r="D4" s="962"/>
    </row>
    <row r="5" spans="1:24" ht="15.75" thickBot="1">
      <c r="A5" s="963" t="s">
        <v>125</v>
      </c>
      <c r="B5" s="1565" t="s">
        <v>126</v>
      </c>
      <c r="C5" s="1565"/>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1591.1679999999999</v>
      </c>
      <c r="H7" s="982">
        <v>7318</v>
      </c>
      <c r="I7" s="983">
        <v>3.2989813837672419</v>
      </c>
      <c r="K7" s="978" t="s">
        <v>138</v>
      </c>
      <c r="L7" s="979">
        <v>367092.62</v>
      </c>
      <c r="M7" s="979">
        <v>63026.572999999997</v>
      </c>
      <c r="N7" s="980">
        <v>5.8244102848492174</v>
      </c>
      <c r="O7" s="897"/>
      <c r="P7" s="978" t="s">
        <v>139</v>
      </c>
      <c r="Q7" s="979">
        <v>124430.337</v>
      </c>
      <c r="R7" s="979">
        <v>21431.643</v>
      </c>
      <c r="S7" s="980">
        <v>5.8059168398801715</v>
      </c>
    </row>
    <row r="8" spans="1:24" ht="15.75">
      <c r="A8" s="978" t="s">
        <v>138</v>
      </c>
      <c r="B8" s="979">
        <v>6311.0870000000004</v>
      </c>
      <c r="C8" s="979">
        <v>13755</v>
      </c>
      <c r="D8" s="980">
        <v>3.5076365491690393</v>
      </c>
      <c r="F8" s="978" t="s">
        <v>140</v>
      </c>
      <c r="G8" s="979">
        <v>649.64800000000002</v>
      </c>
      <c r="H8" s="979">
        <v>3215</v>
      </c>
      <c r="I8" s="1019">
        <v>2.8677219715897553</v>
      </c>
      <c r="K8" s="978" t="s">
        <v>141</v>
      </c>
      <c r="L8" s="979">
        <v>315670.22100000002</v>
      </c>
      <c r="M8" s="979">
        <v>56817.881999999998</v>
      </c>
      <c r="N8" s="980">
        <v>5.5558252065784508</v>
      </c>
      <c r="O8" s="897"/>
      <c r="P8" s="978" t="s">
        <v>141</v>
      </c>
      <c r="Q8" s="979">
        <v>66867.89</v>
      </c>
      <c r="R8" s="979">
        <v>12861.486999999999</v>
      </c>
      <c r="S8" s="980">
        <v>5.1990792355502906</v>
      </c>
    </row>
    <row r="9" spans="1:24" ht="15.75">
      <c r="A9" s="978" t="s">
        <v>148</v>
      </c>
      <c r="B9" s="979">
        <v>5030.57</v>
      </c>
      <c r="C9" s="979">
        <v>2961</v>
      </c>
      <c r="D9" s="980">
        <v>3.1705026662607869</v>
      </c>
      <c r="F9" s="978" t="s">
        <v>159</v>
      </c>
      <c r="G9" s="979">
        <v>428.19299999999998</v>
      </c>
      <c r="H9" s="979">
        <v>2572</v>
      </c>
      <c r="I9" s="980">
        <v>2.4706910777859199</v>
      </c>
      <c r="K9" s="978" t="s">
        <v>371</v>
      </c>
      <c r="L9" s="979">
        <v>131172.96299999999</v>
      </c>
      <c r="M9" s="979">
        <v>26176.964</v>
      </c>
      <c r="N9" s="980">
        <v>5.0110075026271188</v>
      </c>
      <c r="O9" s="897"/>
      <c r="P9" s="978" t="s">
        <v>140</v>
      </c>
      <c r="Q9" s="979">
        <v>53969.402999999998</v>
      </c>
      <c r="R9" s="979">
        <v>10230.459999999999</v>
      </c>
      <c r="S9" s="980">
        <v>5.275364255370727</v>
      </c>
    </row>
    <row r="10" spans="1:24" ht="16.5" thickBot="1">
      <c r="A10" s="978" t="s">
        <v>402</v>
      </c>
      <c r="B10" s="979">
        <v>4886.4480000000003</v>
      </c>
      <c r="C10" s="979">
        <v>2131</v>
      </c>
      <c r="D10" s="980">
        <v>4.7065994228539072</v>
      </c>
      <c r="F10" s="978" t="s">
        <v>371</v>
      </c>
      <c r="G10" s="979">
        <v>112.994</v>
      </c>
      <c r="H10" s="979">
        <v>688</v>
      </c>
      <c r="I10" s="980">
        <v>2.9089177221707341</v>
      </c>
      <c r="K10" s="978" t="s">
        <v>140</v>
      </c>
      <c r="L10" s="979">
        <v>105211.667</v>
      </c>
      <c r="M10" s="979">
        <v>15804.195</v>
      </c>
      <c r="N10" s="980">
        <v>6.6571987374238297</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2853.886</v>
      </c>
      <c r="H11" s="985">
        <v>14079</v>
      </c>
      <c r="I11" s="986">
        <v>3.0336833086539965</v>
      </c>
      <c r="K11" s="978" t="s">
        <v>147</v>
      </c>
      <c r="L11" s="979">
        <v>78233.462</v>
      </c>
      <c r="M11" s="979">
        <v>10960.995000000001</v>
      </c>
      <c r="N11" s="980">
        <v>7.1374416282463402</v>
      </c>
      <c r="O11" s="897"/>
      <c r="P11" s="978" t="s">
        <v>142</v>
      </c>
      <c r="Q11" s="979">
        <v>44915.858999999997</v>
      </c>
      <c r="R11" s="979">
        <v>7145.7250000000004</v>
      </c>
      <c r="S11" s="980">
        <v>6.2856965528340361</v>
      </c>
    </row>
    <row r="12" spans="1:24" ht="15.75">
      <c r="A12" s="978" t="s">
        <v>146</v>
      </c>
      <c r="B12" s="979">
        <v>1786.5070000000001</v>
      </c>
      <c r="C12" s="979">
        <v>2163</v>
      </c>
      <c r="D12" s="980">
        <v>3.248543025524556</v>
      </c>
      <c r="F12"/>
      <c r="G12"/>
      <c r="H12"/>
      <c r="I12"/>
      <c r="K12" s="978" t="s">
        <v>145</v>
      </c>
      <c r="L12" s="979">
        <v>62732.385000000002</v>
      </c>
      <c r="M12" s="979">
        <v>7370.3760000000002</v>
      </c>
      <c r="N12" s="980">
        <v>8.5114226194158888</v>
      </c>
      <c r="O12" s="897"/>
      <c r="P12" s="978" t="s">
        <v>275</v>
      </c>
      <c r="Q12" s="979">
        <v>39182.400000000001</v>
      </c>
      <c r="R12" s="979">
        <v>7205.1289999999999</v>
      </c>
      <c r="S12" s="980">
        <v>5.4381260904558406</v>
      </c>
    </row>
    <row r="13" spans="1:24" ht="15.75">
      <c r="A13" s="978" t="s">
        <v>151</v>
      </c>
      <c r="B13" s="979">
        <v>1063.643</v>
      </c>
      <c r="C13" s="979">
        <v>632</v>
      </c>
      <c r="D13" s="980">
        <v>2.9912818738908995</v>
      </c>
      <c r="K13" s="978" t="s">
        <v>139</v>
      </c>
      <c r="L13" s="979">
        <v>56317.169000000002</v>
      </c>
      <c r="M13" s="979">
        <v>8286.2880000000005</v>
      </c>
      <c r="N13" s="980">
        <v>6.7964291127703982</v>
      </c>
      <c r="O13" s="897"/>
      <c r="P13" s="978" t="s">
        <v>138</v>
      </c>
      <c r="Q13" s="979">
        <v>33818.864000000001</v>
      </c>
      <c r="R13" s="979">
        <v>6308.2960000000003</v>
      </c>
      <c r="S13" s="980">
        <v>5.3610141312329036</v>
      </c>
    </row>
    <row r="14" spans="1:24" ht="15.75">
      <c r="A14" s="978" t="s">
        <v>375</v>
      </c>
      <c r="B14" s="979">
        <v>912.45500000000004</v>
      </c>
      <c r="C14" s="979">
        <v>419</v>
      </c>
      <c r="D14" s="980">
        <v>4.3149220911261912</v>
      </c>
      <c r="F14" s="897"/>
      <c r="K14" s="978" t="s">
        <v>143</v>
      </c>
      <c r="L14" s="979">
        <v>56076.006999999998</v>
      </c>
      <c r="M14" s="979">
        <v>9819.9779999999992</v>
      </c>
      <c r="N14" s="980">
        <v>5.7104004713656185</v>
      </c>
      <c r="O14" s="897"/>
      <c r="P14" s="978" t="s">
        <v>371</v>
      </c>
      <c r="Q14" s="979">
        <v>32614.11</v>
      </c>
      <c r="R14" s="979">
        <v>6280.5290000000005</v>
      </c>
      <c r="S14" s="980">
        <v>5.1928921910877248</v>
      </c>
    </row>
    <row r="15" spans="1:24" ht="15.75">
      <c r="A15" s="978" t="s">
        <v>490</v>
      </c>
      <c r="B15" s="979">
        <v>874.6</v>
      </c>
      <c r="C15" s="979">
        <v>412</v>
      </c>
      <c r="D15" s="980">
        <v>4.1747016706443913</v>
      </c>
      <c r="E15" s="987"/>
      <c r="F15" s="897"/>
      <c r="K15" s="978" t="s">
        <v>148</v>
      </c>
      <c r="L15" s="979">
        <v>48345.985999999997</v>
      </c>
      <c r="M15" s="979">
        <v>8106.5349999999999</v>
      </c>
      <c r="N15" s="980">
        <v>5.9638286888294445</v>
      </c>
      <c r="O15" s="897"/>
      <c r="P15" s="978" t="s">
        <v>147</v>
      </c>
      <c r="Q15" s="979">
        <v>23512.32</v>
      </c>
      <c r="R15" s="979">
        <v>4556.0320000000002</v>
      </c>
      <c r="S15" s="980">
        <v>5.1607012417823226</v>
      </c>
    </row>
    <row r="16" spans="1:24" ht="15.75">
      <c r="A16" s="978" t="s">
        <v>140</v>
      </c>
      <c r="B16" s="979">
        <v>776.60299999999995</v>
      </c>
      <c r="C16" s="979">
        <v>3282</v>
      </c>
      <c r="D16" s="980">
        <v>2.9301571850074324</v>
      </c>
      <c r="E16" s="988"/>
      <c r="F16" s="897"/>
      <c r="K16" s="978" t="s">
        <v>155</v>
      </c>
      <c r="L16" s="979">
        <v>45472.409</v>
      </c>
      <c r="M16" s="979">
        <v>8754.152</v>
      </c>
      <c r="N16" s="980">
        <v>5.1943819344238022</v>
      </c>
      <c r="O16" s="897"/>
      <c r="P16" s="978" t="s">
        <v>148</v>
      </c>
      <c r="Q16" s="979">
        <v>13894.933999999999</v>
      </c>
      <c r="R16" s="979">
        <v>2386.3739999999998</v>
      </c>
      <c r="S16" s="980">
        <v>5.8226137227442134</v>
      </c>
    </row>
    <row r="17" spans="1:19" ht="15.75">
      <c r="A17" s="978" t="s">
        <v>150</v>
      </c>
      <c r="B17" s="979">
        <v>534.08600000000001</v>
      </c>
      <c r="C17" s="979">
        <v>247</v>
      </c>
      <c r="D17" s="980">
        <v>3.3501188661610937</v>
      </c>
      <c r="K17" s="978" t="s">
        <v>286</v>
      </c>
      <c r="L17" s="979">
        <v>38501.186000000002</v>
      </c>
      <c r="M17" s="979">
        <v>4610.9620000000004</v>
      </c>
      <c r="N17" s="980">
        <v>8.3499248096167342</v>
      </c>
      <c r="O17" s="897"/>
      <c r="P17" s="978" t="s">
        <v>154</v>
      </c>
      <c r="Q17" s="979">
        <v>11454.038</v>
      </c>
      <c r="R17" s="979">
        <v>2389.7460000000001</v>
      </c>
      <c r="S17" s="980">
        <v>4.7929938997701012</v>
      </c>
    </row>
    <row r="18" spans="1:19" ht="15.75">
      <c r="A18" s="978" t="s">
        <v>144</v>
      </c>
      <c r="B18" s="979">
        <v>510.858</v>
      </c>
      <c r="C18" s="979">
        <v>1066</v>
      </c>
      <c r="D18" s="980">
        <v>2.9447829420275653</v>
      </c>
      <c r="K18" s="978" t="s">
        <v>152</v>
      </c>
      <c r="L18" s="979">
        <v>31813.469000000001</v>
      </c>
      <c r="M18" s="979">
        <v>5081.9709999999995</v>
      </c>
      <c r="N18" s="980">
        <v>6.26006504169347</v>
      </c>
      <c r="O18" s="897"/>
      <c r="P18" s="978" t="s">
        <v>152</v>
      </c>
      <c r="Q18" s="979">
        <v>8727.6290000000008</v>
      </c>
      <c r="R18" s="979">
        <v>1921.989</v>
      </c>
      <c r="S18" s="980">
        <v>4.5409359783016452</v>
      </c>
    </row>
    <row r="19" spans="1:19" ht="15.75">
      <c r="A19" s="978" t="s">
        <v>141</v>
      </c>
      <c r="B19" s="979">
        <v>435.654</v>
      </c>
      <c r="C19" s="979">
        <v>309</v>
      </c>
      <c r="D19" s="980">
        <v>4.4956349452046309</v>
      </c>
      <c r="K19" s="978" t="s">
        <v>146</v>
      </c>
      <c r="L19" s="979">
        <v>22863.224999999999</v>
      </c>
      <c r="M19" s="979">
        <v>4850.7889999999998</v>
      </c>
      <c r="N19" s="980">
        <v>4.7133002486811941</v>
      </c>
      <c r="O19" s="897"/>
      <c r="P19" s="978" t="s">
        <v>156</v>
      </c>
      <c r="Q19" s="979">
        <v>8414.1110000000008</v>
      </c>
      <c r="R19" s="979">
        <v>1742.2260000000001</v>
      </c>
      <c r="S19" s="980">
        <v>4.8295175252808766</v>
      </c>
    </row>
    <row r="20" spans="1:19" ht="15.75">
      <c r="A20" s="978" t="s">
        <v>159</v>
      </c>
      <c r="B20" s="979">
        <v>428.19299999999998</v>
      </c>
      <c r="C20" s="979">
        <v>2572</v>
      </c>
      <c r="D20" s="980">
        <v>2.4706910777859199</v>
      </c>
      <c r="K20" s="978" t="s">
        <v>153</v>
      </c>
      <c r="L20" s="979">
        <v>20063.337</v>
      </c>
      <c r="M20" s="979">
        <v>3642.2359999999999</v>
      </c>
      <c r="N20" s="980">
        <v>5.508521962882142</v>
      </c>
      <c r="O20" s="897"/>
      <c r="P20" s="978" t="s">
        <v>286</v>
      </c>
      <c r="Q20" s="979">
        <v>8188.2039999999997</v>
      </c>
      <c r="R20" s="979">
        <v>1343.259</v>
      </c>
      <c r="S20" s="980">
        <v>6.0957745304516848</v>
      </c>
    </row>
    <row r="21" spans="1:19" ht="15.75">
      <c r="A21" s="978" t="s">
        <v>156</v>
      </c>
      <c r="B21" s="979">
        <v>363.05</v>
      </c>
      <c r="C21" s="979">
        <v>280</v>
      </c>
      <c r="D21" s="980">
        <v>2.6752094555261627</v>
      </c>
      <c r="K21" s="978" t="s">
        <v>156</v>
      </c>
      <c r="L21" s="979">
        <v>20010.013999999999</v>
      </c>
      <c r="M21" s="979">
        <v>4947.1329999999998</v>
      </c>
      <c r="N21" s="980">
        <v>4.0447697686720776</v>
      </c>
      <c r="O21" s="897"/>
      <c r="P21" s="978" t="s">
        <v>157</v>
      </c>
      <c r="Q21" s="979">
        <v>7599.4809999999998</v>
      </c>
      <c r="R21" s="979">
        <v>1416.268</v>
      </c>
      <c r="S21" s="980">
        <v>5.365849542600694</v>
      </c>
    </row>
    <row r="22" spans="1:19" ht="15.75">
      <c r="A22" s="978" t="s">
        <v>153</v>
      </c>
      <c r="B22" s="979">
        <v>304.25700000000001</v>
      </c>
      <c r="C22" s="979">
        <v>254</v>
      </c>
      <c r="D22" s="980">
        <v>3.4788131717356507</v>
      </c>
      <c r="H22" s="915"/>
      <c r="K22" s="978" t="s">
        <v>285</v>
      </c>
      <c r="L22" s="979">
        <v>17381.646000000001</v>
      </c>
      <c r="M22" s="979">
        <v>2887.8319999999999</v>
      </c>
      <c r="N22" s="980">
        <v>6.0189256161715781</v>
      </c>
      <c r="O22" s="897"/>
      <c r="P22" s="978" t="s">
        <v>155</v>
      </c>
      <c r="Q22" s="979">
        <v>7027.6289999999999</v>
      </c>
      <c r="R22" s="979">
        <v>1436.95</v>
      </c>
      <c r="S22" s="980">
        <v>4.8906565990465918</v>
      </c>
    </row>
    <row r="23" spans="1:19" ht="15.75">
      <c r="A23" s="978" t="s">
        <v>287</v>
      </c>
      <c r="B23" s="979">
        <v>268.34199999999998</v>
      </c>
      <c r="C23" s="979">
        <v>279</v>
      </c>
      <c r="D23" s="980">
        <v>3.3101670243998713</v>
      </c>
      <c r="H23" s="915"/>
      <c r="K23" s="978" t="s">
        <v>142</v>
      </c>
      <c r="L23" s="979">
        <v>15150.825000000001</v>
      </c>
      <c r="M23" s="979">
        <v>2236.5889999999999</v>
      </c>
      <c r="N23" s="980">
        <v>6.774076506680486</v>
      </c>
      <c r="O23" s="897"/>
      <c r="P23" s="978" t="s">
        <v>285</v>
      </c>
      <c r="Q23" s="979">
        <v>6566.6850000000004</v>
      </c>
      <c r="R23" s="979">
        <v>1178.3240000000001</v>
      </c>
      <c r="S23" s="980">
        <v>5.572902699087857</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143</v>
      </c>
      <c r="Q24" s="979">
        <v>5719.357</v>
      </c>
      <c r="R24" s="979">
        <v>1390.095</v>
      </c>
      <c r="S24" s="980">
        <v>4.1143641261928137</v>
      </c>
    </row>
    <row r="25" spans="1:19" ht="15.75">
      <c r="A25" s="978" t="s">
        <v>499</v>
      </c>
      <c r="B25" s="979">
        <v>167.43</v>
      </c>
      <c r="C25" s="979">
        <v>64</v>
      </c>
      <c r="D25" s="980">
        <v>4.8001720183486238</v>
      </c>
      <c r="H25" s="915"/>
      <c r="K25" s="978" t="s">
        <v>151</v>
      </c>
      <c r="L25" s="979">
        <v>10283.674000000001</v>
      </c>
      <c r="M25" s="979">
        <v>1900.873</v>
      </c>
      <c r="N25" s="980">
        <v>5.4099742591956437</v>
      </c>
      <c r="O25" s="897"/>
      <c r="P25" s="978" t="s">
        <v>413</v>
      </c>
      <c r="Q25" s="979">
        <v>5097.95</v>
      </c>
      <c r="R25" s="979">
        <v>942.62300000000005</v>
      </c>
      <c r="S25" s="980">
        <v>5.4082597178299272</v>
      </c>
    </row>
    <row r="26" spans="1:19" ht="16.5" thickBot="1">
      <c r="A26" s="978" t="s">
        <v>285</v>
      </c>
      <c r="B26" s="979">
        <v>166.6</v>
      </c>
      <c r="C26" s="979">
        <v>119</v>
      </c>
      <c r="D26" s="980">
        <v>2.8712751839787667</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6.5" thickBot="1">
      <c r="A27" s="978" t="s">
        <v>500</v>
      </c>
      <c r="B27" s="979">
        <v>149.80000000000001</v>
      </c>
      <c r="C27" s="979">
        <v>68</v>
      </c>
      <c r="D27" s="980">
        <v>4.4058823529411768</v>
      </c>
      <c r="H27" s="915"/>
      <c r="K27" s="984" t="s">
        <v>259</v>
      </c>
      <c r="L27" s="985">
        <v>1485777.9979999999</v>
      </c>
      <c r="M27" s="985">
        <v>253731.44399999999</v>
      </c>
      <c r="N27" s="986">
        <v>5.8557109618624956</v>
      </c>
      <c r="O27" s="897"/>
      <c r="P27" s="978" t="s">
        <v>151</v>
      </c>
      <c r="Q27" s="979">
        <v>4273.6090000000004</v>
      </c>
      <c r="R27" s="979">
        <v>843.28899999999999</v>
      </c>
      <c r="S27" s="980">
        <v>5.0677869627138508</v>
      </c>
    </row>
    <row r="28" spans="1:19" ht="15.75">
      <c r="A28" s="978" t="s">
        <v>154</v>
      </c>
      <c r="B28" s="979">
        <v>140.54599999999999</v>
      </c>
      <c r="C28" s="979">
        <v>120</v>
      </c>
      <c r="D28" s="980">
        <v>3.84215418261345</v>
      </c>
      <c r="H28" s="915"/>
      <c r="K28"/>
      <c r="L28"/>
      <c r="M28"/>
      <c r="N28"/>
      <c r="O28" s="897"/>
      <c r="P28" s="978" t="s">
        <v>159</v>
      </c>
      <c r="Q28" s="979">
        <v>3959.7910000000002</v>
      </c>
      <c r="R28" s="979">
        <v>1073.029</v>
      </c>
      <c r="S28" s="980">
        <v>3.6902926202367321</v>
      </c>
    </row>
    <row r="29" spans="1:19" ht="16.5" thickBot="1">
      <c r="A29" s="997" t="s">
        <v>371</v>
      </c>
      <c r="B29" s="998">
        <v>112.994</v>
      </c>
      <c r="C29" s="998">
        <v>688</v>
      </c>
      <c r="D29" s="999">
        <v>2.9089177221707341</v>
      </c>
      <c r="H29" s="915"/>
      <c r="K29"/>
      <c r="L29"/>
      <c r="M29"/>
      <c r="N29"/>
      <c r="O29" s="897"/>
      <c r="P29" s="978" t="s">
        <v>153</v>
      </c>
      <c r="Q29" s="979">
        <v>3451.0369999999998</v>
      </c>
      <c r="R29" s="979">
        <v>694.16300000000001</v>
      </c>
      <c r="S29" s="980">
        <v>4.9715081328160675</v>
      </c>
    </row>
    <row r="30" spans="1:19" ht="16.5" thickBot="1">
      <c r="A30" s="984" t="s">
        <v>259</v>
      </c>
      <c r="B30" s="985">
        <v>51820.341</v>
      </c>
      <c r="C30" s="985">
        <v>43838</v>
      </c>
      <c r="D30" s="986">
        <v>3.8909122867849288</v>
      </c>
      <c r="E30" s="897"/>
      <c r="F30" s="897"/>
      <c r="G30" s="897"/>
      <c r="H30" s="897"/>
      <c r="I30" s="897"/>
      <c r="J30" s="897"/>
      <c r="K30"/>
      <c r="L30"/>
      <c r="M30"/>
      <c r="N30"/>
      <c r="O30" s="897"/>
      <c r="P30" s="978" t="s">
        <v>411</v>
      </c>
      <c r="Q30" s="979">
        <v>2847.1109999999999</v>
      </c>
      <c r="R30" s="979">
        <v>517.875</v>
      </c>
      <c r="S30" s="980">
        <v>5.4976799420709632</v>
      </c>
    </row>
    <row r="31" spans="1:19" ht="15.75">
      <c r="A31" s="897"/>
      <c r="B31" s="897"/>
      <c r="C31" s="897"/>
      <c r="D31" s="897"/>
      <c r="E31" s="897"/>
      <c r="F31" s="897"/>
      <c r="G31" s="897"/>
      <c r="H31" s="897"/>
      <c r="I31" s="897"/>
      <c r="J31" s="897"/>
      <c r="O31" s="897"/>
      <c r="P31" s="978" t="s">
        <v>470</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5.75">
      <c r="A34" s="944"/>
      <c r="C34" s="897"/>
      <c r="D34" s="897"/>
      <c r="E34" s="897"/>
      <c r="F34" s="897"/>
      <c r="G34" s="897"/>
      <c r="H34" s="897"/>
      <c r="I34" s="897"/>
      <c r="J34" s="897"/>
      <c r="O34" s="897"/>
      <c r="P34" s="978" t="s">
        <v>287</v>
      </c>
      <c r="Q34" s="979">
        <v>1893.0820000000001</v>
      </c>
      <c r="R34" s="979">
        <v>278.81299999999999</v>
      </c>
      <c r="S34" s="980">
        <v>6.7897910068755767</v>
      </c>
    </row>
    <row r="35" spans="1:19" ht="16.5" thickBot="1">
      <c r="A35" s="897"/>
      <c r="B35" s="897"/>
      <c r="C35" s="897"/>
      <c r="D35" s="897"/>
      <c r="E35" s="897"/>
      <c r="F35" s="897"/>
      <c r="G35" s="897"/>
      <c r="H35" s="897"/>
      <c r="I35" s="897"/>
      <c r="J35" s="897"/>
      <c r="K35"/>
      <c r="L35"/>
      <c r="M35"/>
      <c r="N35"/>
      <c r="O35" s="897"/>
      <c r="P35" s="978" t="s">
        <v>409</v>
      </c>
      <c r="Q35" s="979">
        <v>1653.35</v>
      </c>
      <c r="R35" s="979">
        <v>299.827</v>
      </c>
      <c r="S35" s="980">
        <v>5.5143466065431062</v>
      </c>
    </row>
    <row r="36" spans="1:19" ht="16.5" thickBot="1">
      <c r="A36"/>
      <c r="B36"/>
      <c r="C36"/>
      <c r="D36"/>
      <c r="E36"/>
      <c r="F36"/>
      <c r="G36"/>
      <c r="H36"/>
      <c r="I36"/>
      <c r="J36"/>
      <c r="K36"/>
      <c r="L36"/>
      <c r="M36"/>
      <c r="N36"/>
      <c r="O36" s="897"/>
      <c r="P36" s="984" t="s">
        <v>259</v>
      </c>
      <c r="Q36" s="985">
        <v>590764.84100000001</v>
      </c>
      <c r="R36" s="985">
        <v>107981.53</v>
      </c>
      <c r="S36" s="986">
        <v>5.4709804630477086</v>
      </c>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562" t="s">
        <v>509</v>
      </c>
      <c r="B2" s="1562"/>
      <c r="C2" s="1562"/>
      <c r="D2" s="1562"/>
      <c r="E2" s="1562"/>
      <c r="F2" s="1562"/>
      <c r="G2" s="1562"/>
      <c r="H2" s="1562"/>
      <c r="I2" s="1562"/>
      <c r="J2" s="1562"/>
      <c r="K2" s="1562"/>
      <c r="L2" s="1562"/>
      <c r="M2" s="1562"/>
      <c r="N2" s="1562"/>
      <c r="O2" s="1562"/>
      <c r="P2" s="1562"/>
      <c r="Q2" s="1562"/>
      <c r="R2" s="1562"/>
      <c r="S2" s="1562"/>
      <c r="T2" s="1562"/>
      <c r="U2" s="1562"/>
      <c r="V2" s="1562"/>
      <c r="W2" s="1562"/>
      <c r="X2" s="1562"/>
      <c r="Y2" s="1562"/>
      <c r="Z2" s="1562"/>
      <c r="AA2" s="1562"/>
    </row>
    <row r="3" spans="1:27" ht="18" customHeight="1">
      <c r="A3" s="1563" t="s">
        <v>502</v>
      </c>
      <c r="B3" s="1563"/>
      <c r="C3" s="1563"/>
      <c r="D3" s="1563"/>
      <c r="E3" s="1563"/>
      <c r="F3" s="1563"/>
      <c r="G3" s="1563"/>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43614.97</v>
      </c>
      <c r="C8" s="979">
        <v>45811</v>
      </c>
      <c r="D8" s="980">
        <v>2.7212728939757285</v>
      </c>
      <c r="E8" s="995"/>
      <c r="F8" s="978" t="s">
        <v>371</v>
      </c>
      <c r="G8" s="979">
        <v>6917.857</v>
      </c>
      <c r="H8" s="979">
        <v>20205</v>
      </c>
      <c r="I8" s="980">
        <v>4.5505391296568671</v>
      </c>
      <c r="J8" s="988"/>
      <c r="K8" s="981" t="s">
        <v>141</v>
      </c>
      <c r="L8" s="982">
        <v>22227.696</v>
      </c>
      <c r="M8" s="982">
        <v>4766.8100000000004</v>
      </c>
      <c r="N8" s="983">
        <v>4.6630127905244807</v>
      </c>
      <c r="O8" s="988"/>
      <c r="P8" s="981" t="s">
        <v>143</v>
      </c>
      <c r="Q8" s="982">
        <v>7816.0990000000002</v>
      </c>
      <c r="R8" s="982">
        <v>1504.4970000000001</v>
      </c>
      <c r="S8" s="983">
        <v>5.1951575842291478</v>
      </c>
    </row>
    <row r="9" spans="1:27" ht="15.75">
      <c r="A9" s="978" t="s">
        <v>151</v>
      </c>
      <c r="B9" s="979">
        <v>36068.824999999997</v>
      </c>
      <c r="C9" s="979">
        <v>26601</v>
      </c>
      <c r="D9" s="980">
        <v>2.438303734390241</v>
      </c>
      <c r="E9" s="996"/>
      <c r="F9" s="978" t="s">
        <v>156</v>
      </c>
      <c r="G9" s="979">
        <v>5484.0050000000001</v>
      </c>
      <c r="H9" s="979">
        <v>27481</v>
      </c>
      <c r="I9" s="980">
        <v>2.951156891192602</v>
      </c>
      <c r="J9" s="988"/>
      <c r="K9" s="978" t="s">
        <v>143</v>
      </c>
      <c r="L9" s="979">
        <v>10919.285</v>
      </c>
      <c r="M9" s="979">
        <v>1928.511</v>
      </c>
      <c r="N9" s="980">
        <v>5.6620288917200892</v>
      </c>
      <c r="O9" s="988"/>
      <c r="P9" s="978" t="s">
        <v>155</v>
      </c>
      <c r="Q9" s="979">
        <v>7804.4620000000004</v>
      </c>
      <c r="R9" s="979">
        <v>1556.2170000000001</v>
      </c>
      <c r="S9" s="980">
        <v>5.0150216839939414</v>
      </c>
    </row>
    <row r="10" spans="1:27" ht="15.75">
      <c r="A10" s="978" t="s">
        <v>371</v>
      </c>
      <c r="B10" s="979">
        <v>21333.569</v>
      </c>
      <c r="C10" s="979">
        <v>48186</v>
      </c>
      <c r="D10" s="980">
        <v>3.9597948527195324</v>
      </c>
      <c r="E10" s="995"/>
      <c r="F10" s="978" t="s">
        <v>138</v>
      </c>
      <c r="G10" s="979">
        <v>2036.5519999999999</v>
      </c>
      <c r="H10" s="979">
        <v>8460</v>
      </c>
      <c r="I10" s="980">
        <v>3.4144555285438845</v>
      </c>
      <c r="J10" s="988"/>
      <c r="K10" s="978" t="s">
        <v>158</v>
      </c>
      <c r="L10" s="979">
        <v>6729.4809999999998</v>
      </c>
      <c r="M10" s="979">
        <v>1083.077</v>
      </c>
      <c r="N10" s="980">
        <v>6.2132987774645754</v>
      </c>
      <c r="O10" s="988"/>
      <c r="P10" s="978" t="s">
        <v>371</v>
      </c>
      <c r="Q10" s="979">
        <v>7044.9179999999997</v>
      </c>
      <c r="R10" s="979">
        <v>1345.7940000000001</v>
      </c>
      <c r="S10" s="980">
        <v>5.2347669851403698</v>
      </c>
    </row>
    <row r="11" spans="1:27" ht="15.75">
      <c r="A11" s="978" t="s">
        <v>160</v>
      </c>
      <c r="B11" s="979">
        <v>16752.59</v>
      </c>
      <c r="C11" s="979">
        <v>28931</v>
      </c>
      <c r="D11" s="980">
        <v>2.2710504675471648</v>
      </c>
      <c r="E11" s="996"/>
      <c r="F11" s="978" t="s">
        <v>153</v>
      </c>
      <c r="G11" s="979">
        <v>1629.606</v>
      </c>
      <c r="H11" s="979">
        <v>7717</v>
      </c>
      <c r="I11" s="980">
        <v>2.9390177700266742</v>
      </c>
      <c r="J11" s="988"/>
      <c r="K11" s="978" t="s">
        <v>371</v>
      </c>
      <c r="L11" s="979">
        <v>6018.848</v>
      </c>
      <c r="M11" s="979">
        <v>863.18899999999996</v>
      </c>
      <c r="N11" s="980">
        <v>6.9728043336974874</v>
      </c>
      <c r="O11" s="988"/>
      <c r="P11" s="978" t="s">
        <v>141</v>
      </c>
      <c r="Q11" s="979">
        <v>6492.116</v>
      </c>
      <c r="R11" s="979">
        <v>1900.194</v>
      </c>
      <c r="S11" s="980">
        <v>3.4165543097178501</v>
      </c>
    </row>
    <row r="12" spans="1:27" ht="15.75">
      <c r="A12" s="978" t="s">
        <v>156</v>
      </c>
      <c r="B12" s="979">
        <v>16401.867999999999</v>
      </c>
      <c r="C12" s="979">
        <v>40540</v>
      </c>
      <c r="D12" s="980">
        <v>2.606608557570167</v>
      </c>
      <c r="E12" s="996"/>
      <c r="F12" s="978" t="s">
        <v>160</v>
      </c>
      <c r="G12" s="979">
        <v>1076.0940000000001</v>
      </c>
      <c r="H12" s="979">
        <v>8466</v>
      </c>
      <c r="I12" s="980">
        <v>2.1928075673781122</v>
      </c>
      <c r="J12" s="988"/>
      <c r="K12" s="978" t="s">
        <v>159</v>
      </c>
      <c r="L12" s="979">
        <v>4439.2879999999996</v>
      </c>
      <c r="M12" s="979">
        <v>1180.6120000000001</v>
      </c>
      <c r="N12" s="980">
        <v>3.7601582907847786</v>
      </c>
      <c r="O12" s="988"/>
      <c r="P12" s="978" t="s">
        <v>140</v>
      </c>
      <c r="Q12" s="979">
        <v>3420.1860000000001</v>
      </c>
      <c r="R12" s="979">
        <v>578.02099999999996</v>
      </c>
      <c r="S12" s="980">
        <v>5.9170618368536791</v>
      </c>
    </row>
    <row r="13" spans="1:27" ht="15.75">
      <c r="A13" s="978" t="s">
        <v>143</v>
      </c>
      <c r="B13" s="979">
        <v>16137.754000000001</v>
      </c>
      <c r="C13" s="979">
        <v>15468</v>
      </c>
      <c r="D13" s="980">
        <v>2.5426567181487134</v>
      </c>
      <c r="E13" s="996"/>
      <c r="F13" s="978" t="s">
        <v>155</v>
      </c>
      <c r="G13" s="979">
        <v>513.36900000000003</v>
      </c>
      <c r="H13" s="979">
        <v>2270</v>
      </c>
      <c r="I13" s="980">
        <v>3.5022888368888196</v>
      </c>
      <c r="J13" s="988"/>
      <c r="K13" s="978" t="s">
        <v>156</v>
      </c>
      <c r="L13" s="979">
        <v>3401.8040000000001</v>
      </c>
      <c r="M13" s="979">
        <v>779.27200000000005</v>
      </c>
      <c r="N13" s="980">
        <v>4.3653615169029552</v>
      </c>
      <c r="O13" s="988"/>
      <c r="P13" s="978" t="s">
        <v>138</v>
      </c>
      <c r="Q13" s="979">
        <v>1814.9960000000001</v>
      </c>
      <c r="R13" s="979">
        <v>483.73</v>
      </c>
      <c r="S13" s="980">
        <v>3.7520848407169289</v>
      </c>
    </row>
    <row r="14" spans="1:27" ht="15.75">
      <c r="A14" s="978" t="s">
        <v>157</v>
      </c>
      <c r="B14" s="979">
        <v>15533.165000000001</v>
      </c>
      <c r="C14" s="979">
        <v>19611</v>
      </c>
      <c r="D14" s="980">
        <v>2.5632374303607324</v>
      </c>
      <c r="E14" s="996"/>
      <c r="F14" s="978" t="s">
        <v>143</v>
      </c>
      <c r="G14" s="979">
        <v>260.95999999999998</v>
      </c>
      <c r="H14" s="979">
        <v>880</v>
      </c>
      <c r="I14" s="980">
        <v>4.089897501802338</v>
      </c>
      <c r="J14" s="988"/>
      <c r="K14" s="978" t="s">
        <v>140</v>
      </c>
      <c r="L14" s="979">
        <v>3289.4360000000001</v>
      </c>
      <c r="M14" s="979">
        <v>712.45</v>
      </c>
      <c r="N14" s="980">
        <v>4.6170762860551617</v>
      </c>
      <c r="O14" s="988"/>
      <c r="P14" s="978" t="s">
        <v>159</v>
      </c>
      <c r="Q14" s="979">
        <v>1663.4480000000001</v>
      </c>
      <c r="R14" s="979">
        <v>492.71600000000001</v>
      </c>
      <c r="S14" s="980">
        <v>3.3760787147159825</v>
      </c>
    </row>
    <row r="15" spans="1:27" ht="16.5" thickBot="1">
      <c r="A15" s="978" t="s">
        <v>141</v>
      </c>
      <c r="B15" s="979">
        <v>6294.1750000000002</v>
      </c>
      <c r="C15" s="979">
        <v>5224</v>
      </c>
      <c r="D15" s="980">
        <v>2.9171450036590754</v>
      </c>
      <c r="E15" s="996"/>
      <c r="F15" s="978" t="s">
        <v>158</v>
      </c>
      <c r="G15" s="979">
        <v>134.4</v>
      </c>
      <c r="H15" s="979">
        <v>582</v>
      </c>
      <c r="I15" s="980">
        <v>3.560264900662252</v>
      </c>
      <c r="J15" s="988"/>
      <c r="K15" s="978" t="s">
        <v>155</v>
      </c>
      <c r="L15" s="979">
        <v>2441.884</v>
      </c>
      <c r="M15" s="979">
        <v>506.96899999999999</v>
      </c>
      <c r="N15" s="980">
        <v>4.8166337586716352</v>
      </c>
      <c r="O15" s="988"/>
      <c r="P15" s="997" t="s">
        <v>156</v>
      </c>
      <c r="Q15" s="998">
        <v>1535.0820000000001</v>
      </c>
      <c r="R15" s="998">
        <v>597.72299999999996</v>
      </c>
      <c r="S15" s="999">
        <v>2.5682163811665273</v>
      </c>
      <c r="U15" s="897"/>
      <c r="V15" s="897"/>
      <c r="W15" s="897"/>
      <c r="X15" s="897"/>
    </row>
    <row r="16" spans="1:27" ht="16.5" thickBot="1">
      <c r="A16" s="978" t="s">
        <v>152</v>
      </c>
      <c r="B16" s="979">
        <v>4757.2870000000003</v>
      </c>
      <c r="C16" s="979">
        <v>2795</v>
      </c>
      <c r="D16" s="980">
        <v>3.606021396811248</v>
      </c>
      <c r="E16" s="996"/>
      <c r="F16" s="984" t="s">
        <v>259</v>
      </c>
      <c r="G16" s="985">
        <v>18191.993999999999</v>
      </c>
      <c r="H16" s="985">
        <v>76691</v>
      </c>
      <c r="I16" s="986">
        <v>3.4252883215554486</v>
      </c>
      <c r="J16" s="988"/>
      <c r="K16" s="978" t="s">
        <v>152</v>
      </c>
      <c r="L16" s="979">
        <v>2232.8389999999999</v>
      </c>
      <c r="M16" s="979">
        <v>313.08800000000002</v>
      </c>
      <c r="N16" s="980">
        <v>7.1316658575224849</v>
      </c>
      <c r="O16" s="988"/>
      <c r="P16" s="997" t="s">
        <v>139</v>
      </c>
      <c r="Q16" s="998">
        <v>1312.857</v>
      </c>
      <c r="R16" s="998">
        <v>445.83499999999998</v>
      </c>
      <c r="S16" s="999">
        <v>2.9447149730281383</v>
      </c>
      <c r="U16" s="897"/>
      <c r="V16" s="897"/>
      <c r="W16" s="897"/>
      <c r="X16" s="897"/>
    </row>
    <row r="17" spans="1:24" ht="15.75">
      <c r="A17" s="978" t="s">
        <v>138</v>
      </c>
      <c r="B17" s="979">
        <v>3988.2420000000002</v>
      </c>
      <c r="C17" s="979">
        <v>13987</v>
      </c>
      <c r="D17" s="980">
        <v>3.6525740933914221</v>
      </c>
      <c r="E17" s="995"/>
      <c r="F17"/>
      <c r="G17"/>
      <c r="H17"/>
      <c r="I17"/>
      <c r="J17" s="988"/>
      <c r="K17" s="978" t="s">
        <v>151</v>
      </c>
      <c r="L17" s="979">
        <v>2052.86</v>
      </c>
      <c r="M17" s="979">
        <v>444.39499999999998</v>
      </c>
      <c r="N17" s="980">
        <v>4.6194489136916488</v>
      </c>
      <c r="O17" s="988"/>
      <c r="P17" s="978" t="s">
        <v>152</v>
      </c>
      <c r="Q17" s="979">
        <v>1166.819</v>
      </c>
      <c r="R17" s="979">
        <v>320.97399999999999</v>
      </c>
      <c r="S17" s="980">
        <v>3.6352445992510298</v>
      </c>
      <c r="U17" s="897"/>
      <c r="V17" s="897"/>
      <c r="W17" s="897"/>
      <c r="X17" s="897"/>
    </row>
    <row r="18" spans="1:24" ht="15.75">
      <c r="A18" s="978" t="s">
        <v>146</v>
      </c>
      <c r="B18" s="979">
        <v>1591.721</v>
      </c>
      <c r="C18" s="979">
        <v>677</v>
      </c>
      <c r="D18" s="980">
        <v>3.6883044960248772</v>
      </c>
      <c r="E18" s="1000"/>
      <c r="F18"/>
      <c r="G18"/>
      <c r="H18"/>
      <c r="I18"/>
      <c r="K18" s="997" t="s">
        <v>138</v>
      </c>
      <c r="L18" s="998">
        <v>1660.675</v>
      </c>
      <c r="M18" s="998">
        <v>474.16300000000001</v>
      </c>
      <c r="N18" s="999">
        <v>3.502329367749065</v>
      </c>
      <c r="O18" s="988"/>
      <c r="P18" s="978" t="s">
        <v>450</v>
      </c>
      <c r="Q18" s="979">
        <v>998.447</v>
      </c>
      <c r="R18" s="979">
        <v>192.48099999999999</v>
      </c>
      <c r="S18" s="980">
        <v>5.1872496506148664</v>
      </c>
      <c r="U18" s="897"/>
      <c r="V18" s="897"/>
      <c r="W18" s="897"/>
      <c r="X18" s="897"/>
    </row>
    <row r="19" spans="1:24" ht="15.75">
      <c r="A19" s="978" t="s">
        <v>140</v>
      </c>
      <c r="B19" s="979">
        <v>1317.6010000000001</v>
      </c>
      <c r="C19" s="979">
        <v>1813</v>
      </c>
      <c r="D19" s="980">
        <v>1.6588683796710719</v>
      </c>
      <c r="E19" s="1001"/>
      <c r="J19" s="988"/>
      <c r="K19" s="978" t="s">
        <v>498</v>
      </c>
      <c r="L19" s="979">
        <v>1305.1690000000001</v>
      </c>
      <c r="M19" s="979">
        <v>64.012</v>
      </c>
      <c r="N19" s="980">
        <v>20.389442604511654</v>
      </c>
      <c r="O19" s="988"/>
      <c r="P19" s="978" t="s">
        <v>158</v>
      </c>
      <c r="Q19" s="979">
        <v>919.55799999999999</v>
      </c>
      <c r="R19" s="979">
        <v>167.8</v>
      </c>
      <c r="S19" s="980">
        <v>5.480083432657926</v>
      </c>
      <c r="U19" s="897"/>
      <c r="V19" s="897"/>
      <c r="W19" s="897"/>
      <c r="X19" s="897"/>
    </row>
    <row r="20" spans="1:24" ht="15" customHeight="1">
      <c r="A20" s="978" t="s">
        <v>158</v>
      </c>
      <c r="B20" s="979">
        <v>1137.7550000000001</v>
      </c>
      <c r="C20" s="979">
        <v>2038</v>
      </c>
      <c r="D20" s="980">
        <v>3.3972571244296876</v>
      </c>
      <c r="E20" s="1001"/>
      <c r="F20" s="897"/>
      <c r="G20" s="897"/>
      <c r="H20" s="897"/>
      <c r="J20" s="988"/>
      <c r="K20" s="978" t="s">
        <v>146</v>
      </c>
      <c r="L20" s="979">
        <v>1197.2360000000001</v>
      </c>
      <c r="M20" s="979">
        <v>297.89</v>
      </c>
      <c r="N20" s="980">
        <v>4.0190540132263592</v>
      </c>
      <c r="O20" s="988"/>
      <c r="P20" s="978" t="s">
        <v>147</v>
      </c>
      <c r="Q20" s="979">
        <v>827.15499999999997</v>
      </c>
      <c r="R20" s="979">
        <v>293.62700000000001</v>
      </c>
      <c r="S20" s="980">
        <v>2.8170263633793895</v>
      </c>
      <c r="U20" s="897"/>
      <c r="V20" s="897"/>
      <c r="W20" s="897"/>
      <c r="X20" s="897"/>
    </row>
    <row r="21" spans="1:24" ht="16.5" thickBot="1">
      <c r="A21" s="978" t="s">
        <v>155</v>
      </c>
      <c r="B21" s="979">
        <v>565.67399999999998</v>
      </c>
      <c r="C21" s="979">
        <v>2301</v>
      </c>
      <c r="D21" s="980">
        <v>3.4934105702604894</v>
      </c>
      <c r="E21" s="1002"/>
      <c r="F21" s="897"/>
      <c r="G21" s="897"/>
      <c r="H21" s="897"/>
      <c r="J21" s="988"/>
      <c r="K21" s="978" t="s">
        <v>139</v>
      </c>
      <c r="L21" s="979">
        <v>829.45500000000004</v>
      </c>
      <c r="M21" s="979">
        <v>194.59200000000001</v>
      </c>
      <c r="N21" s="980">
        <v>4.262533917118895</v>
      </c>
      <c r="P21" s="978" t="s">
        <v>151</v>
      </c>
      <c r="Q21" s="979">
        <v>563.28099999999995</v>
      </c>
      <c r="R21" s="979">
        <v>109.608</v>
      </c>
      <c r="S21" s="980">
        <v>5.1390500693380039</v>
      </c>
    </row>
    <row r="22" spans="1:24" ht="16.5" thickBot="1">
      <c r="A22" s="984" t="s">
        <v>259</v>
      </c>
      <c r="B22" s="985">
        <v>186914.28400000001</v>
      </c>
      <c r="C22" s="985">
        <v>255617</v>
      </c>
      <c r="D22" s="986">
        <v>2.7071950151327733</v>
      </c>
      <c r="E22" s="897"/>
      <c r="F22" s="897"/>
      <c r="G22" s="897"/>
      <c r="H22" s="897"/>
      <c r="I22" s="897"/>
      <c r="J22" s="897"/>
      <c r="K22" s="978" t="s">
        <v>285</v>
      </c>
      <c r="L22" s="979">
        <v>773.00400000000002</v>
      </c>
      <c r="M22" s="979">
        <v>295.483</v>
      </c>
      <c r="N22" s="980">
        <v>2.6160692831736512</v>
      </c>
      <c r="P22" s="978" t="s">
        <v>361</v>
      </c>
      <c r="Q22" s="979">
        <v>508.714</v>
      </c>
      <c r="R22" s="979">
        <v>110.14</v>
      </c>
      <c r="S22" s="980">
        <v>4.6187942618485565</v>
      </c>
    </row>
    <row r="23" spans="1:24" ht="15.75">
      <c r="A23"/>
      <c r="B23"/>
      <c r="C23"/>
      <c r="D23"/>
      <c r="E23" s="897"/>
      <c r="F23" s="897"/>
      <c r="G23" s="897"/>
      <c r="H23" s="897"/>
      <c r="I23" s="897"/>
      <c r="J23" s="897"/>
      <c r="K23" s="978" t="s">
        <v>153</v>
      </c>
      <c r="L23" s="979">
        <v>633.41</v>
      </c>
      <c r="M23" s="979">
        <v>187.226</v>
      </c>
      <c r="N23" s="980">
        <v>3.3831305481076344</v>
      </c>
      <c r="P23" s="997" t="s">
        <v>285</v>
      </c>
      <c r="Q23" s="998">
        <v>487.72800000000001</v>
      </c>
      <c r="R23" s="998">
        <v>74.037000000000006</v>
      </c>
      <c r="S23" s="999">
        <v>6.5876251063657358</v>
      </c>
    </row>
    <row r="24" spans="1:24" ht="16.5" thickBot="1">
      <c r="A24"/>
      <c r="B24"/>
      <c r="C24"/>
      <c r="D24"/>
      <c r="E24" s="897"/>
      <c r="F24" s="897"/>
      <c r="G24" s="897"/>
      <c r="H24" s="897"/>
      <c r="I24" s="897"/>
      <c r="J24" s="897"/>
      <c r="K24" s="997" t="s">
        <v>405</v>
      </c>
      <c r="L24" s="998">
        <v>599.28099999999995</v>
      </c>
      <c r="M24" s="998">
        <v>26.681999999999999</v>
      </c>
      <c r="N24" s="999">
        <v>22.460122929315641</v>
      </c>
      <c r="P24" s="978" t="s">
        <v>375</v>
      </c>
      <c r="Q24" s="979">
        <v>411.298</v>
      </c>
      <c r="R24" s="979">
        <v>347.279</v>
      </c>
      <c r="S24" s="980">
        <v>1.1843445759749367</v>
      </c>
    </row>
    <row r="25" spans="1:24" ht="16.5" thickBot="1">
      <c r="A25"/>
      <c r="B25"/>
      <c r="C25"/>
      <c r="D25"/>
      <c r="E25" s="897"/>
      <c r="F25" s="897"/>
      <c r="G25" s="897"/>
      <c r="H25" s="897"/>
      <c r="I25" s="897"/>
      <c r="J25" s="897"/>
      <c r="K25" s="984" t="s">
        <v>259</v>
      </c>
      <c r="L25" s="985">
        <v>72281.409</v>
      </c>
      <c r="M25" s="985">
        <v>14362.022999999999</v>
      </c>
      <c r="N25" s="986">
        <v>5.0328152935000876</v>
      </c>
      <c r="P25" s="997" t="s">
        <v>148</v>
      </c>
      <c r="Q25" s="998">
        <v>409.66399999999999</v>
      </c>
      <c r="R25" s="998">
        <v>45.607999999999997</v>
      </c>
      <c r="S25" s="999">
        <v>8.9822838098579201</v>
      </c>
    </row>
    <row r="26" spans="1:24" ht="16.5" thickBot="1">
      <c r="A26"/>
      <c r="B26"/>
      <c r="C26"/>
      <c r="D26"/>
      <c r="E26" s="897"/>
      <c r="F26" s="897"/>
      <c r="G26" s="897"/>
      <c r="H26" s="897"/>
      <c r="I26" s="897"/>
      <c r="J26" s="897"/>
      <c r="K26"/>
      <c r="L26"/>
      <c r="M26"/>
      <c r="N26"/>
      <c r="P26" s="997" t="s">
        <v>160</v>
      </c>
      <c r="Q26" s="998">
        <v>285.81900000000002</v>
      </c>
      <c r="R26" s="998">
        <v>55.527999999999999</v>
      </c>
      <c r="S26" s="999">
        <v>5.1472950583489414</v>
      </c>
    </row>
    <row r="27" spans="1:24" ht="16.5" thickBot="1">
      <c r="E27" s="897"/>
      <c r="F27" s="897"/>
      <c r="G27" s="897"/>
      <c r="H27" s="897"/>
      <c r="I27" s="897"/>
      <c r="J27" s="897"/>
      <c r="K27"/>
      <c r="L27"/>
      <c r="M27"/>
      <c r="N27"/>
      <c r="O27" s="897"/>
      <c r="P27" s="984" t="s">
        <v>259</v>
      </c>
      <c r="Q27" s="985">
        <v>46039.623</v>
      </c>
      <c r="R27" s="985">
        <v>10834.967000000001</v>
      </c>
      <c r="S27" s="986">
        <v>4.2491705789228522</v>
      </c>
    </row>
    <row r="28" spans="1:24">
      <c r="A28" s="897"/>
      <c r="B28" s="897"/>
      <c r="C28" s="897"/>
      <c r="D28" s="897"/>
      <c r="E28" s="897"/>
      <c r="F28" s="897"/>
      <c r="G28" s="897"/>
      <c r="H28" s="897"/>
      <c r="I28" s="897"/>
      <c r="J28" s="897"/>
      <c r="K28"/>
      <c r="L28"/>
      <c r="M28"/>
      <c r="N28"/>
      <c r="O28" s="897"/>
      <c r="P28"/>
      <c r="Q28"/>
      <c r="R28"/>
      <c r="S28"/>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A3" sqref="A3:L13"/>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472" t="s">
        <v>64</v>
      </c>
      <c r="B1" s="1472"/>
      <c r="C1" s="1472"/>
      <c r="D1" s="1472"/>
      <c r="E1" s="1472"/>
      <c r="F1" s="1472"/>
      <c r="G1" s="1472"/>
      <c r="H1" s="1472"/>
      <c r="I1" s="1472"/>
      <c r="J1" s="1472"/>
      <c r="K1" s="1472"/>
      <c r="L1" s="1472"/>
      <c r="M1" s="792"/>
    </row>
    <row r="2" spans="1:18" ht="31.5" customHeight="1" thickBot="1">
      <c r="A2" s="1471" t="s">
        <v>520</v>
      </c>
      <c r="B2" s="1471"/>
      <c r="C2" s="1471"/>
      <c r="D2" s="1471"/>
      <c r="E2" s="1471"/>
      <c r="F2" s="1471"/>
      <c r="G2" s="1471"/>
      <c r="H2" s="1471"/>
      <c r="I2" s="1471"/>
      <c r="J2" s="1471"/>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478" t="s">
        <v>72</v>
      </c>
      <c r="C4" s="1479"/>
      <c r="D4" s="1479"/>
      <c r="E4" s="1479"/>
      <c r="F4" s="1479"/>
      <c r="G4" s="1480"/>
      <c r="H4" s="1474" t="s">
        <v>51</v>
      </c>
      <c r="I4" s="1475"/>
      <c r="J4" s="1481" t="s">
        <v>478</v>
      </c>
      <c r="K4" s="1476" t="s">
        <v>52</v>
      </c>
      <c r="L4" s="1477"/>
      <c r="M4" s="861"/>
    </row>
    <row r="5" spans="1:18" ht="31.5">
      <c r="A5" s="794" t="s">
        <v>53</v>
      </c>
      <c r="B5" s="795" t="s">
        <v>54</v>
      </c>
      <c r="C5" s="796" t="s">
        <v>61</v>
      </c>
      <c r="D5" s="796" t="s">
        <v>62</v>
      </c>
      <c r="E5" s="797"/>
      <c r="F5" s="798" t="s">
        <v>374</v>
      </c>
      <c r="G5" s="799"/>
      <c r="H5" s="800" t="s">
        <v>55</v>
      </c>
      <c r="I5" s="801" t="s">
        <v>66</v>
      </c>
      <c r="J5" s="1482"/>
      <c r="K5" s="802" t="s">
        <v>50</v>
      </c>
      <c r="L5" s="803" t="s">
        <v>58</v>
      </c>
      <c r="M5" s="861"/>
      <c r="O5" s="861"/>
    </row>
    <row r="6" spans="1:18" ht="21" customHeight="1" thickBot="1">
      <c r="A6" s="804"/>
      <c r="B6" s="1031" t="s">
        <v>532</v>
      </c>
      <c r="C6" s="1031" t="s">
        <v>532</v>
      </c>
      <c r="D6" s="1031" t="s">
        <v>532</v>
      </c>
      <c r="E6" s="805" t="s">
        <v>98</v>
      </c>
      <c r="F6" s="806" t="s">
        <v>373</v>
      </c>
      <c r="G6" s="807" t="s">
        <v>56</v>
      </c>
      <c r="H6" s="1031" t="s">
        <v>532</v>
      </c>
      <c r="I6" s="808" t="s">
        <v>65</v>
      </c>
      <c r="J6" s="809"/>
      <c r="K6" s="1031" t="s">
        <v>532</v>
      </c>
      <c r="L6" s="810" t="s">
        <v>57</v>
      </c>
      <c r="M6" s="861"/>
    </row>
    <row r="7" spans="1:18" ht="28.5" customHeight="1" thickBot="1">
      <c r="A7" s="862" t="s">
        <v>18</v>
      </c>
      <c r="B7" s="811">
        <v>10.006260946846615</v>
      </c>
      <c r="C7" s="812">
        <v>19317.106074993462</v>
      </c>
      <c r="D7" s="812">
        <v>19703.448196493333</v>
      </c>
      <c r="E7" s="813">
        <v>0.71821566891535005</v>
      </c>
      <c r="F7" s="814">
        <v>2.2295628821975457</v>
      </c>
      <c r="G7" s="815">
        <v>-8.1192172145132471</v>
      </c>
      <c r="H7" s="816">
        <v>309.0712188047616</v>
      </c>
      <c r="I7" s="813">
        <v>0.22048157527943582</v>
      </c>
      <c r="J7" s="816">
        <v>6.9817053461762226</v>
      </c>
      <c r="K7" s="817">
        <v>100</v>
      </c>
      <c r="L7" s="818" t="s">
        <v>19</v>
      </c>
    </row>
    <row r="8" spans="1:18" ht="25.5" customHeight="1">
      <c r="A8" s="863" t="s">
        <v>75</v>
      </c>
      <c r="B8" s="819">
        <v>10.317083902066432</v>
      </c>
      <c r="C8" s="820">
        <v>19141.157517748481</v>
      </c>
      <c r="D8" s="820">
        <v>19523.98066810345</v>
      </c>
      <c r="E8" s="821">
        <v>0.80812558556847602</v>
      </c>
      <c r="F8" s="822">
        <v>4.4980632068999098</v>
      </c>
      <c r="G8" s="823">
        <v>-8.5195444288319386</v>
      </c>
      <c r="H8" s="824">
        <v>220.93809523809529</v>
      </c>
      <c r="I8" s="822">
        <v>-5.1686431289830592</v>
      </c>
      <c r="J8" s="825">
        <v>110.00000000000001</v>
      </c>
      <c r="K8" s="825">
        <v>0.12689588494773099</v>
      </c>
      <c r="L8" s="826">
        <v>6.2250465075728928E-2</v>
      </c>
    </row>
    <row r="9" spans="1:18" ht="24" customHeight="1">
      <c r="A9" s="864" t="s">
        <v>76</v>
      </c>
      <c r="B9" s="827">
        <v>11.008278778746028</v>
      </c>
      <c r="C9" s="828">
        <v>20653.43110458917</v>
      </c>
      <c r="D9" s="828">
        <v>21066.499726680955</v>
      </c>
      <c r="E9" s="829">
        <v>0.60637293298047457</v>
      </c>
      <c r="F9" s="830">
        <v>4.7323433112235191</v>
      </c>
      <c r="G9" s="831">
        <v>-6.0130322694949578</v>
      </c>
      <c r="H9" s="832">
        <v>349.45555776892428</v>
      </c>
      <c r="I9" s="833">
        <v>0.50508646967906845</v>
      </c>
      <c r="J9" s="834">
        <v>8.1430417923308926</v>
      </c>
      <c r="K9" s="834">
        <v>30.334159163695691</v>
      </c>
      <c r="L9" s="835">
        <v>0.32575525911233427</v>
      </c>
      <c r="R9" s="861"/>
    </row>
    <row r="10" spans="1:18" ht="24" customHeight="1">
      <c r="A10" s="864" t="s">
        <v>77</v>
      </c>
      <c r="B10" s="827">
        <v>10.898995059610007</v>
      </c>
      <c r="C10" s="828">
        <v>20448.395984258921</v>
      </c>
      <c r="D10" s="828">
        <v>20857.3639039441</v>
      </c>
      <c r="E10" s="829">
        <v>0.96838747512527601</v>
      </c>
      <c r="F10" s="830">
        <v>5.7343620036514373</v>
      </c>
      <c r="G10" s="831">
        <v>-5.8265501237815949</v>
      </c>
      <c r="H10" s="836">
        <v>396.11773879142305</v>
      </c>
      <c r="I10" s="830">
        <v>-0.52278132356310181</v>
      </c>
      <c r="J10" s="837">
        <v>12.623490669593854</v>
      </c>
      <c r="K10" s="837">
        <v>6.1997703788748568</v>
      </c>
      <c r="L10" s="838">
        <v>0.31057262853546774</v>
      </c>
    </row>
    <row r="11" spans="1:18" ht="24" customHeight="1">
      <c r="A11" s="864" t="s">
        <v>78</v>
      </c>
      <c r="B11" s="839" t="s">
        <v>73</v>
      </c>
      <c r="C11" s="840" t="s">
        <v>73</v>
      </c>
      <c r="D11" s="840" t="s">
        <v>73</v>
      </c>
      <c r="E11" s="841" t="s">
        <v>73</v>
      </c>
      <c r="F11" s="842" t="s">
        <v>73</v>
      </c>
      <c r="G11" s="843" t="s">
        <v>73</v>
      </c>
      <c r="H11" s="844" t="s">
        <v>73</v>
      </c>
      <c r="I11" s="841" t="s">
        <v>73</v>
      </c>
      <c r="J11" s="845" t="s">
        <v>73</v>
      </c>
      <c r="K11" s="845" t="s">
        <v>73</v>
      </c>
      <c r="L11" s="846" t="s">
        <v>73</v>
      </c>
    </row>
    <row r="12" spans="1:18" ht="24" customHeight="1">
      <c r="A12" s="864" t="s">
        <v>71</v>
      </c>
      <c r="B12" s="827">
        <v>8.2397076726493292</v>
      </c>
      <c r="C12" s="828">
        <v>16919.317602976036</v>
      </c>
      <c r="D12" s="828">
        <v>17257.703955035558</v>
      </c>
      <c r="E12" s="829">
        <v>0.62895509037860586</v>
      </c>
      <c r="F12" s="830">
        <v>0.49026164977833581</v>
      </c>
      <c r="G12" s="831">
        <v>-12.132726602440197</v>
      </c>
      <c r="H12" s="836">
        <v>277.31298701298704</v>
      </c>
      <c r="I12" s="830">
        <v>0.79854869889487234</v>
      </c>
      <c r="J12" s="837">
        <v>7.5280898876404487</v>
      </c>
      <c r="K12" s="837">
        <v>40.47978729832618</v>
      </c>
      <c r="L12" s="838">
        <v>0.20569071806888672</v>
      </c>
    </row>
    <row r="13" spans="1:18" ht="24" customHeight="1" thickBot="1">
      <c r="A13" s="865" t="s">
        <v>79</v>
      </c>
      <c r="B13" s="847">
        <v>10.789625560830437</v>
      </c>
      <c r="C13" s="848">
        <v>20829.392974576131</v>
      </c>
      <c r="D13" s="848">
        <v>21245.980834067654</v>
      </c>
      <c r="E13" s="849">
        <v>1.24998557959428</v>
      </c>
      <c r="F13" s="850">
        <v>1.8288334932431876</v>
      </c>
      <c r="G13" s="851">
        <v>-5.0102007540650622</v>
      </c>
      <c r="H13" s="852">
        <v>288.6007137192704</v>
      </c>
      <c r="I13" s="850">
        <v>-1.4624891732179073</v>
      </c>
      <c r="J13" s="853">
        <v>3.9857064321055526</v>
      </c>
      <c r="K13" s="853">
        <v>22.859387274155537</v>
      </c>
      <c r="L13" s="854">
        <v>-0.65861647527881573</v>
      </c>
    </row>
    <row r="14" spans="1:18">
      <c r="A14" s="866"/>
      <c r="B14" s="867"/>
    </row>
    <row r="15" spans="1:18" ht="46.5" customHeight="1">
      <c r="A15" s="1473" t="s">
        <v>487</v>
      </c>
      <c r="B15" s="1473"/>
      <c r="C15" s="1473"/>
      <c r="D15" s="1473"/>
      <c r="E15" s="1473"/>
      <c r="F15" s="1473"/>
      <c r="G15" s="1473"/>
      <c r="H15" s="1473"/>
      <c r="I15" s="1473"/>
      <c r="J15" s="1473"/>
      <c r="K15" s="1473"/>
      <c r="L15" s="1473"/>
    </row>
    <row r="16" spans="1:18" ht="33.75" customHeight="1">
      <c r="A16" s="1473" t="s">
        <v>488</v>
      </c>
      <c r="B16" s="1473"/>
      <c r="C16" s="1473"/>
      <c r="D16" s="1473"/>
      <c r="E16" s="1473"/>
      <c r="F16" s="1473"/>
      <c r="G16" s="1473"/>
      <c r="H16" s="1473"/>
      <c r="I16" s="1473"/>
      <c r="J16" s="1473"/>
      <c r="K16" s="1473"/>
      <c r="L16" s="1473"/>
    </row>
    <row r="17" spans="1:12">
      <c r="A17" s="1473" t="s">
        <v>115</v>
      </c>
      <c r="B17" s="1473"/>
      <c r="C17" s="1473"/>
      <c r="D17" s="1473"/>
      <c r="E17" s="1473"/>
      <c r="F17" s="1473"/>
      <c r="G17" s="1473"/>
      <c r="H17" s="1473"/>
      <c r="I17" s="1473"/>
      <c r="J17" s="1473"/>
      <c r="K17" s="1473"/>
      <c r="L17" s="1473"/>
    </row>
    <row r="18" spans="1:12">
      <c r="A18" s="868" t="s">
        <v>489</v>
      </c>
      <c r="B18" s="868"/>
      <c r="C18" s="868"/>
      <c r="D18" s="868"/>
      <c r="E18" s="868"/>
      <c r="F18" s="868"/>
      <c r="G18" s="868"/>
    </row>
    <row r="19" spans="1:12">
      <c r="A19" s="868"/>
    </row>
    <row r="23" spans="1:12">
      <c r="A23" s="1471"/>
      <c r="B23" s="1471"/>
      <c r="C23" s="1471"/>
      <c r="D23" s="1471"/>
      <c r="E23" s="1471"/>
      <c r="F23" s="1471"/>
      <c r="G23" s="1471"/>
      <c r="H23" s="1471"/>
      <c r="I23" s="1471"/>
      <c r="J23" s="1471"/>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576" t="s">
        <v>452</v>
      </c>
      <c r="B5" s="1576"/>
      <c r="C5" s="1576"/>
      <c r="D5" s="1576"/>
      <c r="E5" s="1576"/>
      <c r="F5" s="1576"/>
      <c r="H5" s="474" t="s">
        <v>267</v>
      </c>
    </row>
    <row r="6" spans="1:20" ht="15.75" customHeight="1" thickBot="1">
      <c r="A6" s="1577" t="s">
        <v>116</v>
      </c>
      <c r="B6" s="1569" t="s">
        <v>453</v>
      </c>
      <c r="C6" s="1570"/>
      <c r="D6" s="1571"/>
      <c r="E6" s="1572" t="s">
        <v>454</v>
      </c>
      <c r="F6" s="1574" t="s">
        <v>455</v>
      </c>
    </row>
    <row r="7" spans="1:20" ht="21" customHeight="1" thickBot="1">
      <c r="A7" s="1578"/>
      <c r="B7" s="755" t="s">
        <v>254</v>
      </c>
      <c r="C7" s="755" t="s">
        <v>257</v>
      </c>
      <c r="D7" s="755" t="s">
        <v>258</v>
      </c>
      <c r="E7" s="1579"/>
      <c r="F7" s="1580"/>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576" t="s">
        <v>458</v>
      </c>
      <c r="B18" s="1576"/>
      <c r="C18" s="1576"/>
      <c r="D18" s="1576"/>
      <c r="E18" s="1576"/>
      <c r="F18" s="1576"/>
      <c r="K18"/>
      <c r="L18"/>
      <c r="M18"/>
      <c r="O18" s="3"/>
      <c r="P18" s="3"/>
      <c r="Q18" s="3"/>
      <c r="R18" s="3"/>
      <c r="S18" s="3"/>
      <c r="T18" s="3"/>
    </row>
    <row r="19" spans="1:20" ht="16.5" customHeight="1" thickBot="1">
      <c r="A19" s="1567" t="s">
        <v>123</v>
      </c>
      <c r="B19" s="1569" t="s">
        <v>453</v>
      </c>
      <c r="C19" s="1570"/>
      <c r="D19" s="1571"/>
      <c r="E19" s="1572" t="s">
        <v>454</v>
      </c>
      <c r="F19" s="1574" t="s">
        <v>455</v>
      </c>
      <c r="K19"/>
      <c r="L19"/>
      <c r="M19"/>
      <c r="O19" s="3"/>
      <c r="P19" s="3"/>
      <c r="Q19" s="3"/>
      <c r="R19" s="3"/>
      <c r="S19" s="3"/>
      <c r="T19" s="3"/>
    </row>
    <row r="20" spans="1:20" ht="21" customHeight="1" thickBot="1">
      <c r="A20" s="1568"/>
      <c r="B20" s="570" t="s">
        <v>254</v>
      </c>
      <c r="C20" s="570" t="s">
        <v>366</v>
      </c>
      <c r="D20" s="570" t="s">
        <v>367</v>
      </c>
      <c r="E20" s="1573"/>
      <c r="F20" s="1575"/>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566"/>
      <c r="D30" s="1566"/>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566"/>
      <c r="C41" s="1566"/>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581" t="s">
        <v>456</v>
      </c>
      <c r="B2" s="1581"/>
      <c r="C2" s="1581"/>
      <c r="D2" s="1581"/>
      <c r="E2" s="1581"/>
      <c r="F2" s="1581"/>
      <c r="G2" s="1581"/>
      <c r="H2" s="1581"/>
      <c r="I2" s="1581"/>
      <c r="J2" s="1581"/>
      <c r="K2" s="1581"/>
      <c r="L2" s="1581"/>
      <c r="M2" s="1581"/>
      <c r="N2" s="1581"/>
      <c r="O2" s="1581"/>
      <c r="P2" s="1581"/>
      <c r="Q2" s="1581"/>
      <c r="R2" s="1581"/>
      <c r="S2" s="1581"/>
      <c r="T2" s="1581"/>
      <c r="U2" s="1581"/>
      <c r="V2" s="1581"/>
      <c r="W2" s="1581"/>
      <c r="X2" s="1581"/>
    </row>
    <row r="3" spans="1:24" ht="15.75" customHeight="1">
      <c r="A3" s="1582" t="s">
        <v>457</v>
      </c>
      <c r="B3" s="1582"/>
      <c r="C3" s="1582"/>
      <c r="D3" s="1582"/>
      <c r="E3" s="1582"/>
      <c r="F3" s="1582"/>
      <c r="P3" s="448"/>
    </row>
    <row r="4" spans="1:24" ht="4.5" customHeight="1">
      <c r="A4" s="449"/>
      <c r="B4" s="449"/>
      <c r="C4" s="447"/>
      <c r="D4" s="447"/>
    </row>
    <row r="5" spans="1:24" ht="15.75" thickBot="1">
      <c r="A5" s="450" t="s">
        <v>125</v>
      </c>
      <c r="B5" s="1583" t="s">
        <v>126</v>
      </c>
      <c r="C5" s="1583"/>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467</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468</v>
      </c>
      <c r="B60">
        <v>2319</v>
      </c>
      <c r="C60">
        <v>1958</v>
      </c>
      <c r="D60"/>
      <c r="E60"/>
      <c r="F60"/>
      <c r="G60"/>
      <c r="H60"/>
      <c r="I60"/>
      <c r="J60"/>
      <c r="K60"/>
      <c r="L60"/>
      <c r="M60"/>
      <c r="P60"/>
      <c r="Q60"/>
      <c r="R60"/>
      <c r="S60"/>
    </row>
    <row r="61" spans="1:19">
      <c r="A61" t="s">
        <v>469</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470</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471</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472</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473</v>
      </c>
      <c r="B88">
        <v>30695</v>
      </c>
      <c r="C88">
        <v>8246</v>
      </c>
      <c r="D88"/>
      <c r="E88"/>
      <c r="F88"/>
      <c r="G88"/>
      <c r="H88"/>
      <c r="I88"/>
      <c r="J88"/>
      <c r="K88"/>
      <c r="L88"/>
      <c r="M88"/>
    </row>
    <row r="89" spans="1:13">
      <c r="A89" t="s">
        <v>474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581" t="s">
        <v>459</v>
      </c>
      <c r="B2" s="1581"/>
      <c r="C2" s="1581"/>
      <c r="D2" s="1581"/>
      <c r="E2" s="1581"/>
      <c r="F2" s="1581"/>
      <c r="G2" s="1581"/>
      <c r="H2" s="1581"/>
      <c r="I2" s="1581"/>
      <c r="J2" s="1581"/>
      <c r="K2" s="1581"/>
      <c r="L2" s="1581"/>
      <c r="M2" s="1581"/>
      <c r="N2" s="1581"/>
      <c r="O2" s="1581"/>
      <c r="P2" s="1581"/>
      <c r="Q2" s="1581"/>
      <c r="R2" s="1581"/>
      <c r="S2" s="1581"/>
      <c r="T2" s="1581"/>
      <c r="U2" s="1581"/>
      <c r="V2" s="1581"/>
      <c r="W2" s="1581"/>
      <c r="X2" s="1581"/>
      <c r="Y2" s="1581"/>
      <c r="Z2" s="1581"/>
      <c r="AA2" s="1581"/>
    </row>
    <row r="3" spans="1:27" ht="18" customHeight="1">
      <c r="A3" s="1584" t="s">
        <v>457</v>
      </c>
      <c r="B3" s="1584"/>
      <c r="C3" s="1584"/>
      <c r="D3" s="1584"/>
      <c r="E3" s="1584"/>
      <c r="F3" s="1584"/>
      <c r="G3" s="1584"/>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576" t="s">
        <v>462</v>
      </c>
      <c r="B5" s="1576"/>
      <c r="C5" s="1576"/>
      <c r="D5" s="1576"/>
      <c r="E5" s="1576"/>
      <c r="F5" s="1576"/>
      <c r="H5" s="474" t="s">
        <v>267</v>
      </c>
    </row>
    <row r="6" spans="1:20" ht="15.75" customHeight="1" thickBot="1">
      <c r="A6" s="1577" t="s">
        <v>116</v>
      </c>
      <c r="B6" s="1569" t="s">
        <v>464</v>
      </c>
      <c r="C6" s="1570"/>
      <c r="D6" s="1571"/>
      <c r="E6" s="1572" t="s">
        <v>407</v>
      </c>
      <c r="F6" s="1574" t="s">
        <v>408</v>
      </c>
    </row>
    <row r="7" spans="1:20" ht="21" customHeight="1" thickBot="1">
      <c r="A7" s="1585"/>
      <c r="B7" s="650" t="s">
        <v>254</v>
      </c>
      <c r="C7" s="650" t="s">
        <v>257</v>
      </c>
      <c r="D7" s="650" t="s">
        <v>258</v>
      </c>
      <c r="E7" s="1573"/>
      <c r="F7" s="1575"/>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576" t="s">
        <v>463</v>
      </c>
      <c r="B18" s="1576"/>
      <c r="C18" s="1576"/>
      <c r="D18" s="1576"/>
      <c r="E18" s="1576"/>
      <c r="F18" s="1576"/>
      <c r="K18" s="3"/>
      <c r="L18" s="3"/>
      <c r="M18" s="3"/>
      <c r="N18" s="3"/>
      <c r="O18" s="3"/>
      <c r="P18" s="3"/>
      <c r="Q18"/>
      <c r="R18"/>
      <c r="S18"/>
      <c r="T18"/>
    </row>
    <row r="19" spans="1:20" ht="16.5" customHeight="1" thickBot="1">
      <c r="A19" s="1567" t="s">
        <v>123</v>
      </c>
      <c r="B19" s="1569" t="s">
        <v>464</v>
      </c>
      <c r="C19" s="1570"/>
      <c r="D19" s="1571"/>
      <c r="E19" s="1572" t="s">
        <v>407</v>
      </c>
      <c r="F19" s="1574" t="s">
        <v>408</v>
      </c>
      <c r="I19"/>
      <c r="J19"/>
      <c r="K19"/>
      <c r="L19" s="3"/>
      <c r="M19" s="3"/>
      <c r="N19" s="3"/>
      <c r="O19" s="3"/>
      <c r="P19" s="3"/>
      <c r="Q19"/>
      <c r="R19"/>
      <c r="S19"/>
      <c r="T19"/>
    </row>
    <row r="20" spans="1:20" ht="21" customHeight="1" thickBot="1">
      <c r="A20" s="1568"/>
      <c r="B20" s="570" t="s">
        <v>254</v>
      </c>
      <c r="C20" s="570" t="s">
        <v>366</v>
      </c>
      <c r="D20" s="570" t="s">
        <v>367</v>
      </c>
      <c r="E20" s="1573"/>
      <c r="F20" s="1575"/>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586"/>
      <c r="B27" s="1586"/>
      <c r="C27" s="1586"/>
      <c r="D27" s="1586"/>
      <c r="E27" s="1586"/>
      <c r="F27" s="1586"/>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566"/>
      <c r="D32" s="1566"/>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566"/>
      <c r="C43" s="1566"/>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581" t="s">
        <v>460</v>
      </c>
      <c r="B2" s="1581"/>
      <c r="C2" s="1581"/>
      <c r="D2" s="1581"/>
      <c r="E2" s="1581"/>
      <c r="F2" s="1581"/>
      <c r="G2" s="1581"/>
      <c r="H2" s="1581"/>
      <c r="I2" s="1581"/>
      <c r="J2" s="1581"/>
      <c r="K2" s="1581"/>
      <c r="L2" s="1581"/>
      <c r="M2" s="1581"/>
      <c r="N2" s="1581"/>
      <c r="O2" s="1581"/>
      <c r="P2" s="1581"/>
      <c r="Q2" s="1581"/>
      <c r="R2" s="1581"/>
      <c r="S2" s="1581"/>
      <c r="T2" s="1581"/>
      <c r="U2" s="1581"/>
      <c r="V2" s="1581"/>
      <c r="W2" s="1581"/>
      <c r="X2" s="1581"/>
    </row>
    <row r="3" spans="1:24" ht="15.75" customHeight="1">
      <c r="A3" s="1582" t="s">
        <v>461</v>
      </c>
      <c r="B3" s="1582"/>
      <c r="C3" s="1582"/>
      <c r="D3" s="1582"/>
      <c r="E3" s="1582"/>
      <c r="F3" s="1582"/>
      <c r="P3" s="448"/>
    </row>
    <row r="4" spans="1:24" ht="4.5" customHeight="1">
      <c r="A4" s="449"/>
      <c r="B4" s="449"/>
      <c r="C4" s="447"/>
      <c r="D4" s="447"/>
    </row>
    <row r="5" spans="1:24" ht="15.75" thickBot="1">
      <c r="A5" s="450" t="s">
        <v>125</v>
      </c>
      <c r="B5" s="1583" t="s">
        <v>126</v>
      </c>
      <c r="C5" s="1583"/>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581" t="s">
        <v>465</v>
      </c>
      <c r="B2" s="1581"/>
      <c r="C2" s="1581"/>
      <c r="D2" s="1581"/>
      <c r="E2" s="1581"/>
      <c r="F2" s="1581"/>
      <c r="G2" s="1581"/>
      <c r="H2" s="1581"/>
      <c r="I2" s="1581"/>
      <c r="J2" s="1581"/>
      <c r="K2" s="1581"/>
      <c r="L2" s="1581"/>
      <c r="M2" s="1581"/>
      <c r="N2" s="1581"/>
      <c r="O2" s="1581"/>
      <c r="P2" s="1581"/>
      <c r="Q2" s="1581"/>
      <c r="R2" s="1581"/>
      <c r="S2" s="1581"/>
      <c r="T2" s="1581"/>
      <c r="U2" s="1581"/>
      <c r="V2" s="1581"/>
      <c r="W2" s="1581"/>
      <c r="X2" s="1581"/>
      <c r="Y2" s="1581"/>
      <c r="Z2" s="1581"/>
      <c r="AA2" s="1581"/>
    </row>
    <row r="3" spans="1:27" ht="18" customHeight="1">
      <c r="A3" s="1587" t="s">
        <v>466</v>
      </c>
      <c r="B3" s="1587"/>
      <c r="C3" s="1587"/>
      <c r="D3" s="1587"/>
      <c r="E3" s="1587"/>
      <c r="F3" s="1587"/>
      <c r="G3" s="1587"/>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576" t="s">
        <v>444</v>
      </c>
      <c r="B5" s="1576"/>
      <c r="C5" s="1576"/>
      <c r="D5" s="1576"/>
      <c r="E5" s="1576"/>
      <c r="F5" s="1576"/>
      <c r="H5" s="474" t="s">
        <v>267</v>
      </c>
    </row>
    <row r="6" spans="1:20" ht="15.75" customHeight="1" thickBot="1">
      <c r="A6" s="1577" t="s">
        <v>116</v>
      </c>
      <c r="B6" s="1569" t="s">
        <v>443</v>
      </c>
      <c r="C6" s="1570"/>
      <c r="D6" s="1571"/>
      <c r="E6" s="1572" t="s">
        <v>437</v>
      </c>
      <c r="F6" s="1574" t="s">
        <v>438</v>
      </c>
    </row>
    <row r="7" spans="1:20" ht="21" customHeight="1" thickBot="1">
      <c r="A7" s="1585"/>
      <c r="B7" s="650" t="s">
        <v>254</v>
      </c>
      <c r="C7" s="650" t="s">
        <v>257</v>
      </c>
      <c r="D7" s="650" t="s">
        <v>258</v>
      </c>
      <c r="E7" s="1573"/>
      <c r="F7" s="1575"/>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576" t="s">
        <v>445</v>
      </c>
      <c r="B18" s="1576"/>
      <c r="C18" s="1576"/>
      <c r="D18" s="1576"/>
      <c r="E18" s="1576"/>
      <c r="F18" s="1576"/>
      <c r="O18" s="3"/>
      <c r="P18" s="3"/>
      <c r="Q18" s="3"/>
      <c r="R18" s="3"/>
      <c r="S18" s="3"/>
      <c r="T18" s="3"/>
    </row>
    <row r="19" spans="1:20" ht="16.5" customHeight="1" thickBot="1">
      <c r="A19" s="1567" t="s">
        <v>123</v>
      </c>
      <c r="B19" s="1569" t="s">
        <v>443</v>
      </c>
      <c r="C19" s="1570"/>
      <c r="D19" s="1571"/>
      <c r="E19" s="1572" t="s">
        <v>437</v>
      </c>
      <c r="F19" s="1574" t="s">
        <v>438</v>
      </c>
      <c r="K19" s="3"/>
      <c r="L19" s="3"/>
      <c r="M19" s="3"/>
      <c r="O19" s="3"/>
      <c r="P19" s="3"/>
      <c r="Q19" s="3"/>
      <c r="R19" s="3"/>
      <c r="S19" s="3"/>
      <c r="T19" s="3"/>
    </row>
    <row r="20" spans="1:20" ht="21" customHeight="1" thickBot="1">
      <c r="A20" s="1568"/>
      <c r="B20" s="570" t="s">
        <v>254</v>
      </c>
      <c r="C20" s="570" t="s">
        <v>366</v>
      </c>
      <c r="D20" s="570" t="s">
        <v>367</v>
      </c>
      <c r="E20" s="1573"/>
      <c r="F20" s="1575"/>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586"/>
      <c r="B27" s="1586"/>
      <c r="C27" s="1586"/>
      <c r="D27" s="1586"/>
      <c r="E27" s="1586"/>
      <c r="F27" s="1586"/>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566"/>
      <c r="D32" s="1566"/>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566"/>
      <c r="C43" s="1566"/>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581" t="s">
        <v>436</v>
      </c>
      <c r="B2" s="1581"/>
      <c r="C2" s="1581"/>
      <c r="D2" s="1581"/>
      <c r="E2" s="1581"/>
      <c r="F2" s="1581"/>
      <c r="G2" s="1581"/>
      <c r="H2" s="1581"/>
      <c r="I2" s="1581"/>
      <c r="J2" s="1581"/>
      <c r="K2" s="1581"/>
      <c r="L2" s="1581"/>
      <c r="M2" s="1581"/>
      <c r="N2" s="1581"/>
      <c r="O2" s="1581"/>
      <c r="P2" s="1581"/>
      <c r="Q2" s="1581"/>
      <c r="R2" s="1581"/>
      <c r="S2" s="1581"/>
      <c r="T2" s="1581"/>
      <c r="U2" s="1581"/>
      <c r="V2" s="1581"/>
      <c r="W2" s="1581"/>
      <c r="X2" s="1581"/>
    </row>
    <row r="3" spans="1:24" ht="15.75" customHeight="1">
      <c r="A3" s="1582" t="s">
        <v>435</v>
      </c>
      <c r="B3" s="1582"/>
      <c r="C3" s="1582"/>
      <c r="D3" s="1582"/>
      <c r="E3" s="1582"/>
      <c r="F3" s="1582"/>
      <c r="P3" s="448"/>
    </row>
    <row r="4" spans="1:24" ht="4.5" customHeight="1">
      <c r="A4" s="449"/>
      <c r="B4" s="449"/>
      <c r="C4" s="447"/>
      <c r="D4" s="447"/>
    </row>
    <row r="5" spans="1:24" ht="15.75" thickBot="1">
      <c r="A5" s="450" t="s">
        <v>125</v>
      </c>
      <c r="B5" s="1583" t="s">
        <v>126</v>
      </c>
      <c r="C5" s="1583"/>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581" t="s">
        <v>440</v>
      </c>
      <c r="B2" s="1581"/>
      <c r="C2" s="1581"/>
      <c r="D2" s="1581"/>
      <c r="E2" s="1581"/>
      <c r="F2" s="1581"/>
      <c r="G2" s="1581"/>
      <c r="H2" s="1581"/>
      <c r="I2" s="1581"/>
      <c r="J2" s="1581"/>
      <c r="K2" s="1581"/>
      <c r="L2" s="1581"/>
      <c r="M2" s="1581"/>
      <c r="N2" s="1581"/>
      <c r="O2" s="1581"/>
      <c r="P2" s="1581"/>
      <c r="Q2" s="1581"/>
      <c r="R2" s="1581"/>
      <c r="S2" s="1581"/>
      <c r="T2" s="1581"/>
      <c r="U2" s="1581"/>
      <c r="V2" s="1581"/>
      <c r="W2" s="1581"/>
      <c r="X2" s="1581"/>
      <c r="Y2" s="1581"/>
      <c r="Z2" s="1581"/>
      <c r="AA2" s="1581"/>
    </row>
    <row r="3" spans="1:27" ht="18" customHeight="1">
      <c r="A3" s="1587" t="s">
        <v>441</v>
      </c>
      <c r="B3" s="1587"/>
      <c r="C3" s="1587"/>
      <c r="D3" s="1587"/>
      <c r="E3" s="1587"/>
      <c r="F3" s="1587"/>
      <c r="G3" s="1587"/>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911" zoomScale="80" zoomScaleNormal="80" workbookViewId="0">
      <selection activeCell="O946" sqref="O946"/>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679" t="s">
        <v>201</v>
      </c>
      <c r="C5" s="1679"/>
      <c r="D5" s="1679"/>
      <c r="E5" s="1679"/>
      <c r="F5" s="1679"/>
      <c r="G5" s="1679"/>
      <c r="H5" s="1679"/>
      <c r="I5" s="1679"/>
      <c r="J5" s="1679"/>
      <c r="K5" s="1679"/>
      <c r="L5" s="1679"/>
    </row>
    <row r="6" spans="2:13" ht="18">
      <c r="B6" s="484"/>
      <c r="C6" s="484"/>
      <c r="D6" s="484"/>
      <c r="E6" s="484"/>
      <c r="F6" s="300" t="s">
        <v>202</v>
      </c>
      <c r="G6" s="484"/>
      <c r="H6" s="484"/>
      <c r="I6" s="484"/>
      <c r="J6" s="484"/>
      <c r="K6" s="484"/>
      <c r="L6" s="484"/>
    </row>
    <row r="7" spans="2:13" s="301" customFormat="1" ht="15">
      <c r="B7" s="1680" t="s">
        <v>203</v>
      </c>
      <c r="C7" s="1672" t="s">
        <v>18</v>
      </c>
      <c r="D7" s="1672" t="s">
        <v>204</v>
      </c>
      <c r="E7" s="1683" t="s">
        <v>205</v>
      </c>
      <c r="F7" s="1684"/>
      <c r="G7" s="1685"/>
      <c r="H7" s="1686" t="s">
        <v>206</v>
      </c>
      <c r="I7" s="1688" t="s">
        <v>207</v>
      </c>
      <c r="J7" s="1689"/>
      <c r="K7" s="1689"/>
      <c r="L7" s="1680"/>
    </row>
    <row r="8" spans="2:13">
      <c r="B8" s="1681"/>
      <c r="C8" s="1682"/>
      <c r="D8" s="1682"/>
      <c r="E8" s="1674" t="s">
        <v>208</v>
      </c>
      <c r="F8" s="1672" t="s">
        <v>209</v>
      </c>
      <c r="G8" s="1672" t="s">
        <v>210</v>
      </c>
      <c r="H8" s="1687"/>
      <c r="I8" s="1674" t="s">
        <v>211</v>
      </c>
      <c r="J8" s="1674" t="s">
        <v>20</v>
      </c>
      <c r="K8" s="1672" t="s">
        <v>212</v>
      </c>
      <c r="L8" s="1674" t="s">
        <v>213</v>
      </c>
    </row>
    <row r="9" spans="2:13">
      <c r="B9" s="1681"/>
      <c r="C9" s="1682"/>
      <c r="D9" s="1682"/>
      <c r="E9" s="1675"/>
      <c r="F9" s="1682"/>
      <c r="G9" s="1682"/>
      <c r="H9" s="1687"/>
      <c r="I9" s="1675"/>
      <c r="J9" s="1675"/>
      <c r="K9" s="1673"/>
      <c r="L9" s="1675"/>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678"/>
      <c r="O105" s="1678"/>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678"/>
      <c r="O121" s="1678"/>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678"/>
      <c r="O145" s="1678"/>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678"/>
      <c r="O171" s="1678"/>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641" t="s">
        <v>239</v>
      </c>
      <c r="D177" s="1641"/>
      <c r="E177" s="1641"/>
      <c r="F177" s="1641"/>
      <c r="G177" s="1641"/>
      <c r="H177" s="1641"/>
      <c r="I177" s="1641"/>
      <c r="J177" s="1641"/>
      <c r="K177" s="1641"/>
      <c r="L177" s="1670"/>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690" t="s">
        <v>203</v>
      </c>
      <c r="C194" s="1645" t="s">
        <v>18</v>
      </c>
      <c r="D194" s="1645" t="s">
        <v>204</v>
      </c>
      <c r="E194" s="1647" t="s">
        <v>205</v>
      </c>
      <c r="F194" s="1648"/>
      <c r="G194" s="1649"/>
      <c r="H194" s="1650" t="s">
        <v>206</v>
      </c>
      <c r="I194" s="1652" t="s">
        <v>207</v>
      </c>
      <c r="J194" s="1653"/>
      <c r="K194" s="1653"/>
      <c r="L194" s="1692"/>
    </row>
    <row r="195" spans="2:12" ht="12.75" customHeight="1">
      <c r="B195" s="1691"/>
      <c r="C195" s="1646"/>
      <c r="D195" s="1646"/>
      <c r="E195" s="1660" t="s">
        <v>208</v>
      </c>
      <c r="F195" s="1645" t="s">
        <v>209</v>
      </c>
      <c r="G195" s="1645" t="s">
        <v>210</v>
      </c>
      <c r="H195" s="1651"/>
      <c r="I195" s="1660" t="s">
        <v>211</v>
      </c>
      <c r="J195" s="1660" t="s">
        <v>20</v>
      </c>
      <c r="K195" s="1645" t="s">
        <v>212</v>
      </c>
      <c r="L195" s="1676" t="s">
        <v>213</v>
      </c>
    </row>
    <row r="196" spans="2:12" ht="12.75" customHeight="1">
      <c r="B196" s="1691"/>
      <c r="C196" s="1646"/>
      <c r="D196" s="1646"/>
      <c r="E196" s="1667"/>
      <c r="F196" s="1646"/>
      <c r="G196" s="1646"/>
      <c r="H196" s="1651"/>
      <c r="I196" s="1661"/>
      <c r="J196" s="1661"/>
      <c r="K196" s="1662"/>
      <c r="L196" s="1677"/>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641" t="s">
        <v>240</v>
      </c>
      <c r="D199" s="1641"/>
      <c r="E199" s="1641"/>
      <c r="F199" s="1641"/>
      <c r="G199" s="1641"/>
      <c r="H199" s="1641"/>
      <c r="I199" s="1641"/>
      <c r="J199" s="1641"/>
      <c r="K199" s="1641"/>
      <c r="L199" s="1670"/>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654" t="s">
        <v>203</v>
      </c>
      <c r="C234" s="1645" t="s">
        <v>18</v>
      </c>
      <c r="D234" s="1645" t="s">
        <v>204</v>
      </c>
      <c r="E234" s="1647" t="s">
        <v>205</v>
      </c>
      <c r="F234" s="1648"/>
      <c r="G234" s="1649"/>
      <c r="H234" s="1650" t="s">
        <v>206</v>
      </c>
      <c r="I234" s="1647" t="s">
        <v>207</v>
      </c>
      <c r="J234" s="1648"/>
      <c r="K234" s="1648"/>
      <c r="L234" s="1648"/>
    </row>
    <row r="235" spans="2:12">
      <c r="B235" s="1671"/>
      <c r="C235" s="1646"/>
      <c r="D235" s="1646"/>
      <c r="E235" s="1660" t="s">
        <v>208</v>
      </c>
      <c r="F235" s="1645" t="s">
        <v>209</v>
      </c>
      <c r="G235" s="1645" t="s">
        <v>210</v>
      </c>
      <c r="H235" s="1651"/>
      <c r="I235" s="1660" t="s">
        <v>211</v>
      </c>
      <c r="J235" s="1660" t="s">
        <v>20</v>
      </c>
      <c r="K235" s="1645" t="s">
        <v>212</v>
      </c>
      <c r="L235" s="1652" t="s">
        <v>213</v>
      </c>
    </row>
    <row r="236" spans="2:12">
      <c r="B236" s="1671"/>
      <c r="C236" s="1646"/>
      <c r="D236" s="1646"/>
      <c r="E236" s="1667"/>
      <c r="F236" s="1646"/>
      <c r="G236" s="1646"/>
      <c r="H236" s="1651"/>
      <c r="I236" s="1667"/>
      <c r="J236" s="1667"/>
      <c r="K236" s="1646"/>
      <c r="L236" s="1666"/>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664" t="s">
        <v>214</v>
      </c>
      <c r="D239" s="1664"/>
      <c r="E239" s="1664"/>
      <c r="F239" s="1664"/>
      <c r="G239" s="1664"/>
      <c r="H239" s="1664"/>
      <c r="I239" s="1664"/>
      <c r="J239" s="1664"/>
      <c r="K239" s="1664"/>
      <c r="L239" s="1664"/>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641" t="s">
        <v>239</v>
      </c>
      <c r="D256" s="1641"/>
      <c r="E256" s="1641"/>
      <c r="F256" s="1641"/>
      <c r="G256" s="1641"/>
      <c r="H256" s="1641"/>
      <c r="I256" s="1641"/>
      <c r="J256" s="1641"/>
      <c r="K256" s="1641"/>
      <c r="L256" s="1641"/>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668" t="s">
        <v>203</v>
      </c>
      <c r="C273" s="1645" t="s">
        <v>18</v>
      </c>
      <c r="D273" s="1645" t="s">
        <v>204</v>
      </c>
      <c r="E273" s="1647" t="s">
        <v>205</v>
      </c>
      <c r="F273" s="1648"/>
      <c r="G273" s="1649"/>
      <c r="H273" s="1650" t="s">
        <v>206</v>
      </c>
      <c r="I273" s="1652" t="s">
        <v>207</v>
      </c>
      <c r="J273" s="1653"/>
      <c r="K273" s="1653"/>
      <c r="L273" s="1653"/>
    </row>
    <row r="274" spans="2:12" ht="11.25" customHeight="1">
      <c r="B274" s="1669"/>
      <c r="C274" s="1646"/>
      <c r="D274" s="1646"/>
      <c r="E274" s="1660" t="s">
        <v>208</v>
      </c>
      <c r="F274" s="1645" t="s">
        <v>209</v>
      </c>
      <c r="G274" s="1645" t="s">
        <v>210</v>
      </c>
      <c r="H274" s="1651"/>
      <c r="I274" s="1660" t="s">
        <v>211</v>
      </c>
      <c r="J274" s="1660" t="s">
        <v>20</v>
      </c>
      <c r="K274" s="1645" t="s">
        <v>212</v>
      </c>
      <c r="L274" s="1652" t="s">
        <v>213</v>
      </c>
    </row>
    <row r="275" spans="2:12" ht="11.25" customHeight="1">
      <c r="B275" s="1669"/>
      <c r="C275" s="1646"/>
      <c r="D275" s="1646"/>
      <c r="E275" s="1667"/>
      <c r="F275" s="1646"/>
      <c r="G275" s="1646"/>
      <c r="H275" s="1651"/>
      <c r="I275" s="1661"/>
      <c r="J275" s="1661"/>
      <c r="K275" s="1662"/>
      <c r="L275" s="1666"/>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641" t="s">
        <v>240</v>
      </c>
      <c r="D278" s="1641"/>
      <c r="E278" s="1641"/>
      <c r="F278" s="1641"/>
      <c r="G278" s="1641"/>
      <c r="H278" s="1641"/>
      <c r="I278" s="1641"/>
      <c r="J278" s="1641"/>
      <c r="K278" s="1641"/>
      <c r="L278" s="1641"/>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660" t="s">
        <v>203</v>
      </c>
      <c r="C313" s="1645" t="s">
        <v>18</v>
      </c>
      <c r="D313" s="1645" t="s">
        <v>204</v>
      </c>
      <c r="E313" s="1647" t="s">
        <v>205</v>
      </c>
      <c r="F313" s="1648"/>
      <c r="G313" s="1649"/>
      <c r="H313" s="1645" t="s">
        <v>206</v>
      </c>
      <c r="I313" s="1647" t="s">
        <v>207</v>
      </c>
      <c r="J313" s="1648"/>
      <c r="K313" s="1648"/>
      <c r="L313" s="1649"/>
    </row>
    <row r="314" spans="2:12" ht="11.25" customHeight="1">
      <c r="B314" s="1667"/>
      <c r="C314" s="1646"/>
      <c r="D314" s="1646"/>
      <c r="E314" s="1655" t="s">
        <v>244</v>
      </c>
      <c r="F314" s="1658" t="s">
        <v>245</v>
      </c>
      <c r="G314" s="1658" t="s">
        <v>246</v>
      </c>
      <c r="H314" s="1646"/>
      <c r="I314" s="1660" t="s">
        <v>211</v>
      </c>
      <c r="J314" s="1660" t="s">
        <v>20</v>
      </c>
      <c r="K314" s="1645" t="s">
        <v>212</v>
      </c>
      <c r="L314" s="1660" t="s">
        <v>213</v>
      </c>
    </row>
    <row r="315" spans="2:12" ht="11.25" customHeight="1">
      <c r="B315" s="1661"/>
      <c r="C315" s="1662"/>
      <c r="D315" s="1662"/>
      <c r="E315" s="1657"/>
      <c r="F315" s="1659"/>
      <c r="G315" s="1659"/>
      <c r="H315" s="1662"/>
      <c r="I315" s="1661"/>
      <c r="J315" s="1661"/>
      <c r="K315" s="1662"/>
      <c r="L315" s="1661"/>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664" t="s">
        <v>214</v>
      </c>
      <c r="D318" s="1664"/>
      <c r="E318" s="1664"/>
      <c r="F318" s="1664"/>
      <c r="G318" s="1664"/>
      <c r="H318" s="1664"/>
      <c r="I318" s="1664"/>
      <c r="J318" s="1664"/>
      <c r="K318" s="1664"/>
      <c r="L318" s="1665"/>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641" t="s">
        <v>239</v>
      </c>
      <c r="D335" s="1641"/>
      <c r="E335" s="1641"/>
      <c r="F335" s="1641"/>
      <c r="G335" s="1641"/>
      <c r="H335" s="1641"/>
      <c r="I335" s="1641"/>
      <c r="J335" s="1641"/>
      <c r="K335" s="1641"/>
      <c r="L335" s="1642"/>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643" t="s">
        <v>203</v>
      </c>
      <c r="C352" s="1645" t="s">
        <v>18</v>
      </c>
      <c r="D352" s="1645" t="s">
        <v>204</v>
      </c>
      <c r="E352" s="1647" t="s">
        <v>205</v>
      </c>
      <c r="F352" s="1648"/>
      <c r="G352" s="1649"/>
      <c r="H352" s="1650" t="s">
        <v>206</v>
      </c>
      <c r="I352" s="1652" t="s">
        <v>207</v>
      </c>
      <c r="J352" s="1653"/>
      <c r="K352" s="1653"/>
      <c r="L352" s="1654"/>
    </row>
    <row r="353" spans="2:12" ht="11.25" customHeight="1">
      <c r="B353" s="1644"/>
      <c r="C353" s="1646"/>
      <c r="D353" s="1646"/>
      <c r="E353" s="1655" t="s">
        <v>244</v>
      </c>
      <c r="F353" s="1658" t="s">
        <v>245</v>
      </c>
      <c r="G353" s="1658" t="s">
        <v>246</v>
      </c>
      <c r="H353" s="1651"/>
      <c r="I353" s="1660" t="s">
        <v>211</v>
      </c>
      <c r="J353" s="1660" t="s">
        <v>20</v>
      </c>
      <c r="K353" s="1645" t="s">
        <v>212</v>
      </c>
      <c r="L353" s="1660" t="s">
        <v>213</v>
      </c>
    </row>
    <row r="354" spans="2:12" ht="11.25" customHeight="1">
      <c r="B354" s="1644"/>
      <c r="C354" s="1646"/>
      <c r="D354" s="1646"/>
      <c r="E354" s="1656"/>
      <c r="F354" s="1663"/>
      <c r="G354" s="1663"/>
      <c r="H354" s="1651"/>
      <c r="I354" s="1661"/>
      <c r="J354" s="1661"/>
      <c r="K354" s="1662"/>
      <c r="L354" s="1661"/>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641" t="s">
        <v>240</v>
      </c>
      <c r="D357" s="1641"/>
      <c r="E357" s="1641"/>
      <c r="F357" s="1641"/>
      <c r="G357" s="1641"/>
      <c r="H357" s="1641"/>
      <c r="I357" s="1641"/>
      <c r="J357" s="1641"/>
      <c r="K357" s="1641"/>
      <c r="L357" s="1642"/>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602" t="s">
        <v>203</v>
      </c>
      <c r="C393" s="1593" t="s">
        <v>18</v>
      </c>
      <c r="D393" s="1593" t="s">
        <v>204</v>
      </c>
      <c r="E393" s="1595" t="s">
        <v>205</v>
      </c>
      <c r="F393" s="1596"/>
      <c r="G393" s="1597"/>
      <c r="H393" s="1598" t="s">
        <v>206</v>
      </c>
      <c r="I393" s="1595" t="s">
        <v>207</v>
      </c>
      <c r="J393" s="1596"/>
      <c r="K393" s="1596"/>
      <c r="L393" s="1597"/>
    </row>
    <row r="394" spans="2:12" ht="11.25" customHeight="1">
      <c r="B394" s="1603"/>
      <c r="C394" s="1594"/>
      <c r="D394" s="1594"/>
      <c r="E394" s="1637" t="s">
        <v>244</v>
      </c>
      <c r="F394" s="1639" t="s">
        <v>245</v>
      </c>
      <c r="G394" s="1639" t="s">
        <v>246</v>
      </c>
      <c r="H394" s="1599"/>
      <c r="I394" s="1602" t="s">
        <v>211</v>
      </c>
      <c r="J394" s="1602" t="s">
        <v>20</v>
      </c>
      <c r="K394" s="1593" t="s">
        <v>212</v>
      </c>
      <c r="L394" s="1602" t="s">
        <v>213</v>
      </c>
    </row>
    <row r="395" spans="2:12" ht="11.25" customHeight="1">
      <c r="B395" s="1603"/>
      <c r="C395" s="1594"/>
      <c r="D395" s="1594"/>
      <c r="E395" s="1638"/>
      <c r="F395" s="1640"/>
      <c r="G395" s="1640"/>
      <c r="H395" s="1599"/>
      <c r="I395" s="1603"/>
      <c r="J395" s="1603"/>
      <c r="K395" s="1594"/>
      <c r="L395" s="1604"/>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589" t="s">
        <v>214</v>
      </c>
      <c r="D398" s="1589"/>
      <c r="E398" s="1589"/>
      <c r="F398" s="1589"/>
      <c r="G398" s="1589"/>
      <c r="H398" s="1589"/>
      <c r="I398" s="1589"/>
      <c r="J398" s="1589"/>
      <c r="K398" s="1589"/>
      <c r="L398" s="1634"/>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588" t="s">
        <v>239</v>
      </c>
      <c r="D415" s="1588"/>
      <c r="E415" s="1588"/>
      <c r="F415" s="1588"/>
      <c r="G415" s="1588"/>
      <c r="H415" s="1588"/>
      <c r="I415" s="1588"/>
      <c r="J415" s="1588"/>
      <c r="K415" s="1588"/>
      <c r="L415" s="1633"/>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635" t="s">
        <v>203</v>
      </c>
      <c r="C432" s="1593" t="s">
        <v>18</v>
      </c>
      <c r="D432" s="1593" t="s">
        <v>204</v>
      </c>
      <c r="E432" s="1595" t="s">
        <v>205</v>
      </c>
      <c r="F432" s="1596"/>
      <c r="G432" s="1597"/>
      <c r="H432" s="1598" t="s">
        <v>206</v>
      </c>
      <c r="I432" s="1600" t="s">
        <v>207</v>
      </c>
      <c r="J432" s="1601"/>
      <c r="K432" s="1601"/>
      <c r="L432" s="1631"/>
    </row>
    <row r="433" spans="2:12" ht="11.25" customHeight="1">
      <c r="B433" s="1636"/>
      <c r="C433" s="1594"/>
      <c r="D433" s="1594"/>
      <c r="E433" s="1637" t="s">
        <v>244</v>
      </c>
      <c r="F433" s="1639" t="s">
        <v>245</v>
      </c>
      <c r="G433" s="1639" t="s">
        <v>246</v>
      </c>
      <c r="H433" s="1599"/>
      <c r="I433" s="1602" t="s">
        <v>211</v>
      </c>
      <c r="J433" s="1602" t="s">
        <v>20</v>
      </c>
      <c r="K433" s="1593" t="s">
        <v>212</v>
      </c>
      <c r="L433" s="1602" t="s">
        <v>213</v>
      </c>
    </row>
    <row r="434" spans="2:12" ht="11.25" customHeight="1">
      <c r="B434" s="1636"/>
      <c r="C434" s="1594"/>
      <c r="D434" s="1594"/>
      <c r="E434" s="1638"/>
      <c r="F434" s="1640"/>
      <c r="G434" s="1640"/>
      <c r="H434" s="1599"/>
      <c r="I434" s="1604"/>
      <c r="J434" s="1604"/>
      <c r="K434" s="1605"/>
      <c r="L434" s="1604"/>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588" t="s">
        <v>240</v>
      </c>
      <c r="D437" s="1588"/>
      <c r="E437" s="1588"/>
      <c r="F437" s="1588"/>
      <c r="G437" s="1588"/>
      <c r="H437" s="1588"/>
      <c r="I437" s="1588"/>
      <c r="J437" s="1588"/>
      <c r="K437" s="1588"/>
      <c r="L437" s="1633"/>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602" t="s">
        <v>203</v>
      </c>
      <c r="C475" s="1593" t="s">
        <v>18</v>
      </c>
      <c r="D475" s="1593" t="s">
        <v>204</v>
      </c>
      <c r="E475" s="1595" t="s">
        <v>205</v>
      </c>
      <c r="F475" s="1596"/>
      <c r="G475" s="1597"/>
      <c r="H475" s="1598" t="s">
        <v>206</v>
      </c>
      <c r="I475" s="1595" t="s">
        <v>207</v>
      </c>
      <c r="J475" s="1596"/>
      <c r="K475" s="1596"/>
      <c r="L475" s="1597"/>
    </row>
    <row r="476" spans="2:12" ht="11.25" customHeight="1">
      <c r="B476" s="1603"/>
      <c r="C476" s="1594"/>
      <c r="D476" s="1594"/>
      <c r="E476" s="1637" t="s">
        <v>244</v>
      </c>
      <c r="F476" s="1639" t="s">
        <v>245</v>
      </c>
      <c r="G476" s="1639" t="s">
        <v>246</v>
      </c>
      <c r="H476" s="1599"/>
      <c r="I476" s="1602" t="s">
        <v>211</v>
      </c>
      <c r="J476" s="1602" t="s">
        <v>20</v>
      </c>
      <c r="K476" s="1593" t="s">
        <v>212</v>
      </c>
      <c r="L476" s="1602" t="s">
        <v>213</v>
      </c>
    </row>
    <row r="477" spans="2:12" ht="11.25" customHeight="1">
      <c r="B477" s="1603"/>
      <c r="C477" s="1594"/>
      <c r="D477" s="1594"/>
      <c r="E477" s="1638"/>
      <c r="F477" s="1640"/>
      <c r="G477" s="1640"/>
      <c r="H477" s="1599"/>
      <c r="I477" s="1603"/>
      <c r="J477" s="1603"/>
      <c r="K477" s="1594"/>
      <c r="L477" s="1604"/>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589" t="s">
        <v>214</v>
      </c>
      <c r="D480" s="1589"/>
      <c r="E480" s="1589"/>
      <c r="F480" s="1589"/>
      <c r="G480" s="1589"/>
      <c r="H480" s="1589"/>
      <c r="I480" s="1589"/>
      <c r="J480" s="1589"/>
      <c r="K480" s="1589"/>
      <c r="L480" s="1634"/>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588" t="s">
        <v>239</v>
      </c>
      <c r="D497" s="1588"/>
      <c r="E497" s="1588"/>
      <c r="F497" s="1588"/>
      <c r="G497" s="1588"/>
      <c r="H497" s="1588"/>
      <c r="I497" s="1588"/>
      <c r="J497" s="1588"/>
      <c r="K497" s="1588"/>
      <c r="L497" s="1633"/>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635" t="s">
        <v>203</v>
      </c>
      <c r="C514" s="1593" t="s">
        <v>18</v>
      </c>
      <c r="D514" s="1593" t="s">
        <v>204</v>
      </c>
      <c r="E514" s="1595" t="s">
        <v>205</v>
      </c>
      <c r="F514" s="1596"/>
      <c r="G514" s="1597"/>
      <c r="H514" s="1598" t="s">
        <v>206</v>
      </c>
      <c r="I514" s="1600" t="s">
        <v>207</v>
      </c>
      <c r="J514" s="1601"/>
      <c r="K514" s="1601"/>
      <c r="L514" s="1631"/>
    </row>
    <row r="515" spans="2:12" ht="11.25" customHeight="1">
      <c r="B515" s="1636"/>
      <c r="C515" s="1594"/>
      <c r="D515" s="1594"/>
      <c r="E515" s="1637" t="s">
        <v>244</v>
      </c>
      <c r="F515" s="1639" t="s">
        <v>245</v>
      </c>
      <c r="G515" s="1639" t="s">
        <v>246</v>
      </c>
      <c r="H515" s="1599"/>
      <c r="I515" s="1602" t="s">
        <v>211</v>
      </c>
      <c r="J515" s="1602" t="s">
        <v>20</v>
      </c>
      <c r="K515" s="1593" t="s">
        <v>212</v>
      </c>
      <c r="L515" s="1602" t="s">
        <v>213</v>
      </c>
    </row>
    <row r="516" spans="2:12" ht="11.25" customHeight="1">
      <c r="B516" s="1636"/>
      <c r="C516" s="1594"/>
      <c r="D516" s="1594"/>
      <c r="E516" s="1638"/>
      <c r="F516" s="1640"/>
      <c r="G516" s="1640"/>
      <c r="H516" s="1599"/>
      <c r="I516" s="1604"/>
      <c r="J516" s="1604"/>
      <c r="K516" s="1605"/>
      <c r="L516" s="1604"/>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588" t="s">
        <v>240</v>
      </c>
      <c r="D519" s="1588"/>
      <c r="E519" s="1588"/>
      <c r="F519" s="1588"/>
      <c r="G519" s="1588"/>
      <c r="H519" s="1588"/>
      <c r="I519" s="1588"/>
      <c r="J519" s="1588"/>
      <c r="K519" s="1588"/>
      <c r="L519" s="1633"/>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631" t="s">
        <v>203</v>
      </c>
      <c r="C558" s="1593" t="s">
        <v>18</v>
      </c>
      <c r="D558" s="1593" t="s">
        <v>204</v>
      </c>
      <c r="E558" s="1595" t="s">
        <v>205</v>
      </c>
      <c r="F558" s="1596"/>
      <c r="G558" s="1597"/>
      <c r="H558" s="1598" t="s">
        <v>206</v>
      </c>
      <c r="I558" s="1595" t="s">
        <v>207</v>
      </c>
      <c r="J558" s="1596"/>
      <c r="K558" s="1596"/>
      <c r="L558"/>
    </row>
    <row r="559" spans="2:12" ht="12.75" customHeight="1">
      <c r="B559" s="1632"/>
      <c r="C559" s="1594"/>
      <c r="D559" s="1594"/>
      <c r="E559" s="1602" t="s">
        <v>244</v>
      </c>
      <c r="F559" s="1593" t="s">
        <v>245</v>
      </c>
      <c r="G559" s="1593" t="s">
        <v>246</v>
      </c>
      <c r="H559" s="1599"/>
      <c r="I559" s="1602" t="s">
        <v>211</v>
      </c>
      <c r="J559" s="1602" t="s">
        <v>20</v>
      </c>
      <c r="K559" s="1593" t="s">
        <v>283</v>
      </c>
      <c r="L559"/>
    </row>
    <row r="560" spans="2:12" ht="12.75">
      <c r="B560" s="1632"/>
      <c r="C560" s="1594"/>
      <c r="D560" s="1594"/>
      <c r="E560" s="1603"/>
      <c r="F560" s="1594"/>
      <c r="G560" s="1594"/>
      <c r="H560" s="1599"/>
      <c r="I560" s="1603"/>
      <c r="J560" s="1603"/>
      <c r="K560" s="1594"/>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589" t="s">
        <v>214</v>
      </c>
      <c r="D563" s="1589"/>
      <c r="E563" s="1589"/>
      <c r="F563" s="1589"/>
      <c r="G563" s="1589"/>
      <c r="H563" s="1589"/>
      <c r="I563" s="1589"/>
      <c r="J563" s="1589"/>
      <c r="K563" s="1589"/>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588" t="s">
        <v>239</v>
      </c>
      <c r="D580" s="1588"/>
      <c r="E580" s="1588"/>
      <c r="F580" s="1588"/>
      <c r="G580" s="1588"/>
      <c r="H580" s="1588"/>
      <c r="I580" s="1588"/>
      <c r="J580" s="1588"/>
      <c r="K580" s="1588"/>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629" t="s">
        <v>203</v>
      </c>
      <c r="C597" s="1593" t="s">
        <v>18</v>
      </c>
      <c r="D597" s="1593" t="s">
        <v>204</v>
      </c>
      <c r="E597" s="1595" t="s">
        <v>205</v>
      </c>
      <c r="F597" s="1596"/>
      <c r="G597" s="1597"/>
      <c r="H597" s="1598" t="s">
        <v>206</v>
      </c>
      <c r="I597" s="1600" t="s">
        <v>207</v>
      </c>
      <c r="J597" s="1601"/>
      <c r="K597" s="1601"/>
      <c r="L597"/>
    </row>
    <row r="598" spans="2:12" ht="12.75" customHeight="1">
      <c r="B598" s="1630"/>
      <c r="C598" s="1594"/>
      <c r="D598" s="1594"/>
      <c r="E598" s="1602" t="s">
        <v>244</v>
      </c>
      <c r="F598" s="1593" t="s">
        <v>245</v>
      </c>
      <c r="G598" s="1593" t="s">
        <v>246</v>
      </c>
      <c r="H598" s="1599"/>
      <c r="I598" s="1602" t="s">
        <v>211</v>
      </c>
      <c r="J598" s="1602" t="s">
        <v>20</v>
      </c>
      <c r="K598" s="1593" t="s">
        <v>212</v>
      </c>
      <c r="L598"/>
    </row>
    <row r="599" spans="2:12" ht="12.75" customHeight="1">
      <c r="B599" s="1630"/>
      <c r="C599" s="1594"/>
      <c r="D599" s="1594"/>
      <c r="E599" s="1603"/>
      <c r="F599" s="1594"/>
      <c r="G599" s="1594"/>
      <c r="H599" s="1599"/>
      <c r="I599" s="1604"/>
      <c r="J599" s="1604"/>
      <c r="K599" s="1605"/>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588" t="s">
        <v>240</v>
      </c>
      <c r="D602" s="1588"/>
      <c r="E602" s="1588"/>
      <c r="F602" s="1588"/>
      <c r="G602" s="1588"/>
      <c r="H602" s="1588"/>
      <c r="I602" s="1588"/>
      <c r="J602" s="1588"/>
      <c r="K602" s="1588"/>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617" t="s">
        <v>368</v>
      </c>
      <c r="C636" s="1617"/>
      <c r="D636" s="1617"/>
      <c r="E636" s="1617"/>
      <c r="F636" s="1617"/>
      <c r="G636" s="1617"/>
      <c r="H636" s="1617"/>
      <c r="I636" s="1617"/>
      <c r="J636" s="1617"/>
      <c r="K636" s="1617"/>
    </row>
    <row r="637" spans="2:12" ht="18.75" thickBot="1">
      <c r="B637" s="557"/>
      <c r="C637" s="557"/>
      <c r="D637" s="557"/>
      <c r="E637" s="557"/>
      <c r="F637" s="558" t="s">
        <v>202</v>
      </c>
      <c r="G637" s="557"/>
      <c r="H637" s="557"/>
      <c r="I637" s="557"/>
      <c r="J637" s="557"/>
      <c r="K637" s="557"/>
    </row>
    <row r="638" spans="2:12" ht="12.75" customHeight="1">
      <c r="B638" s="1618" t="s">
        <v>203</v>
      </c>
      <c r="C638" s="1619" t="s">
        <v>18</v>
      </c>
      <c r="D638" s="1619" t="s">
        <v>204</v>
      </c>
      <c r="E638" s="1624" t="s">
        <v>205</v>
      </c>
      <c r="F638" s="1625"/>
      <c r="G638" s="1626"/>
      <c r="H638" s="1627" t="s">
        <v>206</v>
      </c>
      <c r="I638" s="1624" t="s">
        <v>207</v>
      </c>
      <c r="J638" s="1625"/>
      <c r="K638" s="1628"/>
    </row>
    <row r="639" spans="2:12" ht="11.25" customHeight="1">
      <c r="B639" s="1610"/>
      <c r="C639" s="1594"/>
      <c r="D639" s="1594"/>
      <c r="E639" s="1602" t="s">
        <v>244</v>
      </c>
      <c r="F639" s="1593" t="s">
        <v>245</v>
      </c>
      <c r="G639" s="1593" t="s">
        <v>246</v>
      </c>
      <c r="H639" s="1599"/>
      <c r="I639" s="1602" t="s">
        <v>211</v>
      </c>
      <c r="J639" s="1602" t="s">
        <v>20</v>
      </c>
      <c r="K639" s="1612" t="s">
        <v>283</v>
      </c>
    </row>
    <row r="640" spans="2:12" ht="11.25" customHeight="1">
      <c r="B640" s="1610"/>
      <c r="C640" s="1594"/>
      <c r="D640" s="1594"/>
      <c r="E640" s="1603"/>
      <c r="F640" s="1594"/>
      <c r="G640" s="1594"/>
      <c r="H640" s="1599"/>
      <c r="I640" s="1603"/>
      <c r="J640" s="1603"/>
      <c r="K640" s="1613"/>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589" t="s">
        <v>214</v>
      </c>
      <c r="D643" s="1589"/>
      <c r="E643" s="1589"/>
      <c r="F643" s="1589"/>
      <c r="G643" s="1589"/>
      <c r="H643" s="1589"/>
      <c r="I643" s="1589"/>
      <c r="J643" s="1589"/>
      <c r="K643" s="1590"/>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588" t="s">
        <v>239</v>
      </c>
      <c r="D660" s="1588"/>
      <c r="E660" s="1588"/>
      <c r="F660" s="1588"/>
      <c r="G660" s="1588"/>
      <c r="H660" s="1588"/>
      <c r="I660" s="1588"/>
      <c r="J660" s="1588"/>
      <c r="K660" s="1614"/>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591" t="s">
        <v>203</v>
      </c>
      <c r="C677" s="1593" t="s">
        <v>18</v>
      </c>
      <c r="D677" s="1593" t="s">
        <v>204</v>
      </c>
      <c r="E677" s="1595" t="s">
        <v>205</v>
      </c>
      <c r="F677" s="1596"/>
      <c r="G677" s="1597"/>
      <c r="H677" s="1598" t="s">
        <v>206</v>
      </c>
      <c r="I677" s="1600" t="s">
        <v>207</v>
      </c>
      <c r="J677" s="1601"/>
      <c r="K677" s="1615"/>
    </row>
    <row r="678" spans="2:14" ht="11.25" customHeight="1">
      <c r="B678" s="1592"/>
      <c r="C678" s="1594"/>
      <c r="D678" s="1594"/>
      <c r="E678" s="1602" t="s">
        <v>244</v>
      </c>
      <c r="F678" s="1593" t="s">
        <v>245</v>
      </c>
      <c r="G678" s="1593" t="s">
        <v>246</v>
      </c>
      <c r="H678" s="1599"/>
      <c r="I678" s="1602" t="s">
        <v>211</v>
      </c>
      <c r="J678" s="1602" t="s">
        <v>20</v>
      </c>
      <c r="K678" s="1612" t="s">
        <v>212</v>
      </c>
    </row>
    <row r="679" spans="2:14" ht="11.25" customHeight="1">
      <c r="B679" s="1592"/>
      <c r="C679" s="1594"/>
      <c r="D679" s="1594"/>
      <c r="E679" s="1603"/>
      <c r="F679" s="1594"/>
      <c r="G679" s="1594"/>
      <c r="H679" s="1599"/>
      <c r="I679" s="1604"/>
      <c r="J679" s="1604"/>
      <c r="K679" s="1616"/>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588" t="s">
        <v>240</v>
      </c>
      <c r="D682" s="1588"/>
      <c r="E682" s="1588"/>
      <c r="F682" s="1588"/>
      <c r="G682" s="1588"/>
      <c r="H682" s="1588"/>
      <c r="I682" s="1588"/>
      <c r="J682" s="1588"/>
      <c r="K682" s="1614"/>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617" t="s">
        <v>415</v>
      </c>
      <c r="C715" s="1617"/>
      <c r="D715" s="1617"/>
      <c r="E715" s="1617"/>
      <c r="F715" s="1617"/>
      <c r="G715" s="1617"/>
      <c r="H715" s="1617"/>
      <c r="I715" s="1617"/>
      <c r="J715" s="1617"/>
      <c r="K715" s="1617"/>
      <c r="L715"/>
    </row>
    <row r="716" spans="2:12" ht="18.75" thickBot="1">
      <c r="B716" s="689"/>
      <c r="C716" s="689"/>
      <c r="D716" s="689"/>
      <c r="E716" s="689"/>
      <c r="F716" s="558" t="s">
        <v>202</v>
      </c>
      <c r="G716" s="689"/>
      <c r="H716" s="689"/>
      <c r="I716" s="689"/>
      <c r="J716" s="689"/>
      <c r="K716" s="689"/>
    </row>
    <row r="717" spans="2:12" ht="12.75" customHeight="1">
      <c r="B717" s="1618" t="s">
        <v>203</v>
      </c>
      <c r="C717" s="1619" t="s">
        <v>18</v>
      </c>
      <c r="D717" s="1619" t="s">
        <v>204</v>
      </c>
      <c r="E717" s="1620" t="s">
        <v>205</v>
      </c>
      <c r="F717" s="1621"/>
      <c r="G717" s="1622"/>
      <c r="H717" s="1619" t="s">
        <v>206</v>
      </c>
      <c r="I717" s="1620" t="s">
        <v>207</v>
      </c>
      <c r="J717" s="1621"/>
      <c r="K717" s="1623"/>
    </row>
    <row r="718" spans="2:12" ht="11.25" customHeight="1">
      <c r="B718" s="1610"/>
      <c r="C718" s="1594"/>
      <c r="D718" s="1594"/>
      <c r="E718" s="1603" t="s">
        <v>244</v>
      </c>
      <c r="F718" s="1594" t="s">
        <v>245</v>
      </c>
      <c r="G718" s="1594" t="s">
        <v>246</v>
      </c>
      <c r="H718" s="1594"/>
      <c r="I718" s="1603" t="s">
        <v>211</v>
      </c>
      <c r="J718" s="1603" t="s">
        <v>20</v>
      </c>
      <c r="K718" s="1613" t="s">
        <v>283</v>
      </c>
    </row>
    <row r="719" spans="2:12" ht="17.25" customHeight="1">
      <c r="B719" s="1610"/>
      <c r="C719" s="1594"/>
      <c r="D719" s="1594"/>
      <c r="E719" s="1603"/>
      <c r="F719" s="1594"/>
      <c r="G719" s="1594"/>
      <c r="H719" s="1594"/>
      <c r="I719" s="1603"/>
      <c r="J719" s="1603"/>
      <c r="K719" s="1613"/>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589" t="s">
        <v>214</v>
      </c>
      <c r="D722" s="1589"/>
      <c r="E722" s="1589"/>
      <c r="F722" s="1589"/>
      <c r="G722" s="1589"/>
      <c r="H722" s="1589"/>
      <c r="I722" s="1589"/>
      <c r="J722" s="1589"/>
      <c r="K722" s="1590"/>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588" t="s">
        <v>239</v>
      </c>
      <c r="D739" s="1588"/>
      <c r="E739" s="1588"/>
      <c r="F739" s="1588"/>
      <c r="G739" s="1588"/>
      <c r="H739" s="1588"/>
      <c r="I739" s="1588"/>
      <c r="J739" s="1588"/>
      <c r="K739" s="1614"/>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591" t="s">
        <v>203</v>
      </c>
      <c r="C756" s="1593" t="s">
        <v>18</v>
      </c>
      <c r="D756" s="1593" t="s">
        <v>204</v>
      </c>
      <c r="E756" s="1595" t="s">
        <v>205</v>
      </c>
      <c r="F756" s="1596"/>
      <c r="G756" s="1597"/>
      <c r="H756" s="1598" t="s">
        <v>206</v>
      </c>
      <c r="I756" s="1600" t="s">
        <v>207</v>
      </c>
      <c r="J756" s="1601"/>
      <c r="K756" s="1615"/>
    </row>
    <row r="757" spans="2:11" ht="11.25" customHeight="1">
      <c r="B757" s="1592"/>
      <c r="C757" s="1594"/>
      <c r="D757" s="1594"/>
      <c r="E757" s="1602" t="s">
        <v>244</v>
      </c>
      <c r="F757" s="1593" t="s">
        <v>245</v>
      </c>
      <c r="G757" s="1593" t="s">
        <v>246</v>
      </c>
      <c r="H757" s="1599"/>
      <c r="I757" s="1602" t="s">
        <v>211</v>
      </c>
      <c r="J757" s="1602" t="s">
        <v>20</v>
      </c>
      <c r="K757" s="1612" t="s">
        <v>212</v>
      </c>
    </row>
    <row r="758" spans="2:11" ht="11.25" customHeight="1">
      <c r="B758" s="1592"/>
      <c r="C758" s="1594"/>
      <c r="D758" s="1594"/>
      <c r="E758" s="1603"/>
      <c r="F758" s="1594"/>
      <c r="G758" s="1594"/>
      <c r="H758" s="1599"/>
      <c r="I758" s="1604"/>
      <c r="J758" s="1604"/>
      <c r="K758" s="1616"/>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588" t="s">
        <v>240</v>
      </c>
      <c r="D761" s="1588"/>
      <c r="E761" s="1588"/>
      <c r="F761" s="1588"/>
      <c r="G761" s="1588"/>
      <c r="H761" s="1588"/>
      <c r="I761" s="1588"/>
      <c r="J761" s="1588"/>
      <c r="K761" s="1614"/>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617" t="s">
        <v>476</v>
      </c>
      <c r="C795" s="1617"/>
      <c r="D795" s="1617"/>
      <c r="E795" s="1617"/>
      <c r="F795" s="1617"/>
      <c r="G795" s="1617"/>
      <c r="H795" s="1617"/>
      <c r="I795" s="1617"/>
      <c r="J795" s="1617"/>
      <c r="K795" s="1617"/>
    </row>
    <row r="796" spans="2:11" ht="18.75" thickBot="1">
      <c r="B796" s="787"/>
      <c r="C796" s="787"/>
      <c r="D796" s="787"/>
      <c r="E796" s="787"/>
      <c r="F796" s="558" t="s">
        <v>202</v>
      </c>
      <c r="G796" s="787"/>
      <c r="H796" s="787"/>
      <c r="I796" s="787"/>
      <c r="J796" s="787"/>
      <c r="K796" s="787"/>
    </row>
    <row r="797" spans="2:11" ht="12.75">
      <c r="B797" s="1618" t="s">
        <v>203</v>
      </c>
      <c r="C797" s="1619" t="s">
        <v>18</v>
      </c>
      <c r="D797" s="1619" t="s">
        <v>204</v>
      </c>
      <c r="E797" s="1620" t="s">
        <v>205</v>
      </c>
      <c r="F797" s="1621"/>
      <c r="G797" s="1622"/>
      <c r="H797" s="1619" t="s">
        <v>206</v>
      </c>
      <c r="I797" s="1620" t="s">
        <v>207</v>
      </c>
      <c r="J797" s="1621"/>
      <c r="K797" s="1623"/>
    </row>
    <row r="798" spans="2:11">
      <c r="B798" s="1610"/>
      <c r="C798" s="1594"/>
      <c r="D798" s="1594"/>
      <c r="E798" s="1603" t="s">
        <v>244</v>
      </c>
      <c r="F798" s="1594" t="s">
        <v>245</v>
      </c>
      <c r="G798" s="1594" t="s">
        <v>246</v>
      </c>
      <c r="H798" s="1594"/>
      <c r="I798" s="1603" t="s">
        <v>211</v>
      </c>
      <c r="J798" s="1603" t="s">
        <v>20</v>
      </c>
      <c r="K798" s="1613" t="s">
        <v>283</v>
      </c>
    </row>
    <row r="799" spans="2:11" ht="12" thickBot="1">
      <c r="B799" s="1693"/>
      <c r="C799" s="1694"/>
      <c r="D799" s="1694"/>
      <c r="E799" s="1695"/>
      <c r="F799" s="1694"/>
      <c r="G799" s="1694"/>
      <c r="H799" s="1694"/>
      <c r="I799" s="1695"/>
      <c r="J799" s="1695"/>
      <c r="K799" s="1696"/>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589" t="s">
        <v>214</v>
      </c>
      <c r="D802" s="1589"/>
      <c r="E802" s="1589"/>
      <c r="F802" s="1589"/>
      <c r="G802" s="1589"/>
      <c r="H802" s="1589"/>
      <c r="I802" s="1589"/>
      <c r="J802" s="1589"/>
      <c r="K802" s="1590"/>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588" t="s">
        <v>239</v>
      </c>
      <c r="D819" s="1588"/>
      <c r="E819" s="1588"/>
      <c r="F819" s="1588"/>
      <c r="G819" s="1588"/>
      <c r="H819" s="1588"/>
      <c r="I819" s="1588"/>
      <c r="J819" s="1588"/>
      <c r="K819" s="1614"/>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591" t="s">
        <v>203</v>
      </c>
      <c r="C836" s="1593" t="s">
        <v>18</v>
      </c>
      <c r="D836" s="1593" t="s">
        <v>204</v>
      </c>
      <c r="E836" s="1595" t="s">
        <v>205</v>
      </c>
      <c r="F836" s="1596"/>
      <c r="G836" s="1597"/>
      <c r="H836" s="1598" t="s">
        <v>206</v>
      </c>
      <c r="I836" s="1600" t="s">
        <v>207</v>
      </c>
      <c r="J836" s="1601"/>
      <c r="K836" s="1615"/>
    </row>
    <row r="837" spans="2:11" ht="11.25" customHeight="1">
      <c r="B837" s="1592"/>
      <c r="C837" s="1594"/>
      <c r="D837" s="1594"/>
      <c r="E837" s="1602" t="s">
        <v>244</v>
      </c>
      <c r="F837" s="1593" t="s">
        <v>245</v>
      </c>
      <c r="G837" s="1593" t="s">
        <v>246</v>
      </c>
      <c r="H837" s="1599"/>
      <c r="I837" s="1602" t="s">
        <v>211</v>
      </c>
      <c r="J837" s="1602" t="s">
        <v>20</v>
      </c>
      <c r="K837" s="1612" t="s">
        <v>212</v>
      </c>
    </row>
    <row r="838" spans="2:11" ht="11.25" customHeight="1">
      <c r="B838" s="1592"/>
      <c r="C838" s="1594"/>
      <c r="D838" s="1594"/>
      <c r="E838" s="1603"/>
      <c r="F838" s="1594"/>
      <c r="G838" s="1594"/>
      <c r="H838" s="1599"/>
      <c r="I838" s="1604"/>
      <c r="J838" s="1604"/>
      <c r="K838" s="1616"/>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588" t="s">
        <v>240</v>
      </c>
      <c r="D841" s="1588"/>
      <c r="E841" s="1588"/>
      <c r="F841" s="1588"/>
      <c r="G841" s="1588"/>
      <c r="H841" s="1588"/>
      <c r="I841" s="1588"/>
      <c r="J841" s="1588"/>
      <c r="K841" s="1614"/>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606" t="s">
        <v>513</v>
      </c>
      <c r="C875" s="1607"/>
      <c r="D875" s="1607"/>
      <c r="E875" s="1607"/>
      <c r="F875" s="1607"/>
      <c r="G875" s="1607"/>
      <c r="H875" s="1607"/>
      <c r="I875" s="1607"/>
      <c r="J875" s="1607"/>
      <c r="K875" s="1608"/>
    </row>
    <row r="876" spans="2:11" ht="18">
      <c r="B876" s="1034"/>
      <c r="C876" s="1035"/>
      <c r="D876" s="1035"/>
      <c r="E876" s="1035"/>
      <c r="F876" s="1036" t="s">
        <v>202</v>
      </c>
      <c r="G876" s="1035"/>
      <c r="H876" s="1035"/>
      <c r="I876" s="1035"/>
      <c r="J876" s="1035"/>
      <c r="K876" s="1037"/>
    </row>
    <row r="877" spans="2:11" ht="12.75">
      <c r="B877" s="1609" t="s">
        <v>203</v>
      </c>
      <c r="C877" s="1593" t="s">
        <v>18</v>
      </c>
      <c r="D877" s="1593" t="s">
        <v>204</v>
      </c>
      <c r="E877" s="1595" t="s">
        <v>205</v>
      </c>
      <c r="F877" s="1596"/>
      <c r="G877" s="1597"/>
      <c r="H877" s="1598" t="s">
        <v>206</v>
      </c>
      <c r="I877" s="1595" t="s">
        <v>207</v>
      </c>
      <c r="J877" s="1596"/>
      <c r="K877" s="1611"/>
    </row>
    <row r="878" spans="2:11">
      <c r="B878" s="1610"/>
      <c r="C878" s="1594"/>
      <c r="D878" s="1594"/>
      <c r="E878" s="1602" t="s">
        <v>244</v>
      </c>
      <c r="F878" s="1593" t="s">
        <v>245</v>
      </c>
      <c r="G878" s="1593" t="s">
        <v>246</v>
      </c>
      <c r="H878" s="1599"/>
      <c r="I878" s="1602" t="s">
        <v>211</v>
      </c>
      <c r="J878" s="1602" t="s">
        <v>20</v>
      </c>
      <c r="K878" s="1612" t="s">
        <v>283</v>
      </c>
    </row>
    <row r="879" spans="2:11">
      <c r="B879" s="1610"/>
      <c r="C879" s="1594"/>
      <c r="D879" s="1594"/>
      <c r="E879" s="1603"/>
      <c r="F879" s="1594"/>
      <c r="G879" s="1594"/>
      <c r="H879" s="1599"/>
      <c r="I879" s="1603"/>
      <c r="J879" s="1603"/>
      <c r="K879" s="1613"/>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589" t="s">
        <v>214</v>
      </c>
      <c r="D882" s="1589"/>
      <c r="E882" s="1589"/>
      <c r="F882" s="1589"/>
      <c r="G882" s="1589"/>
      <c r="H882" s="1589"/>
      <c r="I882" s="1589"/>
      <c r="J882" s="1589"/>
      <c r="K882" s="1590"/>
    </row>
    <row r="883" spans="2:11" ht="12.75">
      <c r="B883" s="661"/>
      <c r="C883" s="503"/>
      <c r="D883" s="503"/>
      <c r="E883" s="503"/>
      <c r="F883" s="503"/>
      <c r="G883" s="503"/>
      <c r="H883" s="503"/>
      <c r="I883" s="503"/>
      <c r="J883" s="503"/>
      <c r="K883" s="662"/>
    </row>
    <row r="884" spans="2:11" ht="12.75">
      <c r="B884" s="1818" t="s">
        <v>215</v>
      </c>
      <c r="C884" s="676">
        <f>SUM(D884+H884)</f>
        <v>136406</v>
      </c>
      <c r="D884" s="676">
        <v>2862</v>
      </c>
      <c r="E884" s="676">
        <v>1106</v>
      </c>
      <c r="F884" s="676">
        <v>1311</v>
      </c>
      <c r="G884" s="676">
        <v>445</v>
      </c>
      <c r="H884" s="676">
        <v>133544</v>
      </c>
      <c r="I884" s="676">
        <v>24250</v>
      </c>
      <c r="J884" s="676">
        <v>40380</v>
      </c>
      <c r="K884" s="677">
        <v>68914</v>
      </c>
    </row>
    <row r="885" spans="2:11" ht="12.75">
      <c r="B885" s="1818" t="s">
        <v>216</v>
      </c>
      <c r="C885" s="676">
        <f t="shared" ref="C885:C895" si="97">SUM(D885+H885)</f>
        <v>142255</v>
      </c>
      <c r="D885" s="676">
        <v>3597</v>
      </c>
      <c r="E885" s="676">
        <v>2031</v>
      </c>
      <c r="F885" s="676">
        <v>1290</v>
      </c>
      <c r="G885" s="676">
        <v>276</v>
      </c>
      <c r="H885" s="676">
        <v>138658</v>
      </c>
      <c r="I885" s="676">
        <v>24835</v>
      </c>
      <c r="J885" s="676">
        <v>39907</v>
      </c>
      <c r="K885" s="677">
        <v>73916</v>
      </c>
    </row>
    <row r="886" spans="2:11" ht="12.75">
      <c r="B886" s="1818" t="s">
        <v>217</v>
      </c>
      <c r="C886" s="676">
        <f t="shared" si="97"/>
        <v>170008</v>
      </c>
      <c r="D886" s="678">
        <v>3972</v>
      </c>
      <c r="E886" s="678">
        <v>2161</v>
      </c>
      <c r="F886" s="678">
        <v>1402</v>
      </c>
      <c r="G886" s="679">
        <v>409</v>
      </c>
      <c r="H886" s="676">
        <v>166036</v>
      </c>
      <c r="I886" s="678">
        <v>28907</v>
      </c>
      <c r="J886" s="678">
        <v>44929</v>
      </c>
      <c r="K886" s="679">
        <v>92200</v>
      </c>
    </row>
    <row r="887" spans="2:11" ht="12.75">
      <c r="B887" s="1818" t="s">
        <v>218</v>
      </c>
      <c r="C887" s="676">
        <f>SUM(D887+H887)</f>
        <v>124444</v>
      </c>
      <c r="D887" s="676">
        <v>2810</v>
      </c>
      <c r="E887" s="677">
        <v>1441</v>
      </c>
      <c r="F887" s="677">
        <v>987</v>
      </c>
      <c r="G887" s="676">
        <v>382</v>
      </c>
      <c r="H887" s="676">
        <v>121634</v>
      </c>
      <c r="I887" s="676">
        <v>20977</v>
      </c>
      <c r="J887" s="676">
        <v>36045</v>
      </c>
      <c r="K887" s="677">
        <v>64612</v>
      </c>
    </row>
    <row r="888" spans="2:11" ht="12.75">
      <c r="B888" s="1818" t="s">
        <v>219</v>
      </c>
      <c r="C888" s="676">
        <f>SUM(D888+H888)</f>
        <v>151047</v>
      </c>
      <c r="D888" s="1074">
        <v>2945</v>
      </c>
      <c r="E888" s="1075">
        <v>1490</v>
      </c>
      <c r="F888" s="1076">
        <v>1101</v>
      </c>
      <c r="G888" s="1076">
        <v>354</v>
      </c>
      <c r="H888" s="1074">
        <v>148102</v>
      </c>
      <c r="I888" s="1075">
        <v>27100</v>
      </c>
      <c r="J888" s="1075">
        <v>38353</v>
      </c>
      <c r="K888" s="1076">
        <v>82649</v>
      </c>
    </row>
    <row r="889" spans="2:11" ht="12.75">
      <c r="B889" s="1818" t="s">
        <v>220</v>
      </c>
      <c r="C889" s="676">
        <f t="shared" si="97"/>
        <v>147309</v>
      </c>
      <c r="D889" s="676">
        <v>3287</v>
      </c>
      <c r="E889" s="677">
        <v>1703</v>
      </c>
      <c r="F889" s="677">
        <v>1175</v>
      </c>
      <c r="G889" s="676">
        <v>409</v>
      </c>
      <c r="H889" s="676">
        <v>144022</v>
      </c>
      <c r="I889" s="676">
        <v>27906</v>
      </c>
      <c r="J889" s="676">
        <v>39280</v>
      </c>
      <c r="K889" s="677">
        <v>76836</v>
      </c>
    </row>
    <row r="890" spans="2:11" ht="12.75">
      <c r="B890" s="1818" t="s">
        <v>221</v>
      </c>
      <c r="C890" s="676">
        <f>SUM(D890+H890)</f>
        <v>114652</v>
      </c>
      <c r="D890" s="591">
        <v>2668</v>
      </c>
      <c r="E890" s="678">
        <v>1596</v>
      </c>
      <c r="F890" s="679">
        <v>843</v>
      </c>
      <c r="G890" s="679">
        <v>229</v>
      </c>
      <c r="H890" s="676">
        <v>111984</v>
      </c>
      <c r="I890" s="678">
        <v>20935</v>
      </c>
      <c r="J890" s="678">
        <v>33872</v>
      </c>
      <c r="K890" s="679">
        <v>57177</v>
      </c>
    </row>
    <row r="891" spans="2:11" ht="12.75">
      <c r="B891" s="1818" t="s">
        <v>222</v>
      </c>
      <c r="C891" s="676">
        <f t="shared" si="97"/>
        <v>153768</v>
      </c>
      <c r="D891" s="591">
        <v>4721</v>
      </c>
      <c r="E891" s="678">
        <v>2979</v>
      </c>
      <c r="F891" s="678">
        <v>1478</v>
      </c>
      <c r="G891" s="679">
        <v>264</v>
      </c>
      <c r="H891" s="676">
        <v>149047</v>
      </c>
      <c r="I891" s="678">
        <v>25537</v>
      </c>
      <c r="J891" s="678">
        <v>47842</v>
      </c>
      <c r="K891" s="679">
        <v>75668</v>
      </c>
    </row>
    <row r="892" spans="2:11" ht="12.75">
      <c r="B892" s="1818" t="s">
        <v>223</v>
      </c>
      <c r="C892" s="676">
        <f t="shared" si="97"/>
        <v>0</v>
      </c>
      <c r="D892" s="676"/>
      <c r="E892" s="677"/>
      <c r="F892" s="677"/>
      <c r="G892" s="676"/>
      <c r="H892" s="676"/>
      <c r="I892" s="676"/>
      <c r="J892" s="676"/>
      <c r="K892" s="677"/>
    </row>
    <row r="893" spans="2:11" ht="12.75">
      <c r="B893" s="1819" t="s">
        <v>224</v>
      </c>
      <c r="C893" s="676">
        <f>SUM(D893+H893)</f>
        <v>0</v>
      </c>
      <c r="D893" s="591"/>
      <c r="E893" s="678"/>
      <c r="F893" s="678"/>
      <c r="G893" s="678"/>
      <c r="H893" s="677"/>
      <c r="I893" s="678"/>
      <c r="J893" s="678"/>
      <c r="K893" s="679"/>
    </row>
    <row r="894" spans="2:11" ht="12.75">
      <c r="B894" s="1819" t="s">
        <v>225</v>
      </c>
      <c r="C894" s="676">
        <f>SUM(D894+H894)</f>
        <v>0</v>
      </c>
      <c r="D894" s="678"/>
      <c r="E894" s="678"/>
      <c r="F894" s="678"/>
      <c r="G894" s="678"/>
      <c r="H894" s="678"/>
      <c r="I894" s="678"/>
      <c r="J894" s="678"/>
      <c r="K894" s="679"/>
    </row>
    <row r="895" spans="2:11" ht="12.75">
      <c r="B895" s="1819" t="s">
        <v>226</v>
      </c>
      <c r="C895" s="676">
        <f t="shared" si="97"/>
        <v>0</v>
      </c>
      <c r="D895" s="678"/>
      <c r="E895" s="678"/>
      <c r="F895" s="678"/>
      <c r="G895" s="678"/>
      <c r="H895" s="678"/>
      <c r="I895" s="678"/>
      <c r="J895" s="678"/>
      <c r="K895" s="679"/>
    </row>
    <row r="896" spans="2:11" ht="15">
      <c r="B896" s="614"/>
      <c r="C896" s="677"/>
      <c r="D896" s="677"/>
      <c r="E896" s="677"/>
      <c r="F896" s="677"/>
      <c r="G896" s="677"/>
      <c r="H896" s="677"/>
      <c r="I896" s="677"/>
      <c r="J896" s="677"/>
      <c r="K896" s="677"/>
    </row>
    <row r="897" spans="2:11" ht="12.75">
      <c r="B897" s="615">
        <v>2023</v>
      </c>
      <c r="C897" s="670">
        <f t="shared" ref="C897:K897" si="98">SUM(C884:C895)</f>
        <v>1139889</v>
      </c>
      <c r="D897" s="670">
        <f>SUM(D884:D895)</f>
        <v>26862</v>
      </c>
      <c r="E897" s="670">
        <f t="shared" si="98"/>
        <v>14507</v>
      </c>
      <c r="F897" s="670">
        <f t="shared" si="98"/>
        <v>9587</v>
      </c>
      <c r="G897" s="670">
        <f>SUM(G884:G895)</f>
        <v>2768</v>
      </c>
      <c r="H897" s="670">
        <f t="shared" si="98"/>
        <v>1113027</v>
      </c>
      <c r="I897" s="670">
        <f t="shared" si="98"/>
        <v>200447</v>
      </c>
      <c r="J897" s="670">
        <f t="shared" si="98"/>
        <v>320608</v>
      </c>
      <c r="K897" s="670">
        <f t="shared" si="98"/>
        <v>591972</v>
      </c>
    </row>
    <row r="898" spans="2:11" ht="12.75">
      <c r="B898" s="669"/>
      <c r="C898" s="664"/>
      <c r="D898" s="664"/>
      <c r="E898" s="664"/>
      <c r="F898" s="664"/>
      <c r="G898" s="664"/>
      <c r="H898" s="664"/>
      <c r="I898" s="664"/>
      <c r="J898" s="664"/>
      <c r="K898" s="664"/>
    </row>
    <row r="899" spans="2:11" ht="12.75">
      <c r="B899" s="3"/>
      <c r="C899" s="1588" t="s">
        <v>239</v>
      </c>
      <c r="D899" s="1588"/>
      <c r="E899" s="1588"/>
      <c r="F899" s="1588"/>
      <c r="G899" s="1588"/>
      <c r="H899" s="1588"/>
      <c r="I899" s="1588"/>
      <c r="J899" s="1588"/>
      <c r="K899" s="1588"/>
    </row>
    <row r="900" spans="2:11" ht="12.75">
      <c r="B900" s="503"/>
      <c r="C900" s="664"/>
      <c r="D900" s="664"/>
      <c r="E900" s="664"/>
      <c r="F900" s="664"/>
      <c r="G900" s="664"/>
      <c r="H900" s="664"/>
      <c r="I900" s="664"/>
      <c r="J900" s="664"/>
      <c r="K900" s="664"/>
    </row>
    <row r="901" spans="2:11" ht="12.75">
      <c r="B901" s="616" t="s">
        <v>215</v>
      </c>
      <c r="C901" s="676">
        <f t="shared" ref="C901:C912" si="99">SUM(D901+H901)</f>
        <v>41875161</v>
      </c>
      <c r="D901" s="676">
        <v>166464</v>
      </c>
      <c r="E901" s="676">
        <v>37540</v>
      </c>
      <c r="F901" s="676">
        <v>69789</v>
      </c>
      <c r="G901" s="676">
        <v>59135</v>
      </c>
      <c r="H901" s="676">
        <v>41708697</v>
      </c>
      <c r="I901" s="676">
        <v>6589712</v>
      </c>
      <c r="J901" s="676">
        <v>11200727</v>
      </c>
      <c r="K901" s="677">
        <v>23918258</v>
      </c>
    </row>
    <row r="902" spans="2:11" ht="12.75">
      <c r="B902" s="616" t="s">
        <v>216</v>
      </c>
      <c r="C902" s="676">
        <f t="shared" si="99"/>
        <v>43603104</v>
      </c>
      <c r="D902" s="676">
        <v>190586</v>
      </c>
      <c r="E902" s="676">
        <v>71187</v>
      </c>
      <c r="F902" s="676">
        <v>81341</v>
      </c>
      <c r="G902" s="676">
        <v>38058</v>
      </c>
      <c r="H902" s="676">
        <v>43412518</v>
      </c>
      <c r="I902" s="676">
        <v>6818261</v>
      </c>
      <c r="J902" s="676">
        <v>11488074</v>
      </c>
      <c r="K902" s="677">
        <v>25106183</v>
      </c>
    </row>
    <row r="903" spans="2:11" ht="12.75">
      <c r="B903" s="616" t="s">
        <v>217</v>
      </c>
      <c r="C903" s="676">
        <f t="shared" si="99"/>
        <v>52008659</v>
      </c>
      <c r="D903" s="678">
        <v>219548</v>
      </c>
      <c r="E903" s="678">
        <v>73576</v>
      </c>
      <c r="F903" s="678">
        <v>84974</v>
      </c>
      <c r="G903" s="679">
        <v>60998</v>
      </c>
      <c r="H903" s="676">
        <v>51789111</v>
      </c>
      <c r="I903" s="678">
        <v>7941153</v>
      </c>
      <c r="J903" s="678">
        <v>12679449</v>
      </c>
      <c r="K903" s="679">
        <v>31168509</v>
      </c>
    </row>
    <row r="904" spans="2:11" ht="12.75">
      <c r="B904" s="616" t="s">
        <v>218</v>
      </c>
      <c r="C904" s="676">
        <f t="shared" si="99"/>
        <v>37386240</v>
      </c>
      <c r="D904" s="676">
        <v>157815</v>
      </c>
      <c r="E904" s="677">
        <v>49559</v>
      </c>
      <c r="F904" s="677">
        <v>55423</v>
      </c>
      <c r="G904" s="676">
        <v>52833</v>
      </c>
      <c r="H904" s="676">
        <v>37228425</v>
      </c>
      <c r="I904" s="676">
        <v>5723266</v>
      </c>
      <c r="J904" s="676">
        <v>10257464</v>
      </c>
      <c r="K904" s="677">
        <v>21247695</v>
      </c>
    </row>
    <row r="905" spans="2:11" ht="12.75">
      <c r="B905" s="616" t="s">
        <v>219</v>
      </c>
      <c r="C905" s="676">
        <f t="shared" si="99"/>
        <v>45856347</v>
      </c>
      <c r="D905" s="1075">
        <v>162284</v>
      </c>
      <c r="E905" s="1075">
        <v>51355</v>
      </c>
      <c r="F905" s="1075">
        <v>63157</v>
      </c>
      <c r="G905" s="1075">
        <v>47772</v>
      </c>
      <c r="H905" s="1075">
        <v>45694063</v>
      </c>
      <c r="I905" s="1075">
        <v>7461819</v>
      </c>
      <c r="J905" s="1075">
        <v>10755546</v>
      </c>
      <c r="K905" s="1076">
        <v>27476698</v>
      </c>
    </row>
    <row r="906" spans="2:11" ht="12.75">
      <c r="B906" s="616" t="s">
        <v>220</v>
      </c>
      <c r="C906" s="676">
        <f t="shared" si="99"/>
        <v>44416300</v>
      </c>
      <c r="D906" s="676">
        <v>186959</v>
      </c>
      <c r="E906" s="677">
        <v>59830</v>
      </c>
      <c r="F906" s="677">
        <v>66966</v>
      </c>
      <c r="G906" s="676">
        <v>60163</v>
      </c>
      <c r="H906" s="676">
        <v>44229341</v>
      </c>
      <c r="I906" s="676">
        <v>7717640</v>
      </c>
      <c r="J906" s="676">
        <v>10956225</v>
      </c>
      <c r="K906" s="677">
        <v>25555476</v>
      </c>
    </row>
    <row r="907" spans="2:11" ht="12.75">
      <c r="B907" s="616" t="s">
        <v>221</v>
      </c>
      <c r="C907" s="676">
        <f t="shared" si="99"/>
        <v>34088970</v>
      </c>
      <c r="D907" s="678">
        <v>145531</v>
      </c>
      <c r="E907" s="678">
        <v>56488</v>
      </c>
      <c r="F907" s="678">
        <v>54073</v>
      </c>
      <c r="G907" s="679">
        <v>34970</v>
      </c>
      <c r="H907" s="676">
        <v>33943439</v>
      </c>
      <c r="I907" s="678">
        <v>5731809</v>
      </c>
      <c r="J907" s="678">
        <v>9205678</v>
      </c>
      <c r="K907" s="679">
        <v>19005952</v>
      </c>
    </row>
    <row r="908" spans="2:11" ht="12.75">
      <c r="B908" s="616" t="s">
        <v>222</v>
      </c>
      <c r="C908" s="676">
        <f t="shared" si="99"/>
        <v>44345158</v>
      </c>
      <c r="D908" s="678">
        <v>235600</v>
      </c>
      <c r="E908" s="678">
        <v>104752</v>
      </c>
      <c r="F908" s="678">
        <v>89155</v>
      </c>
      <c r="G908" s="679">
        <v>41693</v>
      </c>
      <c r="H908" s="676">
        <v>44109558</v>
      </c>
      <c r="I908" s="678">
        <v>6929909</v>
      </c>
      <c r="J908" s="678">
        <v>13061277</v>
      </c>
      <c r="K908" s="679">
        <v>24118372</v>
      </c>
    </row>
    <row r="909" spans="2:11" ht="12.75">
      <c r="B909" s="616" t="s">
        <v>223</v>
      </c>
      <c r="C909" s="676">
        <f t="shared" si="99"/>
        <v>0</v>
      </c>
      <c r="D909" s="678"/>
      <c r="E909" s="678"/>
      <c r="F909" s="678"/>
      <c r="G909" s="679"/>
      <c r="H909" s="676"/>
      <c r="I909" s="678"/>
      <c r="J909" s="678"/>
      <c r="K909" s="679"/>
    </row>
    <row r="910" spans="2:11" ht="12.75">
      <c r="B910" s="616" t="s">
        <v>224</v>
      </c>
      <c r="C910" s="676">
        <f>SUM(D910+H910)</f>
        <v>0</v>
      </c>
      <c r="D910" s="678"/>
      <c r="E910" s="678"/>
      <c r="F910" s="678"/>
      <c r="G910" s="678"/>
      <c r="H910" s="677"/>
      <c r="I910" s="678"/>
      <c r="J910" s="678"/>
      <c r="K910" s="679"/>
    </row>
    <row r="911" spans="2:11" ht="12.75">
      <c r="B911" s="616" t="s">
        <v>225</v>
      </c>
      <c r="C911" s="676">
        <f>SUM(D911+H911)</f>
        <v>0</v>
      </c>
      <c r="D911" s="678"/>
      <c r="E911" s="678"/>
      <c r="F911" s="678"/>
      <c r="G911" s="678"/>
      <c r="H911" s="677"/>
      <c r="I911" s="678"/>
      <c r="J911" s="678"/>
      <c r="K911" s="679"/>
    </row>
    <row r="912" spans="2:11" ht="12.75">
      <c r="B912" s="616" t="s">
        <v>226</v>
      </c>
      <c r="C912" s="676">
        <f t="shared" si="99"/>
        <v>0</v>
      </c>
      <c r="D912" s="678"/>
      <c r="E912" s="678"/>
      <c r="F912" s="678"/>
      <c r="G912" s="678"/>
      <c r="H912" s="678"/>
      <c r="I912" s="678"/>
      <c r="J912" s="678"/>
      <c r="K912" s="679"/>
    </row>
    <row r="913" spans="2:11" ht="12.75">
      <c r="B913" s="669"/>
      <c r="C913" s="677"/>
      <c r="D913" s="677"/>
      <c r="E913" s="677"/>
      <c r="F913" s="677"/>
      <c r="G913" s="677"/>
      <c r="H913" s="677"/>
      <c r="I913" s="677"/>
      <c r="J913" s="677"/>
      <c r="K913" s="677"/>
    </row>
    <row r="914" spans="2:11" ht="12.75">
      <c r="B914" s="615">
        <v>2023</v>
      </c>
      <c r="C914" s="670">
        <f t="shared" ref="C914:K914" si="100">SUM(C901:C912)</f>
        <v>343579939</v>
      </c>
      <c r="D914" s="670">
        <f t="shared" si="100"/>
        <v>1464787</v>
      </c>
      <c r="E914" s="670">
        <f t="shared" si="100"/>
        <v>504287</v>
      </c>
      <c r="F914" s="670">
        <f t="shared" si="100"/>
        <v>564878</v>
      </c>
      <c r="G914" s="670">
        <f t="shared" si="100"/>
        <v>395622</v>
      </c>
      <c r="H914" s="670">
        <f t="shared" si="100"/>
        <v>342115152</v>
      </c>
      <c r="I914" s="670">
        <f t="shared" si="100"/>
        <v>54913569</v>
      </c>
      <c r="J914" s="670">
        <f t="shared" si="100"/>
        <v>89604440</v>
      </c>
      <c r="K914" s="670">
        <f t="shared" si="100"/>
        <v>197597143</v>
      </c>
    </row>
    <row r="915" spans="2:11" ht="12.75">
      <c r="B915" s="510"/>
      <c r="C915" s="665"/>
      <c r="D915" s="665"/>
      <c r="E915" s="665"/>
      <c r="F915" s="665"/>
      <c r="G915" s="665"/>
      <c r="H915" s="665"/>
      <c r="I915" s="665"/>
      <c r="J915" s="665"/>
      <c r="K915" s="665"/>
    </row>
    <row r="916" spans="2:11" ht="12.75" customHeight="1">
      <c r="B916" s="1629" t="s">
        <v>203</v>
      </c>
      <c r="C916" s="1593" t="s">
        <v>18</v>
      </c>
      <c r="D916" s="1593" t="s">
        <v>204</v>
      </c>
      <c r="E916" s="1595" t="s">
        <v>205</v>
      </c>
      <c r="F916" s="1596"/>
      <c r="G916" s="1597"/>
      <c r="H916" s="1598" t="s">
        <v>206</v>
      </c>
      <c r="I916" s="1600" t="s">
        <v>207</v>
      </c>
      <c r="J916" s="1601"/>
      <c r="K916" s="1601"/>
    </row>
    <row r="917" spans="2:11" ht="11.25" customHeight="1">
      <c r="B917" s="1630"/>
      <c r="C917" s="1594"/>
      <c r="D917" s="1594"/>
      <c r="E917" s="1602" t="s">
        <v>244</v>
      </c>
      <c r="F917" s="1593" t="s">
        <v>245</v>
      </c>
      <c r="G917" s="1593" t="s">
        <v>246</v>
      </c>
      <c r="H917" s="1599"/>
      <c r="I917" s="1602" t="s">
        <v>211</v>
      </c>
      <c r="J917" s="1602" t="s">
        <v>20</v>
      </c>
      <c r="K917" s="1593" t="s">
        <v>212</v>
      </c>
    </row>
    <row r="918" spans="2:11" ht="11.25" customHeight="1">
      <c r="B918" s="1630"/>
      <c r="C918" s="1594"/>
      <c r="D918" s="1594"/>
      <c r="E918" s="1603"/>
      <c r="F918" s="1594"/>
      <c r="G918" s="1594"/>
      <c r="H918" s="1599"/>
      <c r="I918" s="1604"/>
      <c r="J918" s="1604"/>
      <c r="K918" s="1605"/>
    </row>
    <row r="919" spans="2:11" ht="12.75">
      <c r="B919" s="500">
        <v>0</v>
      </c>
      <c r="C919" s="666">
        <v>1</v>
      </c>
      <c r="D919" s="666">
        <v>2</v>
      </c>
      <c r="E919" s="667">
        <v>3</v>
      </c>
      <c r="F919" s="667">
        <v>4</v>
      </c>
      <c r="G919" s="666">
        <v>5</v>
      </c>
      <c r="H919" s="666">
        <v>6</v>
      </c>
      <c r="I919" s="666">
        <v>7</v>
      </c>
      <c r="J919" s="666">
        <v>8</v>
      </c>
      <c r="K919" s="666">
        <v>9</v>
      </c>
    </row>
    <row r="920" spans="2:11" ht="12.75">
      <c r="B920" s="503"/>
      <c r="C920" s="664"/>
      <c r="D920" s="664"/>
      <c r="E920" s="664"/>
      <c r="F920" s="664"/>
      <c r="G920" s="664"/>
      <c r="H920" s="664"/>
      <c r="I920" s="664"/>
      <c r="J920" s="664"/>
      <c r="K920" s="664"/>
    </row>
    <row r="921" spans="2:11" ht="12.75">
      <c r="B921" s="3"/>
      <c r="C921" s="1588" t="s">
        <v>240</v>
      </c>
      <c r="D921" s="1588"/>
      <c r="E921" s="1588"/>
      <c r="F921" s="1588"/>
      <c r="G921" s="1588"/>
      <c r="H921" s="1588"/>
      <c r="I921" s="1588"/>
      <c r="J921" s="1588"/>
      <c r="K921" s="1588"/>
    </row>
    <row r="922" spans="2:11" ht="12.75">
      <c r="B922" s="3"/>
      <c r="C922" s="668"/>
      <c r="D922" s="668"/>
      <c r="E922" s="668"/>
      <c r="F922" s="668"/>
      <c r="G922" s="668"/>
      <c r="H922" s="668"/>
      <c r="I922" s="668"/>
      <c r="J922" s="668"/>
      <c r="K922" s="668"/>
    </row>
    <row r="923" spans="2:11" ht="12.75">
      <c r="B923" s="616" t="s">
        <v>215</v>
      </c>
      <c r="C923" s="676">
        <f>SUM(D923+H923)</f>
        <v>82232796</v>
      </c>
      <c r="D923" s="676">
        <v>292452</v>
      </c>
      <c r="E923" s="676">
        <v>66662</v>
      </c>
      <c r="F923" s="676">
        <v>122698</v>
      </c>
      <c r="G923" s="676">
        <v>103092</v>
      </c>
      <c r="H923" s="676">
        <v>81940344</v>
      </c>
      <c r="I923" s="676">
        <v>12916031</v>
      </c>
      <c r="J923" s="676">
        <v>23130603</v>
      </c>
      <c r="K923" s="677">
        <v>45893710</v>
      </c>
    </row>
    <row r="924" spans="2:11" ht="12.75">
      <c r="B924" s="616" t="s">
        <v>216</v>
      </c>
      <c r="C924" s="676">
        <f t="shared" ref="C924:C934" si="101">SUM(D924+H924)</f>
        <v>85559327</v>
      </c>
      <c r="D924" s="676">
        <v>333298</v>
      </c>
      <c r="E924" s="676">
        <v>123595</v>
      </c>
      <c r="F924" s="676">
        <v>142589</v>
      </c>
      <c r="G924" s="676">
        <v>67114</v>
      </c>
      <c r="H924" s="676">
        <v>85226029</v>
      </c>
      <c r="I924" s="676">
        <v>13445997</v>
      </c>
      <c r="J924" s="676">
        <v>23365433</v>
      </c>
      <c r="K924" s="677">
        <v>48414599</v>
      </c>
    </row>
    <row r="925" spans="2:11" ht="12.75">
      <c r="B925" s="616" t="s">
        <v>217</v>
      </c>
      <c r="C925" s="676">
        <f t="shared" si="101"/>
        <v>102255160</v>
      </c>
      <c r="D925" s="678">
        <v>388716</v>
      </c>
      <c r="E925" s="678">
        <v>131033</v>
      </c>
      <c r="F925" s="678">
        <v>150134</v>
      </c>
      <c r="G925" s="679">
        <v>107549</v>
      </c>
      <c r="H925" s="676">
        <v>101866444</v>
      </c>
      <c r="I925" s="678">
        <v>15571385</v>
      </c>
      <c r="J925" s="678">
        <v>26337677</v>
      </c>
      <c r="K925" s="679">
        <v>59957382</v>
      </c>
    </row>
    <row r="926" spans="2:11" ht="12.75">
      <c r="B926" s="616" t="s">
        <v>218</v>
      </c>
      <c r="C926" s="676">
        <f t="shared" si="101"/>
        <v>73943235</v>
      </c>
      <c r="D926" s="676">
        <v>280459</v>
      </c>
      <c r="E926" s="677">
        <v>88055</v>
      </c>
      <c r="F926" s="677">
        <v>98461</v>
      </c>
      <c r="G926" s="677">
        <v>93943</v>
      </c>
      <c r="H926" s="676">
        <v>73662776</v>
      </c>
      <c r="I926" s="677">
        <v>11314944</v>
      </c>
      <c r="J926" s="677">
        <v>20993447</v>
      </c>
      <c r="K926" s="677">
        <v>41354385</v>
      </c>
    </row>
    <row r="927" spans="2:11" ht="12.75">
      <c r="B927" s="616" t="s">
        <v>219</v>
      </c>
      <c r="C927" s="676">
        <f t="shared" si="101"/>
        <v>90424682</v>
      </c>
      <c r="D927" s="1075">
        <v>286702</v>
      </c>
      <c r="E927" s="1075">
        <v>91156</v>
      </c>
      <c r="F927" s="1075">
        <v>111222</v>
      </c>
      <c r="G927" s="1075">
        <v>84324</v>
      </c>
      <c r="H927" s="1075">
        <v>90137980</v>
      </c>
      <c r="I927" s="1075">
        <v>14710488</v>
      </c>
      <c r="J927" s="1075">
        <v>22097348</v>
      </c>
      <c r="K927" s="1076">
        <v>53330144</v>
      </c>
    </row>
    <row r="928" spans="2:11" ht="12.75">
      <c r="B928" s="616" t="s">
        <v>220</v>
      </c>
      <c r="C928" s="676">
        <f t="shared" si="101"/>
        <v>87226474</v>
      </c>
      <c r="D928" s="676">
        <v>327409</v>
      </c>
      <c r="E928" s="677">
        <v>105784</v>
      </c>
      <c r="F928" s="677">
        <v>117190</v>
      </c>
      <c r="G928" s="677">
        <v>104435</v>
      </c>
      <c r="H928" s="676">
        <v>86899065</v>
      </c>
      <c r="I928" s="677">
        <v>15181025</v>
      </c>
      <c r="J928" s="677">
        <v>22263181</v>
      </c>
      <c r="K928" s="677">
        <v>49454859</v>
      </c>
    </row>
    <row r="929" spans="2:11" ht="12.75">
      <c r="B929" s="616" t="s">
        <v>221</v>
      </c>
      <c r="C929" s="676">
        <f>SUM(D929+H929)</f>
        <v>67084106</v>
      </c>
      <c r="D929" s="678">
        <v>255222</v>
      </c>
      <c r="E929" s="678">
        <v>99432</v>
      </c>
      <c r="F929" s="678">
        <v>95147</v>
      </c>
      <c r="G929" s="679">
        <v>60643</v>
      </c>
      <c r="H929" s="676">
        <v>66828884</v>
      </c>
      <c r="I929" s="678">
        <v>11329513</v>
      </c>
      <c r="J929" s="678">
        <v>18691865</v>
      </c>
      <c r="K929" s="679">
        <v>36807506</v>
      </c>
    </row>
    <row r="930" spans="2:11" ht="12.75">
      <c r="B930" s="616" t="s">
        <v>222</v>
      </c>
      <c r="C930" s="676">
        <f>SUM(D930+H930)</f>
        <v>87504925</v>
      </c>
      <c r="D930" s="678">
        <v>408448</v>
      </c>
      <c r="E930" s="678">
        <v>181673</v>
      </c>
      <c r="F930" s="678">
        <v>154525</v>
      </c>
      <c r="G930" s="679">
        <v>72250</v>
      </c>
      <c r="H930" s="676">
        <v>87096477</v>
      </c>
      <c r="I930" s="678">
        <v>13609989</v>
      </c>
      <c r="J930" s="678">
        <v>27054053</v>
      </c>
      <c r="K930" s="679">
        <v>46432435</v>
      </c>
    </row>
    <row r="931" spans="2:11" ht="12.75">
      <c r="B931" s="616" t="s">
        <v>223</v>
      </c>
      <c r="C931" s="676">
        <f t="shared" si="101"/>
        <v>0</v>
      </c>
      <c r="D931" s="676"/>
      <c r="E931" s="677"/>
      <c r="F931" s="677"/>
      <c r="G931" s="677"/>
      <c r="H931" s="676"/>
      <c r="I931" s="677"/>
      <c r="J931" s="677"/>
      <c r="K931" s="677"/>
    </row>
    <row r="932" spans="2:11" ht="12.75">
      <c r="B932" s="616" t="s">
        <v>224</v>
      </c>
      <c r="C932" s="676">
        <f t="shared" si="101"/>
        <v>0</v>
      </c>
      <c r="D932" s="678"/>
      <c r="E932" s="678"/>
      <c r="F932" s="678"/>
      <c r="G932" s="678"/>
      <c r="H932" s="677"/>
      <c r="I932" s="678"/>
      <c r="J932" s="678"/>
      <c r="K932" s="679"/>
    </row>
    <row r="933" spans="2:11" ht="12.75">
      <c r="B933" s="616" t="s">
        <v>225</v>
      </c>
      <c r="C933" s="676">
        <f t="shared" si="101"/>
        <v>0</v>
      </c>
      <c r="D933" s="678"/>
      <c r="E933" s="678"/>
      <c r="F933" s="678"/>
      <c r="G933" s="678"/>
      <c r="H933" s="677"/>
      <c r="I933" s="678"/>
      <c r="J933" s="678"/>
      <c r="K933" s="679"/>
    </row>
    <row r="934" spans="2:11" ht="12.75">
      <c r="B934" s="616" t="s">
        <v>226</v>
      </c>
      <c r="C934" s="676">
        <f t="shared" si="101"/>
        <v>0</v>
      </c>
      <c r="D934" s="678"/>
      <c r="E934" s="678"/>
      <c r="F934" s="678"/>
      <c r="G934" s="679"/>
      <c r="H934" s="680"/>
      <c r="I934" s="678"/>
      <c r="J934" s="678"/>
      <c r="K934" s="679"/>
    </row>
    <row r="935" spans="2:11" ht="12.75">
      <c r="B935" s="616"/>
      <c r="C935" s="675"/>
      <c r="D935" s="672"/>
      <c r="E935" s="673"/>
      <c r="F935" s="673"/>
      <c r="G935" s="673"/>
      <c r="H935" s="672"/>
      <c r="I935" s="673"/>
      <c r="J935" s="673"/>
      <c r="K935" s="673"/>
    </row>
    <row r="936" spans="2:11" ht="13.5" thickBot="1">
      <c r="B936" s="615">
        <v>2023</v>
      </c>
      <c r="C936" s="674">
        <f t="shared" ref="C936:K936" si="102">SUM(C923:C934)</f>
        <v>676230705</v>
      </c>
      <c r="D936" s="674">
        <f t="shared" si="102"/>
        <v>2572706</v>
      </c>
      <c r="E936" s="674">
        <f t="shared" si="102"/>
        <v>887390</v>
      </c>
      <c r="F936" s="674">
        <f t="shared" si="102"/>
        <v>991966</v>
      </c>
      <c r="G936" s="674">
        <f t="shared" si="102"/>
        <v>693350</v>
      </c>
      <c r="H936" s="674">
        <f t="shared" si="102"/>
        <v>673657999</v>
      </c>
      <c r="I936" s="674">
        <f t="shared" si="102"/>
        <v>108079372</v>
      </c>
      <c r="J936" s="674">
        <f t="shared" si="102"/>
        <v>183933607</v>
      </c>
      <c r="K936" s="674">
        <f t="shared" si="102"/>
        <v>381645020</v>
      </c>
    </row>
    <row r="937" spans="2:11">
      <c r="B937" s="1038"/>
      <c r="C937" s="344"/>
      <c r="D937" s="344"/>
      <c r="E937" s="344"/>
      <c r="F937" s="344"/>
      <c r="G937" s="344"/>
      <c r="H937" s="344"/>
      <c r="I937" s="344"/>
      <c r="J937" s="344"/>
      <c r="K937" s="1039"/>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f t="shared" si="105"/>
        <v>585.1106478735652</v>
      </c>
      <c r="D945" s="424">
        <f t="shared" si="105"/>
        <v>95.660419790104953</v>
      </c>
      <c r="E945" s="424">
        <f t="shared" si="105"/>
        <v>62.300751879699249</v>
      </c>
      <c r="F945" s="424">
        <f t="shared" si="105"/>
        <v>112.86714116251483</v>
      </c>
      <c r="G945" s="424">
        <f t="shared" si="105"/>
        <v>264.8165938864629</v>
      </c>
      <c r="H945" s="424">
        <f t="shared" si="105"/>
        <v>596.77171738819834</v>
      </c>
      <c r="I945" s="424">
        <f t="shared" si="105"/>
        <v>541.17568664915211</v>
      </c>
      <c r="J945" s="424">
        <f t="shared" si="105"/>
        <v>551.83824397732644</v>
      </c>
      <c r="K945" s="656">
        <f t="shared" si="105"/>
        <v>643.7467163369887</v>
      </c>
    </row>
    <row r="946" spans="2:11" ht="15.75">
      <c r="B946" s="394" t="s">
        <v>222</v>
      </c>
      <c r="C946" s="424">
        <f t="shared" si="105"/>
        <v>569.07110061911453</v>
      </c>
      <c r="D946" s="424">
        <f t="shared" si="105"/>
        <v>86.517263291675491</v>
      </c>
      <c r="E946" s="424">
        <f t="shared" si="105"/>
        <v>60.984558576703591</v>
      </c>
      <c r="F946" s="424">
        <f t="shared" si="105"/>
        <v>104.55006765899864</v>
      </c>
      <c r="G946" s="424">
        <f t="shared" si="105"/>
        <v>273.67424242424244</v>
      </c>
      <c r="H946" s="424">
        <f t="shared" si="105"/>
        <v>584.3557871007132</v>
      </c>
      <c r="I946" s="424">
        <f t="shared" si="105"/>
        <v>532.95175627520848</v>
      </c>
      <c r="J946" s="424">
        <f t="shared" si="105"/>
        <v>565.48750052255343</v>
      </c>
      <c r="K946" s="656">
        <f t="shared" si="105"/>
        <v>613.63370248982392</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56"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56"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56"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Z40" sqref="Z40"/>
    </sheetView>
  </sheetViews>
  <sheetFormatPr defaultRowHeight="12.75"/>
  <cols>
    <col min="1" max="16384" width="9.140625" style="3"/>
  </cols>
  <sheetData>
    <row r="9" spans="24:26" ht="18">
      <c r="X9" s="1042"/>
      <c r="Y9" s="1042"/>
      <c r="Z9" s="1042"/>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workbookViewId="0">
      <selection activeCell="R27" sqref="R27"/>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697" t="s">
        <v>515</v>
      </c>
      <c r="B1" s="1697"/>
      <c r="C1" s="1697"/>
      <c r="D1" s="1697"/>
      <c r="E1" s="1697"/>
      <c r="F1" s="1697"/>
      <c r="G1" s="1697"/>
      <c r="H1" s="1697"/>
      <c r="I1" s="1697"/>
      <c r="J1" s="1697"/>
      <c r="K1" s="1697"/>
      <c r="L1" s="1697"/>
      <c r="M1" s="1697"/>
      <c r="N1" s="1697"/>
    </row>
    <row r="2" spans="1:14" ht="15.75" thickBot="1">
      <c r="G2" s="1277" t="s">
        <v>278</v>
      </c>
    </row>
    <row r="3" spans="1:14" ht="15.75" thickBot="1">
      <c r="A3" s="1278" t="s">
        <v>279</v>
      </c>
      <c r="B3" s="1279" t="s">
        <v>166</v>
      </c>
      <c r="C3" s="1279" t="s">
        <v>167</v>
      </c>
      <c r="D3" s="1279" t="s">
        <v>168</v>
      </c>
      <c r="E3" s="1279" t="s">
        <v>169</v>
      </c>
      <c r="F3" s="1279" t="s">
        <v>170</v>
      </c>
      <c r="G3" s="1279" t="s">
        <v>171</v>
      </c>
      <c r="H3" s="1279" t="s">
        <v>172</v>
      </c>
      <c r="I3" s="1279" t="s">
        <v>173</v>
      </c>
      <c r="J3" s="1279" t="s">
        <v>174</v>
      </c>
      <c r="K3" s="1279" t="s">
        <v>175</v>
      </c>
      <c r="L3" s="1279" t="s">
        <v>176</v>
      </c>
      <c r="M3" s="1279" t="s">
        <v>177</v>
      </c>
      <c r="N3" s="1279" t="s">
        <v>184</v>
      </c>
    </row>
    <row r="4" spans="1:14">
      <c r="A4" s="1280">
        <v>2004</v>
      </c>
      <c r="B4" s="1281">
        <v>299.39999999999998</v>
      </c>
      <c r="C4" s="1281">
        <v>296.39999999999998</v>
      </c>
      <c r="D4" s="1281">
        <v>293.7</v>
      </c>
      <c r="E4" s="1281">
        <v>293.5</v>
      </c>
      <c r="F4" s="1281">
        <v>293.5</v>
      </c>
      <c r="G4" s="1281">
        <v>291.60000000000002</v>
      </c>
      <c r="H4" s="1281">
        <v>290.2</v>
      </c>
      <c r="I4" s="1281">
        <v>286.3</v>
      </c>
      <c r="J4" s="1281">
        <v>285.39999999999998</v>
      </c>
      <c r="K4" s="1281">
        <v>285.10000000000002</v>
      </c>
      <c r="L4" s="1281">
        <v>291.2</v>
      </c>
      <c r="M4" s="1281">
        <v>297.8</v>
      </c>
      <c r="N4" s="1282">
        <v>291.3</v>
      </c>
    </row>
    <row r="5" spans="1:14">
      <c r="A5" s="1283">
        <v>2005</v>
      </c>
      <c r="B5" s="1284">
        <v>304.10000000000002</v>
      </c>
      <c r="C5" s="1284">
        <v>308.10000000000002</v>
      </c>
      <c r="D5" s="1284">
        <v>308.2</v>
      </c>
      <c r="E5" s="1284">
        <v>310.89999999999998</v>
      </c>
      <c r="F5" s="1284">
        <v>309.89999999999998</v>
      </c>
      <c r="G5" s="1284">
        <v>309.10000000000002</v>
      </c>
      <c r="H5" s="1284">
        <v>307</v>
      </c>
      <c r="I5" s="1284">
        <v>300.60000000000002</v>
      </c>
      <c r="J5" s="1284">
        <v>303.3</v>
      </c>
      <c r="K5" s="1284">
        <v>304.3</v>
      </c>
      <c r="L5" s="1284">
        <v>311.8</v>
      </c>
      <c r="M5" s="1284">
        <v>315.5</v>
      </c>
      <c r="N5" s="1285">
        <v>307.60000000000002</v>
      </c>
    </row>
    <row r="6" spans="1:14">
      <c r="A6" s="1283">
        <v>2006</v>
      </c>
      <c r="B6" s="1284">
        <v>317.10000000000002</v>
      </c>
      <c r="C6" s="1284">
        <v>319.89999999999998</v>
      </c>
      <c r="D6" s="1284">
        <v>324</v>
      </c>
      <c r="E6" s="1284">
        <v>319.5</v>
      </c>
      <c r="F6" s="1284">
        <v>325.8</v>
      </c>
      <c r="G6" s="1284">
        <v>323.8</v>
      </c>
      <c r="H6" s="1284">
        <v>312.8</v>
      </c>
      <c r="I6" s="1284">
        <v>313</v>
      </c>
      <c r="J6" s="1284">
        <v>315.2</v>
      </c>
      <c r="K6" s="1284">
        <v>311.2</v>
      </c>
      <c r="L6" s="1284">
        <v>316.2</v>
      </c>
      <c r="M6" s="1284">
        <v>321.8</v>
      </c>
      <c r="N6" s="1285">
        <v>318.7</v>
      </c>
    </row>
    <row r="7" spans="1:14">
      <c r="A7" s="1283">
        <v>2007</v>
      </c>
      <c r="B7" s="1284">
        <v>325.7</v>
      </c>
      <c r="C7" s="1284">
        <v>327.9</v>
      </c>
      <c r="D7" s="1284">
        <v>329.1</v>
      </c>
      <c r="E7" s="1284">
        <v>329.9</v>
      </c>
      <c r="F7" s="1284">
        <v>328.7</v>
      </c>
      <c r="G7" s="1284">
        <v>330</v>
      </c>
      <c r="H7" s="1284">
        <v>327.9</v>
      </c>
      <c r="I7" s="1284">
        <v>324</v>
      </c>
      <c r="J7" s="1284">
        <v>329.3</v>
      </c>
      <c r="K7" s="1284">
        <v>312.8</v>
      </c>
      <c r="L7" s="1284">
        <v>317.5</v>
      </c>
      <c r="M7" s="1284">
        <v>319</v>
      </c>
      <c r="N7" s="1285">
        <v>325.39999999999998</v>
      </c>
    </row>
    <row r="8" spans="1:14">
      <c r="A8" s="1283">
        <v>2008</v>
      </c>
      <c r="B8" s="1284">
        <v>326.5</v>
      </c>
      <c r="C8" s="1284">
        <v>327</v>
      </c>
      <c r="D8" s="1284">
        <v>324.5</v>
      </c>
      <c r="E8" s="1284">
        <v>322.60000000000002</v>
      </c>
      <c r="F8" s="1284">
        <v>325.7</v>
      </c>
      <c r="G8" s="1284">
        <v>323.8</v>
      </c>
      <c r="H8" s="1284">
        <v>317</v>
      </c>
      <c r="I8" s="1284">
        <v>314.39999999999998</v>
      </c>
      <c r="J8" s="1284">
        <v>314.60000000000002</v>
      </c>
      <c r="K8" s="1284">
        <v>310.5</v>
      </c>
      <c r="L8" s="1284">
        <v>315.10000000000002</v>
      </c>
      <c r="M8" s="1284">
        <v>321.7</v>
      </c>
      <c r="N8" s="1285">
        <v>320.39999999999998</v>
      </c>
    </row>
    <row r="9" spans="1:14">
      <c r="A9" s="1283">
        <v>2009</v>
      </c>
      <c r="B9" s="1284">
        <v>322.2</v>
      </c>
      <c r="C9" s="1284">
        <v>324.3</v>
      </c>
      <c r="D9" s="1284">
        <v>325.89999999999998</v>
      </c>
      <c r="E9" s="1284">
        <v>324.2</v>
      </c>
      <c r="F9" s="1284">
        <v>325.3</v>
      </c>
      <c r="G9" s="1284">
        <v>324.5</v>
      </c>
      <c r="H9" s="1284">
        <v>323.3</v>
      </c>
      <c r="I9" s="1284">
        <v>316.2</v>
      </c>
      <c r="J9" s="1284">
        <v>320.10000000000002</v>
      </c>
      <c r="K9" s="1284">
        <v>320</v>
      </c>
      <c r="L9" s="1284">
        <v>324.5</v>
      </c>
      <c r="M9" s="1284">
        <v>330</v>
      </c>
      <c r="N9" s="1286">
        <v>323.60000000000002</v>
      </c>
    </row>
    <row r="10" spans="1:14">
      <c r="A10" s="1283">
        <v>2010</v>
      </c>
      <c r="B10" s="1284">
        <v>333.4</v>
      </c>
      <c r="C10" s="1284">
        <v>341.3</v>
      </c>
      <c r="D10" s="1284">
        <v>335.1</v>
      </c>
      <c r="E10" s="1284">
        <v>343.1</v>
      </c>
      <c r="F10" s="1284">
        <v>346.2</v>
      </c>
      <c r="G10" s="1284">
        <v>345.9</v>
      </c>
      <c r="H10" s="1284">
        <v>340.4</v>
      </c>
      <c r="I10" s="1284">
        <v>336.9</v>
      </c>
      <c r="J10" s="1284">
        <v>334.2</v>
      </c>
      <c r="K10" s="1284">
        <v>325.7</v>
      </c>
      <c r="L10" s="1284">
        <v>326.39999999999998</v>
      </c>
      <c r="M10" s="1284">
        <v>326.3</v>
      </c>
      <c r="N10" s="1286">
        <v>335.8</v>
      </c>
    </row>
    <row r="11" spans="1:14">
      <c r="A11" s="1283">
        <v>2011</v>
      </c>
      <c r="B11" s="1284">
        <v>325.60000000000002</v>
      </c>
      <c r="C11" s="1284">
        <v>323.5</v>
      </c>
      <c r="D11" s="1284">
        <v>322.8</v>
      </c>
      <c r="E11" s="1284">
        <v>323</v>
      </c>
      <c r="F11" s="1284">
        <v>326.89999999999998</v>
      </c>
      <c r="G11" s="1284">
        <v>323.39999999999998</v>
      </c>
      <c r="H11" s="1284">
        <v>321.10000000000002</v>
      </c>
      <c r="I11" s="1284">
        <v>317.7</v>
      </c>
      <c r="J11" s="1284">
        <v>313</v>
      </c>
      <c r="K11" s="1284">
        <v>312.89999999999998</v>
      </c>
      <c r="L11" s="1284">
        <v>315.60000000000002</v>
      </c>
      <c r="M11" s="1284">
        <v>322.10000000000002</v>
      </c>
      <c r="N11" s="1286">
        <v>320.7</v>
      </c>
    </row>
    <row r="12" spans="1:14">
      <c r="A12" s="1287">
        <v>2012</v>
      </c>
      <c r="B12" s="1288">
        <v>324.89999999999998</v>
      </c>
      <c r="C12" s="1288">
        <v>327.2</v>
      </c>
      <c r="D12" s="1288">
        <v>329</v>
      </c>
      <c r="E12" s="1288">
        <v>329.8</v>
      </c>
      <c r="F12" s="1288">
        <v>334.6</v>
      </c>
      <c r="G12" s="1288">
        <v>336.3</v>
      </c>
      <c r="H12" s="1288">
        <v>330.7</v>
      </c>
      <c r="I12" s="1288">
        <v>326.3</v>
      </c>
      <c r="J12" s="1288">
        <v>325.7</v>
      </c>
      <c r="K12" s="1288">
        <v>322</v>
      </c>
      <c r="L12" s="1288">
        <v>327.2</v>
      </c>
      <c r="M12" s="1288">
        <v>330.6</v>
      </c>
      <c r="N12" s="1289">
        <v>328.9</v>
      </c>
    </row>
    <row r="13" spans="1:14">
      <c r="A13" s="1287">
        <v>2013</v>
      </c>
      <c r="B13" s="1288">
        <v>334</v>
      </c>
      <c r="C13" s="1288">
        <v>336.5</v>
      </c>
      <c r="D13" s="1288">
        <v>334.9</v>
      </c>
      <c r="E13" s="1288">
        <v>338</v>
      </c>
      <c r="F13" s="1288">
        <v>338.8</v>
      </c>
      <c r="G13" s="1288">
        <v>343</v>
      </c>
      <c r="H13" s="1288">
        <v>338.6</v>
      </c>
      <c r="I13" s="1288">
        <v>334</v>
      </c>
      <c r="J13" s="1288">
        <v>329.8</v>
      </c>
      <c r="K13" s="1288">
        <v>328.9</v>
      </c>
      <c r="L13" s="1288">
        <v>331</v>
      </c>
      <c r="M13" s="1288">
        <v>333.1</v>
      </c>
      <c r="N13" s="1289">
        <v>335.2</v>
      </c>
    </row>
    <row r="14" spans="1:14">
      <c r="A14" s="1287">
        <v>2014</v>
      </c>
      <c r="B14" s="1288">
        <v>335.3</v>
      </c>
      <c r="C14" s="1288">
        <v>339.5</v>
      </c>
      <c r="D14" s="1288">
        <v>336</v>
      </c>
      <c r="E14" s="1288">
        <v>338.1</v>
      </c>
      <c r="F14" s="1288">
        <v>336</v>
      </c>
      <c r="G14" s="1288">
        <v>336.1</v>
      </c>
      <c r="H14" s="1288">
        <v>331.4</v>
      </c>
      <c r="I14" s="1288">
        <v>332.4</v>
      </c>
      <c r="J14" s="1288">
        <v>327.3</v>
      </c>
      <c r="K14" s="1288">
        <v>326.3</v>
      </c>
      <c r="L14" s="1288">
        <v>328.5</v>
      </c>
      <c r="M14" s="1288">
        <v>340.6</v>
      </c>
      <c r="N14" s="1289">
        <v>333.6</v>
      </c>
    </row>
    <row r="15" spans="1:14">
      <c r="A15" s="1290">
        <v>2015</v>
      </c>
      <c r="B15" s="1291">
        <v>336</v>
      </c>
      <c r="C15" s="1291">
        <v>338.9</v>
      </c>
      <c r="D15" s="1291">
        <v>339.7</v>
      </c>
      <c r="E15" s="1291">
        <v>340.8</v>
      </c>
      <c r="F15" s="1291">
        <v>346.1</v>
      </c>
      <c r="G15" s="1291">
        <v>343.9</v>
      </c>
      <c r="H15" s="1291">
        <v>339.4</v>
      </c>
      <c r="I15" s="1291">
        <v>334</v>
      </c>
      <c r="J15" s="1291">
        <v>332.9</v>
      </c>
      <c r="K15" s="1291">
        <v>331.2</v>
      </c>
      <c r="L15" s="1291">
        <v>332.8</v>
      </c>
      <c r="M15" s="1291">
        <v>335.4</v>
      </c>
      <c r="N15" s="1292">
        <v>337.6</v>
      </c>
    </row>
    <row r="16" spans="1:14">
      <c r="A16" s="1290">
        <v>2016</v>
      </c>
      <c r="B16" s="1291">
        <v>335.2</v>
      </c>
      <c r="C16" s="1291">
        <v>337.7</v>
      </c>
      <c r="D16" s="1291">
        <v>338.5</v>
      </c>
      <c r="E16" s="1291">
        <v>340.3</v>
      </c>
      <c r="F16" s="1291">
        <v>345.4</v>
      </c>
      <c r="G16" s="1291">
        <v>342.5</v>
      </c>
      <c r="H16" s="1291">
        <v>339.1</v>
      </c>
      <c r="I16" s="1291">
        <v>336.7</v>
      </c>
      <c r="J16" s="1291">
        <v>336</v>
      </c>
      <c r="K16" s="1291">
        <v>338.1</v>
      </c>
      <c r="L16" s="1291">
        <v>339.8</v>
      </c>
      <c r="M16" s="1291">
        <v>343.5</v>
      </c>
      <c r="N16" s="1292">
        <v>339.5</v>
      </c>
    </row>
    <row r="17" spans="1:14">
      <c r="A17" s="1290">
        <v>2017</v>
      </c>
      <c r="B17" s="1291">
        <v>343.84877560849145</v>
      </c>
      <c r="C17" s="1291">
        <v>344.01260355448568</v>
      </c>
      <c r="D17" s="1291">
        <v>345.08323788722237</v>
      </c>
      <c r="E17" s="1291">
        <v>349.4260933003689</v>
      </c>
      <c r="F17" s="1291">
        <v>351.85998819252393</v>
      </c>
      <c r="G17" s="1291">
        <v>351.12109667545815</v>
      </c>
      <c r="H17" s="1291">
        <v>346.75726994620067</v>
      </c>
      <c r="I17" s="1291">
        <v>344.85589941972938</v>
      </c>
      <c r="J17" s="1291">
        <v>342.09908231074832</v>
      </c>
      <c r="K17" s="1291">
        <v>340.25607000681453</v>
      </c>
      <c r="L17" s="1291">
        <v>343.96423731809307</v>
      </c>
      <c r="M17" s="1291">
        <v>345.17611667491775</v>
      </c>
      <c r="N17" s="1292">
        <v>345.73613890143946</v>
      </c>
    </row>
    <row r="18" spans="1:14">
      <c r="A18" s="1290">
        <v>2018</v>
      </c>
      <c r="B18" s="1291">
        <v>328.68883172082138</v>
      </c>
      <c r="C18" s="1291">
        <v>335.33083028686195</v>
      </c>
      <c r="D18" s="1291">
        <v>339.13477331184731</v>
      </c>
      <c r="E18" s="1291">
        <v>352.1288362407397</v>
      </c>
      <c r="F18" s="1291">
        <v>354.40806226015781</v>
      </c>
      <c r="G18" s="1291">
        <v>352.31798629918734</v>
      </c>
      <c r="H18" s="1291">
        <v>349.02563708344542</v>
      </c>
      <c r="I18" s="1291">
        <v>347.00933631012759</v>
      </c>
      <c r="J18" s="1291">
        <v>345.11329021489684</v>
      </c>
      <c r="K18" s="1291">
        <v>347.11988043981063</v>
      </c>
      <c r="L18" s="1291">
        <v>349.40972512323503</v>
      </c>
      <c r="M18" s="1291">
        <v>350.98601398601369</v>
      </c>
      <c r="N18" s="1292">
        <v>345.25543478260863</v>
      </c>
    </row>
    <row r="19" spans="1:14">
      <c r="A19" s="1293">
        <v>2019</v>
      </c>
      <c r="B19" s="1294">
        <v>354.37491656654714</v>
      </c>
      <c r="C19" s="1294">
        <v>356.43838796545651</v>
      </c>
      <c r="D19" s="1294">
        <v>357.2969949465724</v>
      </c>
      <c r="E19" s="1294">
        <v>357.47446683623537</v>
      </c>
      <c r="F19" s="1294">
        <v>361.2054005838466</v>
      </c>
      <c r="G19" s="1294">
        <v>357.93540852897377</v>
      </c>
      <c r="H19" s="1294">
        <v>354.2490676912646</v>
      </c>
      <c r="I19" s="1294">
        <v>353.13528487554794</v>
      </c>
      <c r="J19" s="1294">
        <v>352.05841293166753</v>
      </c>
      <c r="K19" s="1294">
        <v>345</v>
      </c>
      <c r="L19" s="1294">
        <v>349.6</v>
      </c>
      <c r="M19" s="1294">
        <v>354.4</v>
      </c>
      <c r="N19" s="1295">
        <v>354.2</v>
      </c>
    </row>
    <row r="20" spans="1:14">
      <c r="A20" s="1293">
        <v>2020</v>
      </c>
      <c r="B20" s="1294">
        <v>354.8</v>
      </c>
      <c r="C20" s="1294">
        <v>355</v>
      </c>
      <c r="D20" s="1294">
        <v>356.13</v>
      </c>
      <c r="E20" s="1294">
        <v>354.02</v>
      </c>
      <c r="F20" s="1294">
        <v>356.2</v>
      </c>
      <c r="G20" s="1294">
        <v>358.1</v>
      </c>
      <c r="H20" s="1294">
        <v>352.8</v>
      </c>
      <c r="I20" s="1294">
        <v>350.8</v>
      </c>
      <c r="J20" s="1294">
        <v>346.7</v>
      </c>
      <c r="K20" s="1294">
        <v>345</v>
      </c>
      <c r="L20" s="1294">
        <v>347.8</v>
      </c>
      <c r="M20" s="1294">
        <v>347.4</v>
      </c>
      <c r="N20" s="1295">
        <v>352.3</v>
      </c>
    </row>
    <row r="21" spans="1:14">
      <c r="A21" s="1293">
        <v>2021</v>
      </c>
      <c r="B21" s="1294">
        <v>350.5</v>
      </c>
      <c r="C21" s="1294">
        <v>354.1</v>
      </c>
      <c r="D21" s="1294">
        <v>354.1</v>
      </c>
      <c r="E21" s="1294">
        <v>354.4</v>
      </c>
      <c r="F21" s="1294">
        <v>353.4</v>
      </c>
      <c r="G21" s="1294">
        <v>352.5</v>
      </c>
      <c r="H21" s="1294">
        <v>348.2</v>
      </c>
      <c r="I21" s="1294">
        <v>348.4</v>
      </c>
      <c r="J21" s="1294">
        <v>343.2</v>
      </c>
      <c r="K21" s="1294">
        <v>402.6</v>
      </c>
      <c r="L21" s="1294">
        <v>345.6</v>
      </c>
      <c r="M21" s="1294">
        <v>347</v>
      </c>
      <c r="N21" s="1295">
        <v>349.8</v>
      </c>
    </row>
    <row r="22" spans="1:14">
      <c r="A22" s="1293">
        <v>2022</v>
      </c>
      <c r="B22" s="1294">
        <v>350.1</v>
      </c>
      <c r="C22" s="1294">
        <v>354.4</v>
      </c>
      <c r="D22" s="1294">
        <v>351</v>
      </c>
      <c r="E22" s="1294">
        <v>354.6</v>
      </c>
      <c r="F22" s="1294">
        <v>353.3</v>
      </c>
      <c r="G22" s="1294">
        <v>351.4</v>
      </c>
      <c r="H22" s="1294">
        <v>352</v>
      </c>
      <c r="I22" s="1294">
        <v>350.9</v>
      </c>
      <c r="J22" s="1294">
        <v>347.5</v>
      </c>
      <c r="K22" s="1294">
        <v>349.1</v>
      </c>
      <c r="L22" s="1294">
        <v>348</v>
      </c>
      <c r="M22" s="1294">
        <v>348.7</v>
      </c>
      <c r="N22" s="1295">
        <v>351</v>
      </c>
    </row>
    <row r="23" spans="1:14" ht="15.75" thickBot="1">
      <c r="A23" s="1296">
        <v>2023</v>
      </c>
      <c r="B23" s="1297">
        <v>352.3</v>
      </c>
      <c r="C23" s="1297">
        <v>353.3</v>
      </c>
      <c r="D23" s="1297">
        <v>354.9</v>
      </c>
      <c r="E23" s="1297">
        <v>351.4</v>
      </c>
      <c r="F23" s="1297">
        <v>285.10000000000002</v>
      </c>
      <c r="G23" s="1297"/>
      <c r="H23" s="1297"/>
      <c r="I23" s="1297">
        <v>349.2</v>
      </c>
      <c r="J23" s="1297"/>
      <c r="K23" s="1297"/>
      <c r="L23" s="1297"/>
      <c r="M23" s="1297"/>
      <c r="N23" s="1298"/>
    </row>
    <row r="25" spans="1:14" ht="15.75" thickBot="1">
      <c r="G25" s="1299" t="s">
        <v>280</v>
      </c>
      <c r="N25" s="1300"/>
    </row>
    <row r="26" spans="1:14" ht="15.75" thickBot="1">
      <c r="A26" s="1278" t="s">
        <v>279</v>
      </c>
      <c r="B26" s="1279" t="s">
        <v>166</v>
      </c>
      <c r="C26" s="1279" t="s">
        <v>167</v>
      </c>
      <c r="D26" s="1279" t="s">
        <v>168</v>
      </c>
      <c r="E26" s="1279" t="s">
        <v>169</v>
      </c>
      <c r="F26" s="1279" t="s">
        <v>170</v>
      </c>
      <c r="G26" s="1279" t="s">
        <v>171</v>
      </c>
      <c r="H26" s="1279" t="s">
        <v>172</v>
      </c>
      <c r="I26" s="1279" t="s">
        <v>173</v>
      </c>
      <c r="J26" s="1279" t="s">
        <v>174</v>
      </c>
      <c r="K26" s="1279" t="s">
        <v>175</v>
      </c>
      <c r="L26" s="1279" t="s">
        <v>176</v>
      </c>
      <c r="M26" s="1279" t="s">
        <v>177</v>
      </c>
      <c r="N26" s="1279" t="s">
        <v>184</v>
      </c>
    </row>
    <row r="27" spans="1:14">
      <c r="A27" s="1280">
        <v>2004</v>
      </c>
      <c r="B27" s="1281">
        <v>272.2</v>
      </c>
      <c r="C27" s="1281">
        <v>271.5</v>
      </c>
      <c r="D27" s="1281">
        <v>272</v>
      </c>
      <c r="E27" s="1281">
        <v>273.10000000000002</v>
      </c>
      <c r="F27" s="1281">
        <v>267.2</v>
      </c>
      <c r="G27" s="1281">
        <v>269.60000000000002</v>
      </c>
      <c r="H27" s="1281">
        <v>261.5</v>
      </c>
      <c r="I27" s="1281">
        <v>261.39999999999998</v>
      </c>
      <c r="J27" s="1281">
        <v>264.8</v>
      </c>
      <c r="K27" s="1281">
        <v>267</v>
      </c>
      <c r="L27" s="1281">
        <v>266.39999999999998</v>
      </c>
      <c r="M27" s="1281">
        <v>271.3</v>
      </c>
      <c r="N27" s="1282">
        <v>267.3</v>
      </c>
    </row>
    <row r="28" spans="1:14">
      <c r="A28" s="1283">
        <v>2005</v>
      </c>
      <c r="B28" s="1284">
        <v>272.10000000000002</v>
      </c>
      <c r="C28" s="1284">
        <v>274.8</v>
      </c>
      <c r="D28" s="1284">
        <v>271.8</v>
      </c>
      <c r="E28" s="1284">
        <v>273.39999999999998</v>
      </c>
      <c r="F28" s="1284">
        <v>271</v>
      </c>
      <c r="G28" s="1284">
        <v>266.39999999999998</v>
      </c>
      <c r="H28" s="1284">
        <v>264.60000000000002</v>
      </c>
      <c r="I28" s="1284">
        <v>261.10000000000002</v>
      </c>
      <c r="J28" s="1284">
        <v>266.60000000000002</v>
      </c>
      <c r="K28" s="1284">
        <v>272.5</v>
      </c>
      <c r="L28" s="1284">
        <v>270.60000000000002</v>
      </c>
      <c r="M28" s="1284">
        <v>272.39999999999998</v>
      </c>
      <c r="N28" s="1285">
        <v>269.2</v>
      </c>
    </row>
    <row r="29" spans="1:14">
      <c r="A29" s="1283">
        <v>2006</v>
      </c>
      <c r="B29" s="1284">
        <v>275.10000000000002</v>
      </c>
      <c r="C29" s="1284">
        <v>273.39999999999998</v>
      </c>
      <c r="D29" s="1284">
        <v>273.39999999999998</v>
      </c>
      <c r="E29" s="1284">
        <v>272.89999999999998</v>
      </c>
      <c r="F29" s="1284">
        <v>270.39999999999998</v>
      </c>
      <c r="G29" s="1284">
        <v>264.2</v>
      </c>
      <c r="H29" s="1284">
        <v>260.2</v>
      </c>
      <c r="I29" s="1284">
        <v>258.10000000000002</v>
      </c>
      <c r="J29" s="1284">
        <v>263.5</v>
      </c>
      <c r="K29" s="1284">
        <v>263.89999999999998</v>
      </c>
      <c r="L29" s="1284">
        <v>264.89999999999998</v>
      </c>
      <c r="M29" s="1284">
        <v>266.89999999999998</v>
      </c>
      <c r="N29" s="1285">
        <v>267.5</v>
      </c>
    </row>
    <row r="30" spans="1:14">
      <c r="A30" s="1283">
        <v>2007</v>
      </c>
      <c r="B30" s="1284">
        <v>274.10000000000002</v>
      </c>
      <c r="C30" s="1284">
        <v>274.89999999999998</v>
      </c>
      <c r="D30" s="1284">
        <v>274</v>
      </c>
      <c r="E30" s="1284">
        <v>272.3</v>
      </c>
      <c r="F30" s="1284">
        <v>271.89999999999998</v>
      </c>
      <c r="G30" s="1284">
        <v>269.2</v>
      </c>
      <c r="H30" s="1284">
        <v>267.89999999999998</v>
      </c>
      <c r="I30" s="1284">
        <v>264.60000000000002</v>
      </c>
      <c r="J30" s="1284">
        <v>266</v>
      </c>
      <c r="K30" s="1284">
        <v>268.8</v>
      </c>
      <c r="L30" s="1284">
        <v>269.10000000000002</v>
      </c>
      <c r="M30" s="1284">
        <v>271.60000000000002</v>
      </c>
      <c r="N30" s="1285">
        <v>270.2</v>
      </c>
    </row>
    <row r="31" spans="1:14">
      <c r="A31" s="1283">
        <v>2008</v>
      </c>
      <c r="B31" s="1284">
        <v>273.89999999999998</v>
      </c>
      <c r="C31" s="1284">
        <v>274.89999999999998</v>
      </c>
      <c r="D31" s="1284">
        <v>273.8</v>
      </c>
      <c r="E31" s="1284">
        <v>270</v>
      </c>
      <c r="F31" s="1284">
        <v>271.89999999999998</v>
      </c>
      <c r="G31" s="1284">
        <v>270.5</v>
      </c>
      <c r="H31" s="1284">
        <v>268.60000000000002</v>
      </c>
      <c r="I31" s="1284">
        <v>265</v>
      </c>
      <c r="J31" s="1284">
        <v>266.5</v>
      </c>
      <c r="K31" s="1284">
        <v>266.60000000000002</v>
      </c>
      <c r="L31" s="1284">
        <v>269.7</v>
      </c>
      <c r="M31" s="1284">
        <v>274.60000000000002</v>
      </c>
      <c r="N31" s="1285">
        <v>270.3</v>
      </c>
    </row>
    <row r="32" spans="1:14">
      <c r="A32" s="1283">
        <v>2009</v>
      </c>
      <c r="B32" s="1284">
        <v>276.8</v>
      </c>
      <c r="C32" s="1284">
        <v>274.3</v>
      </c>
      <c r="D32" s="1284">
        <v>276.39999999999998</v>
      </c>
      <c r="E32" s="1284">
        <v>273.60000000000002</v>
      </c>
      <c r="F32" s="1284">
        <v>273.8</v>
      </c>
      <c r="G32" s="1284">
        <v>272.10000000000002</v>
      </c>
      <c r="H32" s="1284">
        <v>268.60000000000002</v>
      </c>
      <c r="I32" s="1284">
        <v>266.8</v>
      </c>
      <c r="J32" s="1284">
        <v>269.5</v>
      </c>
      <c r="K32" s="1284">
        <v>271.39999999999998</v>
      </c>
      <c r="L32" s="1284">
        <v>275.60000000000002</v>
      </c>
      <c r="M32" s="1284">
        <v>277.10000000000002</v>
      </c>
      <c r="N32" s="1286">
        <v>272.8</v>
      </c>
    </row>
    <row r="33" spans="1:14">
      <c r="A33" s="1283">
        <v>2010</v>
      </c>
      <c r="B33" s="1284">
        <v>278.5</v>
      </c>
      <c r="C33" s="1284">
        <v>282.10000000000002</v>
      </c>
      <c r="D33" s="1284">
        <v>281.7</v>
      </c>
      <c r="E33" s="1284">
        <v>280.5</v>
      </c>
      <c r="F33" s="1284">
        <v>280.89999999999998</v>
      </c>
      <c r="G33" s="1284">
        <v>279</v>
      </c>
      <c r="H33" s="1284">
        <v>275</v>
      </c>
      <c r="I33" s="1284">
        <v>272.89999999999998</v>
      </c>
      <c r="J33" s="1284">
        <v>275.5</v>
      </c>
      <c r="K33" s="1284">
        <v>275.10000000000002</v>
      </c>
      <c r="L33" s="1284">
        <v>275</v>
      </c>
      <c r="M33" s="1284">
        <v>277.5</v>
      </c>
      <c r="N33" s="1286">
        <v>277.8</v>
      </c>
    </row>
    <row r="34" spans="1:14">
      <c r="A34" s="1283">
        <v>2011</v>
      </c>
      <c r="B34" s="1284">
        <v>280.2</v>
      </c>
      <c r="C34" s="1284">
        <v>279.3</v>
      </c>
      <c r="D34" s="1284">
        <v>279.5</v>
      </c>
      <c r="E34" s="1284">
        <v>281.39999999999998</v>
      </c>
      <c r="F34" s="1284">
        <v>279.7</v>
      </c>
      <c r="G34" s="1284">
        <v>275.89999999999998</v>
      </c>
      <c r="H34" s="1284">
        <v>274.2</v>
      </c>
      <c r="I34" s="1284">
        <v>268.2</v>
      </c>
      <c r="J34" s="1284">
        <v>259.3</v>
      </c>
      <c r="K34" s="1284">
        <v>260.89999999999998</v>
      </c>
      <c r="L34" s="1284">
        <v>262.89999999999998</v>
      </c>
      <c r="M34" s="1284">
        <v>267.2</v>
      </c>
      <c r="N34" s="1286">
        <v>271.2</v>
      </c>
    </row>
    <row r="35" spans="1:14">
      <c r="A35" s="1287">
        <v>2012</v>
      </c>
      <c r="B35" s="1288">
        <v>270.2</v>
      </c>
      <c r="C35" s="1288">
        <v>267.8</v>
      </c>
      <c r="D35" s="1288">
        <v>269.60000000000002</v>
      </c>
      <c r="E35" s="1288">
        <v>266.2</v>
      </c>
      <c r="F35" s="1288">
        <v>265.3</v>
      </c>
      <c r="G35" s="1288">
        <v>265.10000000000002</v>
      </c>
      <c r="H35" s="1288">
        <v>259.10000000000002</v>
      </c>
      <c r="I35" s="1288">
        <v>258.3</v>
      </c>
      <c r="J35" s="1288">
        <v>258.89999999999998</v>
      </c>
      <c r="K35" s="1288">
        <v>261.60000000000002</v>
      </c>
      <c r="L35" s="1288">
        <v>263.2</v>
      </c>
      <c r="M35" s="1288">
        <v>267</v>
      </c>
      <c r="N35" s="1289">
        <v>264</v>
      </c>
    </row>
    <row r="36" spans="1:14">
      <c r="A36" s="1287">
        <v>2013</v>
      </c>
      <c r="B36" s="1288">
        <v>269.39999999999998</v>
      </c>
      <c r="C36" s="1288">
        <v>271.89999999999998</v>
      </c>
      <c r="D36" s="1288">
        <v>270.60000000000002</v>
      </c>
      <c r="E36" s="1288">
        <v>270.89999999999998</v>
      </c>
      <c r="F36" s="1288">
        <v>266.89999999999998</v>
      </c>
      <c r="G36" s="1288">
        <v>265.89999999999998</v>
      </c>
      <c r="H36" s="1288">
        <v>262.5</v>
      </c>
      <c r="I36" s="1288">
        <v>259.3</v>
      </c>
      <c r="J36" s="1288">
        <v>261.2</v>
      </c>
      <c r="K36" s="1288">
        <v>263.10000000000002</v>
      </c>
      <c r="L36" s="1288">
        <v>265.5</v>
      </c>
      <c r="M36" s="1288">
        <v>270.2</v>
      </c>
      <c r="N36" s="1289">
        <v>266.10000000000002</v>
      </c>
    </row>
    <row r="37" spans="1:14">
      <c r="A37" s="1287">
        <v>2014</v>
      </c>
      <c r="B37" s="1288">
        <v>273</v>
      </c>
      <c r="C37" s="1288">
        <v>274.60000000000002</v>
      </c>
      <c r="D37" s="1288">
        <v>271.8</v>
      </c>
      <c r="E37" s="1288">
        <v>270.39999999999998</v>
      </c>
      <c r="F37" s="1288">
        <v>268.39999999999998</v>
      </c>
      <c r="G37" s="1288">
        <v>268.60000000000002</v>
      </c>
      <c r="H37" s="1288">
        <v>264.5</v>
      </c>
      <c r="I37" s="1288">
        <v>259.7</v>
      </c>
      <c r="J37" s="1288">
        <v>261.60000000000002</v>
      </c>
      <c r="K37" s="1288">
        <v>263.39999999999998</v>
      </c>
      <c r="L37" s="1288">
        <v>264.39999999999998</v>
      </c>
      <c r="M37" s="1288">
        <v>264.8</v>
      </c>
      <c r="N37" s="1289">
        <v>267</v>
      </c>
    </row>
    <row r="38" spans="1:14">
      <c r="A38" s="1290">
        <v>2015</v>
      </c>
      <c r="B38" s="1291">
        <v>270.5</v>
      </c>
      <c r="C38" s="1291">
        <v>271.5</v>
      </c>
      <c r="D38" s="1291">
        <v>272.60000000000002</v>
      </c>
      <c r="E38" s="1291">
        <v>270.89999999999998</v>
      </c>
      <c r="F38" s="1291">
        <v>273.3</v>
      </c>
      <c r="G38" s="1291">
        <v>272</v>
      </c>
      <c r="H38" s="1291">
        <v>267.8</v>
      </c>
      <c r="I38" s="1291">
        <v>262.10000000000002</v>
      </c>
      <c r="J38" s="1291">
        <v>261.39999999999998</v>
      </c>
      <c r="K38" s="1291">
        <v>264.5</v>
      </c>
      <c r="L38" s="1291">
        <v>266.60000000000002</v>
      </c>
      <c r="M38" s="1291">
        <v>268.10000000000002</v>
      </c>
      <c r="N38" s="1292">
        <v>267.89999999999998</v>
      </c>
    </row>
    <row r="39" spans="1:14">
      <c r="A39" s="1290">
        <v>2016</v>
      </c>
      <c r="B39" s="1291">
        <v>270.10000000000002</v>
      </c>
      <c r="C39" s="1291">
        <v>272.10000000000002</v>
      </c>
      <c r="D39" s="1291">
        <v>268.7</v>
      </c>
      <c r="E39" s="1291">
        <v>267.7</v>
      </c>
      <c r="F39" s="1291">
        <v>266.10000000000002</v>
      </c>
      <c r="G39" s="1291">
        <v>263.60000000000002</v>
      </c>
      <c r="H39" s="1291">
        <v>259.10000000000002</v>
      </c>
      <c r="I39" s="1291">
        <v>256.7</v>
      </c>
      <c r="J39" s="1291">
        <v>259.60000000000002</v>
      </c>
      <c r="K39" s="1291">
        <v>263.8</v>
      </c>
      <c r="L39" s="1291">
        <v>267.10000000000002</v>
      </c>
      <c r="M39" s="1291">
        <v>271.10000000000002</v>
      </c>
      <c r="N39" s="1292">
        <v>265.2</v>
      </c>
    </row>
    <row r="40" spans="1:14">
      <c r="A40" s="1290">
        <v>2017</v>
      </c>
      <c r="B40" s="1291">
        <v>272.88640213541373</v>
      </c>
      <c r="C40" s="1291">
        <v>276.25085307594861</v>
      </c>
      <c r="D40" s="1291">
        <v>274.85711246631678</v>
      </c>
      <c r="E40" s="1291">
        <v>274.82589285714283</v>
      </c>
      <c r="F40" s="1291">
        <v>275.79789937320038</v>
      </c>
      <c r="G40" s="1291">
        <v>275.68322171001125</v>
      </c>
      <c r="H40" s="1291">
        <v>271.12366069701773</v>
      </c>
      <c r="I40" s="1291">
        <v>265.89233861961111</v>
      </c>
      <c r="J40" s="1291">
        <v>268.51868601734992</v>
      </c>
      <c r="K40" s="1291">
        <v>269.27624185210152</v>
      </c>
      <c r="L40" s="1291">
        <v>272.87214014486779</v>
      </c>
      <c r="M40" s="1291">
        <v>275.60365369340764</v>
      </c>
      <c r="N40" s="1292">
        <v>272.59345923219968</v>
      </c>
    </row>
    <row r="41" spans="1:14">
      <c r="A41" s="1290">
        <v>2018</v>
      </c>
      <c r="B41" s="1291">
        <v>271.81169536218374</v>
      </c>
      <c r="C41" s="1291">
        <v>271.62933094384721</v>
      </c>
      <c r="D41" s="1291">
        <v>275.82298136645966</v>
      </c>
      <c r="E41" s="1291">
        <v>276.47664184157117</v>
      </c>
      <c r="F41" s="1291">
        <v>276.53879641485253</v>
      </c>
      <c r="G41" s="1291">
        <v>273.5957050315024</v>
      </c>
      <c r="H41" s="1291">
        <v>267.18371383829231</v>
      </c>
      <c r="I41" s="1291">
        <v>262.45748745224398</v>
      </c>
      <c r="J41" s="1291">
        <v>265.66096423017115</v>
      </c>
      <c r="K41" s="1291">
        <v>270.12991512212</v>
      </c>
      <c r="L41" s="1291">
        <v>273.99583766909478</v>
      </c>
      <c r="M41" s="1291">
        <v>277.44326025733028</v>
      </c>
      <c r="N41" s="1292">
        <v>271.5347702055667</v>
      </c>
    </row>
    <row r="42" spans="1:14">
      <c r="A42" s="1293">
        <v>2019</v>
      </c>
      <c r="B42" s="1294">
        <v>281.27826336739287</v>
      </c>
      <c r="C42" s="1294">
        <v>284.30536717690359</v>
      </c>
      <c r="D42" s="1294">
        <v>286.22046450702811</v>
      </c>
      <c r="E42" s="1294">
        <v>290.8767352564733</v>
      </c>
      <c r="F42" s="1294">
        <v>285.31500572737696</v>
      </c>
      <c r="G42" s="1294">
        <v>281.29946839929153</v>
      </c>
      <c r="H42" s="1294">
        <v>274.8623926185175</v>
      </c>
      <c r="I42" s="1294">
        <v>271.9152332887009</v>
      </c>
      <c r="J42" s="1294">
        <v>273.41321243523339</v>
      </c>
      <c r="K42" s="1294">
        <v>276.3</v>
      </c>
      <c r="L42" s="1294">
        <v>279.2</v>
      </c>
      <c r="M42" s="1294">
        <v>286.5</v>
      </c>
      <c r="N42" s="1295">
        <v>286.2</v>
      </c>
    </row>
    <row r="43" spans="1:14">
      <c r="A43" s="1293">
        <v>2020</v>
      </c>
      <c r="B43" s="1294">
        <v>286.2</v>
      </c>
      <c r="C43" s="1294">
        <v>288.2</v>
      </c>
      <c r="D43" s="1294">
        <v>287.13</v>
      </c>
      <c r="E43" s="1294">
        <v>286.24</v>
      </c>
      <c r="F43" s="1294">
        <v>285.8</v>
      </c>
      <c r="G43" s="1294">
        <v>286</v>
      </c>
      <c r="H43" s="1294">
        <v>280.5</v>
      </c>
      <c r="I43" s="1294">
        <v>277.2</v>
      </c>
      <c r="J43" s="1294">
        <v>277.2</v>
      </c>
      <c r="K43" s="1294">
        <v>277.7</v>
      </c>
      <c r="L43" s="1294">
        <v>281.60000000000002</v>
      </c>
      <c r="M43" s="1294">
        <v>284.8</v>
      </c>
      <c r="N43" s="1295">
        <v>282.8</v>
      </c>
    </row>
    <row r="44" spans="1:14">
      <c r="A44" s="1293">
        <v>2021</v>
      </c>
      <c r="B44" s="1294">
        <v>288.3</v>
      </c>
      <c r="C44" s="1294">
        <v>294.5</v>
      </c>
      <c r="D44" s="1294">
        <v>289.10000000000002</v>
      </c>
      <c r="E44" s="1294">
        <v>288.5</v>
      </c>
      <c r="F44" s="1294">
        <v>287.5</v>
      </c>
      <c r="G44" s="1294">
        <v>281.89999999999998</v>
      </c>
      <c r="H44" s="1294">
        <v>275.89999999999998</v>
      </c>
      <c r="I44" s="1294">
        <v>274.10000000000002</v>
      </c>
      <c r="J44" s="1294">
        <v>275.2</v>
      </c>
      <c r="K44" s="1294">
        <v>279.5</v>
      </c>
      <c r="L44" s="1294">
        <v>281.5</v>
      </c>
      <c r="M44" s="1294">
        <v>283</v>
      </c>
      <c r="N44" s="1295">
        <v>283</v>
      </c>
    </row>
    <row r="45" spans="1:14">
      <c r="A45" s="1293">
        <v>2022</v>
      </c>
      <c r="B45" s="1294">
        <v>285.2</v>
      </c>
      <c r="C45" s="1294">
        <v>286.8</v>
      </c>
      <c r="D45" s="1294">
        <v>286.5</v>
      </c>
      <c r="E45" s="1294">
        <v>288.10000000000002</v>
      </c>
      <c r="F45" s="1294">
        <v>285.7</v>
      </c>
      <c r="G45" s="1294">
        <v>281.39999999999998</v>
      </c>
      <c r="H45" s="1294">
        <v>278</v>
      </c>
      <c r="I45" s="1294">
        <v>274.3</v>
      </c>
      <c r="J45" s="1294">
        <v>275.60000000000002</v>
      </c>
      <c r="K45" s="1294">
        <v>279.60000000000002</v>
      </c>
      <c r="L45" s="1294">
        <v>281.3</v>
      </c>
      <c r="M45" s="1294">
        <v>283</v>
      </c>
      <c r="N45" s="1295">
        <v>281.89999999999998</v>
      </c>
    </row>
    <row r="46" spans="1:14" ht="15.75" thickBot="1">
      <c r="A46" s="1296">
        <v>2023</v>
      </c>
      <c r="B46" s="1297">
        <v>287</v>
      </c>
      <c r="C46" s="1297">
        <v>289.5</v>
      </c>
      <c r="D46" s="1297">
        <v>286.60000000000002</v>
      </c>
      <c r="E46" s="1297">
        <v>285.39999999999998</v>
      </c>
      <c r="F46" s="1297">
        <v>285.10000000000002</v>
      </c>
      <c r="G46" s="1297"/>
      <c r="H46" s="1297"/>
      <c r="I46" s="1297">
        <v>273.5</v>
      </c>
      <c r="J46" s="1297"/>
      <c r="K46" s="1297"/>
      <c r="L46" s="1297"/>
      <c r="M46" s="1297"/>
      <c r="N46" s="1298"/>
    </row>
    <row r="48" spans="1:14" ht="15.75" thickBot="1">
      <c r="G48" s="1299" t="s">
        <v>281</v>
      </c>
      <c r="N48" s="1300"/>
    </row>
    <row r="49" spans="1:14" ht="15.75" thickBot="1">
      <c r="A49" s="1278" t="s">
        <v>279</v>
      </c>
      <c r="B49" s="1279" t="s">
        <v>166</v>
      </c>
      <c r="C49" s="1279" t="s">
        <v>167</v>
      </c>
      <c r="D49" s="1279" t="s">
        <v>168</v>
      </c>
      <c r="E49" s="1279" t="s">
        <v>169</v>
      </c>
      <c r="F49" s="1279" t="s">
        <v>170</v>
      </c>
      <c r="G49" s="1279" t="s">
        <v>171</v>
      </c>
      <c r="H49" s="1279" t="s">
        <v>172</v>
      </c>
      <c r="I49" s="1279" t="s">
        <v>173</v>
      </c>
      <c r="J49" s="1279" t="s">
        <v>174</v>
      </c>
      <c r="K49" s="1279" t="s">
        <v>175</v>
      </c>
      <c r="L49" s="1279" t="s">
        <v>176</v>
      </c>
      <c r="M49" s="1279" t="s">
        <v>177</v>
      </c>
      <c r="N49" s="1279" t="s">
        <v>184</v>
      </c>
    </row>
    <row r="50" spans="1:14">
      <c r="A50" s="1280">
        <v>2004</v>
      </c>
      <c r="B50" s="1281">
        <v>240.7</v>
      </c>
      <c r="C50" s="1281">
        <v>241.7</v>
      </c>
      <c r="D50" s="1281">
        <v>243.7</v>
      </c>
      <c r="E50" s="1281">
        <v>237.7</v>
      </c>
      <c r="F50" s="1281">
        <v>240.8</v>
      </c>
      <c r="G50" s="1281">
        <v>241.5</v>
      </c>
      <c r="H50" s="1281">
        <v>243.3</v>
      </c>
      <c r="I50" s="1281">
        <v>237.1</v>
      </c>
      <c r="J50" s="1281">
        <v>241.6</v>
      </c>
      <c r="K50" s="1281">
        <v>238.8</v>
      </c>
      <c r="L50" s="1281">
        <v>245.7</v>
      </c>
      <c r="M50" s="1281">
        <v>249.9</v>
      </c>
      <c r="N50" s="1282">
        <v>242.4</v>
      </c>
    </row>
    <row r="51" spans="1:14">
      <c r="A51" s="1283">
        <v>2005</v>
      </c>
      <c r="B51" s="1284">
        <v>253.1</v>
      </c>
      <c r="C51" s="1284">
        <v>256.89999999999998</v>
      </c>
      <c r="D51" s="1284">
        <v>255</v>
      </c>
      <c r="E51" s="1284">
        <v>253.3</v>
      </c>
      <c r="F51" s="1284">
        <v>253</v>
      </c>
      <c r="G51" s="1284">
        <v>252.2</v>
      </c>
      <c r="H51" s="1284">
        <v>251.1</v>
      </c>
      <c r="I51" s="1284">
        <v>247.9</v>
      </c>
      <c r="J51" s="1284">
        <v>246.7</v>
      </c>
      <c r="K51" s="1284">
        <v>249.2</v>
      </c>
      <c r="L51" s="1284">
        <v>250.4</v>
      </c>
      <c r="M51" s="1284">
        <v>256.2</v>
      </c>
      <c r="N51" s="1285">
        <v>251.9</v>
      </c>
    </row>
    <row r="52" spans="1:14">
      <c r="A52" s="1283">
        <v>2006</v>
      </c>
      <c r="B52" s="1284">
        <v>257.8</v>
      </c>
      <c r="C52" s="1284">
        <v>258.60000000000002</v>
      </c>
      <c r="D52" s="1284">
        <v>259.39999999999998</v>
      </c>
      <c r="E52" s="1284">
        <v>256.39999999999998</v>
      </c>
      <c r="F52" s="1284">
        <v>257.60000000000002</v>
      </c>
      <c r="G52" s="1284">
        <v>256.10000000000002</v>
      </c>
      <c r="H52" s="1284">
        <v>250.4</v>
      </c>
      <c r="I52" s="1284">
        <v>248.4</v>
      </c>
      <c r="J52" s="1284">
        <v>249.2</v>
      </c>
      <c r="K52" s="1284">
        <v>246.2</v>
      </c>
      <c r="L52" s="1284">
        <v>246.3</v>
      </c>
      <c r="M52" s="1284">
        <v>251</v>
      </c>
      <c r="N52" s="1285">
        <v>253.1</v>
      </c>
    </row>
    <row r="53" spans="1:14">
      <c r="A53" s="1283">
        <v>2007</v>
      </c>
      <c r="B53" s="1284">
        <v>257</v>
      </c>
      <c r="C53" s="1284">
        <v>258.60000000000002</v>
      </c>
      <c r="D53" s="1284">
        <v>258.5</v>
      </c>
      <c r="E53" s="1284">
        <v>260.5</v>
      </c>
      <c r="F53" s="1284">
        <v>258.8</v>
      </c>
      <c r="G53" s="1284">
        <v>257.5</v>
      </c>
      <c r="H53" s="1284">
        <v>254.5</v>
      </c>
      <c r="I53" s="1284">
        <v>250.9</v>
      </c>
      <c r="J53" s="1284">
        <v>249.3</v>
      </c>
      <c r="K53" s="1284">
        <v>246.9</v>
      </c>
      <c r="L53" s="1284">
        <v>251.1</v>
      </c>
      <c r="M53" s="1284">
        <v>253</v>
      </c>
      <c r="N53" s="1285">
        <v>254.3</v>
      </c>
    </row>
    <row r="54" spans="1:14">
      <c r="A54" s="1283">
        <v>2008</v>
      </c>
      <c r="B54" s="1284">
        <v>260</v>
      </c>
      <c r="C54" s="1284">
        <v>259.7</v>
      </c>
      <c r="D54" s="1284">
        <v>256.5</v>
      </c>
      <c r="E54" s="1284">
        <v>253.2</v>
      </c>
      <c r="F54" s="1284">
        <v>257.89999999999998</v>
      </c>
      <c r="G54" s="1284">
        <v>255.5</v>
      </c>
      <c r="H54" s="1284">
        <v>249</v>
      </c>
      <c r="I54" s="1284">
        <v>247.1</v>
      </c>
      <c r="J54" s="1284">
        <v>246.8</v>
      </c>
      <c r="K54" s="1284">
        <v>243.8</v>
      </c>
      <c r="L54" s="1284">
        <v>247.6</v>
      </c>
      <c r="M54" s="1284">
        <v>252.5</v>
      </c>
      <c r="N54" s="1285">
        <v>252.2</v>
      </c>
    </row>
    <row r="55" spans="1:14">
      <c r="A55" s="1283">
        <v>2009</v>
      </c>
      <c r="B55" s="1284">
        <v>254.8</v>
      </c>
      <c r="C55" s="1284">
        <v>256.39999999999998</v>
      </c>
      <c r="D55" s="1284">
        <v>258.2</v>
      </c>
      <c r="E55" s="1284">
        <v>257.39999999999998</v>
      </c>
      <c r="F55" s="1284">
        <v>257.39999999999998</v>
      </c>
      <c r="G55" s="1284">
        <v>255.2</v>
      </c>
      <c r="H55" s="1284">
        <v>253.6</v>
      </c>
      <c r="I55" s="1284">
        <v>250.6</v>
      </c>
      <c r="J55" s="1284">
        <v>251.8</v>
      </c>
      <c r="K55" s="1284">
        <v>252.9</v>
      </c>
      <c r="L55" s="1284">
        <v>255.6</v>
      </c>
      <c r="M55" s="1284">
        <v>260.8</v>
      </c>
      <c r="N55" s="1285">
        <v>255.4</v>
      </c>
    </row>
    <row r="56" spans="1:14">
      <c r="A56" s="1283">
        <v>2010</v>
      </c>
      <c r="B56" s="1284">
        <v>261.8</v>
      </c>
      <c r="C56" s="1284">
        <v>267.39999999999998</v>
      </c>
      <c r="D56" s="1284">
        <v>265.7</v>
      </c>
      <c r="E56" s="1284">
        <v>267.89999999999998</v>
      </c>
      <c r="F56" s="1284">
        <v>268.8</v>
      </c>
      <c r="G56" s="1284">
        <v>266.89999999999998</v>
      </c>
      <c r="H56" s="1284">
        <v>264.39999999999998</v>
      </c>
      <c r="I56" s="1284">
        <v>259.89999999999998</v>
      </c>
      <c r="J56" s="1284">
        <v>258.10000000000002</v>
      </c>
      <c r="K56" s="1284">
        <v>254.5</v>
      </c>
      <c r="L56" s="1284">
        <v>258.10000000000002</v>
      </c>
      <c r="M56" s="1284">
        <v>262.5</v>
      </c>
      <c r="N56" s="1285">
        <v>262.8</v>
      </c>
    </row>
    <row r="57" spans="1:14">
      <c r="A57" s="1283">
        <v>2011</v>
      </c>
      <c r="B57" s="1284">
        <v>262.7</v>
      </c>
      <c r="C57" s="1284">
        <v>262.60000000000002</v>
      </c>
      <c r="D57" s="1284">
        <v>262.2</v>
      </c>
      <c r="E57" s="1284">
        <v>261.5</v>
      </c>
      <c r="F57" s="1284">
        <v>261.2</v>
      </c>
      <c r="G57" s="1284">
        <v>258</v>
      </c>
      <c r="H57" s="1284">
        <v>256.2</v>
      </c>
      <c r="I57" s="1284">
        <v>251.1</v>
      </c>
      <c r="J57" s="1284">
        <v>250.5</v>
      </c>
      <c r="K57" s="1284">
        <v>251.1</v>
      </c>
      <c r="L57" s="1284">
        <v>253.3</v>
      </c>
      <c r="M57" s="1284">
        <v>259.5</v>
      </c>
      <c r="N57" s="1285">
        <v>257.2</v>
      </c>
    </row>
    <row r="58" spans="1:14">
      <c r="A58" s="1283">
        <v>2012</v>
      </c>
      <c r="B58" s="1284">
        <v>263.39999999999998</v>
      </c>
      <c r="C58" s="1284">
        <v>263.8</v>
      </c>
      <c r="D58" s="1284">
        <v>264</v>
      </c>
      <c r="E58" s="1284">
        <v>262.5</v>
      </c>
      <c r="F58" s="1284">
        <v>265.3</v>
      </c>
      <c r="G58" s="1284">
        <v>262.2</v>
      </c>
      <c r="H58" s="1284">
        <v>260.3</v>
      </c>
      <c r="I58" s="1284">
        <v>256</v>
      </c>
      <c r="J58" s="1284">
        <v>256.2</v>
      </c>
      <c r="K58" s="1284">
        <v>257.60000000000002</v>
      </c>
      <c r="L58" s="1284">
        <v>260.7</v>
      </c>
      <c r="M58" s="1284">
        <v>263.5</v>
      </c>
      <c r="N58" s="1285">
        <v>261.3</v>
      </c>
    </row>
    <row r="59" spans="1:14">
      <c r="A59" s="1283">
        <v>2013</v>
      </c>
      <c r="B59" s="1284">
        <v>263.7</v>
      </c>
      <c r="C59" s="1284">
        <v>268.2</v>
      </c>
      <c r="D59" s="1284">
        <v>266.3</v>
      </c>
      <c r="E59" s="1284">
        <v>267.2</v>
      </c>
      <c r="F59" s="1284">
        <v>267</v>
      </c>
      <c r="G59" s="1284">
        <v>269.39999999999998</v>
      </c>
      <c r="H59" s="1284">
        <v>265.3</v>
      </c>
      <c r="I59" s="1284">
        <v>261.7</v>
      </c>
      <c r="J59" s="1284">
        <v>261.2</v>
      </c>
      <c r="K59" s="1284">
        <v>259.89999999999998</v>
      </c>
      <c r="L59" s="1284">
        <v>263.3</v>
      </c>
      <c r="M59" s="1284">
        <v>265.8</v>
      </c>
      <c r="N59" s="1285">
        <v>264.8</v>
      </c>
    </row>
    <row r="60" spans="1:14">
      <c r="A60" s="1287">
        <v>2014</v>
      </c>
      <c r="B60" s="1284">
        <v>267.7</v>
      </c>
      <c r="C60" s="1284">
        <v>270.8</v>
      </c>
      <c r="D60" s="1284">
        <v>267.3</v>
      </c>
      <c r="E60" s="1284">
        <v>267.2</v>
      </c>
      <c r="F60" s="1284">
        <v>267.7</v>
      </c>
      <c r="G60" s="1284">
        <v>267.39999999999998</v>
      </c>
      <c r="H60" s="1284">
        <v>264.89999999999998</v>
      </c>
      <c r="I60" s="1284">
        <v>263.3</v>
      </c>
      <c r="J60" s="1284">
        <v>260.39999999999998</v>
      </c>
      <c r="K60" s="1284">
        <v>262</v>
      </c>
      <c r="L60" s="1284">
        <v>263.3</v>
      </c>
      <c r="M60" s="1284">
        <v>267.89999999999998</v>
      </c>
      <c r="N60" s="1285">
        <v>265.7</v>
      </c>
    </row>
    <row r="61" spans="1:14">
      <c r="A61" s="1290">
        <v>2015</v>
      </c>
      <c r="B61" s="1301">
        <v>270.89999999999998</v>
      </c>
      <c r="C61" s="1301">
        <v>271.7</v>
      </c>
      <c r="D61" s="1301">
        <v>270.89999999999998</v>
      </c>
      <c r="E61" s="1301">
        <v>272.5</v>
      </c>
      <c r="F61" s="1301">
        <v>274.8</v>
      </c>
      <c r="G61" s="1301">
        <v>275.7</v>
      </c>
      <c r="H61" s="1301">
        <v>272.39999999999998</v>
      </c>
      <c r="I61" s="1301">
        <v>268.60000000000002</v>
      </c>
      <c r="J61" s="1301">
        <v>266.3</v>
      </c>
      <c r="K61" s="1301">
        <v>266.10000000000002</v>
      </c>
      <c r="L61" s="1301">
        <v>268.7</v>
      </c>
      <c r="M61" s="1301">
        <v>270.39999999999998</v>
      </c>
      <c r="N61" s="1302">
        <v>270.5</v>
      </c>
    </row>
    <row r="62" spans="1:14">
      <c r="A62" s="1290">
        <v>2016</v>
      </c>
      <c r="B62" s="1301">
        <v>271.7</v>
      </c>
      <c r="C62" s="1301">
        <v>271.89999999999998</v>
      </c>
      <c r="D62" s="1301">
        <v>270.2</v>
      </c>
      <c r="E62" s="1301">
        <v>272.2</v>
      </c>
      <c r="F62" s="1301">
        <v>275.5</v>
      </c>
      <c r="G62" s="1301">
        <v>274.2</v>
      </c>
      <c r="H62" s="1301">
        <v>270.5</v>
      </c>
      <c r="I62" s="1301">
        <v>268.7</v>
      </c>
      <c r="J62" s="1301">
        <v>268</v>
      </c>
      <c r="K62" s="1301">
        <v>270</v>
      </c>
      <c r="L62" s="1301">
        <v>273.2</v>
      </c>
      <c r="M62" s="1301">
        <v>276.5</v>
      </c>
      <c r="N62" s="1302">
        <v>271.8</v>
      </c>
    </row>
    <row r="63" spans="1:14">
      <c r="A63" s="1290">
        <v>2017</v>
      </c>
      <c r="B63" s="1301">
        <v>276.69926282533487</v>
      </c>
      <c r="C63" s="1301">
        <v>276.47892871209154</v>
      </c>
      <c r="D63" s="1301">
        <v>278.22339935513622</v>
      </c>
      <c r="E63" s="1301">
        <v>279.34229084700496</v>
      </c>
      <c r="F63" s="1301">
        <v>281.69560720701139</v>
      </c>
      <c r="G63" s="1301">
        <v>282.87137778735314</v>
      </c>
      <c r="H63" s="1301">
        <v>277.47576558713354</v>
      </c>
      <c r="I63" s="1301">
        <v>274.10388337620998</v>
      </c>
      <c r="J63" s="1301">
        <v>273.58284883720944</v>
      </c>
      <c r="K63" s="1301">
        <v>274.03936753791561</v>
      </c>
      <c r="L63" s="1301">
        <v>275.29776603686923</v>
      </c>
      <c r="M63" s="1301">
        <v>280.80114332380572</v>
      </c>
      <c r="N63" s="1292">
        <v>277.62487398742144</v>
      </c>
    </row>
    <row r="64" spans="1:14">
      <c r="A64" s="1290">
        <v>2018</v>
      </c>
      <c r="B64" s="1291">
        <v>279.54637865311327</v>
      </c>
      <c r="C64" s="1291">
        <v>282.17688062735988</v>
      </c>
      <c r="D64" s="1291">
        <v>283.66516998075673</v>
      </c>
      <c r="E64" s="1291">
        <v>284.39577732607717</v>
      </c>
      <c r="F64" s="1291">
        <v>286.91837000390598</v>
      </c>
      <c r="G64" s="1291">
        <v>286.16812790097981</v>
      </c>
      <c r="H64" s="1291">
        <v>281.7233466698047</v>
      </c>
      <c r="I64" s="1291">
        <v>279.00896414342645</v>
      </c>
      <c r="J64" s="1291">
        <v>276.36222177119254</v>
      </c>
      <c r="K64" s="1291">
        <v>278.71065267650755</v>
      </c>
      <c r="L64" s="1291">
        <v>284.00026838432649</v>
      </c>
      <c r="M64" s="1291">
        <v>284.93782985955824</v>
      </c>
      <c r="N64" s="1292">
        <v>282.28926615670917</v>
      </c>
    </row>
    <row r="65" spans="1:14">
      <c r="A65" s="1293">
        <v>2019</v>
      </c>
      <c r="B65" s="1294">
        <v>287.03444832750858</v>
      </c>
      <c r="C65" s="1294">
        <v>289.1459538749898</v>
      </c>
      <c r="D65" s="1294">
        <v>288.5072199817875</v>
      </c>
      <c r="E65" s="1294">
        <v>290.10412746204969</v>
      </c>
      <c r="F65" s="1294">
        <v>292.71949231485786</v>
      </c>
      <c r="G65" s="1294">
        <v>289.1722528130237</v>
      </c>
      <c r="H65" s="1294">
        <v>284.60732456803191</v>
      </c>
      <c r="I65" s="1294">
        <v>281.83476394849748</v>
      </c>
      <c r="J65" s="1294">
        <v>281.74347936186393</v>
      </c>
      <c r="K65" s="1294">
        <v>280</v>
      </c>
      <c r="L65" s="1294">
        <v>283.39999999999998</v>
      </c>
      <c r="M65" s="1294">
        <v>281.7</v>
      </c>
      <c r="N65" s="1295">
        <v>280.2</v>
      </c>
    </row>
    <row r="66" spans="1:14">
      <c r="A66" s="1293">
        <v>2020</v>
      </c>
      <c r="B66" s="1294">
        <v>288.10000000000002</v>
      </c>
      <c r="C66" s="1294">
        <v>289.7</v>
      </c>
      <c r="D66" s="1294">
        <v>291.47000000000003</v>
      </c>
      <c r="E66" s="1294">
        <v>290.86</v>
      </c>
      <c r="F66" s="1294">
        <v>294.3</v>
      </c>
      <c r="G66" s="1294">
        <v>295</v>
      </c>
      <c r="H66" s="1294">
        <v>291.7</v>
      </c>
      <c r="I66" s="1294">
        <v>288</v>
      </c>
      <c r="J66" s="1294">
        <v>285</v>
      </c>
      <c r="K66" s="1294">
        <v>289.7</v>
      </c>
      <c r="L66" s="1294">
        <v>286</v>
      </c>
      <c r="M66" s="1294">
        <v>288.2</v>
      </c>
      <c r="N66" s="1295">
        <v>289.89999999999998</v>
      </c>
    </row>
    <row r="67" spans="1:14">
      <c r="A67" s="1290">
        <v>2021</v>
      </c>
      <c r="B67" s="1301">
        <v>291.3</v>
      </c>
      <c r="C67" s="1301">
        <v>293.10000000000002</v>
      </c>
      <c r="D67" s="1301">
        <v>291.60000000000002</v>
      </c>
      <c r="E67" s="1301">
        <v>294.10000000000002</v>
      </c>
      <c r="F67" s="1301">
        <v>295.60000000000002</v>
      </c>
      <c r="G67" s="1301">
        <v>294.60000000000002</v>
      </c>
      <c r="H67" s="1301">
        <v>290.5</v>
      </c>
      <c r="I67" s="1301">
        <v>288.2</v>
      </c>
      <c r="J67" s="1301">
        <v>286.10000000000002</v>
      </c>
      <c r="K67" s="1301">
        <v>286</v>
      </c>
      <c r="L67" s="1301">
        <v>287.7</v>
      </c>
      <c r="M67" s="1301">
        <v>289.5</v>
      </c>
      <c r="N67" s="1302">
        <v>290.60000000000002</v>
      </c>
    </row>
    <row r="68" spans="1:14">
      <c r="A68" s="1293">
        <v>2022</v>
      </c>
      <c r="B68" s="1294">
        <v>292.2</v>
      </c>
      <c r="C68" s="1294">
        <v>293.10000000000002</v>
      </c>
      <c r="D68" s="1294">
        <v>290.8</v>
      </c>
      <c r="E68" s="1294">
        <v>293.3</v>
      </c>
      <c r="F68" s="1294">
        <v>295.8</v>
      </c>
      <c r="G68" s="1294">
        <v>295.2</v>
      </c>
      <c r="H68" s="1294">
        <v>290.10000000000002</v>
      </c>
      <c r="I68" s="1294">
        <v>287.8</v>
      </c>
      <c r="J68" s="1294">
        <v>288.10000000000002</v>
      </c>
      <c r="K68" s="1294">
        <v>288.5</v>
      </c>
      <c r="L68" s="1294">
        <v>292.5</v>
      </c>
      <c r="M68" s="1294">
        <v>291.5</v>
      </c>
      <c r="N68" s="1295">
        <v>291.7</v>
      </c>
    </row>
    <row r="69" spans="1:14" ht="15.75" thickBot="1">
      <c r="A69" s="1296">
        <v>2023</v>
      </c>
      <c r="B69" s="1297">
        <v>292.2</v>
      </c>
      <c r="C69" s="1297">
        <v>296.10000000000002</v>
      </c>
      <c r="D69" s="1297">
        <v>294.5</v>
      </c>
      <c r="E69" s="1297">
        <v>293.3</v>
      </c>
      <c r="F69" s="1297">
        <v>295.7</v>
      </c>
      <c r="G69" s="1297"/>
      <c r="H69" s="1297"/>
      <c r="I69" s="1297">
        <v>288.39999999999998</v>
      </c>
      <c r="J69" s="1297"/>
      <c r="K69" s="1297"/>
      <c r="L69" s="1297"/>
      <c r="M69" s="1297"/>
      <c r="N69" s="1298"/>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577" zoomScale="75" workbookViewId="0">
      <selection activeCell="S624" sqref="S624"/>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699" t="s">
        <v>516</v>
      </c>
      <c r="B1" s="1699"/>
      <c r="C1" s="1699"/>
      <c r="D1" s="1699"/>
      <c r="E1" s="1699"/>
      <c r="F1" s="1699"/>
      <c r="G1" s="1699"/>
      <c r="H1" s="1699"/>
      <c r="I1" s="1699"/>
      <c r="J1" s="1699"/>
      <c r="K1" s="1699"/>
      <c r="L1" s="1699"/>
      <c r="M1" s="1699"/>
    </row>
    <row r="2" spans="1:29" ht="12.75" hidden="1" customHeight="1">
      <c r="A2" s="1699"/>
      <c r="B2" s="1699"/>
      <c r="C2" s="1699"/>
      <c r="D2" s="1699"/>
      <c r="E2" s="1699"/>
      <c r="F2" s="1699"/>
      <c r="G2" s="1699"/>
      <c r="H2" s="1699"/>
      <c r="I2" s="1699"/>
      <c r="J2" s="1699"/>
      <c r="K2" s="1699"/>
      <c r="L2" s="1699"/>
      <c r="M2" s="1699"/>
    </row>
    <row r="3" spans="1:29" ht="12.75" hidden="1" customHeight="1">
      <c r="A3" s="1699"/>
      <c r="B3" s="1699"/>
      <c r="C3" s="1699"/>
      <c r="D3" s="1699"/>
      <c r="E3" s="1699"/>
      <c r="F3" s="1699"/>
      <c r="G3" s="1699"/>
      <c r="H3" s="1699"/>
      <c r="I3" s="1699"/>
      <c r="J3" s="1699"/>
      <c r="K3" s="1699"/>
      <c r="L3" s="1699"/>
      <c r="M3" s="1699"/>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698" t="s">
        <v>163</v>
      </c>
      <c r="R6" s="1698"/>
      <c r="S6" s="1698"/>
      <c r="T6" s="642"/>
      <c r="U6" s="7">
        <v>2003</v>
      </c>
      <c r="V6" s="1698" t="s">
        <v>164</v>
      </c>
      <c r="W6" s="1700"/>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698" t="s">
        <v>163</v>
      </c>
      <c r="Q15" s="1698"/>
      <c r="R15" s="1698"/>
      <c r="S15" s="1698"/>
      <c r="T15" s="8"/>
      <c r="U15" s="7">
        <v>2004</v>
      </c>
      <c r="V15" s="1698" t="s">
        <v>164</v>
      </c>
      <c r="W15" s="1698"/>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698" t="s">
        <v>163</v>
      </c>
      <c r="Q24" s="1698"/>
      <c r="R24" s="1698"/>
      <c r="S24" s="1698"/>
      <c r="T24" s="8"/>
      <c r="U24" s="7">
        <v>2005</v>
      </c>
      <c r="V24" s="1698" t="s">
        <v>164</v>
      </c>
      <c r="W24" s="1698"/>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698" t="s">
        <v>163</v>
      </c>
      <c r="Q33" s="1698"/>
      <c r="R33" s="1698"/>
      <c r="S33" s="1698"/>
      <c r="T33" s="8"/>
      <c r="U33" s="7">
        <v>2006</v>
      </c>
      <c r="V33" s="1698" t="s">
        <v>164</v>
      </c>
      <c r="W33" s="1698"/>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698" t="s">
        <v>163</v>
      </c>
      <c r="Q42" s="1698"/>
      <c r="R42" s="1698"/>
      <c r="S42" s="1698"/>
      <c r="T42" s="8"/>
      <c r="U42" s="7">
        <v>2007</v>
      </c>
      <c r="V42" s="1698" t="s">
        <v>164</v>
      </c>
      <c r="W42" s="1698"/>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698" t="s">
        <v>163</v>
      </c>
      <c r="Q51" s="1698"/>
      <c r="R51" s="1698"/>
      <c r="S51" s="1698"/>
      <c r="T51" s="8"/>
      <c r="U51" s="7">
        <v>2008</v>
      </c>
      <c r="V51" s="1698" t="s">
        <v>164</v>
      </c>
      <c r="W51" s="1698"/>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698" t="s">
        <v>163</v>
      </c>
      <c r="Q60" s="1698"/>
      <c r="R60" s="1698"/>
      <c r="S60" s="1698"/>
      <c r="T60" s="8"/>
      <c r="U60" s="7">
        <v>2009</v>
      </c>
      <c r="V60" s="1698" t="s">
        <v>164</v>
      </c>
      <c r="W60" s="1698"/>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698" t="s">
        <v>163</v>
      </c>
      <c r="Q69" s="1698"/>
      <c r="R69" s="1698"/>
      <c r="S69" s="1698"/>
      <c r="T69" s="8"/>
      <c r="U69" s="7">
        <v>2010</v>
      </c>
      <c r="V69" s="1698" t="s">
        <v>164</v>
      </c>
      <c r="W69" s="1698"/>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698" t="s">
        <v>163</v>
      </c>
      <c r="Q78" s="1698"/>
      <c r="R78" s="1698"/>
      <c r="S78" s="1698"/>
      <c r="T78" s="8"/>
      <c r="U78" s="7">
        <v>2011</v>
      </c>
      <c r="V78" s="1698" t="s">
        <v>164</v>
      </c>
      <c r="W78" s="1698"/>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698" t="s">
        <v>163</v>
      </c>
      <c r="Q87" s="1698"/>
      <c r="R87" s="1698"/>
      <c r="S87" s="1698"/>
      <c r="T87" s="8"/>
      <c r="U87" s="7">
        <v>2012</v>
      </c>
      <c r="V87" s="1698" t="s">
        <v>164</v>
      </c>
      <c r="W87" s="1698"/>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698" t="s">
        <v>163</v>
      </c>
      <c r="Q96" s="1698"/>
      <c r="R96" s="1698"/>
      <c r="S96" s="1698"/>
      <c r="T96" s="8"/>
      <c r="U96" s="7">
        <v>2013</v>
      </c>
      <c r="V96" s="1698" t="s">
        <v>164</v>
      </c>
      <c r="W96" s="1698"/>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698" t="s">
        <v>163</v>
      </c>
      <c r="Q105" s="1698"/>
      <c r="R105" s="1698"/>
      <c r="S105" s="1698"/>
      <c r="T105" s="8"/>
      <c r="U105" s="7">
        <v>2014</v>
      </c>
      <c r="V105" s="1698" t="s">
        <v>164</v>
      </c>
      <c r="W105" s="1698"/>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698" t="s">
        <v>163</v>
      </c>
      <c r="Q115" s="1698"/>
      <c r="R115" s="1698"/>
      <c r="S115" s="1698"/>
      <c r="T115" s="8"/>
      <c r="U115" s="7">
        <v>2015</v>
      </c>
      <c r="V115" s="1698" t="s">
        <v>164</v>
      </c>
      <c r="W115" s="1698"/>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698" t="s">
        <v>163</v>
      </c>
      <c r="Q125" s="1698"/>
      <c r="R125" s="1698"/>
      <c r="S125" s="1698"/>
      <c r="T125" s="8"/>
      <c r="U125" s="7">
        <v>2016</v>
      </c>
      <c r="V125" s="1698" t="s">
        <v>164</v>
      </c>
      <c r="W125" s="1698"/>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698" t="s">
        <v>163</v>
      </c>
      <c r="Q135" s="1698"/>
      <c r="R135" s="1698"/>
      <c r="S135" s="1698"/>
      <c r="T135" s="8"/>
      <c r="U135" s="7">
        <v>2017</v>
      </c>
      <c r="V135" s="1698" t="s">
        <v>164</v>
      </c>
      <c r="W135" s="1698"/>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698" t="s">
        <v>163</v>
      </c>
      <c r="Q145" s="1698"/>
      <c r="R145" s="1698"/>
      <c r="S145" s="1698"/>
      <c r="T145" s="8"/>
      <c r="U145" s="7">
        <v>2018</v>
      </c>
      <c r="V145" s="1698" t="s">
        <v>164</v>
      </c>
      <c r="W145" s="1698"/>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698" t="s">
        <v>163</v>
      </c>
      <c r="Q155" s="1698"/>
      <c r="R155" s="1698"/>
      <c r="S155" s="1698"/>
      <c r="T155" s="8"/>
      <c r="U155" s="7">
        <v>2019</v>
      </c>
      <c r="V155" s="1698" t="s">
        <v>164</v>
      </c>
      <c r="W155" s="1698"/>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698" t="s">
        <v>163</v>
      </c>
      <c r="Q165" s="1698"/>
      <c r="R165" s="1698"/>
      <c r="S165" s="1698"/>
      <c r="T165" s="8"/>
      <c r="U165" s="7">
        <v>2020</v>
      </c>
      <c r="V165" s="1698" t="s">
        <v>164</v>
      </c>
      <c r="W165" s="1698"/>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698" t="s">
        <v>163</v>
      </c>
      <c r="Q175" s="1698"/>
      <c r="R175" s="1698"/>
      <c r="S175" s="1698"/>
      <c r="T175" s="8"/>
      <c r="U175" s="7">
        <v>2021</v>
      </c>
      <c r="V175" s="1698" t="s">
        <v>164</v>
      </c>
      <c r="W175" s="1698"/>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698" t="s">
        <v>163</v>
      </c>
      <c r="Q185" s="1698"/>
      <c r="R185" s="1698"/>
      <c r="S185" s="1698"/>
      <c r="T185" s="8"/>
      <c r="U185" s="7">
        <v>2022</v>
      </c>
      <c r="V185" s="1698" t="s">
        <v>164</v>
      </c>
      <c r="W185" s="1698"/>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698" t="s">
        <v>163</v>
      </c>
      <c r="Q195" s="1698"/>
      <c r="R195" s="1698"/>
      <c r="S195" s="1698"/>
      <c r="T195" s="8"/>
      <c r="U195" s="7">
        <v>2023</v>
      </c>
      <c r="V195" s="1698" t="s">
        <v>164</v>
      </c>
      <c r="W195" s="1698"/>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v>19327.058117667704</v>
      </c>
      <c r="K197" s="53"/>
      <c r="L197" s="53"/>
      <c r="M197" s="54"/>
      <c r="N197" s="41"/>
      <c r="O197" s="26" t="s">
        <v>185</v>
      </c>
      <c r="P197" s="83">
        <v>21228.68922523018</v>
      </c>
      <c r="Q197" s="53">
        <v>20788.98704051186</v>
      </c>
      <c r="R197" s="53">
        <v>19324.719790393112</v>
      </c>
      <c r="S197" s="54"/>
      <c r="T197" s="8"/>
      <c r="U197" s="26" t="s">
        <v>185</v>
      </c>
      <c r="V197" s="83">
        <v>21023.647518125708</v>
      </c>
      <c r="W197" s="54"/>
      <c r="X197" s="8"/>
      <c r="Y197" s="26" t="s">
        <v>185</v>
      </c>
      <c r="Z197" s="640"/>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v>18632.073973544979</v>
      </c>
      <c r="K198" s="57"/>
      <c r="L198" s="57"/>
      <c r="M198" s="59"/>
      <c r="N198" s="41"/>
      <c r="O198" s="20" t="s">
        <v>190</v>
      </c>
      <c r="P198" s="126">
        <v>21226.835972667093</v>
      </c>
      <c r="Q198" s="76">
        <v>20519.043335832092</v>
      </c>
      <c r="R198" s="76">
        <v>18779.20244005429</v>
      </c>
      <c r="S198" s="32"/>
      <c r="T198" s="8"/>
      <c r="U198" s="20" t="s">
        <v>190</v>
      </c>
      <c r="V198" s="106">
        <v>20969.947011290998</v>
      </c>
      <c r="W198" s="32"/>
      <c r="X198" s="8"/>
      <c r="Y198" s="20" t="s">
        <v>190</v>
      </c>
      <c r="Z198" s="107"/>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v>20366.589822883911</v>
      </c>
      <c r="K199" s="64"/>
      <c r="L199" s="64"/>
      <c r="M199" s="33"/>
      <c r="N199" s="41"/>
      <c r="O199" s="20" t="s">
        <v>186</v>
      </c>
      <c r="P199" s="109">
        <v>22349.197363622359</v>
      </c>
      <c r="Q199" s="64">
        <v>21627.080665064092</v>
      </c>
      <c r="R199" s="64">
        <v>20345.751346445715</v>
      </c>
      <c r="S199" s="33"/>
      <c r="T199" s="8"/>
      <c r="U199" s="20" t="s">
        <v>186</v>
      </c>
      <c r="V199" s="63">
        <v>22006.982329310424</v>
      </c>
      <c r="W199" s="33"/>
      <c r="X199" s="8"/>
      <c r="Y199" s="20" t="s">
        <v>186</v>
      </c>
      <c r="Z199" s="110"/>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v>20033.536719171403</v>
      </c>
      <c r="K200" s="64"/>
      <c r="L200" s="64"/>
      <c r="M200" s="33"/>
      <c r="N200" s="41"/>
      <c r="O200" s="20" t="s">
        <v>187</v>
      </c>
      <c r="P200" s="109">
        <v>22091.133838172038</v>
      </c>
      <c r="Q200" s="64">
        <v>21472.14550131818</v>
      </c>
      <c r="R200" s="64">
        <v>19974.322397757311</v>
      </c>
      <c r="S200" s="33"/>
      <c r="T200" s="8"/>
      <c r="U200" s="20" t="s">
        <v>187</v>
      </c>
      <c r="V200" s="63">
        <v>21830.342687964054</v>
      </c>
      <c r="W200" s="33"/>
      <c r="X200" s="8"/>
      <c r="Y200" s="20" t="s">
        <v>187</v>
      </c>
      <c r="Z200" s="110"/>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v>20559.629784242428</v>
      </c>
      <c r="K201" s="64"/>
      <c r="L201" s="64"/>
      <c r="M201" s="33"/>
      <c r="N201" s="41"/>
      <c r="O201" s="20" t="s">
        <v>188</v>
      </c>
      <c r="P201" s="109">
        <v>22757.992435517499</v>
      </c>
      <c r="Q201" s="64">
        <v>21461.366180398083</v>
      </c>
      <c r="R201" s="64">
        <v>20418.424438405797</v>
      </c>
      <c r="S201" s="33"/>
      <c r="T201" s="8"/>
      <c r="U201" s="20" t="s">
        <v>188</v>
      </c>
      <c r="V201" s="109">
        <v>22023.434969549922</v>
      </c>
      <c r="W201" s="33"/>
      <c r="X201" s="8"/>
      <c r="Y201" s="20" t="s">
        <v>188</v>
      </c>
      <c r="Z201" s="110"/>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v>17090.151183929571</v>
      </c>
      <c r="K202" s="64"/>
      <c r="L202" s="64"/>
      <c r="M202" s="33"/>
      <c r="N202" s="41"/>
      <c r="O202" s="20" t="s">
        <v>71</v>
      </c>
      <c r="P202" s="109">
        <v>18528.819143447457</v>
      </c>
      <c r="Q202" s="64">
        <v>18290.631791646163</v>
      </c>
      <c r="R202" s="64">
        <v>17005.386006901517</v>
      </c>
      <c r="S202" s="33"/>
      <c r="T202" s="8"/>
      <c r="U202" s="20" t="s">
        <v>71</v>
      </c>
      <c r="V202" s="63">
        <v>18420.549397150487</v>
      </c>
      <c r="W202" s="33"/>
      <c r="X202" s="8"/>
      <c r="Y202" s="20" t="s">
        <v>71</v>
      </c>
      <c r="Z202" s="110"/>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v>20904.313004976913</v>
      </c>
      <c r="K203" s="67"/>
      <c r="L203" s="67"/>
      <c r="M203" s="34"/>
      <c r="N203" s="41"/>
      <c r="O203" s="15" t="s">
        <v>189</v>
      </c>
      <c r="P203" s="111">
        <v>22605.989800756703</v>
      </c>
      <c r="Q203" s="67">
        <v>22183.622359876703</v>
      </c>
      <c r="R203" s="67">
        <v>20777.040661229195</v>
      </c>
      <c r="S203" s="34"/>
      <c r="T203" s="8"/>
      <c r="U203" s="15" t="s">
        <v>189</v>
      </c>
      <c r="V203" s="66">
        <v>22400.560336019891</v>
      </c>
      <c r="W203" s="34"/>
      <c r="X203" s="8"/>
      <c r="Y203" s="15" t="s">
        <v>189</v>
      </c>
      <c r="Z203" s="112"/>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s="3"/>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18.948096193791866</v>
      </c>
      <c r="K397" s="187">
        <f t="shared" si="178"/>
        <v>0</v>
      </c>
      <c r="L397" s="187">
        <f t="shared" si="178"/>
        <v>0</v>
      </c>
      <c r="M397" s="188">
        <f t="shared" ref="M397:M403" si="179">(M197/1000)/1.02</f>
        <v>0</v>
      </c>
      <c r="O397" s="152" t="s">
        <v>185</v>
      </c>
      <c r="P397" s="186">
        <f t="shared" ref="P397:S403" si="180">(P197/1000)/1.02</f>
        <v>20.812440416892333</v>
      </c>
      <c r="Q397" s="187">
        <f t="shared" si="180"/>
        <v>20.381359843639078</v>
      </c>
      <c r="R397" s="187">
        <f t="shared" si="180"/>
        <v>18.945803716071676</v>
      </c>
      <c r="S397" s="187">
        <f t="shared" si="180"/>
        <v>0</v>
      </c>
      <c r="T397" s="127"/>
      <c r="U397" s="152" t="s">
        <v>185</v>
      </c>
      <c r="V397" s="186">
        <f t="shared" ref="V397:W403" si="181">(V197/1000)/1.02</f>
        <v>20.611419135417361</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18.26673918974998</v>
      </c>
      <c r="K398" s="187">
        <f t="shared" si="178"/>
        <v>0</v>
      </c>
      <c r="L398" s="187">
        <f t="shared" si="178"/>
        <v>0</v>
      </c>
      <c r="M398" s="188">
        <f t="shared" si="179"/>
        <v>0</v>
      </c>
      <c r="O398" s="193" t="s">
        <v>190</v>
      </c>
      <c r="P398" s="186">
        <f t="shared" si="180"/>
        <v>20.810623502614796</v>
      </c>
      <c r="Q398" s="187">
        <f t="shared" si="180"/>
        <v>20.116709152776558</v>
      </c>
      <c r="R398" s="187">
        <f t="shared" si="180"/>
        <v>18.410982784366951</v>
      </c>
      <c r="S398" s="187">
        <f t="shared" si="180"/>
        <v>0</v>
      </c>
      <c r="T398" s="127"/>
      <c r="U398" s="194" t="s">
        <v>190</v>
      </c>
      <c r="V398" s="186">
        <f t="shared" si="181"/>
        <v>20.558771579697055</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19.967244924395988</v>
      </c>
      <c r="K399" s="187">
        <f t="shared" si="178"/>
        <v>0</v>
      </c>
      <c r="L399" s="187">
        <f t="shared" si="178"/>
        <v>0</v>
      </c>
      <c r="M399" s="188">
        <f t="shared" si="179"/>
        <v>0</v>
      </c>
      <c r="O399" s="200" t="s">
        <v>186</v>
      </c>
      <c r="P399" s="186">
        <f t="shared" si="180"/>
        <v>21.9109778074729</v>
      </c>
      <c r="Q399" s="187">
        <f t="shared" si="180"/>
        <v>21.203020259866758</v>
      </c>
      <c r="R399" s="187">
        <f t="shared" si="180"/>
        <v>19.946815045535015</v>
      </c>
      <c r="S399" s="187">
        <f t="shared" si="180"/>
        <v>0</v>
      </c>
      <c r="T399" s="127"/>
      <c r="U399" s="201" t="s">
        <v>186</v>
      </c>
      <c r="V399" s="186">
        <f t="shared" si="181"/>
        <v>21.575472871872964</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19.640722273697452</v>
      </c>
      <c r="K400" s="187">
        <f t="shared" si="178"/>
        <v>0</v>
      </c>
      <c r="L400" s="187">
        <f t="shared" si="178"/>
        <v>0</v>
      </c>
      <c r="M400" s="188">
        <f t="shared" si="179"/>
        <v>0</v>
      </c>
      <c r="O400" s="200" t="s">
        <v>187</v>
      </c>
      <c r="P400" s="186">
        <f t="shared" si="180"/>
        <v>21.657974351149058</v>
      </c>
      <c r="Q400" s="187">
        <f t="shared" si="180"/>
        <v>21.051123040508021</v>
      </c>
      <c r="R400" s="187">
        <f t="shared" si="180"/>
        <v>19.582669017409131</v>
      </c>
      <c r="S400" s="187">
        <f t="shared" si="180"/>
        <v>0</v>
      </c>
      <c r="T400" s="127"/>
      <c r="U400" s="201" t="s">
        <v>187</v>
      </c>
      <c r="V400" s="186">
        <f t="shared" si="181"/>
        <v>21.402296752905936</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20.156499788472967</v>
      </c>
      <c r="K401" s="187">
        <f t="shared" si="178"/>
        <v>0</v>
      </c>
      <c r="L401" s="187">
        <f t="shared" si="178"/>
        <v>0</v>
      </c>
      <c r="M401" s="188">
        <f t="shared" si="179"/>
        <v>0</v>
      </c>
      <c r="O401" s="200" t="s">
        <v>188</v>
      </c>
      <c r="P401" s="186">
        <f t="shared" si="180"/>
        <v>22.311757289723037</v>
      </c>
      <c r="Q401" s="187">
        <f t="shared" si="180"/>
        <v>21.040555078821651</v>
      </c>
      <c r="R401" s="187">
        <f t="shared" si="180"/>
        <v>20.018063174907645</v>
      </c>
      <c r="S401" s="187">
        <f t="shared" si="180"/>
        <v>0</v>
      </c>
      <c r="T401" s="127"/>
      <c r="U401" s="201" t="s">
        <v>188</v>
      </c>
      <c r="V401" s="186">
        <f t="shared" si="181"/>
        <v>21.591602911323452</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16.75505018032311</v>
      </c>
      <c r="K402" s="187">
        <f t="shared" si="178"/>
        <v>0</v>
      </c>
      <c r="L402" s="187">
        <f t="shared" si="178"/>
        <v>0</v>
      </c>
      <c r="M402" s="188">
        <f t="shared" si="179"/>
        <v>0</v>
      </c>
      <c r="O402" s="200" t="s">
        <v>71</v>
      </c>
      <c r="P402" s="186">
        <f t="shared" si="180"/>
        <v>18.165508964164172</v>
      </c>
      <c r="Q402" s="187">
        <f t="shared" si="180"/>
        <v>17.931991952594277</v>
      </c>
      <c r="R402" s="187">
        <f t="shared" si="180"/>
        <v>16.671947065589723</v>
      </c>
      <c r="S402" s="187">
        <f t="shared" si="180"/>
        <v>0</v>
      </c>
      <c r="T402" s="127"/>
      <c r="U402" s="201" t="s">
        <v>71</v>
      </c>
      <c r="V402" s="186">
        <f t="shared" si="181"/>
        <v>18.059362154069106</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20.494424514683249</v>
      </c>
      <c r="K403" s="187">
        <f t="shared" si="178"/>
        <v>0</v>
      </c>
      <c r="L403" s="187">
        <f t="shared" si="178"/>
        <v>0</v>
      </c>
      <c r="M403" s="188">
        <f t="shared" si="179"/>
        <v>0</v>
      </c>
      <c r="O403" s="207" t="s">
        <v>189</v>
      </c>
      <c r="P403" s="186">
        <f t="shared" si="180"/>
        <v>22.162735098781081</v>
      </c>
      <c r="Q403" s="187">
        <f t="shared" si="180"/>
        <v>21.74864937242814</v>
      </c>
      <c r="R403" s="187">
        <f t="shared" si="180"/>
        <v>20.369647707087449</v>
      </c>
      <c r="S403" s="187">
        <f t="shared" si="180"/>
        <v>0</v>
      </c>
      <c r="T403" s="127"/>
      <c r="U403" s="208" t="s">
        <v>189</v>
      </c>
      <c r="V403" s="186">
        <f t="shared" si="181"/>
        <v>21.961333662764599</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9.8151138283841863</v>
      </c>
      <c r="K591" s="274">
        <f t="shared" si="290"/>
        <v>0</v>
      </c>
      <c r="L591" s="274">
        <f t="shared" si="290"/>
        <v>0</v>
      </c>
      <c r="M591" s="276">
        <f t="shared" si="290"/>
        <v>0</v>
      </c>
      <c r="N591" s="216"/>
      <c r="O591" s="255" t="s">
        <v>185</v>
      </c>
      <c r="P591" s="231">
        <f>P397*0.518</f>
        <v>10.780844135950229</v>
      </c>
      <c r="Q591" s="231">
        <f>Q397*0.518</f>
        <v>10.557544399005042</v>
      </c>
      <c r="R591" s="231">
        <f>R397*0.518</f>
        <v>9.813926324925129</v>
      </c>
      <c r="S591" s="231">
        <f>S397*0.518</f>
        <v>0</v>
      </c>
      <c r="T591" s="216"/>
      <c r="U591" s="255" t="s">
        <v>185</v>
      </c>
      <c r="V591" s="231">
        <f>V397*0.518</f>
        <v>10.676715112146193</v>
      </c>
      <c r="W591" s="231">
        <f>W397*0.518</f>
        <v>0</v>
      </c>
      <c r="X591" s="216"/>
      <c r="Y591" s="255" t="s">
        <v>185</v>
      </c>
      <c r="Z591" s="231">
        <f>Z397*0.518</f>
        <v>0</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9.8457724232752408</v>
      </c>
      <c r="K592" s="257">
        <f t="shared" si="291"/>
        <v>0</v>
      </c>
      <c r="L592" s="257">
        <f t="shared" si="291"/>
        <v>0</v>
      </c>
      <c r="M592" s="258">
        <f t="shared" si="291"/>
        <v>0</v>
      </c>
      <c r="N592" s="216"/>
      <c r="O592" s="259" t="s">
        <v>190</v>
      </c>
      <c r="P592" s="237">
        <f>P398*0.539</f>
        <v>11.216926067909375</v>
      </c>
      <c r="Q592" s="237">
        <f>Q398*0.539</f>
        <v>10.842906233346566</v>
      </c>
      <c r="R592" s="237">
        <f>R398*0.539</f>
        <v>9.9235197207737862</v>
      </c>
      <c r="S592" s="237">
        <f>S398*0.539</f>
        <v>0</v>
      </c>
      <c r="T592" s="216"/>
      <c r="U592" s="259" t="s">
        <v>190</v>
      </c>
      <c r="V592" s="237">
        <f>V398*0.539</f>
        <v>11.081177881456714</v>
      </c>
      <c r="W592" s="237">
        <f>W398*0.539</f>
        <v>0</v>
      </c>
      <c r="X592" s="216"/>
      <c r="Y592" s="256" t="s">
        <v>190</v>
      </c>
      <c r="Z592" s="237">
        <f>Z398*0.539</f>
        <v>0</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10.642541544703063</v>
      </c>
      <c r="K593" s="234">
        <f t="shared" si="292"/>
        <v>0</v>
      </c>
      <c r="L593" s="234">
        <f t="shared" si="292"/>
        <v>0</v>
      </c>
      <c r="M593" s="235">
        <f t="shared" si="292"/>
        <v>0</v>
      </c>
      <c r="N593" s="216"/>
      <c r="O593" s="233" t="s">
        <v>186</v>
      </c>
      <c r="P593" s="234">
        <f t="shared" ref="P593:S594" si="293">P399*0.533</f>
        <v>11.678551171383056</v>
      </c>
      <c r="Q593" s="234">
        <f t="shared" si="293"/>
        <v>11.301209798508983</v>
      </c>
      <c r="R593" s="234">
        <f t="shared" si="293"/>
        <v>10.631652419270164</v>
      </c>
      <c r="S593" s="234">
        <f t="shared" si="293"/>
        <v>0</v>
      </c>
      <c r="T593" s="216"/>
      <c r="U593" s="233" t="s">
        <v>186</v>
      </c>
      <c r="V593" s="234">
        <f>V399*0.533</f>
        <v>11.49972704070829</v>
      </c>
      <c r="W593" s="234">
        <f>W399*0.533</f>
        <v>0</v>
      </c>
      <c r="X593" s="216"/>
      <c r="Y593" s="233" t="s">
        <v>186</v>
      </c>
      <c r="Z593" s="234">
        <f>Z399*0.533</f>
        <v>0</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10.468504971880742</v>
      </c>
      <c r="K594" s="234">
        <f t="shared" si="294"/>
        <v>0</v>
      </c>
      <c r="L594" s="234">
        <f t="shared" si="294"/>
        <v>0</v>
      </c>
      <c r="M594" s="235">
        <f t="shared" si="294"/>
        <v>0</v>
      </c>
      <c r="N594" s="216"/>
      <c r="O594" s="233" t="s">
        <v>187</v>
      </c>
      <c r="P594" s="234">
        <f t="shared" si="293"/>
        <v>11.543700329162448</v>
      </c>
      <c r="Q594" s="234">
        <f t="shared" si="293"/>
        <v>11.220248580590775</v>
      </c>
      <c r="R594" s="234">
        <f t="shared" si="293"/>
        <v>10.437562586279068</v>
      </c>
      <c r="S594" s="234">
        <f t="shared" si="293"/>
        <v>0</v>
      </c>
      <c r="T594" s="216"/>
      <c r="U594" s="233" t="s">
        <v>187</v>
      </c>
      <c r="V594" s="234">
        <f>V400*0.533</f>
        <v>11.407424169298865</v>
      </c>
      <c r="W594" s="234">
        <f>W400*0.533</f>
        <v>0</v>
      </c>
      <c r="X594" s="216"/>
      <c r="Y594" s="233" t="s">
        <v>187</v>
      </c>
      <c r="Z594" s="234">
        <f>Z400*0.533</f>
        <v>0</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10.501536389794417</v>
      </c>
      <c r="K595" s="234">
        <f t="shared" si="295"/>
        <v>0</v>
      </c>
      <c r="L595" s="234">
        <f>L401*0.533</f>
        <v>0</v>
      </c>
      <c r="M595" s="235">
        <f>M401*0.521</f>
        <v>0</v>
      </c>
      <c r="N595" s="216"/>
      <c r="O595" s="233" t="s">
        <v>188</v>
      </c>
      <c r="P595" s="234">
        <f>P401*0.521</f>
        <v>11.624425547945702</v>
      </c>
      <c r="Q595" s="234">
        <f>Q401*0.521</f>
        <v>10.96212919606608</v>
      </c>
      <c r="R595" s="234">
        <f>R401*0.521</f>
        <v>10.429410914126883</v>
      </c>
      <c r="S595" s="234">
        <f>S401*0.521</f>
        <v>0</v>
      </c>
      <c r="T595" s="216"/>
      <c r="U595" s="233" t="s">
        <v>188</v>
      </c>
      <c r="V595" s="234">
        <f>V401*0.521</f>
        <v>11.249225116799519</v>
      </c>
      <c r="W595" s="234">
        <f>W401*0.521</f>
        <v>0</v>
      </c>
      <c r="X595" s="216"/>
      <c r="Y595" s="233" t="s">
        <v>188</v>
      </c>
      <c r="Z595" s="234">
        <f>Z401*0.521</f>
        <v>0</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8.1597094378173551</v>
      </c>
      <c r="K596" s="234">
        <f t="shared" si="296"/>
        <v>0</v>
      </c>
      <c r="L596" s="234">
        <f>L402*0.521</f>
        <v>0</v>
      </c>
      <c r="M596" s="235">
        <f>M402*0.487</f>
        <v>0</v>
      </c>
      <c r="N596" s="216"/>
      <c r="O596" s="233" t="s">
        <v>71</v>
      </c>
      <c r="P596" s="234">
        <f>P402*0.487</f>
        <v>8.8466028655479505</v>
      </c>
      <c r="Q596" s="234">
        <f>Q402*0.487</f>
        <v>8.7328800809134126</v>
      </c>
      <c r="R596" s="234">
        <f>R402*0.487</f>
        <v>8.1192382209421954</v>
      </c>
      <c r="S596" s="234">
        <f>S402*0.487</f>
        <v>0</v>
      </c>
      <c r="T596" s="216"/>
      <c r="U596" s="233" t="s">
        <v>71</v>
      </c>
      <c r="V596" s="234">
        <f>V402*0.487</f>
        <v>8.7949093690316538</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10.616111898605924</v>
      </c>
      <c r="K597" s="242">
        <f t="shared" si="297"/>
        <v>0</v>
      </c>
      <c r="L597" s="242">
        <f>L403*0.487</f>
        <v>0</v>
      </c>
      <c r="M597" s="243">
        <f>M403*0.518</f>
        <v>0</v>
      </c>
      <c r="N597" s="216"/>
      <c r="O597" s="241" t="s">
        <v>189</v>
      </c>
      <c r="P597" s="242">
        <f>P403*0.518</f>
        <v>11.480296781168601</v>
      </c>
      <c r="Q597" s="242">
        <f>Q403*0.518</f>
        <v>11.265800374917777</v>
      </c>
      <c r="R597" s="242">
        <f>R403*0.518</f>
        <v>10.551477512271299</v>
      </c>
      <c r="S597" s="242">
        <f>S403*0.518</f>
        <v>0</v>
      </c>
      <c r="T597" s="216"/>
      <c r="U597" s="241" t="s">
        <v>189</v>
      </c>
      <c r="V597" s="242">
        <f>V403*0.518</f>
        <v>11.375970837312062</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6" workbookViewId="0">
      <selection activeCell="S38" sqref="S38"/>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01" t="s">
        <v>354</v>
      </c>
      <c r="B4" s="1701"/>
      <c r="C4" s="1701"/>
      <c r="D4" s="1701"/>
      <c r="E4" s="1701"/>
      <c r="F4" s="1701"/>
      <c r="G4" s="1701"/>
      <c r="H4" s="1701"/>
      <c r="I4" s="1701"/>
      <c r="J4" s="1701"/>
      <c r="K4" s="1701"/>
      <c r="L4" s="1701"/>
      <c r="M4" s="1701"/>
      <c r="N4" s="1701"/>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v>16736.45</v>
      </c>
      <c r="K15" s="647"/>
      <c r="L15" s="647"/>
      <c r="M15" s="649"/>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v>20342.43</v>
      </c>
      <c r="K23" s="647"/>
      <c r="L23" s="647"/>
      <c r="M23" s="649"/>
    </row>
    <row r="24" spans="1:30">
      <c r="O24"/>
      <c r="P24"/>
      <c r="Q24"/>
      <c r="R24"/>
      <c r="S24"/>
      <c r="T24"/>
      <c r="U24"/>
      <c r="V24"/>
      <c r="W24"/>
      <c r="X24"/>
      <c r="Y24"/>
      <c r="Z24"/>
      <c r="AA24"/>
      <c r="AB24"/>
      <c r="AC24"/>
      <c r="AD24"/>
    </row>
    <row r="25" spans="1:30" ht="15.75">
      <c r="A25" s="1701" t="s">
        <v>355</v>
      </c>
      <c r="B25" s="1701"/>
      <c r="C25" s="1701"/>
      <c r="D25" s="1701"/>
      <c r="E25" s="1701"/>
      <c r="F25" s="1701"/>
      <c r="G25" s="1701"/>
      <c r="H25" s="1701"/>
      <c r="I25" s="1701"/>
      <c r="J25" s="1701"/>
      <c r="K25" s="1701"/>
      <c r="L25" s="1701"/>
      <c r="M25" s="1701"/>
      <c r="N25" s="1701"/>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v>46208.27</v>
      </c>
      <c r="K35" s="647"/>
      <c r="L35" s="647"/>
      <c r="M35" s="649"/>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v>33257.89</v>
      </c>
      <c r="K43" s="647"/>
      <c r="L43" s="647"/>
      <c r="M43" s="649"/>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K35" sqref="K35"/>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483" t="s">
        <v>63</v>
      </c>
      <c r="B1" s="1483"/>
      <c r="C1" s="1483"/>
      <c r="D1" s="1483"/>
      <c r="E1" s="1483"/>
      <c r="F1" s="1483"/>
      <c r="G1" s="1483"/>
      <c r="H1" s="1483"/>
      <c r="I1" s="1483"/>
      <c r="J1" s="1483"/>
      <c r="K1" s="1200"/>
    </row>
    <row r="2" spans="1:11" ht="15.75" thickBot="1">
      <c r="A2" s="1497" t="s">
        <v>273</v>
      </c>
      <c r="B2" s="1498"/>
      <c r="C2" s="1498"/>
      <c r="D2" s="1498"/>
      <c r="E2" s="1498"/>
      <c r="F2" s="1498"/>
      <c r="G2" s="1498"/>
      <c r="H2" s="1498"/>
      <c r="I2" s="1498"/>
      <c r="J2" s="1499"/>
    </row>
    <row r="3" spans="1:11" ht="30.75" thickBot="1">
      <c r="A3" s="1201"/>
      <c r="B3" s="1202"/>
      <c r="C3" s="1203" t="s">
        <v>59</v>
      </c>
      <c r="D3" s="1204"/>
      <c r="E3" s="1205"/>
      <c r="F3" s="1206" t="s">
        <v>262</v>
      </c>
      <c r="G3" s="1207" t="s">
        <v>263</v>
      </c>
      <c r="H3" s="1208" t="s">
        <v>66</v>
      </c>
      <c r="I3" s="1206" t="s">
        <v>264</v>
      </c>
      <c r="J3" s="1207" t="s">
        <v>265</v>
      </c>
    </row>
    <row r="4" spans="1:11" ht="30">
      <c r="A4" s="1209" t="s">
        <v>53</v>
      </c>
      <c r="B4" s="1210" t="s">
        <v>60</v>
      </c>
      <c r="C4" s="1211" t="s">
        <v>61</v>
      </c>
      <c r="D4" s="1212" t="s">
        <v>62</v>
      </c>
      <c r="E4" s="1213" t="s">
        <v>67</v>
      </c>
      <c r="F4" s="1214" t="s">
        <v>55</v>
      </c>
      <c r="G4" s="1215" t="s">
        <v>49</v>
      </c>
      <c r="H4" s="1216" t="s">
        <v>68</v>
      </c>
      <c r="I4" s="1217" t="s">
        <v>50</v>
      </c>
      <c r="J4" s="1218" t="s">
        <v>67</v>
      </c>
    </row>
    <row r="5" spans="1:11" ht="15.75" thickBot="1">
      <c r="A5" s="1219"/>
      <c r="B5" s="1190" t="s">
        <v>532</v>
      </c>
      <c r="C5" s="1220" t="s">
        <v>532</v>
      </c>
      <c r="D5" s="1220" t="s">
        <v>532</v>
      </c>
      <c r="E5" s="1221" t="s">
        <v>50</v>
      </c>
      <c r="F5" s="1189" t="s">
        <v>532</v>
      </c>
      <c r="G5" s="1222" t="s">
        <v>69</v>
      </c>
      <c r="H5" s="1223" t="s">
        <v>65</v>
      </c>
      <c r="I5" s="1189" t="s">
        <v>532</v>
      </c>
      <c r="J5" s="1224" t="s">
        <v>57</v>
      </c>
    </row>
    <row r="6" spans="1:11" ht="15.75" thickBot="1">
      <c r="A6" s="1225" t="s">
        <v>268</v>
      </c>
      <c r="B6" s="1226"/>
      <c r="C6" s="1226"/>
      <c r="D6" s="1226"/>
      <c r="E6" s="1226"/>
      <c r="F6" s="1226"/>
      <c r="G6" s="1226"/>
      <c r="H6" s="1226"/>
      <c r="I6" s="1227"/>
      <c r="J6" s="1228"/>
    </row>
    <row r="7" spans="1:11" ht="15.75" thickBot="1">
      <c r="A7" s="1229" t="s">
        <v>18</v>
      </c>
      <c r="B7" s="1230">
        <v>10.225393882791279</v>
      </c>
      <c r="C7" s="1231">
        <v>19740.142630871193</v>
      </c>
      <c r="D7" s="1232">
        <v>20134.945483488616</v>
      </c>
      <c r="E7" s="1233">
        <v>1.0558065790425415</v>
      </c>
      <c r="F7" s="1234">
        <v>315.26287664177181</v>
      </c>
      <c r="G7" s="1233">
        <v>0.43795303047949413</v>
      </c>
      <c r="H7" s="1233">
        <v>5.3874338444836471</v>
      </c>
      <c r="I7" s="1233">
        <v>100</v>
      </c>
      <c r="J7" s="1235" t="s">
        <v>19</v>
      </c>
    </row>
    <row r="8" spans="1:11">
      <c r="A8" s="1236" t="s">
        <v>75</v>
      </c>
      <c r="B8" s="1237">
        <v>11.378431130950876</v>
      </c>
      <c r="C8" s="1238">
        <v>21110.261838498842</v>
      </c>
      <c r="D8" s="1239">
        <v>21532.467075268818</v>
      </c>
      <c r="E8" s="1240" t="s">
        <v>73</v>
      </c>
      <c r="F8" s="1241">
        <v>232.5</v>
      </c>
      <c r="G8" s="1242" t="s">
        <v>73</v>
      </c>
      <c r="H8" s="1242" t="s">
        <v>73</v>
      </c>
      <c r="I8" s="1243">
        <v>5.150656708730364E-2</v>
      </c>
      <c r="J8" s="1244">
        <v>5.150656708730364E-2</v>
      </c>
    </row>
    <row r="9" spans="1:11">
      <c r="A9" s="1245" t="s">
        <v>76</v>
      </c>
      <c r="B9" s="1246">
        <v>11.125541291279495</v>
      </c>
      <c r="C9" s="1247">
        <v>20873.435818535636</v>
      </c>
      <c r="D9" s="1248">
        <v>21290.904534906349</v>
      </c>
      <c r="E9" s="1249">
        <v>0.4680162227884182</v>
      </c>
      <c r="F9" s="1250">
        <v>352.31459938366714</v>
      </c>
      <c r="G9" s="1251">
        <v>0.18694924365445753</v>
      </c>
      <c r="H9" s="1251">
        <v>9.3052631578947373</v>
      </c>
      <c r="I9" s="1251">
        <v>33.42776203966006</v>
      </c>
      <c r="J9" s="1252">
        <v>1.1981515090588957</v>
      </c>
    </row>
    <row r="10" spans="1:11">
      <c r="A10" s="1245" t="s">
        <v>77</v>
      </c>
      <c r="B10" s="1246">
        <v>10.949222411007328</v>
      </c>
      <c r="C10" s="1247">
        <v>20542.631165116934</v>
      </c>
      <c r="D10" s="1248">
        <v>20953.483788419275</v>
      </c>
      <c r="E10" s="1249">
        <v>1.2185219148116206</v>
      </c>
      <c r="F10" s="1250">
        <v>394.22017045454544</v>
      </c>
      <c r="G10" s="1251">
        <v>-0.58469562984928514</v>
      </c>
      <c r="H10" s="1251">
        <v>15.980230642504118</v>
      </c>
      <c r="I10" s="1251">
        <v>9.0651558073654392</v>
      </c>
      <c r="J10" s="1252">
        <v>0.8279458738602159</v>
      </c>
    </row>
    <row r="11" spans="1:11">
      <c r="A11" s="1245" t="s">
        <v>78</v>
      </c>
      <c r="B11" s="1253" t="s">
        <v>73</v>
      </c>
      <c r="C11" s="1247" t="s">
        <v>73</v>
      </c>
      <c r="D11" s="1248" t="s">
        <v>73</v>
      </c>
      <c r="E11" s="1249" t="s">
        <v>73</v>
      </c>
      <c r="F11" s="1250" t="s">
        <v>73</v>
      </c>
      <c r="G11" s="1251" t="s">
        <v>73</v>
      </c>
      <c r="H11" s="1251" t="s">
        <v>73</v>
      </c>
      <c r="I11" s="1251" t="s">
        <v>73</v>
      </c>
      <c r="J11" s="1252" t="s">
        <v>73</v>
      </c>
    </row>
    <row r="12" spans="1:11">
      <c r="A12" s="1245" t="s">
        <v>71</v>
      </c>
      <c r="B12" s="1246">
        <v>8.3004849962339762</v>
      </c>
      <c r="C12" s="1247">
        <v>17044.117035388041</v>
      </c>
      <c r="D12" s="1248">
        <v>17384.999376095802</v>
      </c>
      <c r="E12" s="1249">
        <v>7.6118437530218117E-2</v>
      </c>
      <c r="F12" s="1250">
        <v>275.46280137772675</v>
      </c>
      <c r="G12" s="1251">
        <v>0.4432274035713557</v>
      </c>
      <c r="H12" s="1251">
        <v>-0.64638783269961975</v>
      </c>
      <c r="I12" s="1251">
        <v>33.646664949781098</v>
      </c>
      <c r="J12" s="1252">
        <v>-2.0433879746319832</v>
      </c>
    </row>
    <row r="13" spans="1:11" ht="15.75" thickBot="1">
      <c r="A13" s="1254" t="s">
        <v>79</v>
      </c>
      <c r="B13" s="1255">
        <v>10.883290539602923</v>
      </c>
      <c r="C13" s="1256">
        <v>21010.213396916839</v>
      </c>
      <c r="D13" s="1257">
        <v>21430.417664855177</v>
      </c>
      <c r="E13" s="1258">
        <v>1.6636722210027297</v>
      </c>
      <c r="F13" s="1259">
        <v>289.60383991346674</v>
      </c>
      <c r="G13" s="1260">
        <v>-1.3671701888279622</v>
      </c>
      <c r="H13" s="1260">
        <v>5.2361980648833235</v>
      </c>
      <c r="I13" s="1260">
        <v>23.808910636106102</v>
      </c>
      <c r="J13" s="1261">
        <v>-3.4215975374422669E-2</v>
      </c>
    </row>
    <row r="14" spans="1:11" ht="15.75" thickBot="1">
      <c r="A14" s="1225" t="s">
        <v>266</v>
      </c>
      <c r="B14" s="1226"/>
      <c r="C14" s="1226"/>
      <c r="D14" s="1262"/>
      <c r="E14" s="1226"/>
      <c r="F14" s="1226"/>
      <c r="G14" s="1226"/>
      <c r="H14" s="1226"/>
      <c r="I14" s="1227"/>
      <c r="J14" s="1228"/>
    </row>
    <row r="15" spans="1:11" ht="15.75" thickBot="1">
      <c r="A15" s="1229" t="s">
        <v>18</v>
      </c>
      <c r="B15" s="1263">
        <v>9.8227078936967285</v>
      </c>
      <c r="C15" s="1264">
        <v>18962.756551538085</v>
      </c>
      <c r="D15" s="1265">
        <v>19342.011682568846</v>
      </c>
      <c r="E15" s="1233">
        <v>0.14286544032410836</v>
      </c>
      <c r="F15" s="1233">
        <v>305.37439272841249</v>
      </c>
      <c r="G15" s="1233">
        <v>-0.12821832329547678</v>
      </c>
      <c r="H15" s="1233">
        <v>2.7040077257363593</v>
      </c>
      <c r="I15" s="1233">
        <v>100</v>
      </c>
      <c r="J15" s="1235" t="s">
        <v>19</v>
      </c>
    </row>
    <row r="16" spans="1:11">
      <c r="A16" s="1236" t="s">
        <v>75</v>
      </c>
      <c r="B16" s="1266">
        <v>10.051031714705882</v>
      </c>
      <c r="C16" s="1238">
        <v>18647.554201680668</v>
      </c>
      <c r="D16" s="1239">
        <v>19020.505285714284</v>
      </c>
      <c r="E16" s="1240">
        <v>-2.8700921587314459</v>
      </c>
      <c r="F16" s="1241">
        <v>218.20588235294119</v>
      </c>
      <c r="G16" s="1242">
        <v>-6.0357444413171946</v>
      </c>
      <c r="H16" s="1242">
        <v>88.888888888888886</v>
      </c>
      <c r="I16" s="1243">
        <v>0.26641592226923683</v>
      </c>
      <c r="J16" s="1244">
        <v>0.12155836553336044</v>
      </c>
    </row>
    <row r="17" spans="1:10">
      <c r="A17" s="1245" t="s">
        <v>76</v>
      </c>
      <c r="B17" s="1246">
        <v>10.863905670095399</v>
      </c>
      <c r="C17" s="1247">
        <v>20382.562232824388</v>
      </c>
      <c r="D17" s="1248">
        <v>20790.213477480876</v>
      </c>
      <c r="E17" s="1249">
        <v>0.96430370737466498</v>
      </c>
      <c r="F17" s="1250">
        <v>345.023841749089</v>
      </c>
      <c r="G17" s="1251">
        <v>0.93898773606624852</v>
      </c>
      <c r="H17" s="1251">
        <v>1.7478813559322033</v>
      </c>
      <c r="I17" s="1251">
        <v>30.104999216423757</v>
      </c>
      <c r="J17" s="1252">
        <v>-0.28289712994675753</v>
      </c>
    </row>
    <row r="18" spans="1:10">
      <c r="A18" s="1245" t="s">
        <v>77</v>
      </c>
      <c r="B18" s="1246">
        <v>10.819041860298425</v>
      </c>
      <c r="C18" s="1247">
        <v>20298.389981798169</v>
      </c>
      <c r="D18" s="1248">
        <v>20704.357781434133</v>
      </c>
      <c r="E18" s="1249">
        <v>4.2445863184994825E-2</v>
      </c>
      <c r="F18" s="1250">
        <v>396.23303964757707</v>
      </c>
      <c r="G18" s="1251">
        <v>-1.9884558846765517</v>
      </c>
      <c r="H18" s="1251">
        <v>0</v>
      </c>
      <c r="I18" s="1251">
        <v>3.5574361385362794</v>
      </c>
      <c r="J18" s="1252">
        <v>-9.6193348024158354E-2</v>
      </c>
    </row>
    <row r="19" spans="1:10">
      <c r="A19" s="1245" t="s">
        <v>78</v>
      </c>
      <c r="B19" s="1253" t="s">
        <v>73</v>
      </c>
      <c r="C19" s="1247" t="s">
        <v>73</v>
      </c>
      <c r="D19" s="1248" t="s">
        <v>73</v>
      </c>
      <c r="E19" s="1249" t="s">
        <v>73</v>
      </c>
      <c r="F19" s="1250" t="s">
        <v>73</v>
      </c>
      <c r="G19" s="1251" t="s">
        <v>73</v>
      </c>
      <c r="H19" s="1251" t="s">
        <v>73</v>
      </c>
      <c r="I19" s="1251" t="s">
        <v>73</v>
      </c>
      <c r="J19" s="1252" t="s">
        <v>73</v>
      </c>
    </row>
    <row r="20" spans="1:10">
      <c r="A20" s="1245" t="s">
        <v>71</v>
      </c>
      <c r="B20" s="1246">
        <v>8.0497821684727171</v>
      </c>
      <c r="C20" s="1247">
        <v>16529.326834646236</v>
      </c>
      <c r="D20" s="1248">
        <v>16859.91337133916</v>
      </c>
      <c r="E20" s="1249">
        <v>-0.209682861171097</v>
      </c>
      <c r="F20" s="1250">
        <v>280.90589782118707</v>
      </c>
      <c r="G20" s="1251">
        <v>1.1375538494956605</v>
      </c>
      <c r="H20" s="1251">
        <v>5.8028616852146264</v>
      </c>
      <c r="I20" s="1251">
        <v>41.71759912239461</v>
      </c>
      <c r="J20" s="1252">
        <v>1.2218643726762792</v>
      </c>
    </row>
    <row r="21" spans="1:10" ht="15.75" thickBot="1">
      <c r="A21" s="1254" t="s">
        <v>79</v>
      </c>
      <c r="B21" s="1255">
        <v>10.708280325310607</v>
      </c>
      <c r="C21" s="1256">
        <v>20672.355840367967</v>
      </c>
      <c r="D21" s="1257">
        <v>21085.802957175329</v>
      </c>
      <c r="E21" s="1258">
        <v>0.68950066915686825</v>
      </c>
      <c r="F21" s="1259">
        <v>285.95707850707851</v>
      </c>
      <c r="G21" s="1260">
        <v>-2.4140989099299746</v>
      </c>
      <c r="H21" s="1260">
        <v>1.2377850162866448</v>
      </c>
      <c r="I21" s="1260">
        <v>24.353549600376116</v>
      </c>
      <c r="J21" s="1261">
        <v>-0.35271146513169072</v>
      </c>
    </row>
    <row r="22" spans="1:10" ht="15.75" thickBot="1">
      <c r="A22" s="1225" t="s">
        <v>269</v>
      </c>
      <c r="B22" s="1226"/>
      <c r="C22" s="1226"/>
      <c r="D22" s="1262"/>
      <c r="E22" s="1226"/>
      <c r="F22" s="1226"/>
      <c r="G22" s="1226"/>
      <c r="H22" s="1226"/>
      <c r="I22" s="1227"/>
      <c r="J22" s="1228"/>
    </row>
    <row r="23" spans="1:10" ht="15.75" thickBot="1">
      <c r="A23" s="1229" t="s">
        <v>18</v>
      </c>
      <c r="B23" s="1263">
        <v>9.6994122532160869</v>
      </c>
      <c r="C23" s="1264">
        <v>18724.734079567734</v>
      </c>
      <c r="D23" s="1265">
        <v>19099.228761159087</v>
      </c>
      <c r="E23" s="1233">
        <v>1.6057894404023838</v>
      </c>
      <c r="F23" s="1233">
        <v>298.57019673503555</v>
      </c>
      <c r="G23" s="1233">
        <v>1.0977766345969955</v>
      </c>
      <c r="H23" s="1233">
        <v>27.142096860031934</v>
      </c>
      <c r="I23" s="1233">
        <v>100</v>
      </c>
      <c r="J23" s="1235" t="s">
        <v>19</v>
      </c>
    </row>
    <row r="24" spans="1:10">
      <c r="A24" s="1236" t="s">
        <v>75</v>
      </c>
      <c r="B24" s="1237" t="s">
        <v>73</v>
      </c>
      <c r="C24" s="1238" t="s">
        <v>73</v>
      </c>
      <c r="D24" s="1239" t="s">
        <v>73</v>
      </c>
      <c r="E24" s="1240" t="s">
        <v>73</v>
      </c>
      <c r="F24" s="1241" t="s">
        <v>73</v>
      </c>
      <c r="G24" s="1242" t="s">
        <v>73</v>
      </c>
      <c r="H24" s="1243" t="s">
        <v>73</v>
      </c>
      <c r="I24" s="1243" t="s">
        <v>73</v>
      </c>
      <c r="J24" s="1267" t="s">
        <v>73</v>
      </c>
    </row>
    <row r="25" spans="1:10">
      <c r="A25" s="1245" t="s">
        <v>76</v>
      </c>
      <c r="B25" s="1253">
        <v>10.942962664600751</v>
      </c>
      <c r="C25" s="1247">
        <v>20530.886800376644</v>
      </c>
      <c r="D25" s="1248">
        <v>20941.504536384178</v>
      </c>
      <c r="E25" s="1249">
        <v>-0.48536958972928101</v>
      </c>
      <c r="F25" s="1250">
        <v>351.88648111332009</v>
      </c>
      <c r="G25" s="1251">
        <v>-2.6179673336848314E-2</v>
      </c>
      <c r="H25" s="1251">
        <v>32.717678100263853</v>
      </c>
      <c r="I25" s="1268">
        <v>21.054834658853078</v>
      </c>
      <c r="J25" s="1269">
        <v>0.88453130600581886</v>
      </c>
    </row>
    <row r="26" spans="1:10">
      <c r="A26" s="1245" t="s">
        <v>77</v>
      </c>
      <c r="B26" s="1246">
        <v>10.725751485190917</v>
      </c>
      <c r="C26" s="1247">
        <v>20123.361135442621</v>
      </c>
      <c r="D26" s="1248">
        <v>20525.828358151473</v>
      </c>
      <c r="E26" s="1249">
        <v>1.6533851832323545</v>
      </c>
      <c r="F26" s="1250">
        <v>409.98526315789479</v>
      </c>
      <c r="G26" s="1251">
        <v>4.3257421972904604</v>
      </c>
      <c r="H26" s="1251">
        <v>23.376623376623375</v>
      </c>
      <c r="I26" s="1251">
        <v>3.9765592298032648</v>
      </c>
      <c r="J26" s="1252">
        <v>-0.12136519808390966</v>
      </c>
    </row>
    <row r="27" spans="1:10">
      <c r="A27" s="1245" t="s">
        <v>78</v>
      </c>
      <c r="B27" s="1253" t="s">
        <v>73</v>
      </c>
      <c r="C27" s="1247" t="s">
        <v>73</v>
      </c>
      <c r="D27" s="1248" t="s">
        <v>73</v>
      </c>
      <c r="E27" s="1249" t="s">
        <v>73</v>
      </c>
      <c r="F27" s="1250" t="s">
        <v>73</v>
      </c>
      <c r="G27" s="1251" t="s">
        <v>73</v>
      </c>
      <c r="H27" s="1251" t="s">
        <v>73</v>
      </c>
      <c r="I27" s="1251" t="s">
        <v>73</v>
      </c>
      <c r="J27" s="1252" t="s">
        <v>73</v>
      </c>
    </row>
    <row r="28" spans="1:10">
      <c r="A28" s="1245" t="s">
        <v>71</v>
      </c>
      <c r="B28" s="1253">
        <v>8.4916193018929071</v>
      </c>
      <c r="C28" s="1247">
        <v>17436.589942285231</v>
      </c>
      <c r="D28" s="1248">
        <v>17785.321741130934</v>
      </c>
      <c r="E28" s="1249">
        <v>3.3411444161539396</v>
      </c>
      <c r="F28" s="1250">
        <v>273.93869382022473</v>
      </c>
      <c r="G28" s="1251">
        <v>1.0171619223476673</v>
      </c>
      <c r="H28" s="1251">
        <v>31.365313653136536</v>
      </c>
      <c r="I28" s="1251">
        <v>59.606529928840523</v>
      </c>
      <c r="J28" s="1252">
        <v>1.9162691518314716</v>
      </c>
    </row>
    <row r="29" spans="1:10" ht="15.75" thickBot="1">
      <c r="A29" s="1254" t="s">
        <v>79</v>
      </c>
      <c r="B29" s="1255">
        <v>10.319395394952785</v>
      </c>
      <c r="C29" s="1256">
        <v>19921.612731569083</v>
      </c>
      <c r="D29" s="1257">
        <v>20320.044986200464</v>
      </c>
      <c r="E29" s="1258">
        <v>1.1682184299035063</v>
      </c>
      <c r="F29" s="1259">
        <v>292.22888283378745</v>
      </c>
      <c r="G29" s="1260">
        <v>1.7628496314430513</v>
      </c>
      <c r="H29" s="1260">
        <v>8.5798816568047336</v>
      </c>
      <c r="I29" s="1260">
        <v>15.36207618250314</v>
      </c>
      <c r="J29" s="1261">
        <v>-2.6262154619886093</v>
      </c>
    </row>
    <row r="30" spans="1:10">
      <c r="A30" s="1270" t="s">
        <v>353</v>
      </c>
    </row>
    <row r="31" spans="1:10">
      <c r="A31" s="1018" t="s">
        <v>253</v>
      </c>
    </row>
    <row r="32" spans="1:10" ht="15.75" thickBot="1">
      <c r="A32" s="1271" t="s">
        <v>41</v>
      </c>
      <c r="B32" s="1272"/>
    </row>
    <row r="33" spans="1:8" ht="15.75" thickBot="1">
      <c r="A33" s="1273" t="s">
        <v>39</v>
      </c>
      <c r="B33" s="1485" t="s">
        <v>40</v>
      </c>
      <c r="C33" s="1486"/>
      <c r="D33" s="1486"/>
      <c r="E33" s="1486"/>
      <c r="F33" s="1486"/>
      <c r="G33" s="1486"/>
      <c r="H33" s="1487"/>
    </row>
    <row r="34" spans="1:8">
      <c r="A34" s="1274" t="s">
        <v>43</v>
      </c>
      <c r="B34" s="1491" t="s">
        <v>44</v>
      </c>
      <c r="C34" s="1492"/>
      <c r="D34" s="1492"/>
      <c r="E34" s="1492"/>
      <c r="F34" s="1492"/>
      <c r="G34" s="1492"/>
      <c r="H34" s="1493"/>
    </row>
    <row r="35" spans="1:8">
      <c r="A35" s="1275" t="s">
        <v>45</v>
      </c>
      <c r="B35" s="1488" t="s">
        <v>46</v>
      </c>
      <c r="C35" s="1489"/>
      <c r="D35" s="1489"/>
      <c r="E35" s="1489"/>
      <c r="F35" s="1489"/>
      <c r="G35" s="1489"/>
      <c r="H35" s="1490"/>
    </row>
    <row r="36" spans="1:8" ht="15.75" thickBot="1">
      <c r="A36" s="1276" t="s">
        <v>47</v>
      </c>
      <c r="B36" s="1494" t="s">
        <v>42</v>
      </c>
      <c r="C36" s="1495"/>
      <c r="D36" s="1495"/>
      <c r="E36" s="1495"/>
      <c r="F36" s="1495"/>
      <c r="G36" s="1495"/>
      <c r="H36" s="1496"/>
    </row>
    <row r="37" spans="1:8">
      <c r="A37" s="1484"/>
      <c r="B37" s="1484"/>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18" sqref="P18"/>
    </sheetView>
  </sheetViews>
  <sheetFormatPr defaultRowHeight="15"/>
  <cols>
    <col min="1" max="1" width="20.140625" style="1003" customWidth="1"/>
    <col min="2" max="2" width="10" style="1003" customWidth="1"/>
    <col min="3" max="3" width="11.140625" style="1003" customWidth="1"/>
    <col min="4" max="4" width="11.28515625" style="1003" customWidth="1"/>
    <col min="5" max="5" width="11.85546875" style="1003" customWidth="1"/>
    <col min="6" max="6" width="12.7109375" style="1003" customWidth="1"/>
    <col min="7" max="7" width="10" style="1003" customWidth="1"/>
    <col min="8" max="8" width="11.42578125" style="1003" customWidth="1"/>
    <col min="9" max="9" width="10.42578125" style="1003" customWidth="1"/>
    <col min="10" max="10" width="9.140625" style="1003"/>
    <col min="11" max="11" width="10.5703125" style="1003" customWidth="1"/>
    <col min="12" max="12" width="10.42578125" style="1003" customWidth="1"/>
    <col min="13" max="256" width="9.140625" style="1003"/>
    <col min="257" max="257" width="20.140625" style="1003" customWidth="1"/>
    <col min="258" max="259" width="10" style="1003" customWidth="1"/>
    <col min="260" max="260" width="9.5703125" style="1003" customWidth="1"/>
    <col min="261" max="262" width="10.42578125" style="1003" customWidth="1"/>
    <col min="263" max="264" width="10" style="1003" customWidth="1"/>
    <col min="265" max="265" width="10.42578125" style="1003" customWidth="1"/>
    <col min="266" max="266" width="9.140625" style="1003"/>
    <col min="267" max="267" width="10.5703125" style="1003" customWidth="1"/>
    <col min="268" max="268" width="10.42578125" style="1003" customWidth="1"/>
    <col min="269" max="512" width="9.140625" style="1003"/>
    <col min="513" max="513" width="20.140625" style="1003" customWidth="1"/>
    <col min="514" max="515" width="10" style="1003" customWidth="1"/>
    <col min="516" max="516" width="9.5703125" style="1003" customWidth="1"/>
    <col min="517" max="518" width="10.42578125" style="1003" customWidth="1"/>
    <col min="519" max="520" width="10" style="1003" customWidth="1"/>
    <col min="521" max="521" width="10.42578125" style="1003" customWidth="1"/>
    <col min="522" max="522" width="9.140625" style="1003"/>
    <col min="523" max="523" width="10.5703125" style="1003" customWidth="1"/>
    <col min="524" max="524" width="10.42578125" style="1003" customWidth="1"/>
    <col min="525" max="768" width="9.140625" style="1003"/>
    <col min="769" max="769" width="20.140625" style="1003" customWidth="1"/>
    <col min="770" max="771" width="10" style="1003" customWidth="1"/>
    <col min="772" max="772" width="9.5703125" style="1003" customWidth="1"/>
    <col min="773" max="774" width="10.42578125" style="1003" customWidth="1"/>
    <col min="775" max="776" width="10" style="1003" customWidth="1"/>
    <col min="777" max="777" width="10.42578125" style="1003" customWidth="1"/>
    <col min="778" max="778" width="9.140625" style="1003"/>
    <col min="779" max="779" width="10.5703125" style="1003" customWidth="1"/>
    <col min="780" max="780" width="10.42578125" style="1003" customWidth="1"/>
    <col min="781" max="1024" width="9.140625" style="1003"/>
    <col min="1025" max="1025" width="20.140625" style="1003" customWidth="1"/>
    <col min="1026" max="1027" width="10" style="1003" customWidth="1"/>
    <col min="1028" max="1028" width="9.5703125" style="1003" customWidth="1"/>
    <col min="1029" max="1030" width="10.42578125" style="1003" customWidth="1"/>
    <col min="1031" max="1032" width="10" style="1003" customWidth="1"/>
    <col min="1033" max="1033" width="10.42578125" style="1003" customWidth="1"/>
    <col min="1034" max="1034" width="9.140625" style="1003"/>
    <col min="1035" max="1035" width="10.5703125" style="1003" customWidth="1"/>
    <col min="1036" max="1036" width="10.42578125" style="1003" customWidth="1"/>
    <col min="1037" max="1280" width="9.140625" style="1003"/>
    <col min="1281" max="1281" width="20.140625" style="1003" customWidth="1"/>
    <col min="1282" max="1283" width="10" style="1003" customWidth="1"/>
    <col min="1284" max="1284" width="9.5703125" style="1003" customWidth="1"/>
    <col min="1285" max="1286" width="10.42578125" style="1003" customWidth="1"/>
    <col min="1287" max="1288" width="10" style="1003" customWidth="1"/>
    <col min="1289" max="1289" width="10.42578125" style="1003" customWidth="1"/>
    <col min="1290" max="1290" width="9.140625" style="1003"/>
    <col min="1291" max="1291" width="10.5703125" style="1003" customWidth="1"/>
    <col min="1292" max="1292" width="10.42578125" style="1003" customWidth="1"/>
    <col min="1293" max="1536" width="9.140625" style="1003"/>
    <col min="1537" max="1537" width="20.140625" style="1003" customWidth="1"/>
    <col min="1538" max="1539" width="10" style="1003" customWidth="1"/>
    <col min="1540" max="1540" width="9.5703125" style="1003" customWidth="1"/>
    <col min="1541" max="1542" width="10.42578125" style="1003" customWidth="1"/>
    <col min="1543" max="1544" width="10" style="1003" customWidth="1"/>
    <col min="1545" max="1545" width="10.42578125" style="1003" customWidth="1"/>
    <col min="1546" max="1546" width="9.140625" style="1003"/>
    <col min="1547" max="1547" width="10.5703125" style="1003" customWidth="1"/>
    <col min="1548" max="1548" width="10.42578125" style="1003" customWidth="1"/>
    <col min="1549" max="1792" width="9.140625" style="1003"/>
    <col min="1793" max="1793" width="20.140625" style="1003" customWidth="1"/>
    <col min="1794" max="1795" width="10" style="1003" customWidth="1"/>
    <col min="1796" max="1796" width="9.5703125" style="1003" customWidth="1"/>
    <col min="1797" max="1798" width="10.42578125" style="1003" customWidth="1"/>
    <col min="1799" max="1800" width="10" style="1003" customWidth="1"/>
    <col min="1801" max="1801" width="10.42578125" style="1003" customWidth="1"/>
    <col min="1802" max="1802" width="9.140625" style="1003"/>
    <col min="1803" max="1803" width="10.5703125" style="1003" customWidth="1"/>
    <col min="1804" max="1804" width="10.42578125" style="1003" customWidth="1"/>
    <col min="1805" max="2048" width="9.140625" style="1003"/>
    <col min="2049" max="2049" width="20.140625" style="1003" customWidth="1"/>
    <col min="2050" max="2051" width="10" style="1003" customWidth="1"/>
    <col min="2052" max="2052" width="9.5703125" style="1003" customWidth="1"/>
    <col min="2053" max="2054" width="10.42578125" style="1003" customWidth="1"/>
    <col min="2055" max="2056" width="10" style="1003" customWidth="1"/>
    <col min="2057" max="2057" width="10.42578125" style="1003" customWidth="1"/>
    <col min="2058" max="2058" width="9.140625" style="1003"/>
    <col min="2059" max="2059" width="10.5703125" style="1003" customWidth="1"/>
    <col min="2060" max="2060" width="10.42578125" style="1003" customWidth="1"/>
    <col min="2061" max="2304" width="9.140625" style="1003"/>
    <col min="2305" max="2305" width="20.140625" style="1003" customWidth="1"/>
    <col min="2306" max="2307" width="10" style="1003" customWidth="1"/>
    <col min="2308" max="2308" width="9.5703125" style="1003" customWidth="1"/>
    <col min="2309" max="2310" width="10.42578125" style="1003" customWidth="1"/>
    <col min="2311" max="2312" width="10" style="1003" customWidth="1"/>
    <col min="2313" max="2313" width="10.42578125" style="1003" customWidth="1"/>
    <col min="2314" max="2314" width="9.140625" style="1003"/>
    <col min="2315" max="2315" width="10.5703125" style="1003" customWidth="1"/>
    <col min="2316" max="2316" width="10.42578125" style="1003" customWidth="1"/>
    <col min="2317" max="2560" width="9.140625" style="1003"/>
    <col min="2561" max="2561" width="20.140625" style="1003" customWidth="1"/>
    <col min="2562" max="2563" width="10" style="1003" customWidth="1"/>
    <col min="2564" max="2564" width="9.5703125" style="1003" customWidth="1"/>
    <col min="2565" max="2566" width="10.42578125" style="1003" customWidth="1"/>
    <col min="2567" max="2568" width="10" style="1003" customWidth="1"/>
    <col min="2569" max="2569" width="10.42578125" style="1003" customWidth="1"/>
    <col min="2570" max="2570" width="9.140625" style="1003"/>
    <col min="2571" max="2571" width="10.5703125" style="1003" customWidth="1"/>
    <col min="2572" max="2572" width="10.42578125" style="1003" customWidth="1"/>
    <col min="2573" max="2816" width="9.140625" style="1003"/>
    <col min="2817" max="2817" width="20.140625" style="1003" customWidth="1"/>
    <col min="2818" max="2819" width="10" style="1003" customWidth="1"/>
    <col min="2820" max="2820" width="9.5703125" style="1003" customWidth="1"/>
    <col min="2821" max="2822" width="10.42578125" style="1003" customWidth="1"/>
    <col min="2823" max="2824" width="10" style="1003" customWidth="1"/>
    <col min="2825" max="2825" width="10.42578125" style="1003" customWidth="1"/>
    <col min="2826" max="2826" width="9.140625" style="1003"/>
    <col min="2827" max="2827" width="10.5703125" style="1003" customWidth="1"/>
    <col min="2828" max="2828" width="10.42578125" style="1003" customWidth="1"/>
    <col min="2829" max="3072" width="9.140625" style="1003"/>
    <col min="3073" max="3073" width="20.140625" style="1003" customWidth="1"/>
    <col min="3074" max="3075" width="10" style="1003" customWidth="1"/>
    <col min="3076" max="3076" width="9.5703125" style="1003" customWidth="1"/>
    <col min="3077" max="3078" width="10.42578125" style="1003" customWidth="1"/>
    <col min="3079" max="3080" width="10" style="1003" customWidth="1"/>
    <col min="3081" max="3081" width="10.42578125" style="1003" customWidth="1"/>
    <col min="3082" max="3082" width="9.140625" style="1003"/>
    <col min="3083" max="3083" width="10.5703125" style="1003" customWidth="1"/>
    <col min="3084" max="3084" width="10.42578125" style="1003" customWidth="1"/>
    <col min="3085" max="3328" width="9.140625" style="1003"/>
    <col min="3329" max="3329" width="20.140625" style="1003" customWidth="1"/>
    <col min="3330" max="3331" width="10" style="1003" customWidth="1"/>
    <col min="3332" max="3332" width="9.5703125" style="1003" customWidth="1"/>
    <col min="3333" max="3334" width="10.42578125" style="1003" customWidth="1"/>
    <col min="3335" max="3336" width="10" style="1003" customWidth="1"/>
    <col min="3337" max="3337" width="10.42578125" style="1003" customWidth="1"/>
    <col min="3338" max="3338" width="9.140625" style="1003"/>
    <col min="3339" max="3339" width="10.5703125" style="1003" customWidth="1"/>
    <col min="3340" max="3340" width="10.42578125" style="1003" customWidth="1"/>
    <col min="3341" max="3584" width="9.140625" style="1003"/>
    <col min="3585" max="3585" width="20.140625" style="1003" customWidth="1"/>
    <col min="3586" max="3587" width="10" style="1003" customWidth="1"/>
    <col min="3588" max="3588" width="9.5703125" style="1003" customWidth="1"/>
    <col min="3589" max="3590" width="10.42578125" style="1003" customWidth="1"/>
    <col min="3591" max="3592" width="10" style="1003" customWidth="1"/>
    <col min="3593" max="3593" width="10.42578125" style="1003" customWidth="1"/>
    <col min="3594" max="3594" width="9.140625" style="1003"/>
    <col min="3595" max="3595" width="10.5703125" style="1003" customWidth="1"/>
    <col min="3596" max="3596" width="10.42578125" style="1003" customWidth="1"/>
    <col min="3597" max="3840" width="9.140625" style="1003"/>
    <col min="3841" max="3841" width="20.140625" style="1003" customWidth="1"/>
    <col min="3842" max="3843" width="10" style="1003" customWidth="1"/>
    <col min="3844" max="3844" width="9.5703125" style="1003" customWidth="1"/>
    <col min="3845" max="3846" width="10.42578125" style="1003" customWidth="1"/>
    <col min="3847" max="3848" width="10" style="1003" customWidth="1"/>
    <col min="3849" max="3849" width="10.42578125" style="1003" customWidth="1"/>
    <col min="3850" max="3850" width="9.140625" style="1003"/>
    <col min="3851" max="3851" width="10.5703125" style="1003" customWidth="1"/>
    <col min="3852" max="3852" width="10.42578125" style="1003" customWidth="1"/>
    <col min="3853" max="4096" width="9.140625" style="1003"/>
    <col min="4097" max="4097" width="20.140625" style="1003" customWidth="1"/>
    <col min="4098" max="4099" width="10" style="1003" customWidth="1"/>
    <col min="4100" max="4100" width="9.5703125" style="1003" customWidth="1"/>
    <col min="4101" max="4102" width="10.42578125" style="1003" customWidth="1"/>
    <col min="4103" max="4104" width="10" style="1003" customWidth="1"/>
    <col min="4105" max="4105" width="10.42578125" style="1003" customWidth="1"/>
    <col min="4106" max="4106" width="9.140625" style="1003"/>
    <col min="4107" max="4107" width="10.5703125" style="1003" customWidth="1"/>
    <col min="4108" max="4108" width="10.42578125" style="1003" customWidth="1"/>
    <col min="4109" max="4352" width="9.140625" style="1003"/>
    <col min="4353" max="4353" width="20.140625" style="1003" customWidth="1"/>
    <col min="4354" max="4355" width="10" style="1003" customWidth="1"/>
    <col min="4356" max="4356" width="9.5703125" style="1003" customWidth="1"/>
    <col min="4357" max="4358" width="10.42578125" style="1003" customWidth="1"/>
    <col min="4359" max="4360" width="10" style="1003" customWidth="1"/>
    <col min="4361" max="4361" width="10.42578125" style="1003" customWidth="1"/>
    <col min="4362" max="4362" width="9.140625" style="1003"/>
    <col min="4363" max="4363" width="10.5703125" style="1003" customWidth="1"/>
    <col min="4364" max="4364" width="10.42578125" style="1003" customWidth="1"/>
    <col min="4365" max="4608" width="9.140625" style="1003"/>
    <col min="4609" max="4609" width="20.140625" style="1003" customWidth="1"/>
    <col min="4610" max="4611" width="10" style="1003" customWidth="1"/>
    <col min="4612" max="4612" width="9.5703125" style="1003" customWidth="1"/>
    <col min="4613" max="4614" width="10.42578125" style="1003" customWidth="1"/>
    <col min="4615" max="4616" width="10" style="1003" customWidth="1"/>
    <col min="4617" max="4617" width="10.42578125" style="1003" customWidth="1"/>
    <col min="4618" max="4618" width="9.140625" style="1003"/>
    <col min="4619" max="4619" width="10.5703125" style="1003" customWidth="1"/>
    <col min="4620" max="4620" width="10.42578125" style="1003" customWidth="1"/>
    <col min="4621" max="4864" width="9.140625" style="1003"/>
    <col min="4865" max="4865" width="20.140625" style="1003" customWidth="1"/>
    <col min="4866" max="4867" width="10" style="1003" customWidth="1"/>
    <col min="4868" max="4868" width="9.5703125" style="1003" customWidth="1"/>
    <col min="4869" max="4870" width="10.42578125" style="1003" customWidth="1"/>
    <col min="4871" max="4872" width="10" style="1003" customWidth="1"/>
    <col min="4873" max="4873" width="10.42578125" style="1003" customWidth="1"/>
    <col min="4874" max="4874" width="9.140625" style="1003"/>
    <col min="4875" max="4875" width="10.5703125" style="1003" customWidth="1"/>
    <col min="4876" max="4876" width="10.42578125" style="1003" customWidth="1"/>
    <col min="4877" max="5120" width="9.140625" style="1003"/>
    <col min="5121" max="5121" width="20.140625" style="1003" customWidth="1"/>
    <col min="5122" max="5123" width="10" style="1003" customWidth="1"/>
    <col min="5124" max="5124" width="9.5703125" style="1003" customWidth="1"/>
    <col min="5125" max="5126" width="10.42578125" style="1003" customWidth="1"/>
    <col min="5127" max="5128" width="10" style="1003" customWidth="1"/>
    <col min="5129" max="5129" width="10.42578125" style="1003" customWidth="1"/>
    <col min="5130" max="5130" width="9.140625" style="1003"/>
    <col min="5131" max="5131" width="10.5703125" style="1003" customWidth="1"/>
    <col min="5132" max="5132" width="10.42578125" style="1003" customWidth="1"/>
    <col min="5133" max="5376" width="9.140625" style="1003"/>
    <col min="5377" max="5377" width="20.140625" style="1003" customWidth="1"/>
    <col min="5378" max="5379" width="10" style="1003" customWidth="1"/>
    <col min="5380" max="5380" width="9.5703125" style="1003" customWidth="1"/>
    <col min="5381" max="5382" width="10.42578125" style="1003" customWidth="1"/>
    <col min="5383" max="5384" width="10" style="1003" customWidth="1"/>
    <col min="5385" max="5385" width="10.42578125" style="1003" customWidth="1"/>
    <col min="5386" max="5386" width="9.140625" style="1003"/>
    <col min="5387" max="5387" width="10.5703125" style="1003" customWidth="1"/>
    <col min="5388" max="5388" width="10.42578125" style="1003" customWidth="1"/>
    <col min="5389" max="5632" width="9.140625" style="1003"/>
    <col min="5633" max="5633" width="20.140625" style="1003" customWidth="1"/>
    <col min="5634" max="5635" width="10" style="1003" customWidth="1"/>
    <col min="5636" max="5636" width="9.5703125" style="1003" customWidth="1"/>
    <col min="5637" max="5638" width="10.42578125" style="1003" customWidth="1"/>
    <col min="5639" max="5640" width="10" style="1003" customWidth="1"/>
    <col min="5641" max="5641" width="10.42578125" style="1003" customWidth="1"/>
    <col min="5642" max="5642" width="9.140625" style="1003"/>
    <col min="5643" max="5643" width="10.5703125" style="1003" customWidth="1"/>
    <col min="5644" max="5644" width="10.42578125" style="1003" customWidth="1"/>
    <col min="5645" max="5888" width="9.140625" style="1003"/>
    <col min="5889" max="5889" width="20.140625" style="1003" customWidth="1"/>
    <col min="5890" max="5891" width="10" style="1003" customWidth="1"/>
    <col min="5892" max="5892" width="9.5703125" style="1003" customWidth="1"/>
    <col min="5893" max="5894" width="10.42578125" style="1003" customWidth="1"/>
    <col min="5895" max="5896" width="10" style="1003" customWidth="1"/>
    <col min="5897" max="5897" width="10.42578125" style="1003" customWidth="1"/>
    <col min="5898" max="5898" width="9.140625" style="1003"/>
    <col min="5899" max="5899" width="10.5703125" style="1003" customWidth="1"/>
    <col min="5900" max="5900" width="10.42578125" style="1003" customWidth="1"/>
    <col min="5901" max="6144" width="9.140625" style="1003"/>
    <col min="6145" max="6145" width="20.140625" style="1003" customWidth="1"/>
    <col min="6146" max="6147" width="10" style="1003" customWidth="1"/>
    <col min="6148" max="6148" width="9.5703125" style="1003" customWidth="1"/>
    <col min="6149" max="6150" width="10.42578125" style="1003" customWidth="1"/>
    <col min="6151" max="6152" width="10" style="1003" customWidth="1"/>
    <col min="6153" max="6153" width="10.42578125" style="1003" customWidth="1"/>
    <col min="6154" max="6154" width="9.140625" style="1003"/>
    <col min="6155" max="6155" width="10.5703125" style="1003" customWidth="1"/>
    <col min="6156" max="6156" width="10.42578125" style="1003" customWidth="1"/>
    <col min="6157" max="6400" width="9.140625" style="1003"/>
    <col min="6401" max="6401" width="20.140625" style="1003" customWidth="1"/>
    <col min="6402" max="6403" width="10" style="1003" customWidth="1"/>
    <col min="6404" max="6404" width="9.5703125" style="1003" customWidth="1"/>
    <col min="6405" max="6406" width="10.42578125" style="1003" customWidth="1"/>
    <col min="6407" max="6408" width="10" style="1003" customWidth="1"/>
    <col min="6409" max="6409" width="10.42578125" style="1003" customWidth="1"/>
    <col min="6410" max="6410" width="9.140625" style="1003"/>
    <col min="6411" max="6411" width="10.5703125" style="1003" customWidth="1"/>
    <col min="6412" max="6412" width="10.42578125" style="1003" customWidth="1"/>
    <col min="6413" max="6656" width="9.140625" style="1003"/>
    <col min="6657" max="6657" width="20.140625" style="1003" customWidth="1"/>
    <col min="6658" max="6659" width="10" style="1003" customWidth="1"/>
    <col min="6660" max="6660" width="9.5703125" style="1003" customWidth="1"/>
    <col min="6661" max="6662" width="10.42578125" style="1003" customWidth="1"/>
    <col min="6663" max="6664" width="10" style="1003" customWidth="1"/>
    <col min="6665" max="6665" width="10.42578125" style="1003" customWidth="1"/>
    <col min="6666" max="6666" width="9.140625" style="1003"/>
    <col min="6667" max="6667" width="10.5703125" style="1003" customWidth="1"/>
    <col min="6668" max="6668" width="10.42578125" style="1003" customWidth="1"/>
    <col min="6669" max="6912" width="9.140625" style="1003"/>
    <col min="6913" max="6913" width="20.140625" style="1003" customWidth="1"/>
    <col min="6914" max="6915" width="10" style="1003" customWidth="1"/>
    <col min="6916" max="6916" width="9.5703125" style="1003" customWidth="1"/>
    <col min="6917" max="6918" width="10.42578125" style="1003" customWidth="1"/>
    <col min="6919" max="6920" width="10" style="1003" customWidth="1"/>
    <col min="6921" max="6921" width="10.42578125" style="1003" customWidth="1"/>
    <col min="6922" max="6922" width="9.140625" style="1003"/>
    <col min="6923" max="6923" width="10.5703125" style="1003" customWidth="1"/>
    <col min="6924" max="6924" width="10.42578125" style="1003" customWidth="1"/>
    <col min="6925" max="7168" width="9.140625" style="1003"/>
    <col min="7169" max="7169" width="20.140625" style="1003" customWidth="1"/>
    <col min="7170" max="7171" width="10" style="1003" customWidth="1"/>
    <col min="7172" max="7172" width="9.5703125" style="1003" customWidth="1"/>
    <col min="7173" max="7174" width="10.42578125" style="1003" customWidth="1"/>
    <col min="7175" max="7176" width="10" style="1003" customWidth="1"/>
    <col min="7177" max="7177" width="10.42578125" style="1003" customWidth="1"/>
    <col min="7178" max="7178" width="9.140625" style="1003"/>
    <col min="7179" max="7179" width="10.5703125" style="1003" customWidth="1"/>
    <col min="7180" max="7180" width="10.42578125" style="1003" customWidth="1"/>
    <col min="7181" max="7424" width="9.140625" style="1003"/>
    <col min="7425" max="7425" width="20.140625" style="1003" customWidth="1"/>
    <col min="7426" max="7427" width="10" style="1003" customWidth="1"/>
    <col min="7428" max="7428" width="9.5703125" style="1003" customWidth="1"/>
    <col min="7429" max="7430" width="10.42578125" style="1003" customWidth="1"/>
    <col min="7431" max="7432" width="10" style="1003" customWidth="1"/>
    <col min="7433" max="7433" width="10.42578125" style="1003" customWidth="1"/>
    <col min="7434" max="7434" width="9.140625" style="1003"/>
    <col min="7435" max="7435" width="10.5703125" style="1003" customWidth="1"/>
    <col min="7436" max="7436" width="10.42578125" style="1003" customWidth="1"/>
    <col min="7437" max="7680" width="9.140625" style="1003"/>
    <col min="7681" max="7681" width="20.140625" style="1003" customWidth="1"/>
    <col min="7682" max="7683" width="10" style="1003" customWidth="1"/>
    <col min="7684" max="7684" width="9.5703125" style="1003" customWidth="1"/>
    <col min="7685" max="7686" width="10.42578125" style="1003" customWidth="1"/>
    <col min="7687" max="7688" width="10" style="1003" customWidth="1"/>
    <col min="7689" max="7689" width="10.42578125" style="1003" customWidth="1"/>
    <col min="7690" max="7690" width="9.140625" style="1003"/>
    <col min="7691" max="7691" width="10.5703125" style="1003" customWidth="1"/>
    <col min="7692" max="7692" width="10.42578125" style="1003" customWidth="1"/>
    <col min="7693" max="7936" width="9.140625" style="1003"/>
    <col min="7937" max="7937" width="20.140625" style="1003" customWidth="1"/>
    <col min="7938" max="7939" width="10" style="1003" customWidth="1"/>
    <col min="7940" max="7940" width="9.5703125" style="1003" customWidth="1"/>
    <col min="7941" max="7942" width="10.42578125" style="1003" customWidth="1"/>
    <col min="7943" max="7944" width="10" style="1003" customWidth="1"/>
    <col min="7945" max="7945" width="10.42578125" style="1003" customWidth="1"/>
    <col min="7946" max="7946" width="9.140625" style="1003"/>
    <col min="7947" max="7947" width="10.5703125" style="1003" customWidth="1"/>
    <col min="7948" max="7948" width="10.42578125" style="1003" customWidth="1"/>
    <col min="7949" max="8192" width="9.140625" style="1003"/>
    <col min="8193" max="8193" width="20.140625" style="1003" customWidth="1"/>
    <col min="8194" max="8195" width="10" style="1003" customWidth="1"/>
    <col min="8196" max="8196" width="9.5703125" style="1003" customWidth="1"/>
    <col min="8197" max="8198" width="10.42578125" style="1003" customWidth="1"/>
    <col min="8199" max="8200" width="10" style="1003" customWidth="1"/>
    <col min="8201" max="8201" width="10.42578125" style="1003" customWidth="1"/>
    <col min="8202" max="8202" width="9.140625" style="1003"/>
    <col min="8203" max="8203" width="10.5703125" style="1003" customWidth="1"/>
    <col min="8204" max="8204" width="10.42578125" style="1003" customWidth="1"/>
    <col min="8205" max="8448" width="9.140625" style="1003"/>
    <col min="8449" max="8449" width="20.140625" style="1003" customWidth="1"/>
    <col min="8450" max="8451" width="10" style="1003" customWidth="1"/>
    <col min="8452" max="8452" width="9.5703125" style="1003" customWidth="1"/>
    <col min="8453" max="8454" width="10.42578125" style="1003" customWidth="1"/>
    <col min="8455" max="8456" width="10" style="1003" customWidth="1"/>
    <col min="8457" max="8457" width="10.42578125" style="1003" customWidth="1"/>
    <col min="8458" max="8458" width="9.140625" style="1003"/>
    <col min="8459" max="8459" width="10.5703125" style="1003" customWidth="1"/>
    <col min="8460" max="8460" width="10.42578125" style="1003" customWidth="1"/>
    <col min="8461" max="8704" width="9.140625" style="1003"/>
    <col min="8705" max="8705" width="20.140625" style="1003" customWidth="1"/>
    <col min="8706" max="8707" width="10" style="1003" customWidth="1"/>
    <col min="8708" max="8708" width="9.5703125" style="1003" customWidth="1"/>
    <col min="8709" max="8710" width="10.42578125" style="1003" customWidth="1"/>
    <col min="8711" max="8712" width="10" style="1003" customWidth="1"/>
    <col min="8713" max="8713" width="10.42578125" style="1003" customWidth="1"/>
    <col min="8714" max="8714" width="9.140625" style="1003"/>
    <col min="8715" max="8715" width="10.5703125" style="1003" customWidth="1"/>
    <col min="8716" max="8716" width="10.42578125" style="1003" customWidth="1"/>
    <col min="8717" max="8960" width="9.140625" style="1003"/>
    <col min="8961" max="8961" width="20.140625" style="1003" customWidth="1"/>
    <col min="8962" max="8963" width="10" style="1003" customWidth="1"/>
    <col min="8964" max="8964" width="9.5703125" style="1003" customWidth="1"/>
    <col min="8965" max="8966" width="10.42578125" style="1003" customWidth="1"/>
    <col min="8967" max="8968" width="10" style="1003" customWidth="1"/>
    <col min="8969" max="8969" width="10.42578125" style="1003" customWidth="1"/>
    <col min="8970" max="8970" width="9.140625" style="1003"/>
    <col min="8971" max="8971" width="10.5703125" style="1003" customWidth="1"/>
    <col min="8972" max="8972" width="10.42578125" style="1003" customWidth="1"/>
    <col min="8973" max="9216" width="9.140625" style="1003"/>
    <col min="9217" max="9217" width="20.140625" style="1003" customWidth="1"/>
    <col min="9218" max="9219" width="10" style="1003" customWidth="1"/>
    <col min="9220" max="9220" width="9.5703125" style="1003" customWidth="1"/>
    <col min="9221" max="9222" width="10.42578125" style="1003" customWidth="1"/>
    <col min="9223" max="9224" width="10" style="1003" customWidth="1"/>
    <col min="9225" max="9225" width="10.42578125" style="1003" customWidth="1"/>
    <col min="9226" max="9226" width="9.140625" style="1003"/>
    <col min="9227" max="9227" width="10.5703125" style="1003" customWidth="1"/>
    <col min="9228" max="9228" width="10.42578125" style="1003" customWidth="1"/>
    <col min="9229" max="9472" width="9.140625" style="1003"/>
    <col min="9473" max="9473" width="20.140625" style="1003" customWidth="1"/>
    <col min="9474" max="9475" width="10" style="1003" customWidth="1"/>
    <col min="9476" max="9476" width="9.5703125" style="1003" customWidth="1"/>
    <col min="9477" max="9478" width="10.42578125" style="1003" customWidth="1"/>
    <col min="9479" max="9480" width="10" style="1003" customWidth="1"/>
    <col min="9481" max="9481" width="10.42578125" style="1003" customWidth="1"/>
    <col min="9482" max="9482" width="9.140625" style="1003"/>
    <col min="9483" max="9483" width="10.5703125" style="1003" customWidth="1"/>
    <col min="9484" max="9484" width="10.42578125" style="1003" customWidth="1"/>
    <col min="9485" max="9728" width="9.140625" style="1003"/>
    <col min="9729" max="9729" width="20.140625" style="1003" customWidth="1"/>
    <col min="9730" max="9731" width="10" style="1003" customWidth="1"/>
    <col min="9732" max="9732" width="9.5703125" style="1003" customWidth="1"/>
    <col min="9733" max="9734" width="10.42578125" style="1003" customWidth="1"/>
    <col min="9735" max="9736" width="10" style="1003" customWidth="1"/>
    <col min="9737" max="9737" width="10.42578125" style="1003" customWidth="1"/>
    <col min="9738" max="9738" width="9.140625" style="1003"/>
    <col min="9739" max="9739" width="10.5703125" style="1003" customWidth="1"/>
    <col min="9740" max="9740" width="10.42578125" style="1003" customWidth="1"/>
    <col min="9741" max="9984" width="9.140625" style="1003"/>
    <col min="9985" max="9985" width="20.140625" style="1003" customWidth="1"/>
    <col min="9986" max="9987" width="10" style="1003" customWidth="1"/>
    <col min="9988" max="9988" width="9.5703125" style="1003" customWidth="1"/>
    <col min="9989" max="9990" width="10.42578125" style="1003" customWidth="1"/>
    <col min="9991" max="9992" width="10" style="1003" customWidth="1"/>
    <col min="9993" max="9993" width="10.42578125" style="1003" customWidth="1"/>
    <col min="9994" max="9994" width="9.140625" style="1003"/>
    <col min="9995" max="9995" width="10.5703125" style="1003" customWidth="1"/>
    <col min="9996" max="9996" width="10.42578125" style="1003" customWidth="1"/>
    <col min="9997" max="10240" width="9.140625" style="1003"/>
    <col min="10241" max="10241" width="20.140625" style="1003" customWidth="1"/>
    <col min="10242" max="10243" width="10" style="1003" customWidth="1"/>
    <col min="10244" max="10244" width="9.5703125" style="1003" customWidth="1"/>
    <col min="10245" max="10246" width="10.42578125" style="1003" customWidth="1"/>
    <col min="10247" max="10248" width="10" style="1003" customWidth="1"/>
    <col min="10249" max="10249" width="10.42578125" style="1003" customWidth="1"/>
    <col min="10250" max="10250" width="9.140625" style="1003"/>
    <col min="10251" max="10251" width="10.5703125" style="1003" customWidth="1"/>
    <col min="10252" max="10252" width="10.42578125" style="1003" customWidth="1"/>
    <col min="10253" max="10496" width="9.140625" style="1003"/>
    <col min="10497" max="10497" width="20.140625" style="1003" customWidth="1"/>
    <col min="10498" max="10499" width="10" style="1003" customWidth="1"/>
    <col min="10500" max="10500" width="9.5703125" style="1003" customWidth="1"/>
    <col min="10501" max="10502" width="10.42578125" style="1003" customWidth="1"/>
    <col min="10503" max="10504" width="10" style="1003" customWidth="1"/>
    <col min="10505" max="10505" width="10.42578125" style="1003" customWidth="1"/>
    <col min="10506" max="10506" width="9.140625" style="1003"/>
    <col min="10507" max="10507" width="10.5703125" style="1003" customWidth="1"/>
    <col min="10508" max="10508" width="10.42578125" style="1003" customWidth="1"/>
    <col min="10509" max="10752" width="9.140625" style="1003"/>
    <col min="10753" max="10753" width="20.140625" style="1003" customWidth="1"/>
    <col min="10754" max="10755" width="10" style="1003" customWidth="1"/>
    <col min="10756" max="10756" width="9.5703125" style="1003" customWidth="1"/>
    <col min="10757" max="10758" width="10.42578125" style="1003" customWidth="1"/>
    <col min="10759" max="10760" width="10" style="1003" customWidth="1"/>
    <col min="10761" max="10761" width="10.42578125" style="1003" customWidth="1"/>
    <col min="10762" max="10762" width="9.140625" style="1003"/>
    <col min="10763" max="10763" width="10.5703125" style="1003" customWidth="1"/>
    <col min="10764" max="10764" width="10.42578125" style="1003" customWidth="1"/>
    <col min="10765" max="11008" width="9.140625" style="1003"/>
    <col min="11009" max="11009" width="20.140625" style="1003" customWidth="1"/>
    <col min="11010" max="11011" width="10" style="1003" customWidth="1"/>
    <col min="11012" max="11012" width="9.5703125" style="1003" customWidth="1"/>
    <col min="11013" max="11014" width="10.42578125" style="1003" customWidth="1"/>
    <col min="11015" max="11016" width="10" style="1003" customWidth="1"/>
    <col min="11017" max="11017" width="10.42578125" style="1003" customWidth="1"/>
    <col min="11018" max="11018" width="9.140625" style="1003"/>
    <col min="11019" max="11019" width="10.5703125" style="1003" customWidth="1"/>
    <col min="11020" max="11020" width="10.42578125" style="1003" customWidth="1"/>
    <col min="11021" max="11264" width="9.140625" style="1003"/>
    <col min="11265" max="11265" width="20.140625" style="1003" customWidth="1"/>
    <col min="11266" max="11267" width="10" style="1003" customWidth="1"/>
    <col min="11268" max="11268" width="9.5703125" style="1003" customWidth="1"/>
    <col min="11269" max="11270" width="10.42578125" style="1003" customWidth="1"/>
    <col min="11271" max="11272" width="10" style="1003" customWidth="1"/>
    <col min="11273" max="11273" width="10.42578125" style="1003" customWidth="1"/>
    <col min="11274" max="11274" width="9.140625" style="1003"/>
    <col min="11275" max="11275" width="10.5703125" style="1003" customWidth="1"/>
    <col min="11276" max="11276" width="10.42578125" style="1003" customWidth="1"/>
    <col min="11277" max="11520" width="9.140625" style="1003"/>
    <col min="11521" max="11521" width="20.140625" style="1003" customWidth="1"/>
    <col min="11522" max="11523" width="10" style="1003" customWidth="1"/>
    <col min="11524" max="11524" width="9.5703125" style="1003" customWidth="1"/>
    <col min="11525" max="11526" width="10.42578125" style="1003" customWidth="1"/>
    <col min="11527" max="11528" width="10" style="1003" customWidth="1"/>
    <col min="11529" max="11529" width="10.42578125" style="1003" customWidth="1"/>
    <col min="11530" max="11530" width="9.140625" style="1003"/>
    <col min="11531" max="11531" width="10.5703125" style="1003" customWidth="1"/>
    <col min="11532" max="11532" width="10.42578125" style="1003" customWidth="1"/>
    <col min="11533" max="11776" width="9.140625" style="1003"/>
    <col min="11777" max="11777" width="20.140625" style="1003" customWidth="1"/>
    <col min="11778" max="11779" width="10" style="1003" customWidth="1"/>
    <col min="11780" max="11780" width="9.5703125" style="1003" customWidth="1"/>
    <col min="11781" max="11782" width="10.42578125" style="1003" customWidth="1"/>
    <col min="11783" max="11784" width="10" style="1003" customWidth="1"/>
    <col min="11785" max="11785" width="10.42578125" style="1003" customWidth="1"/>
    <col min="11786" max="11786" width="9.140625" style="1003"/>
    <col min="11787" max="11787" width="10.5703125" style="1003" customWidth="1"/>
    <col min="11788" max="11788" width="10.42578125" style="1003" customWidth="1"/>
    <col min="11789" max="12032" width="9.140625" style="1003"/>
    <col min="12033" max="12033" width="20.140625" style="1003" customWidth="1"/>
    <col min="12034" max="12035" width="10" style="1003" customWidth="1"/>
    <col min="12036" max="12036" width="9.5703125" style="1003" customWidth="1"/>
    <col min="12037" max="12038" width="10.42578125" style="1003" customWidth="1"/>
    <col min="12039" max="12040" width="10" style="1003" customWidth="1"/>
    <col min="12041" max="12041" width="10.42578125" style="1003" customWidth="1"/>
    <col min="12042" max="12042" width="9.140625" style="1003"/>
    <col min="12043" max="12043" width="10.5703125" style="1003" customWidth="1"/>
    <col min="12044" max="12044" width="10.42578125" style="1003" customWidth="1"/>
    <col min="12045" max="12288" width="9.140625" style="1003"/>
    <col min="12289" max="12289" width="20.140625" style="1003" customWidth="1"/>
    <col min="12290" max="12291" width="10" style="1003" customWidth="1"/>
    <col min="12292" max="12292" width="9.5703125" style="1003" customWidth="1"/>
    <col min="12293" max="12294" width="10.42578125" style="1003" customWidth="1"/>
    <col min="12295" max="12296" width="10" style="1003" customWidth="1"/>
    <col min="12297" max="12297" width="10.42578125" style="1003" customWidth="1"/>
    <col min="12298" max="12298" width="9.140625" style="1003"/>
    <col min="12299" max="12299" width="10.5703125" style="1003" customWidth="1"/>
    <col min="12300" max="12300" width="10.42578125" style="1003" customWidth="1"/>
    <col min="12301" max="12544" width="9.140625" style="1003"/>
    <col min="12545" max="12545" width="20.140625" style="1003" customWidth="1"/>
    <col min="12546" max="12547" width="10" style="1003" customWidth="1"/>
    <col min="12548" max="12548" width="9.5703125" style="1003" customWidth="1"/>
    <col min="12549" max="12550" width="10.42578125" style="1003" customWidth="1"/>
    <col min="12551" max="12552" width="10" style="1003" customWidth="1"/>
    <col min="12553" max="12553" width="10.42578125" style="1003" customWidth="1"/>
    <col min="12554" max="12554" width="9.140625" style="1003"/>
    <col min="12555" max="12555" width="10.5703125" style="1003" customWidth="1"/>
    <col min="12556" max="12556" width="10.42578125" style="1003" customWidth="1"/>
    <col min="12557" max="12800" width="9.140625" style="1003"/>
    <col min="12801" max="12801" width="20.140625" style="1003" customWidth="1"/>
    <col min="12802" max="12803" width="10" style="1003" customWidth="1"/>
    <col min="12804" max="12804" width="9.5703125" style="1003" customWidth="1"/>
    <col min="12805" max="12806" width="10.42578125" style="1003" customWidth="1"/>
    <col min="12807" max="12808" width="10" style="1003" customWidth="1"/>
    <col min="12809" max="12809" width="10.42578125" style="1003" customWidth="1"/>
    <col min="12810" max="12810" width="9.140625" style="1003"/>
    <col min="12811" max="12811" width="10.5703125" style="1003" customWidth="1"/>
    <col min="12812" max="12812" width="10.42578125" style="1003" customWidth="1"/>
    <col min="12813" max="13056" width="9.140625" style="1003"/>
    <col min="13057" max="13057" width="20.140625" style="1003" customWidth="1"/>
    <col min="13058" max="13059" width="10" style="1003" customWidth="1"/>
    <col min="13060" max="13060" width="9.5703125" style="1003" customWidth="1"/>
    <col min="13061" max="13062" width="10.42578125" style="1003" customWidth="1"/>
    <col min="13063" max="13064" width="10" style="1003" customWidth="1"/>
    <col min="13065" max="13065" width="10.42578125" style="1003" customWidth="1"/>
    <col min="13066" max="13066" width="9.140625" style="1003"/>
    <col min="13067" max="13067" width="10.5703125" style="1003" customWidth="1"/>
    <col min="13068" max="13068" width="10.42578125" style="1003" customWidth="1"/>
    <col min="13069" max="13312" width="9.140625" style="1003"/>
    <col min="13313" max="13313" width="20.140625" style="1003" customWidth="1"/>
    <col min="13314" max="13315" width="10" style="1003" customWidth="1"/>
    <col min="13316" max="13316" width="9.5703125" style="1003" customWidth="1"/>
    <col min="13317" max="13318" width="10.42578125" style="1003" customWidth="1"/>
    <col min="13319" max="13320" width="10" style="1003" customWidth="1"/>
    <col min="13321" max="13321" width="10.42578125" style="1003" customWidth="1"/>
    <col min="13322" max="13322" width="9.140625" style="1003"/>
    <col min="13323" max="13323" width="10.5703125" style="1003" customWidth="1"/>
    <col min="13324" max="13324" width="10.42578125" style="1003" customWidth="1"/>
    <col min="13325" max="13568" width="9.140625" style="1003"/>
    <col min="13569" max="13569" width="20.140625" style="1003" customWidth="1"/>
    <col min="13570" max="13571" width="10" style="1003" customWidth="1"/>
    <col min="13572" max="13572" width="9.5703125" style="1003" customWidth="1"/>
    <col min="13573" max="13574" width="10.42578125" style="1003" customWidth="1"/>
    <col min="13575" max="13576" width="10" style="1003" customWidth="1"/>
    <col min="13577" max="13577" width="10.42578125" style="1003" customWidth="1"/>
    <col min="13578" max="13578" width="9.140625" style="1003"/>
    <col min="13579" max="13579" width="10.5703125" style="1003" customWidth="1"/>
    <col min="13580" max="13580" width="10.42578125" style="1003" customWidth="1"/>
    <col min="13581" max="13824" width="9.140625" style="1003"/>
    <col min="13825" max="13825" width="20.140625" style="1003" customWidth="1"/>
    <col min="13826" max="13827" width="10" style="1003" customWidth="1"/>
    <col min="13828" max="13828" width="9.5703125" style="1003" customWidth="1"/>
    <col min="13829" max="13830" width="10.42578125" style="1003" customWidth="1"/>
    <col min="13831" max="13832" width="10" style="1003" customWidth="1"/>
    <col min="13833" max="13833" width="10.42578125" style="1003" customWidth="1"/>
    <col min="13834" max="13834" width="9.140625" style="1003"/>
    <col min="13835" max="13835" width="10.5703125" style="1003" customWidth="1"/>
    <col min="13836" max="13836" width="10.42578125" style="1003" customWidth="1"/>
    <col min="13837" max="14080" width="9.140625" style="1003"/>
    <col min="14081" max="14081" width="20.140625" style="1003" customWidth="1"/>
    <col min="14082" max="14083" width="10" style="1003" customWidth="1"/>
    <col min="14084" max="14084" width="9.5703125" style="1003" customWidth="1"/>
    <col min="14085" max="14086" width="10.42578125" style="1003" customWidth="1"/>
    <col min="14087" max="14088" width="10" style="1003" customWidth="1"/>
    <col min="14089" max="14089" width="10.42578125" style="1003" customWidth="1"/>
    <col min="14090" max="14090" width="9.140625" style="1003"/>
    <col min="14091" max="14091" width="10.5703125" style="1003" customWidth="1"/>
    <col min="14092" max="14092" width="10.42578125" style="1003" customWidth="1"/>
    <col min="14093" max="14336" width="9.140625" style="1003"/>
    <col min="14337" max="14337" width="20.140625" style="1003" customWidth="1"/>
    <col min="14338" max="14339" width="10" style="1003" customWidth="1"/>
    <col min="14340" max="14340" width="9.5703125" style="1003" customWidth="1"/>
    <col min="14341" max="14342" width="10.42578125" style="1003" customWidth="1"/>
    <col min="14343" max="14344" width="10" style="1003" customWidth="1"/>
    <col min="14345" max="14345" width="10.42578125" style="1003" customWidth="1"/>
    <col min="14346" max="14346" width="9.140625" style="1003"/>
    <col min="14347" max="14347" width="10.5703125" style="1003" customWidth="1"/>
    <col min="14348" max="14348" width="10.42578125" style="1003" customWidth="1"/>
    <col min="14349" max="14592" width="9.140625" style="1003"/>
    <col min="14593" max="14593" width="20.140625" style="1003" customWidth="1"/>
    <col min="14594" max="14595" width="10" style="1003" customWidth="1"/>
    <col min="14596" max="14596" width="9.5703125" style="1003" customWidth="1"/>
    <col min="14597" max="14598" width="10.42578125" style="1003" customWidth="1"/>
    <col min="14599" max="14600" width="10" style="1003" customWidth="1"/>
    <col min="14601" max="14601" width="10.42578125" style="1003" customWidth="1"/>
    <col min="14602" max="14602" width="9.140625" style="1003"/>
    <col min="14603" max="14603" width="10.5703125" style="1003" customWidth="1"/>
    <col min="14604" max="14604" width="10.42578125" style="1003" customWidth="1"/>
    <col min="14605" max="14848" width="9.140625" style="1003"/>
    <col min="14849" max="14849" width="20.140625" style="1003" customWidth="1"/>
    <col min="14850" max="14851" width="10" style="1003" customWidth="1"/>
    <col min="14852" max="14852" width="9.5703125" style="1003" customWidth="1"/>
    <col min="14853" max="14854" width="10.42578125" style="1003" customWidth="1"/>
    <col min="14855" max="14856" width="10" style="1003" customWidth="1"/>
    <col min="14857" max="14857" width="10.42578125" style="1003" customWidth="1"/>
    <col min="14858" max="14858" width="9.140625" style="1003"/>
    <col min="14859" max="14859" width="10.5703125" style="1003" customWidth="1"/>
    <col min="14860" max="14860" width="10.42578125" style="1003" customWidth="1"/>
    <col min="14861" max="15104" width="9.140625" style="1003"/>
    <col min="15105" max="15105" width="20.140625" style="1003" customWidth="1"/>
    <col min="15106" max="15107" width="10" style="1003" customWidth="1"/>
    <col min="15108" max="15108" width="9.5703125" style="1003" customWidth="1"/>
    <col min="15109" max="15110" width="10.42578125" style="1003" customWidth="1"/>
    <col min="15111" max="15112" width="10" style="1003" customWidth="1"/>
    <col min="15113" max="15113" width="10.42578125" style="1003" customWidth="1"/>
    <col min="15114" max="15114" width="9.140625" style="1003"/>
    <col min="15115" max="15115" width="10.5703125" style="1003" customWidth="1"/>
    <col min="15116" max="15116" width="10.42578125" style="1003" customWidth="1"/>
    <col min="15117" max="15360" width="9.140625" style="1003"/>
    <col min="15361" max="15361" width="20.140625" style="1003" customWidth="1"/>
    <col min="15362" max="15363" width="10" style="1003" customWidth="1"/>
    <col min="15364" max="15364" width="9.5703125" style="1003" customWidth="1"/>
    <col min="15365" max="15366" width="10.42578125" style="1003" customWidth="1"/>
    <col min="15367" max="15368" width="10" style="1003" customWidth="1"/>
    <col min="15369" max="15369" width="10.42578125" style="1003" customWidth="1"/>
    <col min="15370" max="15370" width="9.140625" style="1003"/>
    <col min="15371" max="15371" width="10.5703125" style="1003" customWidth="1"/>
    <col min="15372" max="15372" width="10.42578125" style="1003" customWidth="1"/>
    <col min="15373" max="15616" width="9.140625" style="1003"/>
    <col min="15617" max="15617" width="20.140625" style="1003" customWidth="1"/>
    <col min="15618" max="15619" width="10" style="1003" customWidth="1"/>
    <col min="15620" max="15620" width="9.5703125" style="1003" customWidth="1"/>
    <col min="15621" max="15622" width="10.42578125" style="1003" customWidth="1"/>
    <col min="15623" max="15624" width="10" style="1003" customWidth="1"/>
    <col min="15625" max="15625" width="10.42578125" style="1003" customWidth="1"/>
    <col min="15626" max="15626" width="9.140625" style="1003"/>
    <col min="15627" max="15627" width="10.5703125" style="1003" customWidth="1"/>
    <col min="15628" max="15628" width="10.42578125" style="1003" customWidth="1"/>
    <col min="15629" max="15872" width="9.140625" style="1003"/>
    <col min="15873" max="15873" width="20.140625" style="1003" customWidth="1"/>
    <col min="15874" max="15875" width="10" style="1003" customWidth="1"/>
    <col min="15876" max="15876" width="9.5703125" style="1003" customWidth="1"/>
    <col min="15877" max="15878" width="10.42578125" style="1003" customWidth="1"/>
    <col min="15879" max="15880" width="10" style="1003" customWidth="1"/>
    <col min="15881" max="15881" width="10.42578125" style="1003" customWidth="1"/>
    <col min="15882" max="15882" width="9.140625" style="1003"/>
    <col min="15883" max="15883" width="10.5703125" style="1003" customWidth="1"/>
    <col min="15884" max="15884" width="10.42578125" style="1003" customWidth="1"/>
    <col min="15885" max="16128" width="9.140625" style="1003"/>
    <col min="16129" max="16129" width="20.140625" style="1003" customWidth="1"/>
    <col min="16130" max="16131" width="10" style="1003" customWidth="1"/>
    <col min="16132" max="16132" width="9.5703125" style="1003" customWidth="1"/>
    <col min="16133" max="16134" width="10.42578125" style="1003" customWidth="1"/>
    <col min="16135" max="16136" width="10" style="1003" customWidth="1"/>
    <col min="16137" max="16137" width="10.42578125" style="1003" customWidth="1"/>
    <col min="16138" max="16138" width="9.140625" style="1003"/>
    <col min="16139" max="16139" width="10.5703125" style="1003" customWidth="1"/>
    <col min="16140" max="16140" width="10.42578125" style="1003" customWidth="1"/>
    <col min="16141" max="16384" width="9.140625" style="1003"/>
  </cols>
  <sheetData>
    <row r="1" spans="1:12" ht="15.75">
      <c r="A1" s="1433" t="s">
        <v>356</v>
      </c>
      <c r="B1" s="1433"/>
      <c r="C1" s="1433"/>
      <c r="D1" s="1433"/>
      <c r="E1" s="1703" t="s">
        <v>531</v>
      </c>
      <c r="F1" s="855"/>
      <c r="G1" s="1703"/>
      <c r="H1" s="1727"/>
      <c r="I1" s="1727"/>
      <c r="J1" s="1727"/>
      <c r="K1" s="1727"/>
    </row>
    <row r="2" spans="1:12" ht="15" customHeight="1" thickBot="1">
      <c r="A2" s="1704" t="s">
        <v>272</v>
      </c>
      <c r="B2" s="1704"/>
      <c r="C2" s="1433"/>
      <c r="D2" s="1433"/>
      <c r="E2" s="1433"/>
      <c r="F2" s="1703"/>
      <c r="G2" s="1433"/>
      <c r="H2" s="1727"/>
      <c r="I2" s="1727"/>
      <c r="J2" s="1727"/>
      <c r="K2" s="1727"/>
    </row>
    <row r="3" spans="1:12" ht="15.75" thickBot="1">
      <c r="A3" s="1728" t="s">
        <v>4</v>
      </c>
      <c r="B3" s="1729"/>
      <c r="C3" s="1729"/>
      <c r="D3" s="1729"/>
      <c r="E3" s="1729"/>
      <c r="F3" s="1729"/>
      <c r="G3" s="1729"/>
      <c r="H3" s="1729"/>
      <c r="I3" s="1729"/>
      <c r="J3" s="1729"/>
      <c r="K3" s="1729"/>
      <c r="L3" s="1730"/>
    </row>
    <row r="4" spans="1:12">
      <c r="A4" s="1731"/>
      <c r="B4" s="1732"/>
      <c r="C4" s="1006" t="s">
        <v>5</v>
      </c>
      <c r="D4" s="1006"/>
      <c r="E4" s="1006"/>
      <c r="F4" s="1006"/>
      <c r="G4" s="1733"/>
      <c r="H4" s="1734" t="s">
        <v>6</v>
      </c>
      <c r="I4" s="1735"/>
      <c r="J4" s="1736" t="s">
        <v>7</v>
      </c>
      <c r="K4" s="1737" t="s">
        <v>8</v>
      </c>
      <c r="L4" s="1738"/>
    </row>
    <row r="5" spans="1:12">
      <c r="A5" s="1739" t="s">
        <v>9</v>
      </c>
      <c r="B5" s="1740" t="s">
        <v>10</v>
      </c>
      <c r="C5" s="1741" t="s">
        <v>36</v>
      </c>
      <c r="D5" s="1741"/>
      <c r="E5" s="1742" t="s">
        <v>37</v>
      </c>
      <c r="F5" s="1743"/>
      <c r="G5" s="1744"/>
      <c r="H5" s="1745" t="s">
        <v>11</v>
      </c>
      <c r="I5" s="1746"/>
      <c r="J5" s="1747" t="s">
        <v>12</v>
      </c>
      <c r="K5" s="1748" t="s">
        <v>13</v>
      </c>
      <c r="L5" s="1749"/>
    </row>
    <row r="6" spans="1:12" ht="45.75" thickBot="1">
      <c r="A6" s="1750" t="s">
        <v>14</v>
      </c>
      <c r="B6" s="1751" t="s">
        <v>15</v>
      </c>
      <c r="C6" s="1189" t="s">
        <v>532</v>
      </c>
      <c r="D6" s="1190" t="s">
        <v>517</v>
      </c>
      <c r="E6" s="1752" t="s">
        <v>532</v>
      </c>
      <c r="F6" s="1753" t="s">
        <v>517</v>
      </c>
      <c r="G6" s="1754" t="s">
        <v>16</v>
      </c>
      <c r="H6" s="1755" t="s">
        <v>532</v>
      </c>
      <c r="I6" s="1756" t="s">
        <v>16</v>
      </c>
      <c r="J6" s="1757" t="s">
        <v>16</v>
      </c>
      <c r="K6" s="1758" t="s">
        <v>532</v>
      </c>
      <c r="L6" s="1759" t="s">
        <v>17</v>
      </c>
    </row>
    <row r="7" spans="1:12" ht="15.75" thickBot="1">
      <c r="A7" s="1705" t="s">
        <v>18</v>
      </c>
      <c r="B7" s="1706" t="s">
        <v>19</v>
      </c>
      <c r="C7" s="1760">
        <v>19317.106074993462</v>
      </c>
      <c r="D7" s="1760">
        <v>19179.356928336947</v>
      </c>
      <c r="E7" s="1761">
        <v>19703.448196493333</v>
      </c>
      <c r="F7" s="1762">
        <v>19562.944066903685</v>
      </c>
      <c r="G7" s="1763">
        <v>0.71821566891535005</v>
      </c>
      <c r="H7" s="1764">
        <v>309.0712188047616</v>
      </c>
      <c r="I7" s="1764">
        <v>0.22048157527943582</v>
      </c>
      <c r="J7" s="1765">
        <v>6.9817053461762226</v>
      </c>
      <c r="K7" s="1764">
        <v>100</v>
      </c>
      <c r="L7" s="1766" t="s">
        <v>19</v>
      </c>
    </row>
    <row r="8" spans="1:12" ht="15.75" thickBot="1">
      <c r="A8" s="1707"/>
      <c r="B8" s="1708"/>
      <c r="C8" s="1767"/>
      <c r="D8" s="1767"/>
      <c r="E8" s="1767"/>
      <c r="F8" s="1767"/>
      <c r="G8" s="1768"/>
      <c r="H8" s="1765"/>
      <c r="I8" s="1765"/>
      <c r="J8" s="1765"/>
      <c r="K8" s="1765"/>
      <c r="L8" s="1769"/>
    </row>
    <row r="9" spans="1:12">
      <c r="A9" s="1709" t="s">
        <v>80</v>
      </c>
      <c r="B9" s="1710" t="s">
        <v>19</v>
      </c>
      <c r="C9" s="1770">
        <v>19141.157517748481</v>
      </c>
      <c r="D9" s="1770">
        <v>18987.712951274927</v>
      </c>
      <c r="E9" s="1771">
        <v>19523.98066810345</v>
      </c>
      <c r="F9" s="1771">
        <v>19367.467210300427</v>
      </c>
      <c r="G9" s="1772">
        <v>0.80812558556847602</v>
      </c>
      <c r="H9" s="1773">
        <v>220.93809523809529</v>
      </c>
      <c r="I9" s="1773">
        <v>-5.1686431289830592</v>
      </c>
      <c r="J9" s="1773">
        <v>110.00000000000001</v>
      </c>
      <c r="K9" s="1773">
        <v>0.12689588494773099</v>
      </c>
      <c r="L9" s="1774">
        <v>6.2250465075728928E-2</v>
      </c>
    </row>
    <row r="10" spans="1:12">
      <c r="A10" s="1191" t="s">
        <v>81</v>
      </c>
      <c r="B10" s="1711" t="s">
        <v>19</v>
      </c>
      <c r="C10" s="1775">
        <v>20653.43110458917</v>
      </c>
      <c r="D10" s="1775">
        <v>20528.949113738126</v>
      </c>
      <c r="E10" s="1776">
        <v>21066.499726680955</v>
      </c>
      <c r="F10" s="1776">
        <v>20939.528096012891</v>
      </c>
      <c r="G10" s="1777">
        <v>0.60637293298047457</v>
      </c>
      <c r="H10" s="1778">
        <v>349.45555776892428</v>
      </c>
      <c r="I10" s="1778">
        <v>0.50508646967906845</v>
      </c>
      <c r="J10" s="1778">
        <v>8.1430417923308926</v>
      </c>
      <c r="K10" s="1778">
        <v>30.334159163695691</v>
      </c>
      <c r="L10" s="1779">
        <v>0.32575525911233427</v>
      </c>
    </row>
    <row r="11" spans="1:12">
      <c r="A11" s="1192" t="s">
        <v>82</v>
      </c>
      <c r="B11" s="1712" t="s">
        <v>19</v>
      </c>
      <c r="C11" s="1193">
        <v>20448.395984258921</v>
      </c>
      <c r="D11" s="1193">
        <v>20252.275485033984</v>
      </c>
      <c r="E11" s="1780">
        <v>20857.3639039441</v>
      </c>
      <c r="F11" s="1780">
        <v>20657.320994734666</v>
      </c>
      <c r="G11" s="1781">
        <v>0.96838747512527601</v>
      </c>
      <c r="H11" s="1782">
        <v>396.11773879142305</v>
      </c>
      <c r="I11" s="1782">
        <v>-0.52278132356310181</v>
      </c>
      <c r="J11" s="1782">
        <v>12.623490669593854</v>
      </c>
      <c r="K11" s="1782">
        <v>6.1997703788748568</v>
      </c>
      <c r="L11" s="1783">
        <v>0.31057262853546774</v>
      </c>
    </row>
    <row r="12" spans="1:12">
      <c r="A12" s="1192" t="s">
        <v>83</v>
      </c>
      <c r="B12" s="1712" t="s">
        <v>19</v>
      </c>
      <c r="C12" s="1193" t="s">
        <v>73</v>
      </c>
      <c r="D12" s="1193" t="s">
        <v>200</v>
      </c>
      <c r="E12" s="1780" t="s">
        <v>73</v>
      </c>
      <c r="F12" s="1780" t="s">
        <v>200</v>
      </c>
      <c r="G12" s="1781" t="s">
        <v>73</v>
      </c>
      <c r="H12" s="1782" t="s">
        <v>73</v>
      </c>
      <c r="I12" s="1782" t="s">
        <v>73</v>
      </c>
      <c r="J12" s="1782" t="s">
        <v>73</v>
      </c>
      <c r="K12" s="1782" t="s">
        <v>73</v>
      </c>
      <c r="L12" s="1783" t="s">
        <v>73</v>
      </c>
    </row>
    <row r="13" spans="1:12">
      <c r="A13" s="1192" t="s">
        <v>71</v>
      </c>
      <c r="B13" s="1712" t="s">
        <v>19</v>
      </c>
      <c r="C13" s="1193">
        <v>16919.317602976036</v>
      </c>
      <c r="D13" s="1193">
        <v>16813.567812346027</v>
      </c>
      <c r="E13" s="1780">
        <v>17257.703955035558</v>
      </c>
      <c r="F13" s="1780">
        <v>17149.839168592949</v>
      </c>
      <c r="G13" s="1781">
        <v>0.62895509037860586</v>
      </c>
      <c r="H13" s="1782">
        <v>277.31298701298704</v>
      </c>
      <c r="I13" s="1782">
        <v>0.79854869889487234</v>
      </c>
      <c r="J13" s="1782">
        <v>7.5280898876404487</v>
      </c>
      <c r="K13" s="1782">
        <v>40.47978729832618</v>
      </c>
      <c r="L13" s="1783">
        <v>0.20569071806888672</v>
      </c>
    </row>
    <row r="14" spans="1:12" ht="15.75" thickBot="1">
      <c r="A14" s="1713" t="s">
        <v>84</v>
      </c>
      <c r="B14" s="1714" t="s">
        <v>19</v>
      </c>
      <c r="C14" s="1194">
        <v>20829.392974576131</v>
      </c>
      <c r="D14" s="1194">
        <v>20572.242904866194</v>
      </c>
      <c r="E14" s="1784">
        <v>21245.980834067654</v>
      </c>
      <c r="F14" s="1784">
        <v>20983.68776296352</v>
      </c>
      <c r="G14" s="1785">
        <v>1.24998557959428</v>
      </c>
      <c r="H14" s="1786">
        <v>288.6007137192704</v>
      </c>
      <c r="I14" s="1786">
        <v>-1.4624891732179073</v>
      </c>
      <c r="J14" s="1786">
        <v>3.9857064321055526</v>
      </c>
      <c r="K14" s="1786">
        <v>22.859387274155537</v>
      </c>
      <c r="L14" s="1787">
        <v>-0.65861647527881573</v>
      </c>
    </row>
    <row r="15" spans="1:12" ht="15.75" thickBot="1">
      <c r="A15" s="1707"/>
      <c r="B15" s="1715"/>
      <c r="C15" s="1767"/>
      <c r="D15" s="1767"/>
      <c r="E15" s="1767"/>
      <c r="F15" s="1767"/>
      <c r="G15" s="1768"/>
      <c r="H15" s="1765"/>
      <c r="I15" s="1765"/>
      <c r="J15" s="1765"/>
      <c r="K15" s="1765"/>
      <c r="L15" s="1769"/>
    </row>
    <row r="16" spans="1:12">
      <c r="A16" s="1195" t="s">
        <v>85</v>
      </c>
      <c r="B16" s="1716" t="s">
        <v>21</v>
      </c>
      <c r="C16" s="1196" t="s">
        <v>73</v>
      </c>
      <c r="D16" s="1196" t="s">
        <v>73</v>
      </c>
      <c r="E16" s="1788" t="s">
        <v>73</v>
      </c>
      <c r="F16" s="1788" t="s">
        <v>73</v>
      </c>
      <c r="G16" s="1789" t="s">
        <v>73</v>
      </c>
      <c r="H16" s="1790" t="s">
        <v>73</v>
      </c>
      <c r="I16" s="1790" t="s">
        <v>73</v>
      </c>
      <c r="J16" s="1791" t="s">
        <v>73</v>
      </c>
      <c r="K16" s="1791" t="s">
        <v>73</v>
      </c>
      <c r="L16" s="1792" t="s">
        <v>73</v>
      </c>
    </row>
    <row r="17" spans="1:12">
      <c r="A17" s="1191" t="s">
        <v>85</v>
      </c>
      <c r="B17" s="1717" t="s">
        <v>22</v>
      </c>
      <c r="C17" s="1193" t="s">
        <v>73</v>
      </c>
      <c r="D17" s="1193" t="s">
        <v>73</v>
      </c>
      <c r="E17" s="1780" t="s">
        <v>73</v>
      </c>
      <c r="F17" s="1780" t="s">
        <v>73</v>
      </c>
      <c r="G17" s="1781" t="s">
        <v>73</v>
      </c>
      <c r="H17" s="1782" t="s">
        <v>73</v>
      </c>
      <c r="I17" s="1782" t="s">
        <v>73</v>
      </c>
      <c r="J17" s="1793" t="s">
        <v>73</v>
      </c>
      <c r="K17" s="1793" t="s">
        <v>73</v>
      </c>
      <c r="L17" s="1794" t="s">
        <v>73</v>
      </c>
    </row>
    <row r="18" spans="1:12">
      <c r="A18" s="1191" t="s">
        <v>85</v>
      </c>
      <c r="B18" s="1717" t="s">
        <v>23</v>
      </c>
      <c r="C18" s="1193" t="s">
        <v>73</v>
      </c>
      <c r="D18" s="1193" t="s">
        <v>73</v>
      </c>
      <c r="E18" s="1780" t="s">
        <v>73</v>
      </c>
      <c r="F18" s="1780" t="s">
        <v>73</v>
      </c>
      <c r="G18" s="1781" t="s">
        <v>73</v>
      </c>
      <c r="H18" s="1782" t="s">
        <v>73</v>
      </c>
      <c r="I18" s="1782" t="s">
        <v>73</v>
      </c>
      <c r="J18" s="1793" t="s">
        <v>73</v>
      </c>
      <c r="K18" s="1793" t="s">
        <v>73</v>
      </c>
      <c r="L18" s="1794" t="s">
        <v>73</v>
      </c>
    </row>
    <row r="19" spans="1:12">
      <c r="A19" s="1195" t="s">
        <v>85</v>
      </c>
      <c r="B19" s="1718" t="s">
        <v>24</v>
      </c>
      <c r="C19" s="1197">
        <v>18606.866666666669</v>
      </c>
      <c r="D19" s="1197" t="s">
        <v>200</v>
      </c>
      <c r="E19" s="1795">
        <v>18979.004000000001</v>
      </c>
      <c r="F19" s="1795" t="s">
        <v>200</v>
      </c>
      <c r="G19" s="1796">
        <v>-8.9063865608270145</v>
      </c>
      <c r="H19" s="1797">
        <v>223.30000000000004</v>
      </c>
      <c r="I19" s="1797">
        <v>-14.115384615384599</v>
      </c>
      <c r="J19" s="1798">
        <v>50</v>
      </c>
      <c r="K19" s="1798">
        <v>1.8127983563961569E-2</v>
      </c>
      <c r="L19" s="1799">
        <v>5.1988995895611567E-3</v>
      </c>
    </row>
    <row r="20" spans="1:12">
      <c r="A20" s="1191" t="s">
        <v>85</v>
      </c>
      <c r="B20" s="1717" t="s">
        <v>25</v>
      </c>
      <c r="C20" s="1193">
        <v>18606.866666666669</v>
      </c>
      <c r="D20" s="1193" t="s">
        <v>200</v>
      </c>
      <c r="E20" s="1780">
        <v>18979.004000000001</v>
      </c>
      <c r="F20" s="1780" t="s">
        <v>200</v>
      </c>
      <c r="G20" s="1781">
        <v>-10.052113744075825</v>
      </c>
      <c r="H20" s="1782">
        <v>223.3</v>
      </c>
      <c r="I20" s="1782">
        <v>-22.999999999999996</v>
      </c>
      <c r="J20" s="1793">
        <v>200</v>
      </c>
      <c r="K20" s="1793">
        <v>1.8127983563961569E-2</v>
      </c>
      <c r="L20" s="1794">
        <v>1.1663441576761363E-2</v>
      </c>
    </row>
    <row r="21" spans="1:12">
      <c r="A21" s="1191" t="s">
        <v>85</v>
      </c>
      <c r="B21" s="1717" t="s">
        <v>26</v>
      </c>
      <c r="C21" s="1193" t="s">
        <v>73</v>
      </c>
      <c r="D21" s="1193" t="s">
        <v>200</v>
      </c>
      <c r="E21" s="1780" t="s">
        <v>73</v>
      </c>
      <c r="F21" s="1780" t="s">
        <v>200</v>
      </c>
      <c r="G21" s="1781" t="s">
        <v>73</v>
      </c>
      <c r="H21" s="1782" t="s">
        <v>73</v>
      </c>
      <c r="I21" s="1782" t="s">
        <v>73</v>
      </c>
      <c r="J21" s="1793" t="s">
        <v>73</v>
      </c>
      <c r="K21" s="1793" t="s">
        <v>73</v>
      </c>
      <c r="L21" s="1794" t="s">
        <v>73</v>
      </c>
    </row>
    <row r="22" spans="1:12">
      <c r="A22" s="1195" t="s">
        <v>85</v>
      </c>
      <c r="B22" s="1718" t="s">
        <v>27</v>
      </c>
      <c r="C22" s="1197">
        <v>19231.327510248437</v>
      </c>
      <c r="D22" s="1197">
        <v>18574.476546419672</v>
      </c>
      <c r="E22" s="1795">
        <v>19615.954060453405</v>
      </c>
      <c r="F22" s="1795">
        <v>18945.966077348065</v>
      </c>
      <c r="G22" s="1796">
        <v>3.5363094200109595</v>
      </c>
      <c r="H22" s="1797">
        <v>220.54444444444445</v>
      </c>
      <c r="I22" s="1797">
        <v>-2.5110202477867478</v>
      </c>
      <c r="J22" s="1798">
        <v>125</v>
      </c>
      <c r="K22" s="1798">
        <v>0.10876790138376941</v>
      </c>
      <c r="L22" s="1799">
        <v>5.7051565486167757E-2</v>
      </c>
    </row>
    <row r="23" spans="1:12">
      <c r="A23" s="1191" t="s">
        <v>85</v>
      </c>
      <c r="B23" s="1717" t="s">
        <v>28</v>
      </c>
      <c r="C23" s="1193">
        <v>18602.033333333333</v>
      </c>
      <c r="D23" s="1193">
        <v>18166.122549019608</v>
      </c>
      <c r="E23" s="1780">
        <v>18974.074000000001</v>
      </c>
      <c r="F23" s="1780">
        <v>18529.445</v>
      </c>
      <c r="G23" s="1781">
        <v>2.3995807753551217</v>
      </c>
      <c r="H23" s="1782">
        <v>219.4</v>
      </c>
      <c r="I23" s="1782">
        <v>13.502327987584062</v>
      </c>
      <c r="J23" s="1793">
        <v>183.33333333333331</v>
      </c>
      <c r="K23" s="1793">
        <v>0.10272524019578222</v>
      </c>
      <c r="L23" s="1794">
        <v>6.3937988272580987E-2</v>
      </c>
    </row>
    <row r="24" spans="1:12" ht="15.75" thickBot="1">
      <c r="A24" s="1719" t="s">
        <v>85</v>
      </c>
      <c r="B24" s="1720" t="s">
        <v>29</v>
      </c>
      <c r="C24" s="1198" t="s">
        <v>200</v>
      </c>
      <c r="D24" s="1198" t="s">
        <v>200</v>
      </c>
      <c r="E24" s="1800" t="s">
        <v>200</v>
      </c>
      <c r="F24" s="1800" t="s">
        <v>200</v>
      </c>
      <c r="G24" s="1801" t="s">
        <v>73</v>
      </c>
      <c r="H24" s="1793" t="s">
        <v>200</v>
      </c>
      <c r="I24" s="1793" t="s">
        <v>73</v>
      </c>
      <c r="J24" s="1793" t="s">
        <v>73</v>
      </c>
      <c r="K24" s="1793">
        <v>6.0426611879871896E-3</v>
      </c>
      <c r="L24" s="1794" t="s">
        <v>73</v>
      </c>
    </row>
    <row r="25" spans="1:12" ht="15.75" thickBot="1">
      <c r="A25" s="1707"/>
      <c r="B25" s="1715"/>
      <c r="C25" s="1767"/>
      <c r="D25" s="1767"/>
      <c r="E25" s="1767"/>
      <c r="F25" s="1767"/>
      <c r="G25" s="1768"/>
      <c r="H25" s="1765"/>
      <c r="I25" s="1765"/>
      <c r="J25" s="1765"/>
      <c r="K25" s="1765"/>
      <c r="L25" s="1769"/>
    </row>
    <row r="26" spans="1:12">
      <c r="A26" s="1195" t="s">
        <v>86</v>
      </c>
      <c r="B26" s="1716" t="s">
        <v>21</v>
      </c>
      <c r="C26" s="1196">
        <v>21647.827582484158</v>
      </c>
      <c r="D26" s="1196">
        <v>21819.936913575471</v>
      </c>
      <c r="E26" s="1788">
        <v>22080.784134133843</v>
      </c>
      <c r="F26" s="1788">
        <v>22256.335651846981</v>
      </c>
      <c r="G26" s="1789">
        <v>-0.78877098395382028</v>
      </c>
      <c r="H26" s="1790">
        <v>408.91257485029939</v>
      </c>
      <c r="I26" s="1790">
        <v>-0.85733563883798292</v>
      </c>
      <c r="J26" s="1791">
        <v>13.220338983050848</v>
      </c>
      <c r="K26" s="1791">
        <v>4.0364976735754423</v>
      </c>
      <c r="L26" s="1792">
        <v>0.22241790112731996</v>
      </c>
    </row>
    <row r="27" spans="1:12">
      <c r="A27" s="1191" t="s">
        <v>86</v>
      </c>
      <c r="B27" s="1717" t="s">
        <v>22</v>
      </c>
      <c r="C27" s="1193">
        <v>21783.007843137257</v>
      </c>
      <c r="D27" s="1193">
        <v>22007.653921568628</v>
      </c>
      <c r="E27" s="1780">
        <v>22218.668000000001</v>
      </c>
      <c r="F27" s="1780">
        <v>22447.807000000001</v>
      </c>
      <c r="G27" s="1781">
        <v>-1.0207634090938114</v>
      </c>
      <c r="H27" s="1782">
        <v>401.7</v>
      </c>
      <c r="I27" s="1782">
        <v>-1.7367906066536258</v>
      </c>
      <c r="J27" s="1793">
        <v>17.585301837270343</v>
      </c>
      <c r="K27" s="1793">
        <v>2.7071122122182611</v>
      </c>
      <c r="L27" s="1794">
        <v>0.24412171509498215</v>
      </c>
    </row>
    <row r="28" spans="1:12">
      <c r="A28" s="1191" t="s">
        <v>86</v>
      </c>
      <c r="B28" s="1717" t="s">
        <v>23</v>
      </c>
      <c r="C28" s="1193">
        <v>21386.807843137256</v>
      </c>
      <c r="D28" s="1193">
        <v>21486.139215686275</v>
      </c>
      <c r="E28" s="1780">
        <v>21814.544000000002</v>
      </c>
      <c r="F28" s="1780">
        <v>21915.862000000001</v>
      </c>
      <c r="G28" s="1781">
        <v>-0.46230442589937509</v>
      </c>
      <c r="H28" s="1782">
        <v>423.6</v>
      </c>
      <c r="I28" s="1782">
        <v>1.0737294201861129</v>
      </c>
      <c r="J28" s="1793">
        <v>5.2631578947368416</v>
      </c>
      <c r="K28" s="1793">
        <v>1.3293854613571818</v>
      </c>
      <c r="L28" s="1794">
        <v>-2.1703813967661523E-2</v>
      </c>
    </row>
    <row r="29" spans="1:12">
      <c r="A29" s="1195" t="s">
        <v>86</v>
      </c>
      <c r="B29" s="1718" t="s">
        <v>24</v>
      </c>
      <c r="C29" s="1197">
        <v>21025.835460879509</v>
      </c>
      <c r="D29" s="1197">
        <v>20892.387917707078</v>
      </c>
      <c r="E29" s="1795">
        <v>21446.3521700971</v>
      </c>
      <c r="F29" s="1795">
        <v>21310.23567606122</v>
      </c>
      <c r="G29" s="1796">
        <v>0.63873762873859463</v>
      </c>
      <c r="H29" s="1797">
        <v>368.09723096286973</v>
      </c>
      <c r="I29" s="1797">
        <v>0.78904312572544377</v>
      </c>
      <c r="J29" s="1798">
        <v>5.862758161225849</v>
      </c>
      <c r="K29" s="1798">
        <v>9.6017886277116435</v>
      </c>
      <c r="L29" s="1799">
        <v>-0.10148889507586745</v>
      </c>
    </row>
    <row r="30" spans="1:12">
      <c r="A30" s="1191" t="s">
        <v>86</v>
      </c>
      <c r="B30" s="1717" t="s">
        <v>25</v>
      </c>
      <c r="C30" s="1193">
        <v>21034.644117647058</v>
      </c>
      <c r="D30" s="1193">
        <v>20973.489215686273</v>
      </c>
      <c r="E30" s="1780">
        <v>21455.337</v>
      </c>
      <c r="F30" s="1780">
        <v>21392.958999999999</v>
      </c>
      <c r="G30" s="1781">
        <v>0.29158191720930526</v>
      </c>
      <c r="H30" s="1782">
        <v>356.5</v>
      </c>
      <c r="I30" s="1782">
        <v>0.62094270392322559</v>
      </c>
      <c r="J30" s="1793">
        <v>4.3868394815553335</v>
      </c>
      <c r="K30" s="1793">
        <v>6.3266662638225872</v>
      </c>
      <c r="L30" s="1794">
        <v>-0.15726934933922099</v>
      </c>
    </row>
    <row r="31" spans="1:12">
      <c r="A31" s="1191" t="s">
        <v>86</v>
      </c>
      <c r="B31" s="1717" t="s">
        <v>26</v>
      </c>
      <c r="C31" s="1193">
        <v>21010.30098039216</v>
      </c>
      <c r="D31" s="1193">
        <v>20742.952941176471</v>
      </c>
      <c r="E31" s="1780">
        <v>21430.507000000001</v>
      </c>
      <c r="F31" s="1780">
        <v>21157.812000000002</v>
      </c>
      <c r="G31" s="1781">
        <v>1.2888620052016706</v>
      </c>
      <c r="H31" s="1782">
        <v>390.5</v>
      </c>
      <c r="I31" s="1782">
        <v>0.85227272727273018</v>
      </c>
      <c r="J31" s="1793">
        <v>8.8353413654618471</v>
      </c>
      <c r="K31" s="1793">
        <v>3.2751223638890568</v>
      </c>
      <c r="L31" s="1794">
        <v>5.5780454263353541E-2</v>
      </c>
    </row>
    <row r="32" spans="1:12">
      <c r="A32" s="1195" t="s">
        <v>86</v>
      </c>
      <c r="B32" s="1718" t="s">
        <v>27</v>
      </c>
      <c r="C32" s="1197">
        <v>20107.292799941541</v>
      </c>
      <c r="D32" s="1197">
        <v>19904.645293416677</v>
      </c>
      <c r="E32" s="1795">
        <v>20509.438655940372</v>
      </c>
      <c r="F32" s="1795">
        <v>20302.73819928501</v>
      </c>
      <c r="G32" s="1796">
        <v>1.0180915235494767</v>
      </c>
      <c r="H32" s="1797">
        <v>324.36004343105321</v>
      </c>
      <c r="I32" s="1797">
        <v>0.60246167844984</v>
      </c>
      <c r="J32" s="1798">
        <v>8.3104664837318687</v>
      </c>
      <c r="K32" s="1798">
        <v>16.695872862408606</v>
      </c>
      <c r="L32" s="1799">
        <v>0.20482625306087598</v>
      </c>
    </row>
    <row r="33" spans="1:12">
      <c r="A33" s="1191" t="s">
        <v>86</v>
      </c>
      <c r="B33" s="1717" t="s">
        <v>28</v>
      </c>
      <c r="C33" s="1193">
        <v>20071.995098039217</v>
      </c>
      <c r="D33" s="1193">
        <v>19905.087254901959</v>
      </c>
      <c r="E33" s="1780">
        <v>20473.435000000001</v>
      </c>
      <c r="F33" s="1780">
        <v>20303.188999999998</v>
      </c>
      <c r="G33" s="1781">
        <v>0.83851852041569841</v>
      </c>
      <c r="H33" s="1782">
        <v>311</v>
      </c>
      <c r="I33" s="1782">
        <v>-0.41626641050272534</v>
      </c>
      <c r="J33" s="1793">
        <v>7.5575027382256295</v>
      </c>
      <c r="K33" s="1793">
        <v>11.867786573206839</v>
      </c>
      <c r="L33" s="1794">
        <v>6.353290457926164E-2</v>
      </c>
    </row>
    <row r="34" spans="1:12" ht="15.75" thickBot="1">
      <c r="A34" s="1719" t="s">
        <v>86</v>
      </c>
      <c r="B34" s="1720" t="s">
        <v>29</v>
      </c>
      <c r="C34" s="1198">
        <v>20182.848039215685</v>
      </c>
      <c r="D34" s="1198">
        <v>19903.646078431375</v>
      </c>
      <c r="E34" s="1800">
        <v>20586.505000000001</v>
      </c>
      <c r="F34" s="1800">
        <v>20301.719000000001</v>
      </c>
      <c r="G34" s="1801">
        <v>1.4027679133968904</v>
      </c>
      <c r="H34" s="1793">
        <v>357.2</v>
      </c>
      <c r="I34" s="1793">
        <v>2.6731819488358757</v>
      </c>
      <c r="J34" s="1793">
        <v>10.206896551724139</v>
      </c>
      <c r="K34" s="1793">
        <v>4.8280862892017646</v>
      </c>
      <c r="L34" s="1794">
        <v>0.14129334848161523</v>
      </c>
    </row>
    <row r="35" spans="1:12" ht="15.75" thickBot="1">
      <c r="A35" s="1721"/>
      <c r="B35" s="1722"/>
      <c r="C35" s="1802"/>
      <c r="D35" s="1802"/>
      <c r="E35" s="1802"/>
      <c r="F35" s="1802"/>
      <c r="G35" s="1803"/>
      <c r="H35" s="1804"/>
      <c r="I35" s="1804"/>
      <c r="J35" s="1804"/>
      <c r="K35" s="1804"/>
      <c r="L35" s="1805"/>
    </row>
    <row r="36" spans="1:12">
      <c r="A36" s="1191" t="s">
        <v>87</v>
      </c>
      <c r="B36" s="1723" t="s">
        <v>26</v>
      </c>
      <c r="C36" s="1806">
        <v>20802.094117647059</v>
      </c>
      <c r="D36" s="1806">
        <v>20480.845098039215</v>
      </c>
      <c r="E36" s="1807">
        <v>21218.135999999999</v>
      </c>
      <c r="F36" s="1807">
        <v>20890.462</v>
      </c>
      <c r="G36" s="1808">
        <v>1.5685340036998661</v>
      </c>
      <c r="H36" s="1809">
        <v>414.5</v>
      </c>
      <c r="I36" s="1809">
        <v>-0.83732057416267947</v>
      </c>
      <c r="J36" s="1809">
        <v>26.25</v>
      </c>
      <c r="K36" s="1809">
        <v>3.0515438999335309</v>
      </c>
      <c r="L36" s="1810">
        <v>0.46572710505344839</v>
      </c>
    </row>
    <row r="37" spans="1:12" ht="15.75" thickBot="1">
      <c r="A37" s="1719" t="s">
        <v>87</v>
      </c>
      <c r="B37" s="1720" t="s">
        <v>29</v>
      </c>
      <c r="C37" s="1198">
        <v>20072.750980392157</v>
      </c>
      <c r="D37" s="1198">
        <v>20056.886274509805</v>
      </c>
      <c r="E37" s="1800">
        <v>20474.205999999998</v>
      </c>
      <c r="F37" s="1800">
        <v>20458.024000000001</v>
      </c>
      <c r="G37" s="1801">
        <v>7.909854832508291E-2</v>
      </c>
      <c r="H37" s="1793">
        <v>378.3</v>
      </c>
      <c r="I37" s="1793">
        <v>-1.149725633655599</v>
      </c>
      <c r="J37" s="1793">
        <v>1.9569471624266144</v>
      </c>
      <c r="K37" s="1793">
        <v>3.1482264789413259</v>
      </c>
      <c r="L37" s="1794">
        <v>-0.15515447651797976</v>
      </c>
    </row>
    <row r="38" spans="1:12" ht="15.75" thickBot="1">
      <c r="A38" s="1721"/>
      <c r="B38" s="1722"/>
      <c r="C38" s="1802"/>
      <c r="D38" s="1802"/>
      <c r="E38" s="1802"/>
      <c r="F38" s="1802"/>
      <c r="G38" s="1803"/>
      <c r="H38" s="1804"/>
      <c r="I38" s="1804"/>
      <c r="J38" s="1804"/>
      <c r="K38" s="1804"/>
      <c r="L38" s="1805"/>
    </row>
    <row r="39" spans="1:12">
      <c r="A39" s="1195" t="s">
        <v>88</v>
      </c>
      <c r="B39" s="1716" t="s">
        <v>21</v>
      </c>
      <c r="C39" s="1196" t="s">
        <v>73</v>
      </c>
      <c r="D39" s="1196" t="s">
        <v>73</v>
      </c>
      <c r="E39" s="1788" t="s">
        <v>73</v>
      </c>
      <c r="F39" s="1788" t="s">
        <v>73</v>
      </c>
      <c r="G39" s="1789" t="s">
        <v>73</v>
      </c>
      <c r="H39" s="1790" t="s">
        <v>73</v>
      </c>
      <c r="I39" s="1790" t="s">
        <v>73</v>
      </c>
      <c r="J39" s="1791" t="s">
        <v>73</v>
      </c>
      <c r="K39" s="1791" t="s">
        <v>73</v>
      </c>
      <c r="L39" s="1792" t="s">
        <v>73</v>
      </c>
    </row>
    <row r="40" spans="1:12">
      <c r="A40" s="1192" t="s">
        <v>88</v>
      </c>
      <c r="B40" s="1717" t="s">
        <v>22</v>
      </c>
      <c r="C40" s="1193" t="s">
        <v>73</v>
      </c>
      <c r="D40" s="1193" t="s">
        <v>73</v>
      </c>
      <c r="E40" s="1780" t="s">
        <v>73</v>
      </c>
      <c r="F40" s="1780" t="s">
        <v>73</v>
      </c>
      <c r="G40" s="1781" t="s">
        <v>73</v>
      </c>
      <c r="H40" s="1782" t="s">
        <v>73</v>
      </c>
      <c r="I40" s="1782" t="s">
        <v>73</v>
      </c>
      <c r="J40" s="1793" t="s">
        <v>73</v>
      </c>
      <c r="K40" s="1793" t="s">
        <v>73</v>
      </c>
      <c r="L40" s="1794" t="s">
        <v>73</v>
      </c>
    </row>
    <row r="41" spans="1:12">
      <c r="A41" s="1192" t="s">
        <v>88</v>
      </c>
      <c r="B41" s="1717" t="s">
        <v>23</v>
      </c>
      <c r="C41" s="1193" t="s">
        <v>73</v>
      </c>
      <c r="D41" s="1193" t="s">
        <v>73</v>
      </c>
      <c r="E41" s="1780" t="s">
        <v>73</v>
      </c>
      <c r="F41" s="1780" t="s">
        <v>73</v>
      </c>
      <c r="G41" s="1781" t="s">
        <v>73</v>
      </c>
      <c r="H41" s="1782" t="s">
        <v>73</v>
      </c>
      <c r="I41" s="1782" t="s">
        <v>73</v>
      </c>
      <c r="J41" s="1793" t="s">
        <v>73</v>
      </c>
      <c r="K41" s="1793" t="s">
        <v>73</v>
      </c>
      <c r="L41" s="1794" t="s">
        <v>73</v>
      </c>
    </row>
    <row r="42" spans="1:12">
      <c r="A42" s="1192" t="s">
        <v>88</v>
      </c>
      <c r="B42" s="1717" t="s">
        <v>30</v>
      </c>
      <c r="C42" s="1193" t="s">
        <v>73</v>
      </c>
      <c r="D42" s="1193" t="s">
        <v>73</v>
      </c>
      <c r="E42" s="1780" t="s">
        <v>73</v>
      </c>
      <c r="F42" s="1780" t="s">
        <v>73</v>
      </c>
      <c r="G42" s="1781" t="s">
        <v>73</v>
      </c>
      <c r="H42" s="1782" t="s">
        <v>73</v>
      </c>
      <c r="I42" s="1782" t="s">
        <v>73</v>
      </c>
      <c r="J42" s="1793" t="s">
        <v>73</v>
      </c>
      <c r="K42" s="1793" t="s">
        <v>73</v>
      </c>
      <c r="L42" s="1794" t="s">
        <v>73</v>
      </c>
    </row>
    <row r="43" spans="1:12">
      <c r="A43" s="1199" t="s">
        <v>88</v>
      </c>
      <c r="B43" s="1718" t="s">
        <v>24</v>
      </c>
      <c r="C43" s="1197" t="s">
        <v>73</v>
      </c>
      <c r="D43" s="1197" t="s">
        <v>200</v>
      </c>
      <c r="E43" s="1795" t="s">
        <v>73</v>
      </c>
      <c r="F43" s="1795" t="s">
        <v>200</v>
      </c>
      <c r="G43" s="1796" t="s">
        <v>73</v>
      </c>
      <c r="H43" s="1797" t="s">
        <v>73</v>
      </c>
      <c r="I43" s="1797" t="s">
        <v>73</v>
      </c>
      <c r="J43" s="1798" t="s">
        <v>73</v>
      </c>
      <c r="K43" s="1798" t="s">
        <v>73</v>
      </c>
      <c r="L43" s="1799" t="s">
        <v>73</v>
      </c>
    </row>
    <row r="44" spans="1:12">
      <c r="A44" s="1192" t="s">
        <v>88</v>
      </c>
      <c r="B44" s="1717" t="s">
        <v>26</v>
      </c>
      <c r="C44" s="1193" t="s">
        <v>73</v>
      </c>
      <c r="D44" s="1193" t="s">
        <v>73</v>
      </c>
      <c r="E44" s="1780" t="s">
        <v>73</v>
      </c>
      <c r="F44" s="1780" t="s">
        <v>73</v>
      </c>
      <c r="G44" s="1781" t="s">
        <v>73</v>
      </c>
      <c r="H44" s="1782" t="s">
        <v>73</v>
      </c>
      <c r="I44" s="1782" t="s">
        <v>73</v>
      </c>
      <c r="J44" s="1793" t="s">
        <v>73</v>
      </c>
      <c r="K44" s="1793" t="s">
        <v>73</v>
      </c>
      <c r="L44" s="1794" t="s">
        <v>73</v>
      </c>
    </row>
    <row r="45" spans="1:12">
      <c r="A45" s="1192" t="s">
        <v>88</v>
      </c>
      <c r="B45" s="1717" t="s">
        <v>31</v>
      </c>
      <c r="C45" s="1193" t="s">
        <v>73</v>
      </c>
      <c r="D45" s="1193" t="s">
        <v>200</v>
      </c>
      <c r="E45" s="1780" t="s">
        <v>73</v>
      </c>
      <c r="F45" s="1780" t="s">
        <v>200</v>
      </c>
      <c r="G45" s="1781" t="s">
        <v>73</v>
      </c>
      <c r="H45" s="1782" t="s">
        <v>73</v>
      </c>
      <c r="I45" s="1782" t="s">
        <v>73</v>
      </c>
      <c r="J45" s="1793" t="s">
        <v>73</v>
      </c>
      <c r="K45" s="1793" t="s">
        <v>73</v>
      </c>
      <c r="L45" s="1794" t="s">
        <v>73</v>
      </c>
    </row>
    <row r="46" spans="1:12">
      <c r="A46" s="1199" t="s">
        <v>88</v>
      </c>
      <c r="B46" s="1718" t="s">
        <v>27</v>
      </c>
      <c r="C46" s="1197" t="s">
        <v>73</v>
      </c>
      <c r="D46" s="1197" t="s">
        <v>200</v>
      </c>
      <c r="E46" s="1795" t="s">
        <v>73</v>
      </c>
      <c r="F46" s="1795" t="s">
        <v>200</v>
      </c>
      <c r="G46" s="1796" t="s">
        <v>73</v>
      </c>
      <c r="H46" s="1797" t="s">
        <v>73</v>
      </c>
      <c r="I46" s="1797" t="s">
        <v>73</v>
      </c>
      <c r="J46" s="1798" t="s">
        <v>73</v>
      </c>
      <c r="K46" s="1798" t="s">
        <v>73</v>
      </c>
      <c r="L46" s="1799" t="s">
        <v>73</v>
      </c>
    </row>
    <row r="47" spans="1:12">
      <c r="A47" s="1192" t="s">
        <v>88</v>
      </c>
      <c r="B47" s="1717" t="s">
        <v>29</v>
      </c>
      <c r="C47" s="1193" t="s">
        <v>73</v>
      </c>
      <c r="D47" s="1193" t="s">
        <v>200</v>
      </c>
      <c r="E47" s="1780" t="s">
        <v>73</v>
      </c>
      <c r="F47" s="1780" t="s">
        <v>200</v>
      </c>
      <c r="G47" s="1781" t="s">
        <v>73</v>
      </c>
      <c r="H47" s="1782" t="s">
        <v>73</v>
      </c>
      <c r="I47" s="1782" t="s">
        <v>73</v>
      </c>
      <c r="J47" s="1793" t="s">
        <v>73</v>
      </c>
      <c r="K47" s="1793" t="s">
        <v>73</v>
      </c>
      <c r="L47" s="1794" t="s">
        <v>73</v>
      </c>
    </row>
    <row r="48" spans="1:12" ht="15.75" thickBot="1">
      <c r="A48" s="1724" t="s">
        <v>88</v>
      </c>
      <c r="B48" s="1717" t="s">
        <v>32</v>
      </c>
      <c r="C48" s="1198" t="s">
        <v>73</v>
      </c>
      <c r="D48" s="1198" t="s">
        <v>200</v>
      </c>
      <c r="E48" s="1800" t="s">
        <v>73</v>
      </c>
      <c r="F48" s="1800" t="s">
        <v>200</v>
      </c>
      <c r="G48" s="1801" t="s">
        <v>73</v>
      </c>
      <c r="H48" s="1793" t="s">
        <v>73</v>
      </c>
      <c r="I48" s="1793" t="s">
        <v>73</v>
      </c>
      <c r="J48" s="1793" t="s">
        <v>73</v>
      </c>
      <c r="K48" s="1793" t="s">
        <v>73</v>
      </c>
      <c r="L48" s="1794" t="s">
        <v>73</v>
      </c>
    </row>
    <row r="49" spans="1:12" ht="15.75" thickBot="1">
      <c r="A49" s="1721"/>
      <c r="B49" s="1722"/>
      <c r="C49" s="1802"/>
      <c r="D49" s="1802"/>
      <c r="E49" s="1802"/>
      <c r="F49" s="1802"/>
      <c r="G49" s="1803"/>
      <c r="H49" s="1804"/>
      <c r="I49" s="1804"/>
      <c r="J49" s="1804"/>
      <c r="K49" s="1804"/>
      <c r="L49" s="1805"/>
    </row>
    <row r="50" spans="1:12">
      <c r="A50" s="1195" t="s">
        <v>20</v>
      </c>
      <c r="B50" s="1716" t="s">
        <v>24</v>
      </c>
      <c r="C50" s="1196">
        <v>18385.434897486906</v>
      </c>
      <c r="D50" s="1196">
        <v>18689.373691558045</v>
      </c>
      <c r="E50" s="1788">
        <v>18753.143595436646</v>
      </c>
      <c r="F50" s="1788">
        <v>19063.161165389207</v>
      </c>
      <c r="G50" s="1789">
        <v>-1.6262652729150926</v>
      </c>
      <c r="H50" s="1790">
        <v>339.90393700787399</v>
      </c>
      <c r="I50" s="1790">
        <v>-1.557333936993508</v>
      </c>
      <c r="J50" s="1791">
        <v>1.3297872340425532</v>
      </c>
      <c r="K50" s="1791">
        <v>4.6045078252462384</v>
      </c>
      <c r="L50" s="1792">
        <v>-0.25682774912831707</v>
      </c>
    </row>
    <row r="51" spans="1:12">
      <c r="A51" s="1191" t="s">
        <v>20</v>
      </c>
      <c r="B51" s="1717" t="s">
        <v>25</v>
      </c>
      <c r="C51" s="1193">
        <v>18089.213725490194</v>
      </c>
      <c r="D51" s="1193">
        <v>18578.428431372547</v>
      </c>
      <c r="E51" s="1780">
        <v>18450.998</v>
      </c>
      <c r="F51" s="1780">
        <v>18949.996999999999</v>
      </c>
      <c r="G51" s="1781">
        <v>-2.6332405224127466</v>
      </c>
      <c r="H51" s="1782">
        <v>316.2</v>
      </c>
      <c r="I51" s="1782">
        <v>-0.25236593059937268</v>
      </c>
      <c r="J51" s="1793">
        <v>10.27027027027027</v>
      </c>
      <c r="K51" s="1793">
        <v>1.2327028823493866</v>
      </c>
      <c r="L51" s="1794">
        <v>3.6762614717348319E-2</v>
      </c>
    </row>
    <row r="52" spans="1:12">
      <c r="A52" s="1191" t="s">
        <v>20</v>
      </c>
      <c r="B52" s="1717" t="s">
        <v>26</v>
      </c>
      <c r="C52" s="1193">
        <v>18521.646078431375</v>
      </c>
      <c r="D52" s="1193">
        <v>18801.335294117649</v>
      </c>
      <c r="E52" s="1780">
        <v>18892.079000000002</v>
      </c>
      <c r="F52" s="1780">
        <v>19177.362000000001</v>
      </c>
      <c r="G52" s="1781">
        <v>-1.487602935169078</v>
      </c>
      <c r="H52" s="1782">
        <v>339.6</v>
      </c>
      <c r="I52" s="1782">
        <v>-0.78878177037685904</v>
      </c>
      <c r="J52" s="1793">
        <v>0</v>
      </c>
      <c r="K52" s="1793">
        <v>2.1995286724273369</v>
      </c>
      <c r="L52" s="1794">
        <v>-0.15356461091353824</v>
      </c>
    </row>
    <row r="53" spans="1:12">
      <c r="A53" s="1191" t="s">
        <v>20</v>
      </c>
      <c r="B53" s="1717" t="s">
        <v>31</v>
      </c>
      <c r="C53" s="1193">
        <v>18417.467647058824</v>
      </c>
      <c r="D53" s="1193">
        <v>18591.973529411764</v>
      </c>
      <c r="E53" s="1780">
        <v>18785.816999999999</v>
      </c>
      <c r="F53" s="1780">
        <v>18963.812999999998</v>
      </c>
      <c r="G53" s="1781">
        <v>-0.93860870701477173</v>
      </c>
      <c r="H53" s="1782">
        <v>365.4</v>
      </c>
      <c r="I53" s="1782">
        <v>-2.9224229543039324</v>
      </c>
      <c r="J53" s="1793">
        <v>-4.4334975369458132</v>
      </c>
      <c r="K53" s="1793">
        <v>1.1722762704695147</v>
      </c>
      <c r="L53" s="1794">
        <v>-0.14002575293212738</v>
      </c>
    </row>
    <row r="54" spans="1:12">
      <c r="A54" s="1195" t="s">
        <v>20</v>
      </c>
      <c r="B54" s="1718" t="s">
        <v>27</v>
      </c>
      <c r="C54" s="1197">
        <v>17503.070360235881</v>
      </c>
      <c r="D54" s="1197">
        <v>17357.607698437296</v>
      </c>
      <c r="E54" s="1795">
        <v>17853.131767440598</v>
      </c>
      <c r="F54" s="1795">
        <v>17704.759852406041</v>
      </c>
      <c r="G54" s="1796">
        <v>0.83803404435555462</v>
      </c>
      <c r="H54" s="1797">
        <v>294.24058242051831</v>
      </c>
      <c r="I54" s="1797">
        <v>0.99141782082599972</v>
      </c>
      <c r="J54" s="1798">
        <v>10.478158205430933</v>
      </c>
      <c r="K54" s="1798">
        <v>22.61768082663605</v>
      </c>
      <c r="L54" s="1799">
        <v>0.71581257400174891</v>
      </c>
    </row>
    <row r="55" spans="1:12">
      <c r="A55" s="1191" t="s">
        <v>20</v>
      </c>
      <c r="B55" s="1717" t="s">
        <v>28</v>
      </c>
      <c r="C55" s="1193">
        <v>17071.607843137255</v>
      </c>
      <c r="D55" s="1193">
        <v>16920.424509803921</v>
      </c>
      <c r="E55" s="1780">
        <v>17413.04</v>
      </c>
      <c r="F55" s="1780">
        <v>17258.832999999999</v>
      </c>
      <c r="G55" s="1781">
        <v>0.89349610138763236</v>
      </c>
      <c r="H55" s="1782">
        <v>269.10000000000002</v>
      </c>
      <c r="I55" s="1782">
        <v>1.5088645794039985</v>
      </c>
      <c r="J55" s="1793">
        <v>10.838323353293413</v>
      </c>
      <c r="K55" s="1793">
        <v>11.184965858964288</v>
      </c>
      <c r="L55" s="1794">
        <v>0.38918074033994188</v>
      </c>
    </row>
    <row r="56" spans="1:12">
      <c r="A56" s="1191" t="s">
        <v>20</v>
      </c>
      <c r="B56" s="1717" t="s">
        <v>29</v>
      </c>
      <c r="C56" s="1193">
        <v>17884.696078431371</v>
      </c>
      <c r="D56" s="1193">
        <v>17684.947058823531</v>
      </c>
      <c r="E56" s="1780">
        <v>18242.39</v>
      </c>
      <c r="F56" s="1780">
        <v>18038.646000000001</v>
      </c>
      <c r="G56" s="1781">
        <v>1.1294861044448612</v>
      </c>
      <c r="H56" s="1782">
        <v>311.60000000000002</v>
      </c>
      <c r="I56" s="1782">
        <v>0.80879974118408282</v>
      </c>
      <c r="J56" s="1793">
        <v>9.6916299559471373</v>
      </c>
      <c r="K56" s="1793">
        <v>9.0277358148528606</v>
      </c>
      <c r="L56" s="1794">
        <v>0.223029628286179</v>
      </c>
    </row>
    <row r="57" spans="1:12">
      <c r="A57" s="1191" t="s">
        <v>20</v>
      </c>
      <c r="B57" s="1717" t="s">
        <v>32</v>
      </c>
      <c r="C57" s="1193">
        <v>17773.310784313722</v>
      </c>
      <c r="D57" s="1193">
        <v>17809.371568627452</v>
      </c>
      <c r="E57" s="1780">
        <v>18128.776999999998</v>
      </c>
      <c r="F57" s="1780">
        <v>18165.559000000001</v>
      </c>
      <c r="G57" s="1781">
        <v>-0.20248207060406387</v>
      </c>
      <c r="H57" s="1782">
        <v>346</v>
      </c>
      <c r="I57" s="1782">
        <v>-0.17311021350260319</v>
      </c>
      <c r="J57" s="1793">
        <v>11.797752808988763</v>
      </c>
      <c r="K57" s="1793">
        <v>2.4049791528189015</v>
      </c>
      <c r="L57" s="1794">
        <v>0.10360220537562803</v>
      </c>
    </row>
    <row r="58" spans="1:12">
      <c r="A58" s="1195" t="s">
        <v>20</v>
      </c>
      <c r="B58" s="1718" t="s">
        <v>33</v>
      </c>
      <c r="C58" s="1197">
        <v>14863.168232857724</v>
      </c>
      <c r="D58" s="1197">
        <v>14622.082510213466</v>
      </c>
      <c r="E58" s="1795">
        <v>15160.431597514878</v>
      </c>
      <c r="F58" s="1795">
        <v>14914.524160417735</v>
      </c>
      <c r="G58" s="1796">
        <v>1.6487782945819134</v>
      </c>
      <c r="H58" s="1797">
        <v>226.69571558796719</v>
      </c>
      <c r="I58" s="1797">
        <v>1.4068820520943082</v>
      </c>
      <c r="J58" s="1798">
        <v>4.9760765550239237</v>
      </c>
      <c r="K58" s="1798">
        <v>13.257598646443894</v>
      </c>
      <c r="L58" s="1799">
        <v>-0.2532941068045389</v>
      </c>
    </row>
    <row r="59" spans="1:12">
      <c r="A59" s="1191" t="s">
        <v>20</v>
      </c>
      <c r="B59" s="1717" t="s">
        <v>74</v>
      </c>
      <c r="C59" s="1193">
        <v>14597.753921568628</v>
      </c>
      <c r="D59" s="1193">
        <v>14345.811764705881</v>
      </c>
      <c r="E59" s="1780">
        <v>14889.709000000001</v>
      </c>
      <c r="F59" s="1780">
        <v>14632.727999999999</v>
      </c>
      <c r="G59" s="1781">
        <v>1.7562070449201379</v>
      </c>
      <c r="H59" s="1782">
        <v>216.9</v>
      </c>
      <c r="I59" s="1782">
        <v>1.0246856078248798</v>
      </c>
      <c r="J59" s="1793">
        <v>-2.157788267026298</v>
      </c>
      <c r="K59" s="1793">
        <v>8.7679013837694129</v>
      </c>
      <c r="L59" s="1794">
        <v>-0.81901438324849352</v>
      </c>
    </row>
    <row r="60" spans="1:12">
      <c r="A60" s="1191" t="s">
        <v>20</v>
      </c>
      <c r="B60" s="1717" t="s">
        <v>34</v>
      </c>
      <c r="C60" s="1193">
        <v>15136.141176470588</v>
      </c>
      <c r="D60" s="1193">
        <v>15092.019607843138</v>
      </c>
      <c r="E60" s="1780">
        <v>15438.864</v>
      </c>
      <c r="F60" s="1780">
        <v>15393.86</v>
      </c>
      <c r="G60" s="1781">
        <v>0.29235032668868627</v>
      </c>
      <c r="H60" s="1782">
        <v>239</v>
      </c>
      <c r="I60" s="1782">
        <v>-0.41666666666666669</v>
      </c>
      <c r="J60" s="1793">
        <v>20.76923076923077</v>
      </c>
      <c r="K60" s="1793">
        <v>3.7947912260559553</v>
      </c>
      <c r="L60" s="1794">
        <v>0.43322939271184779</v>
      </c>
    </row>
    <row r="61" spans="1:12" ht="15.75" thickBot="1">
      <c r="A61" s="1191" t="s">
        <v>20</v>
      </c>
      <c r="B61" s="1717" t="s">
        <v>35</v>
      </c>
      <c r="C61" s="1193">
        <v>16170.067647058824</v>
      </c>
      <c r="D61" s="1193">
        <v>15843.274509803921</v>
      </c>
      <c r="E61" s="1780">
        <v>16493.469000000001</v>
      </c>
      <c r="F61" s="1780">
        <v>16160.14</v>
      </c>
      <c r="G61" s="1781">
        <v>2.0626615858526076</v>
      </c>
      <c r="H61" s="1782">
        <v>283.10000000000002</v>
      </c>
      <c r="I61" s="1782">
        <v>2.5353132922854038</v>
      </c>
      <c r="J61" s="1793">
        <v>32.183908045977013</v>
      </c>
      <c r="K61" s="1793">
        <v>0.69490603661852679</v>
      </c>
      <c r="L61" s="1794">
        <v>0.13249088373210882</v>
      </c>
    </row>
    <row r="62" spans="1:12" ht="15.75" thickBot="1">
      <c r="A62" s="1721"/>
      <c r="B62" s="1722"/>
      <c r="C62" s="1802"/>
      <c r="D62" s="1802"/>
      <c r="E62" s="1802"/>
      <c r="F62" s="1802"/>
      <c r="G62" s="1803"/>
      <c r="H62" s="1804"/>
      <c r="I62" s="1804"/>
      <c r="J62" s="1804"/>
      <c r="K62" s="1804"/>
      <c r="L62" s="1805"/>
    </row>
    <row r="63" spans="1:12">
      <c r="A63" s="1195" t="s">
        <v>89</v>
      </c>
      <c r="B63" s="1718" t="s">
        <v>21</v>
      </c>
      <c r="C63" s="1197">
        <v>21755.556259784262</v>
      </c>
      <c r="D63" s="1197">
        <v>21524.727833753146</v>
      </c>
      <c r="E63" s="1795">
        <v>22190.667384979948</v>
      </c>
      <c r="F63" s="1795">
        <v>21955.222390428211</v>
      </c>
      <c r="G63" s="1796">
        <v>1.0723871995684444</v>
      </c>
      <c r="H63" s="1797">
        <v>349.45</v>
      </c>
      <c r="I63" s="1797">
        <v>0.28603789608533053</v>
      </c>
      <c r="J63" s="1798">
        <v>-1.5673981191222568</v>
      </c>
      <c r="K63" s="1798">
        <v>1.8973956130279777</v>
      </c>
      <c r="L63" s="1799">
        <v>-0.16479328088888856</v>
      </c>
    </row>
    <row r="64" spans="1:12">
      <c r="A64" s="1191" t="s">
        <v>89</v>
      </c>
      <c r="B64" s="1717" t="s">
        <v>22</v>
      </c>
      <c r="C64" s="1193">
        <v>20950.697058823527</v>
      </c>
      <c r="D64" s="1193">
        <v>20483.738235294117</v>
      </c>
      <c r="E64" s="1780">
        <v>21369.710999999999</v>
      </c>
      <c r="F64" s="1780">
        <v>20893.413</v>
      </c>
      <c r="G64" s="1781">
        <v>2.2796562725295235</v>
      </c>
      <c r="H64" s="1782">
        <v>326.89999999999998</v>
      </c>
      <c r="I64" s="1782">
        <v>-1.8613029120384403</v>
      </c>
      <c r="J64" s="1793">
        <v>-12.068965517241379</v>
      </c>
      <c r="K64" s="1793">
        <v>0.30817572058734666</v>
      </c>
      <c r="L64" s="1794">
        <v>-6.6767714670265321E-2</v>
      </c>
    </row>
    <row r="65" spans="1:12">
      <c r="A65" s="1191" t="s">
        <v>89</v>
      </c>
      <c r="B65" s="1717" t="s">
        <v>23</v>
      </c>
      <c r="C65" s="1193">
        <v>21937.179411764704</v>
      </c>
      <c r="D65" s="1193">
        <v>21594.693137254901</v>
      </c>
      <c r="E65" s="1780">
        <v>22375.922999999999</v>
      </c>
      <c r="F65" s="1780">
        <v>22026.587</v>
      </c>
      <c r="G65" s="1781">
        <v>1.5859742591986643</v>
      </c>
      <c r="H65" s="1782">
        <v>344.1</v>
      </c>
      <c r="I65" s="1782">
        <v>0.23303233323623984</v>
      </c>
      <c r="J65" s="1793">
        <v>-2.2727272727272729</v>
      </c>
      <c r="K65" s="1793">
        <v>1.0393377243337967</v>
      </c>
      <c r="L65" s="1794">
        <v>-9.8421665413439774E-2</v>
      </c>
    </row>
    <row r="66" spans="1:12">
      <c r="A66" s="1191" t="s">
        <v>89</v>
      </c>
      <c r="B66" s="1717" t="s">
        <v>30</v>
      </c>
      <c r="C66" s="1193">
        <v>21834.344117647059</v>
      </c>
      <c r="D66" s="1193">
        <v>22030.285294117646</v>
      </c>
      <c r="E66" s="1780">
        <v>22271.030999999999</v>
      </c>
      <c r="F66" s="1780">
        <v>22470.891</v>
      </c>
      <c r="G66" s="1781">
        <v>-0.88941733552087721</v>
      </c>
      <c r="H66" s="1782">
        <v>372.2</v>
      </c>
      <c r="I66" s="1782">
        <v>0.70346320346319424</v>
      </c>
      <c r="J66" s="1793">
        <v>7.0588235294117645</v>
      </c>
      <c r="K66" s="1793">
        <v>0.54988216810683421</v>
      </c>
      <c r="L66" s="1794">
        <v>3.9609919481664591E-4</v>
      </c>
    </row>
    <row r="67" spans="1:12">
      <c r="A67" s="1195" t="s">
        <v>89</v>
      </c>
      <c r="B67" s="1718" t="s">
        <v>24</v>
      </c>
      <c r="C67" s="1197">
        <v>21624.512158455444</v>
      </c>
      <c r="D67" s="1197">
        <v>21171.512804498805</v>
      </c>
      <c r="E67" s="1795">
        <v>22057.002401624552</v>
      </c>
      <c r="F67" s="1795">
        <v>21594.943060588783</v>
      </c>
      <c r="G67" s="1796">
        <v>2.1396645489611714</v>
      </c>
      <c r="H67" s="1797">
        <v>304.96513761467895</v>
      </c>
      <c r="I67" s="1797">
        <v>-2.0886269996055153</v>
      </c>
      <c r="J67" s="1798">
        <v>8.3806818181818183</v>
      </c>
      <c r="K67" s="1798">
        <v>9.2211009728684505</v>
      </c>
      <c r="L67" s="1799">
        <v>0.11902585489055895</v>
      </c>
    </row>
    <row r="68" spans="1:12">
      <c r="A68" s="1191" t="s">
        <v>89</v>
      </c>
      <c r="B68" s="1717" t="s">
        <v>25</v>
      </c>
      <c r="C68" s="1193">
        <v>21548.97745098039</v>
      </c>
      <c r="D68" s="1193">
        <v>20893.937254901961</v>
      </c>
      <c r="E68" s="1780">
        <v>21979.956999999999</v>
      </c>
      <c r="F68" s="1780">
        <v>21311.815999999999</v>
      </c>
      <c r="G68" s="1781">
        <v>3.1350730505556155</v>
      </c>
      <c r="H68" s="1782">
        <v>277.39999999999998</v>
      </c>
      <c r="I68" s="1782">
        <v>-0.92857142857143671</v>
      </c>
      <c r="J68" s="1793">
        <v>40.151515151515149</v>
      </c>
      <c r="K68" s="1793">
        <v>2.2357846395552601</v>
      </c>
      <c r="L68" s="1794">
        <v>0.52914555493440552</v>
      </c>
    </row>
    <row r="69" spans="1:12">
      <c r="A69" s="1191" t="s">
        <v>89</v>
      </c>
      <c r="B69" s="1717" t="s">
        <v>26</v>
      </c>
      <c r="C69" s="1193">
        <v>21713.688235294117</v>
      </c>
      <c r="D69" s="1193">
        <v>21326.032352941176</v>
      </c>
      <c r="E69" s="1780">
        <v>22147.962</v>
      </c>
      <c r="F69" s="1780">
        <v>21752.553</v>
      </c>
      <c r="G69" s="1781">
        <v>1.8177590464898519</v>
      </c>
      <c r="H69" s="1782">
        <v>306.10000000000002</v>
      </c>
      <c r="I69" s="1782">
        <v>-2.0479999999999929</v>
      </c>
      <c r="J69" s="1793">
        <v>5.4361567635903922</v>
      </c>
      <c r="K69" s="1793">
        <v>5.0395794307813162</v>
      </c>
      <c r="L69" s="1794">
        <v>-7.3873281094047449E-2</v>
      </c>
    </row>
    <row r="70" spans="1:12">
      <c r="A70" s="1191" t="s">
        <v>89</v>
      </c>
      <c r="B70" s="1717" t="s">
        <v>31</v>
      </c>
      <c r="C70" s="1193">
        <v>21484.778431372546</v>
      </c>
      <c r="D70" s="1193">
        <v>21021.053921568626</v>
      </c>
      <c r="E70" s="1780">
        <v>21914.473999999998</v>
      </c>
      <c r="F70" s="1780">
        <v>21441.474999999999</v>
      </c>
      <c r="G70" s="1781">
        <v>2.2060002868272814</v>
      </c>
      <c r="H70" s="1782">
        <v>333.7</v>
      </c>
      <c r="I70" s="1782">
        <v>0.30057108506161706</v>
      </c>
      <c r="J70" s="1793">
        <v>-8.7818696883852692</v>
      </c>
      <c r="K70" s="1793">
        <v>1.9457369025318749</v>
      </c>
      <c r="L70" s="1794">
        <v>-0.33624641894979823</v>
      </c>
    </row>
    <row r="71" spans="1:12">
      <c r="A71" s="1195" t="s">
        <v>89</v>
      </c>
      <c r="B71" s="1718" t="s">
        <v>27</v>
      </c>
      <c r="C71" s="1197">
        <v>19916.485673290663</v>
      </c>
      <c r="D71" s="1197">
        <v>19857.477387648356</v>
      </c>
      <c r="E71" s="1795">
        <v>20314.815386756476</v>
      </c>
      <c r="F71" s="1795">
        <v>20254.626935401324</v>
      </c>
      <c r="G71" s="1796">
        <v>0.2971590222180493</v>
      </c>
      <c r="H71" s="1797">
        <v>265.91477097272258</v>
      </c>
      <c r="I71" s="1797">
        <v>-1.4815811610908789</v>
      </c>
      <c r="J71" s="1798">
        <v>1.674515960230246</v>
      </c>
      <c r="K71" s="1798">
        <v>11.740890688259109</v>
      </c>
      <c r="L71" s="1799">
        <v>-0.61284904928048789</v>
      </c>
    </row>
    <row r="72" spans="1:12">
      <c r="A72" s="1191" t="s">
        <v>89</v>
      </c>
      <c r="B72" s="1717" t="s">
        <v>28</v>
      </c>
      <c r="C72" s="1193">
        <v>18977.350980392159</v>
      </c>
      <c r="D72" s="1193">
        <v>19009.083333333332</v>
      </c>
      <c r="E72" s="1780">
        <v>19356.898000000001</v>
      </c>
      <c r="F72" s="1780">
        <v>19389.264999999999</v>
      </c>
      <c r="G72" s="1781">
        <v>-0.16693257841387166</v>
      </c>
      <c r="H72" s="1782">
        <v>236.9</v>
      </c>
      <c r="I72" s="1782">
        <v>-0.67085953878406468</v>
      </c>
      <c r="J72" s="1793">
        <v>4.7619047619047619</v>
      </c>
      <c r="K72" s="1793">
        <v>4.1210949302072635</v>
      </c>
      <c r="L72" s="1794">
        <v>-8.7321903460071404E-2</v>
      </c>
    </row>
    <row r="73" spans="1:12">
      <c r="A73" s="1191" t="s">
        <v>89</v>
      </c>
      <c r="B73" s="1717" t="s">
        <v>29</v>
      </c>
      <c r="C73" s="1193">
        <v>20376.357843137252</v>
      </c>
      <c r="D73" s="1193">
        <v>20264.428431372547</v>
      </c>
      <c r="E73" s="1780">
        <v>20783.884999999998</v>
      </c>
      <c r="F73" s="1780">
        <v>20669.717000000001</v>
      </c>
      <c r="G73" s="1781">
        <v>0.55234428221730292</v>
      </c>
      <c r="H73" s="1782">
        <v>275.60000000000002</v>
      </c>
      <c r="I73" s="1782">
        <v>-1.8518518518518476</v>
      </c>
      <c r="J73" s="1782">
        <v>-1.5579357351509251</v>
      </c>
      <c r="K73" s="1782">
        <v>6.1091304610550488</v>
      </c>
      <c r="L73" s="1783">
        <v>-0.52995415979956384</v>
      </c>
    </row>
    <row r="74" spans="1:12" ht="15.75" thickBot="1">
      <c r="A74" s="1725" t="s">
        <v>89</v>
      </c>
      <c r="B74" s="1726" t="s">
        <v>32</v>
      </c>
      <c r="C74" s="1194">
        <v>20225.367647058822</v>
      </c>
      <c r="D74" s="1194">
        <v>20056.72450980392</v>
      </c>
      <c r="E74" s="1784">
        <v>20629.875</v>
      </c>
      <c r="F74" s="1784">
        <v>20457.859</v>
      </c>
      <c r="G74" s="1785">
        <v>0.84083090024229623</v>
      </c>
      <c r="H74" s="1786">
        <v>305.89999999999998</v>
      </c>
      <c r="I74" s="1786">
        <v>-1.2269938650306784</v>
      </c>
      <c r="J74" s="1786">
        <v>7.296137339055794</v>
      </c>
      <c r="K74" s="1786">
        <v>1.5106652969967973</v>
      </c>
      <c r="L74" s="1787">
        <v>4.4270139791491303E-3</v>
      </c>
    </row>
    <row r="75" spans="1:12">
      <c r="C75" s="1811"/>
      <c r="D75" s="1811"/>
      <c r="E75" s="1811"/>
      <c r="F75" s="1811"/>
      <c r="G75" s="1702"/>
      <c r="H75" s="1702"/>
      <c r="I75" s="1702"/>
      <c r="J75" s="1702"/>
      <c r="K75" s="1702"/>
      <c r="L75" s="1702"/>
    </row>
    <row r="76" spans="1:12" ht="15.75" thickBot="1">
      <c r="G76" s="1702"/>
      <c r="H76" s="1702"/>
      <c r="I76" s="1702"/>
      <c r="J76" s="1702"/>
      <c r="K76" s="1702"/>
      <c r="L76" s="1812"/>
    </row>
    <row r="77" spans="1:12" ht="15.75" thickBot="1">
      <c r="A77" s="1728" t="s">
        <v>270</v>
      </c>
      <c r="B77" s="1729"/>
      <c r="C77" s="1729"/>
      <c r="D77" s="1729"/>
      <c r="E77" s="1729"/>
      <c r="F77" s="1729"/>
      <c r="G77" s="1813"/>
      <c r="H77" s="1813"/>
      <c r="I77" s="1813"/>
      <c r="J77" s="1813"/>
      <c r="K77" s="1813"/>
      <c r="L77" s="1814"/>
    </row>
    <row r="78" spans="1:12">
      <c r="A78" s="1731"/>
      <c r="B78" s="1732"/>
      <c r="C78" s="1006" t="s">
        <v>5</v>
      </c>
      <c r="D78" s="1006" t="s">
        <v>5</v>
      </c>
      <c r="E78" s="1006"/>
      <c r="F78" s="1006"/>
      <c r="G78" s="1733"/>
      <c r="H78" s="1734" t="s">
        <v>6</v>
      </c>
      <c r="I78" s="1735"/>
      <c r="J78" s="1736" t="s">
        <v>7</v>
      </c>
      <c r="K78" s="1737" t="s">
        <v>8</v>
      </c>
      <c r="L78" s="1738"/>
    </row>
    <row r="79" spans="1:12">
      <c r="A79" s="1739" t="s">
        <v>9</v>
      </c>
      <c r="B79" s="1740" t="s">
        <v>10</v>
      </c>
      <c r="C79" s="1741" t="s">
        <v>36</v>
      </c>
      <c r="D79" s="1741" t="s">
        <v>36</v>
      </c>
      <c r="E79" s="1742" t="s">
        <v>37</v>
      </c>
      <c r="F79" s="1743"/>
      <c r="G79" s="1744"/>
      <c r="H79" s="1745" t="s">
        <v>11</v>
      </c>
      <c r="I79" s="1746"/>
      <c r="J79" s="1747" t="s">
        <v>12</v>
      </c>
      <c r="K79" s="1748" t="s">
        <v>13</v>
      </c>
      <c r="L79" s="1749"/>
    </row>
    <row r="80" spans="1:12" ht="45.75" thickBot="1">
      <c r="A80" s="1750" t="s">
        <v>14</v>
      </c>
      <c r="B80" s="1751" t="s">
        <v>15</v>
      </c>
      <c r="C80" s="1189" t="s">
        <v>532</v>
      </c>
      <c r="D80" s="1190" t="s">
        <v>517</v>
      </c>
      <c r="E80" s="1752" t="s">
        <v>532</v>
      </c>
      <c r="F80" s="1753" t="s">
        <v>517</v>
      </c>
      <c r="G80" s="1754" t="s">
        <v>16</v>
      </c>
      <c r="H80" s="1755" t="s">
        <v>532</v>
      </c>
      <c r="I80" s="1756" t="s">
        <v>16</v>
      </c>
      <c r="J80" s="1757" t="s">
        <v>16</v>
      </c>
      <c r="K80" s="1758" t="s">
        <v>532</v>
      </c>
      <c r="L80" s="1759" t="s">
        <v>17</v>
      </c>
    </row>
    <row r="81" spans="1:12" ht="15.75" thickBot="1">
      <c r="A81" s="1705" t="s">
        <v>18</v>
      </c>
      <c r="B81" s="1706" t="s">
        <v>19</v>
      </c>
      <c r="C81" s="1760">
        <v>19740.142630871193</v>
      </c>
      <c r="D81" s="1760">
        <v>19533.902404144486</v>
      </c>
      <c r="E81" s="1761">
        <v>20134.945483488616</v>
      </c>
      <c r="F81" s="1762">
        <v>19924.580452227376</v>
      </c>
      <c r="G81" s="1763">
        <v>1.0558065790425415</v>
      </c>
      <c r="H81" s="1764">
        <v>315.26287664177181</v>
      </c>
      <c r="I81" s="1764">
        <v>0.43795303047949413</v>
      </c>
      <c r="J81" s="1765">
        <v>5.3874338444836471</v>
      </c>
      <c r="K81" s="1764">
        <v>100</v>
      </c>
      <c r="L81" s="1766" t="s">
        <v>19</v>
      </c>
    </row>
    <row r="82" spans="1:12" ht="15.75" thickBot="1">
      <c r="A82" s="1707"/>
      <c r="B82" s="1708"/>
      <c r="C82" s="1767"/>
      <c r="D82" s="1767"/>
      <c r="E82" s="1767"/>
      <c r="F82" s="1767"/>
      <c r="G82" s="1768"/>
      <c r="H82" s="1765"/>
      <c r="I82" s="1765"/>
      <c r="J82" s="1765"/>
      <c r="K82" s="1765"/>
      <c r="L82" s="1769"/>
    </row>
    <row r="83" spans="1:12">
      <c r="A83" s="1709" t="s">
        <v>80</v>
      </c>
      <c r="B83" s="1710" t="s">
        <v>19</v>
      </c>
      <c r="C83" s="1770">
        <v>21110.261838498842</v>
      </c>
      <c r="D83" s="1770" t="s">
        <v>73</v>
      </c>
      <c r="E83" s="1771">
        <v>21532.467075268818</v>
      </c>
      <c r="F83" s="1771" t="s">
        <v>73</v>
      </c>
      <c r="G83" s="1772" t="s">
        <v>73</v>
      </c>
      <c r="H83" s="1773">
        <v>232.5</v>
      </c>
      <c r="I83" s="1773" t="s">
        <v>73</v>
      </c>
      <c r="J83" s="1773" t="s">
        <v>73</v>
      </c>
      <c r="K83" s="1773">
        <v>5.150656708730364E-2</v>
      </c>
      <c r="L83" s="1774">
        <v>5.150656708730364E-2</v>
      </c>
    </row>
    <row r="84" spans="1:12">
      <c r="A84" s="1191" t="s">
        <v>81</v>
      </c>
      <c r="B84" s="1711" t="s">
        <v>19</v>
      </c>
      <c r="C84" s="1775">
        <v>20873.435818535636</v>
      </c>
      <c r="D84" s="1775">
        <v>20776.199832839011</v>
      </c>
      <c r="E84" s="1776">
        <v>21290.904534906349</v>
      </c>
      <c r="F84" s="1776">
        <v>21191.72382949579</v>
      </c>
      <c r="G84" s="1777">
        <v>0.4680162227884182</v>
      </c>
      <c r="H84" s="1778">
        <v>352.31459938366714</v>
      </c>
      <c r="I84" s="1778">
        <v>0.18694924365445753</v>
      </c>
      <c r="J84" s="1778">
        <v>9.3052631578947373</v>
      </c>
      <c r="K84" s="1778">
        <v>33.42776203966006</v>
      </c>
      <c r="L84" s="1779">
        <v>1.1981515090588957</v>
      </c>
    </row>
    <row r="85" spans="1:12">
      <c r="A85" s="1192" t="s">
        <v>82</v>
      </c>
      <c r="B85" s="1712" t="s">
        <v>19</v>
      </c>
      <c r="C85" s="1193">
        <v>20542.631165116934</v>
      </c>
      <c r="D85" s="1193">
        <v>20295.328143999373</v>
      </c>
      <c r="E85" s="1780">
        <v>20953.483788419275</v>
      </c>
      <c r="F85" s="1780">
        <v>20701.234706879361</v>
      </c>
      <c r="G85" s="1781">
        <v>1.2185219148116206</v>
      </c>
      <c r="H85" s="1782">
        <v>394.22017045454544</v>
      </c>
      <c r="I85" s="1782">
        <v>-0.58469562984928514</v>
      </c>
      <c r="J85" s="1782">
        <v>15.980230642504118</v>
      </c>
      <c r="K85" s="1782">
        <v>9.0651558073654392</v>
      </c>
      <c r="L85" s="1783">
        <v>0.8279458738602159</v>
      </c>
    </row>
    <row r="86" spans="1:12">
      <c r="A86" s="1192" t="s">
        <v>83</v>
      </c>
      <c r="B86" s="1712" t="s">
        <v>19</v>
      </c>
      <c r="C86" s="1193" t="s">
        <v>73</v>
      </c>
      <c r="D86" s="1193" t="s">
        <v>73</v>
      </c>
      <c r="E86" s="1780" t="s">
        <v>73</v>
      </c>
      <c r="F86" s="1780" t="s">
        <v>73</v>
      </c>
      <c r="G86" s="1781" t="s">
        <v>73</v>
      </c>
      <c r="H86" s="1782" t="s">
        <v>73</v>
      </c>
      <c r="I86" s="1782" t="s">
        <v>73</v>
      </c>
      <c r="J86" s="1782" t="s">
        <v>73</v>
      </c>
      <c r="K86" s="1782" t="s">
        <v>73</v>
      </c>
      <c r="L86" s="1783" t="s">
        <v>73</v>
      </c>
    </row>
    <row r="87" spans="1:12">
      <c r="A87" s="1192" t="s">
        <v>71</v>
      </c>
      <c r="B87" s="1712" t="s">
        <v>19</v>
      </c>
      <c r="C87" s="1193">
        <v>17044.117035388041</v>
      </c>
      <c r="D87" s="1193">
        <v>17031.153187688196</v>
      </c>
      <c r="E87" s="1780">
        <v>17384.999376095802</v>
      </c>
      <c r="F87" s="1780">
        <v>17371.776251441959</v>
      </c>
      <c r="G87" s="1781">
        <v>7.6118437530218117E-2</v>
      </c>
      <c r="H87" s="1782">
        <v>275.46280137772675</v>
      </c>
      <c r="I87" s="1782">
        <v>0.4432274035713557</v>
      </c>
      <c r="J87" s="1782">
        <v>-0.64638783269961975</v>
      </c>
      <c r="K87" s="1782">
        <v>33.646664949781098</v>
      </c>
      <c r="L87" s="1783">
        <v>-2.0433879746319832</v>
      </c>
    </row>
    <row r="88" spans="1:12" ht="15.75" thickBot="1">
      <c r="A88" s="1713" t="s">
        <v>84</v>
      </c>
      <c r="B88" s="1714" t="s">
        <v>19</v>
      </c>
      <c r="C88" s="1194">
        <v>21010.213396916839</v>
      </c>
      <c r="D88" s="1194">
        <v>20666.39236800688</v>
      </c>
      <c r="E88" s="1784">
        <v>21430.417664855177</v>
      </c>
      <c r="F88" s="1784">
        <v>21079.720215367019</v>
      </c>
      <c r="G88" s="1785">
        <v>1.6636722210027297</v>
      </c>
      <c r="H88" s="1786">
        <v>289.60383991346674</v>
      </c>
      <c r="I88" s="1786">
        <v>-1.3671701888279622</v>
      </c>
      <c r="J88" s="1786">
        <v>5.2361980648833235</v>
      </c>
      <c r="K88" s="1786">
        <v>23.808910636106102</v>
      </c>
      <c r="L88" s="1787">
        <v>-3.4215975374422669E-2</v>
      </c>
    </row>
    <row r="89" spans="1:12" ht="15.75" thickBot="1">
      <c r="A89" s="1707"/>
      <c r="B89" s="1715"/>
      <c r="C89" s="1767"/>
      <c r="D89" s="1767"/>
      <c r="E89" s="1767"/>
      <c r="F89" s="1767"/>
      <c r="G89" s="1768"/>
      <c r="H89" s="1765"/>
      <c r="I89" s="1765"/>
      <c r="J89" s="1765"/>
      <c r="K89" s="1765"/>
      <c r="L89" s="1769"/>
    </row>
    <row r="90" spans="1:12">
      <c r="A90" s="1195" t="s">
        <v>85</v>
      </c>
      <c r="B90" s="1716" t="s">
        <v>21</v>
      </c>
      <c r="C90" s="1196" t="s">
        <v>73</v>
      </c>
      <c r="D90" s="1196" t="s">
        <v>73</v>
      </c>
      <c r="E90" s="1788" t="s">
        <v>73</v>
      </c>
      <c r="F90" s="1788" t="s">
        <v>73</v>
      </c>
      <c r="G90" s="1789" t="s">
        <v>73</v>
      </c>
      <c r="H90" s="1790" t="s">
        <v>73</v>
      </c>
      <c r="I90" s="1790" t="s">
        <v>73</v>
      </c>
      <c r="J90" s="1791" t="s">
        <v>73</v>
      </c>
      <c r="K90" s="1791" t="s">
        <v>73</v>
      </c>
      <c r="L90" s="1792" t="s">
        <v>73</v>
      </c>
    </row>
    <row r="91" spans="1:12">
      <c r="A91" s="1191" t="s">
        <v>85</v>
      </c>
      <c r="B91" s="1717" t="s">
        <v>22</v>
      </c>
      <c r="C91" s="1193" t="s">
        <v>73</v>
      </c>
      <c r="D91" s="1193" t="s">
        <v>73</v>
      </c>
      <c r="E91" s="1780" t="s">
        <v>73</v>
      </c>
      <c r="F91" s="1780" t="s">
        <v>73</v>
      </c>
      <c r="G91" s="1781" t="s">
        <v>73</v>
      </c>
      <c r="H91" s="1782" t="s">
        <v>73</v>
      </c>
      <c r="I91" s="1782" t="s">
        <v>73</v>
      </c>
      <c r="J91" s="1793" t="s">
        <v>73</v>
      </c>
      <c r="K91" s="1793" t="s">
        <v>73</v>
      </c>
      <c r="L91" s="1794" t="s">
        <v>73</v>
      </c>
    </row>
    <row r="92" spans="1:12">
      <c r="A92" s="1191" t="s">
        <v>85</v>
      </c>
      <c r="B92" s="1717" t="s">
        <v>23</v>
      </c>
      <c r="C92" s="1193" t="s">
        <v>73</v>
      </c>
      <c r="D92" s="1193" t="s">
        <v>73</v>
      </c>
      <c r="E92" s="1780" t="s">
        <v>73</v>
      </c>
      <c r="F92" s="1780" t="s">
        <v>73</v>
      </c>
      <c r="G92" s="1781" t="s">
        <v>73</v>
      </c>
      <c r="H92" s="1782" t="s">
        <v>73</v>
      </c>
      <c r="I92" s="1782" t="s">
        <v>73</v>
      </c>
      <c r="J92" s="1793" t="s">
        <v>73</v>
      </c>
      <c r="K92" s="1793" t="s">
        <v>73</v>
      </c>
      <c r="L92" s="1794" t="s">
        <v>73</v>
      </c>
    </row>
    <row r="93" spans="1:12">
      <c r="A93" s="1195" t="s">
        <v>85</v>
      </c>
      <c r="B93" s="1718" t="s">
        <v>24</v>
      </c>
      <c r="C93" s="1197" t="s">
        <v>200</v>
      </c>
      <c r="D93" s="1197" t="s">
        <v>73</v>
      </c>
      <c r="E93" s="1795" t="s">
        <v>200</v>
      </c>
      <c r="F93" s="1795" t="s">
        <v>73</v>
      </c>
      <c r="G93" s="1796" t="s">
        <v>73</v>
      </c>
      <c r="H93" s="1797" t="s">
        <v>200</v>
      </c>
      <c r="I93" s="1797" t="s">
        <v>73</v>
      </c>
      <c r="J93" s="1798" t="s">
        <v>73</v>
      </c>
      <c r="K93" s="1798">
        <v>1.287664177182591E-2</v>
      </c>
      <c r="L93" s="1799" t="s">
        <v>73</v>
      </c>
    </row>
    <row r="94" spans="1:12">
      <c r="A94" s="1191" t="s">
        <v>85</v>
      </c>
      <c r="B94" s="1717" t="s">
        <v>25</v>
      </c>
      <c r="C94" s="1193" t="s">
        <v>200</v>
      </c>
      <c r="D94" s="1193" t="s">
        <v>73</v>
      </c>
      <c r="E94" s="1780" t="s">
        <v>200</v>
      </c>
      <c r="F94" s="1780" t="s">
        <v>73</v>
      </c>
      <c r="G94" s="1781" t="s">
        <v>73</v>
      </c>
      <c r="H94" s="1782" t="s">
        <v>200</v>
      </c>
      <c r="I94" s="1782" t="s">
        <v>73</v>
      </c>
      <c r="J94" s="1793" t="s">
        <v>73</v>
      </c>
      <c r="K94" s="1793">
        <v>1.287664177182591E-2</v>
      </c>
      <c r="L94" s="1794" t="s">
        <v>73</v>
      </c>
    </row>
    <row r="95" spans="1:12">
      <c r="A95" s="1191" t="s">
        <v>85</v>
      </c>
      <c r="B95" s="1717" t="s">
        <v>26</v>
      </c>
      <c r="C95" s="1193" t="s">
        <v>73</v>
      </c>
      <c r="D95" s="1193" t="s">
        <v>73</v>
      </c>
      <c r="E95" s="1780" t="s">
        <v>73</v>
      </c>
      <c r="F95" s="1780" t="s">
        <v>73</v>
      </c>
      <c r="G95" s="1781" t="s">
        <v>73</v>
      </c>
      <c r="H95" s="1782" t="s">
        <v>73</v>
      </c>
      <c r="I95" s="1782" t="s">
        <v>73</v>
      </c>
      <c r="J95" s="1793" t="s">
        <v>73</v>
      </c>
      <c r="K95" s="1793" t="s">
        <v>73</v>
      </c>
      <c r="L95" s="1794" t="s">
        <v>73</v>
      </c>
    </row>
    <row r="96" spans="1:12">
      <c r="A96" s="1195" t="s">
        <v>85</v>
      </c>
      <c r="B96" s="1718" t="s">
        <v>27</v>
      </c>
      <c r="C96" s="1197">
        <v>22598.745346589341</v>
      </c>
      <c r="D96" s="1197" t="s">
        <v>73</v>
      </c>
      <c r="E96" s="1795">
        <v>23050.720253521129</v>
      </c>
      <c r="F96" s="1795" t="s">
        <v>73</v>
      </c>
      <c r="G96" s="1796" t="s">
        <v>73</v>
      </c>
      <c r="H96" s="1797">
        <v>236.66666666666666</v>
      </c>
      <c r="I96" s="1797" t="s">
        <v>73</v>
      </c>
      <c r="J96" s="1798" t="s">
        <v>73</v>
      </c>
      <c r="K96" s="1798">
        <v>3.8629925315477723E-2</v>
      </c>
      <c r="L96" s="1799" t="s">
        <v>73</v>
      </c>
    </row>
    <row r="97" spans="1:12">
      <c r="A97" s="1191" t="s">
        <v>85</v>
      </c>
      <c r="B97" s="1717" t="s">
        <v>28</v>
      </c>
      <c r="C97" s="1193" t="s">
        <v>200</v>
      </c>
      <c r="D97" s="1193" t="s">
        <v>73</v>
      </c>
      <c r="E97" s="1780" t="s">
        <v>200</v>
      </c>
      <c r="F97" s="1780" t="s">
        <v>73</v>
      </c>
      <c r="G97" s="1781" t="s">
        <v>73</v>
      </c>
      <c r="H97" s="1782" t="s">
        <v>200</v>
      </c>
      <c r="I97" s="1782" t="s">
        <v>73</v>
      </c>
      <c r="J97" s="1793" t="s">
        <v>73</v>
      </c>
      <c r="K97" s="1793">
        <v>2.575328354365182E-2</v>
      </c>
      <c r="L97" s="1794" t="s">
        <v>73</v>
      </c>
    </row>
    <row r="98" spans="1:12" ht="15.75" thickBot="1">
      <c r="A98" s="1719" t="s">
        <v>85</v>
      </c>
      <c r="B98" s="1720" t="s">
        <v>29</v>
      </c>
      <c r="C98" s="1198" t="s">
        <v>200</v>
      </c>
      <c r="D98" s="1198" t="s">
        <v>73</v>
      </c>
      <c r="E98" s="1800" t="s">
        <v>200</v>
      </c>
      <c r="F98" s="1800" t="s">
        <v>73</v>
      </c>
      <c r="G98" s="1801" t="s">
        <v>73</v>
      </c>
      <c r="H98" s="1793" t="s">
        <v>200</v>
      </c>
      <c r="I98" s="1793" t="s">
        <v>73</v>
      </c>
      <c r="J98" s="1793" t="s">
        <v>73</v>
      </c>
      <c r="K98" s="1793">
        <v>1.287664177182591E-2</v>
      </c>
      <c r="L98" s="1794" t="s">
        <v>73</v>
      </c>
    </row>
    <row r="99" spans="1:12" ht="15.75" thickBot="1">
      <c r="A99" s="1707"/>
      <c r="B99" s="1715"/>
      <c r="C99" s="1767"/>
      <c r="D99" s="1767"/>
      <c r="E99" s="1767"/>
      <c r="F99" s="1767"/>
      <c r="G99" s="1768"/>
      <c r="H99" s="1765"/>
      <c r="I99" s="1765"/>
      <c r="J99" s="1765"/>
      <c r="K99" s="1765"/>
      <c r="L99" s="1769"/>
    </row>
    <row r="100" spans="1:12">
      <c r="A100" s="1195" t="s">
        <v>86</v>
      </c>
      <c r="B100" s="1716" t="s">
        <v>21</v>
      </c>
      <c r="C100" s="1196">
        <v>21952.443857249145</v>
      </c>
      <c r="D100" s="1196">
        <v>21881.092272429301</v>
      </c>
      <c r="E100" s="1788">
        <v>22391.492734394127</v>
      </c>
      <c r="F100" s="1788">
        <v>22318.714117877887</v>
      </c>
      <c r="G100" s="1789">
        <v>0.32608785672800966</v>
      </c>
      <c r="H100" s="1790">
        <v>407.23862928348905</v>
      </c>
      <c r="I100" s="1790">
        <v>-0.60233411016978744</v>
      </c>
      <c r="J100" s="1791">
        <v>3.215434083601286</v>
      </c>
      <c r="K100" s="1791">
        <v>4.133402008756117</v>
      </c>
      <c r="L100" s="1792">
        <v>-8.6980675461552082E-2</v>
      </c>
    </row>
    <row r="101" spans="1:12">
      <c r="A101" s="1191" t="s">
        <v>86</v>
      </c>
      <c r="B101" s="1717" t="s">
        <v>22</v>
      </c>
      <c r="C101" s="1193">
        <v>22285.678431372547</v>
      </c>
      <c r="D101" s="1193">
        <v>22158.666666666668</v>
      </c>
      <c r="E101" s="1780">
        <v>22731.392</v>
      </c>
      <c r="F101" s="1780">
        <v>22601.84</v>
      </c>
      <c r="G101" s="1781">
        <v>0.57319227107173432</v>
      </c>
      <c r="H101" s="1782">
        <v>400.4</v>
      </c>
      <c r="I101" s="1782">
        <v>-2.0068526676456302</v>
      </c>
      <c r="J101" s="1793">
        <v>4.5</v>
      </c>
      <c r="K101" s="1793">
        <v>2.6912181303116145</v>
      </c>
      <c r="L101" s="1794">
        <v>-2.2854335423220462E-2</v>
      </c>
    </row>
    <row r="102" spans="1:12">
      <c r="A102" s="1191" t="s">
        <v>86</v>
      </c>
      <c r="B102" s="1717" t="s">
        <v>23</v>
      </c>
      <c r="C102" s="1193">
        <v>21359.649019607845</v>
      </c>
      <c r="D102" s="1193">
        <v>21384.738235294117</v>
      </c>
      <c r="E102" s="1780">
        <v>21786.842000000001</v>
      </c>
      <c r="F102" s="1780">
        <v>21812.433000000001</v>
      </c>
      <c r="G102" s="1781">
        <v>-0.117322996476369</v>
      </c>
      <c r="H102" s="1782">
        <v>420</v>
      </c>
      <c r="I102" s="1782">
        <v>2.0160310905999546</v>
      </c>
      <c r="J102" s="1793">
        <v>0.90090090090090091</v>
      </c>
      <c r="K102" s="1793">
        <v>1.4421838784445018</v>
      </c>
      <c r="L102" s="1794">
        <v>-6.412634003833162E-2</v>
      </c>
    </row>
    <row r="103" spans="1:12">
      <c r="A103" s="1195" t="s">
        <v>86</v>
      </c>
      <c r="B103" s="1718" t="s">
        <v>24</v>
      </c>
      <c r="C103" s="1197">
        <v>21290.817411966411</v>
      </c>
      <c r="D103" s="1197">
        <v>21134.9335376977</v>
      </c>
      <c r="E103" s="1795">
        <v>21716.633760205739</v>
      </c>
      <c r="F103" s="1795">
        <v>21557.632208451654</v>
      </c>
      <c r="G103" s="1796">
        <v>0.73756500814476578</v>
      </c>
      <c r="H103" s="1797">
        <v>369.23028846153841</v>
      </c>
      <c r="I103" s="1797">
        <v>1.2340156318443125</v>
      </c>
      <c r="J103" s="1798">
        <v>2.5893958076448826</v>
      </c>
      <c r="K103" s="1798">
        <v>10.713365954159155</v>
      </c>
      <c r="L103" s="1799">
        <v>-0.29219789439560095</v>
      </c>
    </row>
    <row r="104" spans="1:12">
      <c r="A104" s="1191" t="s">
        <v>86</v>
      </c>
      <c r="B104" s="1717" t="s">
        <v>25</v>
      </c>
      <c r="C104" s="1193">
        <v>21355.394117647058</v>
      </c>
      <c r="D104" s="1193">
        <v>21319.524509803923</v>
      </c>
      <c r="E104" s="1780">
        <v>21782.502</v>
      </c>
      <c r="F104" s="1780">
        <v>21745.915000000001</v>
      </c>
      <c r="G104" s="1781">
        <v>0.16824769157793329</v>
      </c>
      <c r="H104" s="1782">
        <v>355.3</v>
      </c>
      <c r="I104" s="1782">
        <v>0.70861678004535145</v>
      </c>
      <c r="J104" s="1793">
        <v>-2.9465930018416207</v>
      </c>
      <c r="K104" s="1793">
        <v>6.7859902137522532</v>
      </c>
      <c r="L104" s="1794">
        <v>-0.58271653071782392</v>
      </c>
    </row>
    <row r="105" spans="1:12">
      <c r="A105" s="1191" t="s">
        <v>86</v>
      </c>
      <c r="B105" s="1717" t="s">
        <v>26</v>
      </c>
      <c r="C105" s="1193">
        <v>21190.019607843136</v>
      </c>
      <c r="D105" s="1193">
        <v>20795.663725490198</v>
      </c>
      <c r="E105" s="1780">
        <v>21613.82</v>
      </c>
      <c r="F105" s="1780">
        <v>21211.577000000001</v>
      </c>
      <c r="G105" s="1781">
        <v>1.8963370804537472</v>
      </c>
      <c r="H105" s="1782">
        <v>393.3</v>
      </c>
      <c r="I105" s="1782">
        <v>1.1313962458215567</v>
      </c>
      <c r="J105" s="1793">
        <v>13.805970149253731</v>
      </c>
      <c r="K105" s="1793">
        <v>3.9273757404069021</v>
      </c>
      <c r="L105" s="1794">
        <v>0.29051863632222252</v>
      </c>
    </row>
    <row r="106" spans="1:12">
      <c r="A106" s="1195" t="s">
        <v>86</v>
      </c>
      <c r="B106" s="1718" t="s">
        <v>27</v>
      </c>
      <c r="C106" s="1197">
        <v>20308.584009832506</v>
      </c>
      <c r="D106" s="1197">
        <v>20176.858105566782</v>
      </c>
      <c r="E106" s="1795">
        <v>20714.755690029157</v>
      </c>
      <c r="F106" s="1795">
        <v>20580.395267678119</v>
      </c>
      <c r="G106" s="1796">
        <v>0.65285637425075538</v>
      </c>
      <c r="H106" s="1797">
        <v>330.34338184338185</v>
      </c>
      <c r="I106" s="1797">
        <v>0.47303210288999925</v>
      </c>
      <c r="J106" s="1798">
        <v>15.16360734237829</v>
      </c>
      <c r="K106" s="1798">
        <v>18.580994076744787</v>
      </c>
      <c r="L106" s="1799">
        <v>1.5773300789160452</v>
      </c>
    </row>
    <row r="107" spans="1:12">
      <c r="A107" s="1191" t="s">
        <v>86</v>
      </c>
      <c r="B107" s="1717" t="s">
        <v>28</v>
      </c>
      <c r="C107" s="1193">
        <v>20321.860784313725</v>
      </c>
      <c r="D107" s="1193">
        <v>20195.947058823531</v>
      </c>
      <c r="E107" s="1780">
        <v>20728.297999999999</v>
      </c>
      <c r="F107" s="1780">
        <v>20599.866000000002</v>
      </c>
      <c r="G107" s="1781">
        <v>0.62346036619848433</v>
      </c>
      <c r="H107" s="1782">
        <v>314.5</v>
      </c>
      <c r="I107" s="1782">
        <v>6.3633471205850653E-2</v>
      </c>
      <c r="J107" s="1793">
        <v>10.822998872604284</v>
      </c>
      <c r="K107" s="1793">
        <v>12.657738861704868</v>
      </c>
      <c r="L107" s="1794">
        <v>0.62082747617087364</v>
      </c>
    </row>
    <row r="108" spans="1:12" ht="15.75" thickBot="1">
      <c r="A108" s="1719" t="s">
        <v>86</v>
      </c>
      <c r="B108" s="1720" t="s">
        <v>29</v>
      </c>
      <c r="C108" s="1198">
        <v>20284.085294117645</v>
      </c>
      <c r="D108" s="1198">
        <v>20136.905882352941</v>
      </c>
      <c r="E108" s="1800">
        <v>20689.767</v>
      </c>
      <c r="F108" s="1800">
        <v>20539.644</v>
      </c>
      <c r="G108" s="1801">
        <v>0.7308938752784595</v>
      </c>
      <c r="H108" s="1793">
        <v>364.2</v>
      </c>
      <c r="I108" s="1793">
        <v>8.2440230832649453E-2</v>
      </c>
      <c r="J108" s="1793">
        <v>25.683060109289617</v>
      </c>
      <c r="K108" s="1793">
        <v>5.9232552150399176</v>
      </c>
      <c r="L108" s="1794">
        <v>0.95650260274516974</v>
      </c>
    </row>
    <row r="109" spans="1:12" ht="15.75" thickBot="1">
      <c r="A109" s="1721"/>
      <c r="B109" s="1722"/>
      <c r="C109" s="1802"/>
      <c r="D109" s="1802"/>
      <c r="E109" s="1802"/>
      <c r="F109" s="1802"/>
      <c r="G109" s="1803"/>
      <c r="H109" s="1804"/>
      <c r="I109" s="1804"/>
      <c r="J109" s="1804"/>
      <c r="K109" s="1804"/>
      <c r="L109" s="1805"/>
    </row>
    <row r="110" spans="1:12">
      <c r="A110" s="1191" t="s">
        <v>87</v>
      </c>
      <c r="B110" s="1723" t="s">
        <v>26</v>
      </c>
      <c r="C110" s="1806">
        <v>20946.960784313727</v>
      </c>
      <c r="D110" s="1806">
        <v>20426.152941176471</v>
      </c>
      <c r="E110" s="1807">
        <v>21365.9</v>
      </c>
      <c r="F110" s="1807">
        <v>20834.675999999999</v>
      </c>
      <c r="G110" s="1808">
        <v>2.5497108762334584</v>
      </c>
      <c r="H110" s="1809">
        <v>413.7</v>
      </c>
      <c r="I110" s="1809">
        <v>-0.79136690647482288</v>
      </c>
      <c r="J110" s="1809">
        <v>31.679389312977097</v>
      </c>
      <c r="K110" s="1809">
        <v>4.4424414112799386</v>
      </c>
      <c r="L110" s="1810">
        <v>0.88700648116730463</v>
      </c>
    </row>
    <row r="111" spans="1:12" ht="15.75" thickBot="1">
      <c r="A111" s="1719" t="s">
        <v>87</v>
      </c>
      <c r="B111" s="1720" t="s">
        <v>29</v>
      </c>
      <c r="C111" s="1198">
        <v>20114.51568627451</v>
      </c>
      <c r="D111" s="1198">
        <v>20186.596078431372</v>
      </c>
      <c r="E111" s="1800">
        <v>20516.806</v>
      </c>
      <c r="F111" s="1800">
        <v>20590.328000000001</v>
      </c>
      <c r="G111" s="1801">
        <v>-0.35707056245049051</v>
      </c>
      <c r="H111" s="1793">
        <v>375.5</v>
      </c>
      <c r="I111" s="1793">
        <v>-1.4435695538057742</v>
      </c>
      <c r="J111" s="1793">
        <v>4.057971014492753</v>
      </c>
      <c r="K111" s="1793">
        <v>4.6227143960855015</v>
      </c>
      <c r="L111" s="1794">
        <v>-5.9060607307089619E-2</v>
      </c>
    </row>
    <row r="112" spans="1:12" ht="15.75" thickBot="1">
      <c r="A112" s="1721"/>
      <c r="B112" s="1722"/>
      <c r="C112" s="1802"/>
      <c r="D112" s="1802"/>
      <c r="E112" s="1802"/>
      <c r="F112" s="1802"/>
      <c r="G112" s="1803"/>
      <c r="H112" s="1804"/>
      <c r="I112" s="1804"/>
      <c r="J112" s="1804"/>
      <c r="K112" s="1804"/>
      <c r="L112" s="1805"/>
    </row>
    <row r="113" spans="1:12">
      <c r="A113" s="1195" t="s">
        <v>88</v>
      </c>
      <c r="B113" s="1716" t="s">
        <v>21</v>
      </c>
      <c r="C113" s="1196" t="s">
        <v>73</v>
      </c>
      <c r="D113" s="1196" t="s">
        <v>73</v>
      </c>
      <c r="E113" s="1788" t="s">
        <v>73</v>
      </c>
      <c r="F113" s="1788" t="s">
        <v>73</v>
      </c>
      <c r="G113" s="1789" t="s">
        <v>73</v>
      </c>
      <c r="H113" s="1790" t="s">
        <v>73</v>
      </c>
      <c r="I113" s="1790" t="s">
        <v>73</v>
      </c>
      <c r="J113" s="1791" t="s">
        <v>73</v>
      </c>
      <c r="K113" s="1791" t="s">
        <v>73</v>
      </c>
      <c r="L113" s="1792" t="s">
        <v>73</v>
      </c>
    </row>
    <row r="114" spans="1:12">
      <c r="A114" s="1192" t="s">
        <v>88</v>
      </c>
      <c r="B114" s="1717" t="s">
        <v>22</v>
      </c>
      <c r="C114" s="1193" t="s">
        <v>73</v>
      </c>
      <c r="D114" s="1193" t="s">
        <v>73</v>
      </c>
      <c r="E114" s="1780" t="s">
        <v>73</v>
      </c>
      <c r="F114" s="1780" t="s">
        <v>73</v>
      </c>
      <c r="G114" s="1781" t="s">
        <v>73</v>
      </c>
      <c r="H114" s="1782" t="s">
        <v>73</v>
      </c>
      <c r="I114" s="1782" t="s">
        <v>73</v>
      </c>
      <c r="J114" s="1793" t="s">
        <v>73</v>
      </c>
      <c r="K114" s="1793" t="s">
        <v>73</v>
      </c>
      <c r="L114" s="1794" t="s">
        <v>73</v>
      </c>
    </row>
    <row r="115" spans="1:12">
      <c r="A115" s="1192" t="s">
        <v>88</v>
      </c>
      <c r="B115" s="1717" t="s">
        <v>23</v>
      </c>
      <c r="C115" s="1193" t="s">
        <v>73</v>
      </c>
      <c r="D115" s="1193" t="s">
        <v>73</v>
      </c>
      <c r="E115" s="1780" t="s">
        <v>73</v>
      </c>
      <c r="F115" s="1780" t="s">
        <v>73</v>
      </c>
      <c r="G115" s="1781" t="s">
        <v>73</v>
      </c>
      <c r="H115" s="1782" t="s">
        <v>73</v>
      </c>
      <c r="I115" s="1782" t="s">
        <v>73</v>
      </c>
      <c r="J115" s="1793" t="s">
        <v>73</v>
      </c>
      <c r="K115" s="1793" t="s">
        <v>73</v>
      </c>
      <c r="L115" s="1794" t="s">
        <v>73</v>
      </c>
    </row>
    <row r="116" spans="1:12">
      <c r="A116" s="1192" t="s">
        <v>88</v>
      </c>
      <c r="B116" s="1717" t="s">
        <v>30</v>
      </c>
      <c r="C116" s="1193" t="s">
        <v>73</v>
      </c>
      <c r="D116" s="1193" t="s">
        <v>73</v>
      </c>
      <c r="E116" s="1780" t="s">
        <v>73</v>
      </c>
      <c r="F116" s="1780" t="s">
        <v>73</v>
      </c>
      <c r="G116" s="1781" t="s">
        <v>73</v>
      </c>
      <c r="H116" s="1782" t="s">
        <v>73</v>
      </c>
      <c r="I116" s="1782" t="s">
        <v>73</v>
      </c>
      <c r="J116" s="1793" t="s">
        <v>73</v>
      </c>
      <c r="K116" s="1793" t="s">
        <v>73</v>
      </c>
      <c r="L116" s="1794" t="s">
        <v>73</v>
      </c>
    </row>
    <row r="117" spans="1:12">
      <c r="A117" s="1199" t="s">
        <v>88</v>
      </c>
      <c r="B117" s="1718" t="s">
        <v>24</v>
      </c>
      <c r="C117" s="1197" t="s">
        <v>73</v>
      </c>
      <c r="D117" s="1197" t="s">
        <v>73</v>
      </c>
      <c r="E117" s="1795" t="s">
        <v>73</v>
      </c>
      <c r="F117" s="1795" t="s">
        <v>73</v>
      </c>
      <c r="G117" s="1796" t="s">
        <v>73</v>
      </c>
      <c r="H117" s="1797" t="s">
        <v>73</v>
      </c>
      <c r="I117" s="1797" t="s">
        <v>73</v>
      </c>
      <c r="J117" s="1798" t="s">
        <v>73</v>
      </c>
      <c r="K117" s="1798" t="s">
        <v>73</v>
      </c>
      <c r="L117" s="1799" t="s">
        <v>73</v>
      </c>
    </row>
    <row r="118" spans="1:12">
      <c r="A118" s="1192" t="s">
        <v>88</v>
      </c>
      <c r="B118" s="1717" t="s">
        <v>26</v>
      </c>
      <c r="C118" s="1193" t="s">
        <v>73</v>
      </c>
      <c r="D118" s="1193" t="s">
        <v>73</v>
      </c>
      <c r="E118" s="1780" t="s">
        <v>73</v>
      </c>
      <c r="F118" s="1780" t="s">
        <v>73</v>
      </c>
      <c r="G118" s="1781" t="s">
        <v>73</v>
      </c>
      <c r="H118" s="1782" t="s">
        <v>73</v>
      </c>
      <c r="I118" s="1782" t="s">
        <v>73</v>
      </c>
      <c r="J118" s="1793" t="s">
        <v>73</v>
      </c>
      <c r="K118" s="1793" t="s">
        <v>73</v>
      </c>
      <c r="L118" s="1794" t="s">
        <v>73</v>
      </c>
    </row>
    <row r="119" spans="1:12">
      <c r="A119" s="1192" t="s">
        <v>88</v>
      </c>
      <c r="B119" s="1717" t="s">
        <v>31</v>
      </c>
      <c r="C119" s="1193" t="s">
        <v>73</v>
      </c>
      <c r="D119" s="1193" t="s">
        <v>73</v>
      </c>
      <c r="E119" s="1780" t="s">
        <v>73</v>
      </c>
      <c r="F119" s="1780" t="s">
        <v>73</v>
      </c>
      <c r="G119" s="1781" t="s">
        <v>73</v>
      </c>
      <c r="H119" s="1782" t="s">
        <v>73</v>
      </c>
      <c r="I119" s="1782" t="s">
        <v>73</v>
      </c>
      <c r="J119" s="1793" t="s">
        <v>73</v>
      </c>
      <c r="K119" s="1793" t="s">
        <v>73</v>
      </c>
      <c r="L119" s="1794" t="s">
        <v>73</v>
      </c>
    </row>
    <row r="120" spans="1:12">
      <c r="A120" s="1199" t="s">
        <v>88</v>
      </c>
      <c r="B120" s="1718" t="s">
        <v>27</v>
      </c>
      <c r="C120" s="1197" t="s">
        <v>73</v>
      </c>
      <c r="D120" s="1197" t="s">
        <v>73</v>
      </c>
      <c r="E120" s="1795" t="s">
        <v>73</v>
      </c>
      <c r="F120" s="1795" t="s">
        <v>73</v>
      </c>
      <c r="G120" s="1796" t="s">
        <v>73</v>
      </c>
      <c r="H120" s="1797" t="s">
        <v>73</v>
      </c>
      <c r="I120" s="1797" t="s">
        <v>73</v>
      </c>
      <c r="J120" s="1798" t="s">
        <v>73</v>
      </c>
      <c r="K120" s="1798" t="s">
        <v>73</v>
      </c>
      <c r="L120" s="1799" t="s">
        <v>73</v>
      </c>
    </row>
    <row r="121" spans="1:12">
      <c r="A121" s="1192" t="s">
        <v>88</v>
      </c>
      <c r="B121" s="1717" t="s">
        <v>29</v>
      </c>
      <c r="C121" s="1193" t="s">
        <v>73</v>
      </c>
      <c r="D121" s="1193" t="s">
        <v>73</v>
      </c>
      <c r="E121" s="1780" t="s">
        <v>73</v>
      </c>
      <c r="F121" s="1780" t="s">
        <v>73</v>
      </c>
      <c r="G121" s="1781" t="s">
        <v>73</v>
      </c>
      <c r="H121" s="1782" t="s">
        <v>73</v>
      </c>
      <c r="I121" s="1782" t="s">
        <v>73</v>
      </c>
      <c r="J121" s="1793" t="s">
        <v>73</v>
      </c>
      <c r="K121" s="1793" t="s">
        <v>73</v>
      </c>
      <c r="L121" s="1794" t="s">
        <v>73</v>
      </c>
    </row>
    <row r="122" spans="1:12" ht="15.75" thickBot="1">
      <c r="A122" s="1724" t="s">
        <v>88</v>
      </c>
      <c r="B122" s="1717" t="s">
        <v>32</v>
      </c>
      <c r="C122" s="1198" t="s">
        <v>73</v>
      </c>
      <c r="D122" s="1198" t="s">
        <v>73</v>
      </c>
      <c r="E122" s="1800" t="s">
        <v>73</v>
      </c>
      <c r="F122" s="1800" t="s">
        <v>73</v>
      </c>
      <c r="G122" s="1801" t="s">
        <v>73</v>
      </c>
      <c r="H122" s="1793" t="s">
        <v>73</v>
      </c>
      <c r="I122" s="1793" t="s">
        <v>73</v>
      </c>
      <c r="J122" s="1793" t="s">
        <v>73</v>
      </c>
      <c r="K122" s="1793" t="s">
        <v>73</v>
      </c>
      <c r="L122" s="1794" t="s">
        <v>73</v>
      </c>
    </row>
    <row r="123" spans="1:12" ht="15.75" thickBot="1">
      <c r="A123" s="1721"/>
      <c r="B123" s="1722"/>
      <c r="C123" s="1802"/>
      <c r="D123" s="1802"/>
      <c r="E123" s="1802"/>
      <c r="F123" s="1802"/>
      <c r="G123" s="1803"/>
      <c r="H123" s="1804"/>
      <c r="I123" s="1804"/>
      <c r="J123" s="1804"/>
      <c r="K123" s="1804"/>
      <c r="L123" s="1805"/>
    </row>
    <row r="124" spans="1:12">
      <c r="A124" s="1195" t="s">
        <v>20</v>
      </c>
      <c r="B124" s="1716" t="s">
        <v>24</v>
      </c>
      <c r="C124" s="1196">
        <v>18919.510594534186</v>
      </c>
      <c r="D124" s="1196">
        <v>19165.120844165005</v>
      </c>
      <c r="E124" s="1788">
        <v>19297.90080642487</v>
      </c>
      <c r="F124" s="1788">
        <v>19548.423261048305</v>
      </c>
      <c r="G124" s="1789">
        <v>-1.2815481396017225</v>
      </c>
      <c r="H124" s="1790">
        <v>339.76232394366195</v>
      </c>
      <c r="I124" s="1790">
        <v>-0.47151090651381494</v>
      </c>
      <c r="J124" s="1791">
        <v>-16.959064327485379</v>
      </c>
      <c r="K124" s="1791">
        <v>3.6569662631985578</v>
      </c>
      <c r="L124" s="1792">
        <v>-0.98409765320801057</v>
      </c>
    </row>
    <row r="125" spans="1:12">
      <c r="A125" s="1191" t="s">
        <v>20</v>
      </c>
      <c r="B125" s="1717" t="s">
        <v>25</v>
      </c>
      <c r="C125" s="1193">
        <v>19005.229411764703</v>
      </c>
      <c r="D125" s="1193">
        <v>19230.288235294116</v>
      </c>
      <c r="E125" s="1780">
        <v>19385.333999999999</v>
      </c>
      <c r="F125" s="1780">
        <v>19614.894</v>
      </c>
      <c r="G125" s="1781">
        <v>-1.1703351545004592</v>
      </c>
      <c r="H125" s="1782">
        <v>311.2</v>
      </c>
      <c r="I125" s="1782">
        <v>-1.23770231672486</v>
      </c>
      <c r="J125" s="1793">
        <v>-7.9545454545454541</v>
      </c>
      <c r="K125" s="1793">
        <v>1.0430079835178985</v>
      </c>
      <c r="L125" s="1794">
        <v>-0.15118390140542903</v>
      </c>
    </row>
    <row r="126" spans="1:12">
      <c r="A126" s="1191" t="s">
        <v>20</v>
      </c>
      <c r="B126" s="1717" t="s">
        <v>26</v>
      </c>
      <c r="C126" s="1193">
        <v>19001.537254901959</v>
      </c>
      <c r="D126" s="1193">
        <v>19170.072549019606</v>
      </c>
      <c r="E126" s="1780">
        <v>19381.567999999999</v>
      </c>
      <c r="F126" s="1780">
        <v>19553.473999999998</v>
      </c>
      <c r="G126" s="1781">
        <v>-0.87915835313969803</v>
      </c>
      <c r="H126" s="1782">
        <v>348.1</v>
      </c>
      <c r="I126" s="1782">
        <v>1.8431831480397927</v>
      </c>
      <c r="J126" s="1793">
        <v>-14.563106796116504</v>
      </c>
      <c r="K126" s="1793">
        <v>2.2662889518413598</v>
      </c>
      <c r="L126" s="1794">
        <v>-0.52920568786552025</v>
      </c>
    </row>
    <row r="127" spans="1:12">
      <c r="A127" s="1191" t="s">
        <v>20</v>
      </c>
      <c r="B127" s="1717" t="s">
        <v>31</v>
      </c>
      <c r="C127" s="1193">
        <v>18202.270588235293</v>
      </c>
      <c r="D127" s="1193">
        <v>19049.280392156863</v>
      </c>
      <c r="E127" s="1780">
        <v>18566.315999999999</v>
      </c>
      <c r="F127" s="1780">
        <v>19430.266</v>
      </c>
      <c r="G127" s="1781">
        <v>-4.4464136517739945</v>
      </c>
      <c r="H127" s="1782">
        <v>371.1</v>
      </c>
      <c r="I127" s="1782">
        <v>-4.2816610781532027</v>
      </c>
      <c r="J127" s="1793">
        <v>-43.75</v>
      </c>
      <c r="K127" s="1793">
        <v>0.34766932783929949</v>
      </c>
      <c r="L127" s="1794">
        <v>-0.30370806393706096</v>
      </c>
    </row>
    <row r="128" spans="1:12">
      <c r="A128" s="1195" t="s">
        <v>20</v>
      </c>
      <c r="B128" s="1718" t="s">
        <v>27</v>
      </c>
      <c r="C128" s="1197">
        <v>17304.015418412866</v>
      </c>
      <c r="D128" s="1197">
        <v>17316.504971889284</v>
      </c>
      <c r="E128" s="1795">
        <v>17650.095726781125</v>
      </c>
      <c r="F128" s="1795">
        <v>17662.83507132707</v>
      </c>
      <c r="G128" s="1796">
        <v>-7.2125140128982079E-2</v>
      </c>
      <c r="H128" s="1797">
        <v>290.08529411764709</v>
      </c>
      <c r="I128" s="1797">
        <v>0.80943372823262805</v>
      </c>
      <c r="J128" s="1798">
        <v>2.5469168900804289</v>
      </c>
      <c r="K128" s="1798">
        <v>19.701261910893638</v>
      </c>
      <c r="L128" s="1799">
        <v>-0.54571868348823216</v>
      </c>
    </row>
    <row r="129" spans="1:12">
      <c r="A129" s="1191" t="s">
        <v>20</v>
      </c>
      <c r="B129" s="1717" t="s">
        <v>28</v>
      </c>
      <c r="C129" s="1193">
        <v>16931.129411764705</v>
      </c>
      <c r="D129" s="1193">
        <v>16849.599999999999</v>
      </c>
      <c r="E129" s="1780">
        <v>17269.752</v>
      </c>
      <c r="F129" s="1780">
        <v>17186.592000000001</v>
      </c>
      <c r="G129" s="1781">
        <v>0.48386556217777116</v>
      </c>
      <c r="H129" s="1782">
        <v>267.8</v>
      </c>
      <c r="I129" s="1782">
        <v>1.3242527430949678</v>
      </c>
      <c r="J129" s="1793">
        <v>10.225921521997622</v>
      </c>
      <c r="K129" s="1793">
        <v>11.936646922482616</v>
      </c>
      <c r="L129" s="1794">
        <v>0.52397220406763445</v>
      </c>
    </row>
    <row r="130" spans="1:12">
      <c r="A130" s="1191" t="s">
        <v>20</v>
      </c>
      <c r="B130" s="1717" t="s">
        <v>29</v>
      </c>
      <c r="C130" s="1193">
        <v>17763.880392156861</v>
      </c>
      <c r="D130" s="1193">
        <v>17817.700980392157</v>
      </c>
      <c r="E130" s="1780">
        <v>18119.157999999999</v>
      </c>
      <c r="F130" s="1780">
        <v>18174.055</v>
      </c>
      <c r="G130" s="1781">
        <v>-0.30206247312446693</v>
      </c>
      <c r="H130" s="1782">
        <v>320.10000000000002</v>
      </c>
      <c r="I130" s="1782">
        <v>2.0076481835564088</v>
      </c>
      <c r="J130" s="1793">
        <v>-11.6751269035533</v>
      </c>
      <c r="K130" s="1793">
        <v>6.7216070048931238</v>
      </c>
      <c r="L130" s="1794">
        <v>-1.2984771313533132</v>
      </c>
    </row>
    <row r="131" spans="1:12">
      <c r="A131" s="1191" t="s">
        <v>20</v>
      </c>
      <c r="B131" s="1717" t="s">
        <v>32</v>
      </c>
      <c r="C131" s="1193">
        <v>17855.427450980391</v>
      </c>
      <c r="D131" s="1193">
        <v>17818.242156862743</v>
      </c>
      <c r="E131" s="1780">
        <v>18212.536</v>
      </c>
      <c r="F131" s="1780">
        <v>18174.607</v>
      </c>
      <c r="G131" s="1781">
        <v>0.20869227048485886</v>
      </c>
      <c r="H131" s="1782">
        <v>351.7</v>
      </c>
      <c r="I131" s="1782">
        <v>-2.3055555555555585</v>
      </c>
      <c r="J131" s="1793">
        <v>35</v>
      </c>
      <c r="K131" s="1793">
        <v>1.0430079835178985</v>
      </c>
      <c r="L131" s="1794">
        <v>0.22878624379744794</v>
      </c>
    </row>
    <row r="132" spans="1:12">
      <c r="A132" s="1195" t="s">
        <v>20</v>
      </c>
      <c r="B132" s="1718" t="s">
        <v>33</v>
      </c>
      <c r="C132" s="1197">
        <v>15393.013347798586</v>
      </c>
      <c r="D132" s="1197">
        <v>14909.680894692485</v>
      </c>
      <c r="E132" s="1795">
        <v>15700.873614754557</v>
      </c>
      <c r="F132" s="1795">
        <v>15207.874512586335</v>
      </c>
      <c r="G132" s="1796">
        <v>3.2417357321051408</v>
      </c>
      <c r="H132" s="1797">
        <v>224.60738423028789</v>
      </c>
      <c r="I132" s="1797">
        <v>2.0540546765545575</v>
      </c>
      <c r="J132" s="1798">
        <v>0.37688442211055273</v>
      </c>
      <c r="K132" s="1798">
        <v>10.288436775688901</v>
      </c>
      <c r="L132" s="1799">
        <v>-0.51357163793574223</v>
      </c>
    </row>
    <row r="133" spans="1:12">
      <c r="A133" s="1191" t="s">
        <v>20</v>
      </c>
      <c r="B133" s="1717" t="s">
        <v>74</v>
      </c>
      <c r="C133" s="1193">
        <v>15073.029411764706</v>
      </c>
      <c r="D133" s="1193">
        <v>14597.798039215686</v>
      </c>
      <c r="E133" s="1780">
        <v>15374.49</v>
      </c>
      <c r="F133" s="1780">
        <v>14889.754000000001</v>
      </c>
      <c r="G133" s="1781">
        <v>3.2555003930890933</v>
      </c>
      <c r="H133" s="1782">
        <v>212.8</v>
      </c>
      <c r="I133" s="1782">
        <v>1.5751789976133708</v>
      </c>
      <c r="J133" s="1793">
        <v>-1.2915129151291513</v>
      </c>
      <c r="K133" s="1793">
        <v>6.8890033479268604</v>
      </c>
      <c r="L133" s="1794">
        <v>-0.46613303421454244</v>
      </c>
    </row>
    <row r="134" spans="1:12">
      <c r="A134" s="1191" t="s">
        <v>20</v>
      </c>
      <c r="B134" s="1717" t="s">
        <v>34</v>
      </c>
      <c r="C134" s="1193">
        <v>15530.937254901961</v>
      </c>
      <c r="D134" s="1193">
        <v>15295.317647058824</v>
      </c>
      <c r="E134" s="1780">
        <v>15841.556</v>
      </c>
      <c r="F134" s="1780">
        <v>15601.224</v>
      </c>
      <c r="G134" s="1781">
        <v>1.5404688760317802</v>
      </c>
      <c r="H134" s="1782">
        <v>234.9</v>
      </c>
      <c r="I134" s="1782">
        <v>0.72898799313894391</v>
      </c>
      <c r="J134" s="1793">
        <v>-4.9261083743842367</v>
      </c>
      <c r="K134" s="1793">
        <v>2.4851918619624001</v>
      </c>
      <c r="L134" s="1794">
        <v>-0.26959169075845724</v>
      </c>
    </row>
    <row r="135" spans="1:12" ht="15.75" thickBot="1">
      <c r="A135" s="1191" t="s">
        <v>20</v>
      </c>
      <c r="B135" s="1717" t="s">
        <v>35</v>
      </c>
      <c r="C135" s="1193">
        <v>16881.242156862743</v>
      </c>
      <c r="D135" s="1193">
        <v>16109.558823529411</v>
      </c>
      <c r="E135" s="1780">
        <v>17218.866999999998</v>
      </c>
      <c r="F135" s="1780">
        <v>16431.75</v>
      </c>
      <c r="G135" s="1781">
        <v>4.7902201530573336</v>
      </c>
      <c r="H135" s="1782">
        <v>285.60000000000002</v>
      </c>
      <c r="I135" s="1782">
        <v>1.8544935805991605</v>
      </c>
      <c r="J135" s="1793">
        <v>39.215686274509807</v>
      </c>
      <c r="K135" s="1793">
        <v>0.91424156579963944</v>
      </c>
      <c r="L135" s="1794">
        <v>0.22215308703725656</v>
      </c>
    </row>
    <row r="136" spans="1:12" ht="15.75" thickBot="1">
      <c r="A136" s="1721"/>
      <c r="B136" s="1722"/>
      <c r="C136" s="1802"/>
      <c r="D136" s="1802"/>
      <c r="E136" s="1802"/>
      <c r="F136" s="1802"/>
      <c r="G136" s="1803"/>
      <c r="H136" s="1804"/>
      <c r="I136" s="1804"/>
      <c r="J136" s="1804"/>
      <c r="K136" s="1804"/>
      <c r="L136" s="1805"/>
    </row>
    <row r="137" spans="1:12">
      <c r="A137" s="1195" t="s">
        <v>89</v>
      </c>
      <c r="B137" s="1718" t="s">
        <v>21</v>
      </c>
      <c r="C137" s="1197">
        <v>21767.567365535637</v>
      </c>
      <c r="D137" s="1197">
        <v>21342.852320128972</v>
      </c>
      <c r="E137" s="1795">
        <v>22202.918712846349</v>
      </c>
      <c r="F137" s="1795">
        <v>21769.709366531551</v>
      </c>
      <c r="G137" s="1796">
        <v>1.9899638484876037</v>
      </c>
      <c r="H137" s="1797">
        <v>357.67027027027029</v>
      </c>
      <c r="I137" s="1797">
        <v>3.5484840201894166</v>
      </c>
      <c r="J137" s="1798">
        <v>-26</v>
      </c>
      <c r="K137" s="1798">
        <v>1.4293072366726758</v>
      </c>
      <c r="L137" s="1799">
        <v>-0.60624711262845077</v>
      </c>
    </row>
    <row r="138" spans="1:12">
      <c r="A138" s="1191" t="s">
        <v>89</v>
      </c>
      <c r="B138" s="1717" t="s">
        <v>22</v>
      </c>
      <c r="C138" s="1193">
        <v>20835.009803921566</v>
      </c>
      <c r="D138" s="1193">
        <v>19682.548039215686</v>
      </c>
      <c r="E138" s="1780">
        <v>21251.71</v>
      </c>
      <c r="F138" s="1780">
        <v>20076.199000000001</v>
      </c>
      <c r="G138" s="1781">
        <v>5.8552468024450173</v>
      </c>
      <c r="H138" s="1782">
        <v>337.8</v>
      </c>
      <c r="I138" s="1782">
        <v>3.9384615384615422</v>
      </c>
      <c r="J138" s="1793">
        <v>-35.714285714285715</v>
      </c>
      <c r="K138" s="1793">
        <v>0.23177955189286636</v>
      </c>
      <c r="L138" s="1794">
        <v>-0.14819059331001055</v>
      </c>
    </row>
    <row r="139" spans="1:12">
      <c r="A139" s="1191" t="s">
        <v>89</v>
      </c>
      <c r="B139" s="1717" t="s">
        <v>23</v>
      </c>
      <c r="C139" s="1193">
        <v>22047.94901960784</v>
      </c>
      <c r="D139" s="1193">
        <v>21525.835294117645</v>
      </c>
      <c r="E139" s="1780">
        <v>22488.907999999999</v>
      </c>
      <c r="F139" s="1780">
        <v>21956.351999999999</v>
      </c>
      <c r="G139" s="1781">
        <v>2.4255213252183263</v>
      </c>
      <c r="H139" s="1782">
        <v>351.4</v>
      </c>
      <c r="I139" s="1782">
        <v>1.2096774193548356</v>
      </c>
      <c r="J139" s="1793">
        <v>-32.291666666666671</v>
      </c>
      <c r="K139" s="1793">
        <v>0.83698171516868403</v>
      </c>
      <c r="L139" s="1794">
        <v>-0.46577306838403687</v>
      </c>
    </row>
    <row r="140" spans="1:12">
      <c r="A140" s="1191" t="s">
        <v>89</v>
      </c>
      <c r="B140" s="1717" t="s">
        <v>30</v>
      </c>
      <c r="C140" s="1193">
        <v>21699.48137254902</v>
      </c>
      <c r="D140" s="1193">
        <v>22303.400980392158</v>
      </c>
      <c r="E140" s="1780">
        <v>22133.471000000001</v>
      </c>
      <c r="F140" s="1780">
        <v>22749.469000000001</v>
      </c>
      <c r="G140" s="1781">
        <v>-2.7077467170772187</v>
      </c>
      <c r="H140" s="1782">
        <v>385</v>
      </c>
      <c r="I140" s="1782">
        <v>6.7073170731707279</v>
      </c>
      <c r="J140" s="1793">
        <v>7.6923076923076925</v>
      </c>
      <c r="K140" s="1793">
        <v>0.36054596961112545</v>
      </c>
      <c r="L140" s="1794">
        <v>7.7165490655968783E-3</v>
      </c>
    </row>
    <row r="141" spans="1:12">
      <c r="A141" s="1195" t="s">
        <v>89</v>
      </c>
      <c r="B141" s="1718" t="s">
        <v>24</v>
      </c>
      <c r="C141" s="1197">
        <v>21932.484703744412</v>
      </c>
      <c r="D141" s="1197">
        <v>21386.323322780125</v>
      </c>
      <c r="E141" s="1795">
        <v>22371.1343978193</v>
      </c>
      <c r="F141" s="1795">
        <v>21814.049789235727</v>
      </c>
      <c r="G141" s="1796">
        <v>2.5537881042999615</v>
      </c>
      <c r="H141" s="1797">
        <v>306.81066666666663</v>
      </c>
      <c r="I141" s="1797">
        <v>-1.8674305807064675</v>
      </c>
      <c r="J141" s="1798">
        <v>24.060150375939848</v>
      </c>
      <c r="K141" s="1798">
        <v>10.623229461756374</v>
      </c>
      <c r="L141" s="1799">
        <v>1.5989385131880471</v>
      </c>
    </row>
    <row r="142" spans="1:12">
      <c r="A142" s="1191" t="s">
        <v>89</v>
      </c>
      <c r="B142" s="1717" t="s">
        <v>25</v>
      </c>
      <c r="C142" s="1193">
        <v>22262.201960784314</v>
      </c>
      <c r="D142" s="1193">
        <v>20897.880392156861</v>
      </c>
      <c r="E142" s="1780">
        <v>22707.446</v>
      </c>
      <c r="F142" s="1780">
        <v>21315.838</v>
      </c>
      <c r="G142" s="1781">
        <v>6.5285164955747934</v>
      </c>
      <c r="H142" s="1782">
        <v>278.8</v>
      </c>
      <c r="I142" s="1782">
        <v>-0.49964311206280421</v>
      </c>
      <c r="J142" s="1793">
        <v>68.656716417910445</v>
      </c>
      <c r="K142" s="1793">
        <v>2.9101210404326552</v>
      </c>
      <c r="L142" s="1794">
        <v>1.0916924883903154</v>
      </c>
    </row>
    <row r="143" spans="1:12">
      <c r="A143" s="1191" t="s">
        <v>89</v>
      </c>
      <c r="B143" s="1717" t="s">
        <v>26</v>
      </c>
      <c r="C143" s="1193">
        <v>21942.22450980392</v>
      </c>
      <c r="D143" s="1193">
        <v>21543.203921568627</v>
      </c>
      <c r="E143" s="1780">
        <v>22381.069</v>
      </c>
      <c r="F143" s="1780">
        <v>21974.067999999999</v>
      </c>
      <c r="G143" s="1781">
        <v>1.8521877696928954</v>
      </c>
      <c r="H143" s="1782">
        <v>310.5</v>
      </c>
      <c r="I143" s="1782">
        <v>-1.553582752060868</v>
      </c>
      <c r="J143" s="1793">
        <v>11.737089201877934</v>
      </c>
      <c r="K143" s="1793">
        <v>6.129281483389132</v>
      </c>
      <c r="L143" s="1794">
        <v>0.34830713137393321</v>
      </c>
    </row>
    <row r="144" spans="1:12">
      <c r="A144" s="1191" t="s">
        <v>89</v>
      </c>
      <c r="B144" s="1717" t="s">
        <v>31</v>
      </c>
      <c r="C144" s="1193">
        <v>21407.352941176468</v>
      </c>
      <c r="D144" s="1193">
        <v>21310.103921568629</v>
      </c>
      <c r="E144" s="1780">
        <v>21835.5</v>
      </c>
      <c r="F144" s="1780">
        <v>21736.306</v>
      </c>
      <c r="G144" s="1781">
        <v>0.45635169103710399</v>
      </c>
      <c r="H144" s="1782">
        <v>344</v>
      </c>
      <c r="I144" s="1782">
        <v>0.32079323417906763</v>
      </c>
      <c r="J144" s="1793">
        <v>17.142857142857142</v>
      </c>
      <c r="K144" s="1793">
        <v>1.5838269379345866</v>
      </c>
      <c r="L144" s="1794">
        <v>0.15893889342379808</v>
      </c>
    </row>
    <row r="145" spans="1:12">
      <c r="A145" s="1195" t="s">
        <v>89</v>
      </c>
      <c r="B145" s="1718" t="s">
        <v>27</v>
      </c>
      <c r="C145" s="1197">
        <v>19924.1538500514</v>
      </c>
      <c r="D145" s="1197">
        <v>19945.332861678184</v>
      </c>
      <c r="E145" s="1795">
        <v>20322.636927052426</v>
      </c>
      <c r="F145" s="1795">
        <v>20344.239518911749</v>
      </c>
      <c r="G145" s="1796">
        <v>-0.1061853004593304</v>
      </c>
      <c r="H145" s="1797">
        <v>265.78017524644031</v>
      </c>
      <c r="I145" s="1797">
        <v>-2.263546307317736</v>
      </c>
      <c r="J145" s="1798">
        <v>-3.0785562632696393</v>
      </c>
      <c r="K145" s="1798">
        <v>11.756373937677052</v>
      </c>
      <c r="L145" s="1799">
        <v>-1.0269073759340195</v>
      </c>
    </row>
    <row r="146" spans="1:12">
      <c r="A146" s="1191" t="s">
        <v>89</v>
      </c>
      <c r="B146" s="1717" t="s">
        <v>28</v>
      </c>
      <c r="C146" s="1193">
        <v>18887.182352941174</v>
      </c>
      <c r="D146" s="1193">
        <v>19168.132352941175</v>
      </c>
      <c r="E146" s="1780">
        <v>19264.925999999999</v>
      </c>
      <c r="F146" s="1780">
        <v>19551.494999999999</v>
      </c>
      <c r="G146" s="1781">
        <v>-1.4657140029445295</v>
      </c>
      <c r="H146" s="1782">
        <v>238.9</v>
      </c>
      <c r="I146" s="1782">
        <v>0.46257359125315156</v>
      </c>
      <c r="J146" s="1793">
        <v>2.7108433734939759</v>
      </c>
      <c r="K146" s="1793">
        <v>4.3909348441926346</v>
      </c>
      <c r="L146" s="1794">
        <v>-0.11442544892719209</v>
      </c>
    </row>
    <row r="147" spans="1:12">
      <c r="A147" s="1191" t="s">
        <v>89</v>
      </c>
      <c r="B147" s="1717" t="s">
        <v>29</v>
      </c>
      <c r="C147" s="1193">
        <v>20480.136274509805</v>
      </c>
      <c r="D147" s="1193">
        <v>20325.457843137254</v>
      </c>
      <c r="E147" s="1780">
        <v>20889.739000000001</v>
      </c>
      <c r="F147" s="1780">
        <v>20731.967000000001</v>
      </c>
      <c r="G147" s="1781">
        <v>0.76100835005188283</v>
      </c>
      <c r="H147" s="1782">
        <v>278.7</v>
      </c>
      <c r="I147" s="1782">
        <v>-2.9258098223615581</v>
      </c>
      <c r="J147" s="1782">
        <v>-7.0780399274047179</v>
      </c>
      <c r="K147" s="1782">
        <v>6.5928405871748659</v>
      </c>
      <c r="L147" s="1783">
        <v>-0.8844290559246053</v>
      </c>
    </row>
    <row r="148" spans="1:12" ht="15.75" thickBot="1">
      <c r="A148" s="1725" t="s">
        <v>89</v>
      </c>
      <c r="B148" s="1726" t="s">
        <v>32</v>
      </c>
      <c r="C148" s="1194">
        <v>20202.21470588235</v>
      </c>
      <c r="D148" s="1194">
        <v>20009.905882352941</v>
      </c>
      <c r="E148" s="1784">
        <v>20606.258999999998</v>
      </c>
      <c r="F148" s="1784">
        <v>20410.103999999999</v>
      </c>
      <c r="G148" s="1785">
        <v>0.96106810626736072</v>
      </c>
      <c r="H148" s="1786">
        <v>308.3</v>
      </c>
      <c r="I148" s="1786">
        <v>-4.3734491315136372</v>
      </c>
      <c r="J148" s="1786">
        <v>1.6949152542372881</v>
      </c>
      <c r="K148" s="1786">
        <v>0.77259850630955451</v>
      </c>
      <c r="L148" s="1787">
        <v>-2.8052871082221764E-2</v>
      </c>
    </row>
    <row r="149" spans="1:12">
      <c r="G149" s="1702"/>
      <c r="H149" s="1702"/>
      <c r="I149" s="1702"/>
      <c r="J149" s="1702"/>
      <c r="K149" s="1702"/>
      <c r="L149" s="1702"/>
    </row>
    <row r="150" spans="1:12" ht="15.75" thickBot="1">
      <c r="G150" s="1702"/>
      <c r="H150" s="1702"/>
      <c r="I150" s="1702"/>
      <c r="J150" s="1702"/>
      <c r="K150" s="1702"/>
      <c r="L150" s="1812"/>
    </row>
    <row r="151" spans="1:12" ht="15.75" thickBot="1">
      <c r="A151" s="1728" t="s">
        <v>271</v>
      </c>
      <c r="B151" s="1729"/>
      <c r="C151" s="1729"/>
      <c r="D151" s="1729"/>
      <c r="E151" s="1729"/>
      <c r="F151" s="1729"/>
      <c r="G151" s="1813"/>
      <c r="H151" s="1813"/>
      <c r="I151" s="1813"/>
      <c r="J151" s="1813"/>
      <c r="K151" s="1813"/>
      <c r="L151" s="1814"/>
    </row>
    <row r="152" spans="1:12">
      <c r="A152" s="1731"/>
      <c r="B152" s="1732"/>
      <c r="C152" s="1006" t="s">
        <v>5</v>
      </c>
      <c r="D152" s="1006" t="s">
        <v>5</v>
      </c>
      <c r="E152" s="1006"/>
      <c r="F152" s="1006"/>
      <c r="G152" s="1733"/>
      <c r="H152" s="1734" t="s">
        <v>6</v>
      </c>
      <c r="I152" s="1735"/>
      <c r="J152" s="1736" t="s">
        <v>7</v>
      </c>
      <c r="K152" s="1737" t="s">
        <v>8</v>
      </c>
      <c r="L152" s="1738"/>
    </row>
    <row r="153" spans="1:12">
      <c r="A153" s="1739" t="s">
        <v>9</v>
      </c>
      <c r="B153" s="1740" t="s">
        <v>10</v>
      </c>
      <c r="C153" s="1741" t="s">
        <v>36</v>
      </c>
      <c r="D153" s="1741" t="s">
        <v>36</v>
      </c>
      <c r="E153" s="1742" t="s">
        <v>37</v>
      </c>
      <c r="F153" s="1743"/>
      <c r="G153" s="1744"/>
      <c r="H153" s="1745" t="s">
        <v>11</v>
      </c>
      <c r="I153" s="1746"/>
      <c r="J153" s="1747" t="s">
        <v>12</v>
      </c>
      <c r="K153" s="1748" t="s">
        <v>13</v>
      </c>
      <c r="L153" s="1749"/>
    </row>
    <row r="154" spans="1:12" ht="45.75" thickBot="1">
      <c r="A154" s="1750" t="s">
        <v>14</v>
      </c>
      <c r="B154" s="1751" t="s">
        <v>15</v>
      </c>
      <c r="C154" s="1189" t="s">
        <v>532</v>
      </c>
      <c r="D154" s="1190" t="s">
        <v>517</v>
      </c>
      <c r="E154" s="1752" t="s">
        <v>532</v>
      </c>
      <c r="F154" s="1753" t="s">
        <v>517</v>
      </c>
      <c r="G154" s="1754" t="s">
        <v>16</v>
      </c>
      <c r="H154" s="1755" t="s">
        <v>532</v>
      </c>
      <c r="I154" s="1756" t="s">
        <v>16</v>
      </c>
      <c r="J154" s="1757" t="s">
        <v>16</v>
      </c>
      <c r="K154" s="1758" t="s">
        <v>532</v>
      </c>
      <c r="L154" s="1759" t="s">
        <v>17</v>
      </c>
    </row>
    <row r="155" spans="1:12" ht="15.75" thickBot="1">
      <c r="A155" s="1705" t="s">
        <v>18</v>
      </c>
      <c r="B155" s="1706" t="s">
        <v>19</v>
      </c>
      <c r="C155" s="1760">
        <v>18962.756551538085</v>
      </c>
      <c r="D155" s="1760">
        <v>18935.703974676191</v>
      </c>
      <c r="E155" s="1761">
        <v>19342.011682568846</v>
      </c>
      <c r="F155" s="1762">
        <v>19314.418054169717</v>
      </c>
      <c r="G155" s="1763">
        <v>0.14286544032410836</v>
      </c>
      <c r="H155" s="1764">
        <v>305.37439272841249</v>
      </c>
      <c r="I155" s="1764">
        <v>-0.12821832329547678</v>
      </c>
      <c r="J155" s="1765">
        <v>2.7040077257363593</v>
      </c>
      <c r="K155" s="1764">
        <v>100</v>
      </c>
      <c r="L155" s="1766" t="s">
        <v>19</v>
      </c>
    </row>
    <row r="156" spans="1:12" ht="15.75" thickBot="1">
      <c r="A156" s="1707"/>
      <c r="B156" s="1708"/>
      <c r="C156" s="1767"/>
      <c r="D156" s="1767"/>
      <c r="E156" s="1767"/>
      <c r="F156" s="1767"/>
      <c r="G156" s="1768"/>
      <c r="H156" s="1765"/>
      <c r="I156" s="1765"/>
      <c r="J156" s="1765"/>
      <c r="K156" s="1765"/>
      <c r="L156" s="1769"/>
    </row>
    <row r="157" spans="1:12">
      <c r="A157" s="1709" t="s">
        <v>80</v>
      </c>
      <c r="B157" s="1710" t="s">
        <v>19</v>
      </c>
      <c r="C157" s="1770">
        <v>18647.554201680668</v>
      </c>
      <c r="D157" s="1770">
        <v>19198.570879069339</v>
      </c>
      <c r="E157" s="1771">
        <v>19020.505285714284</v>
      </c>
      <c r="F157" s="1771">
        <v>19582.542296650725</v>
      </c>
      <c r="G157" s="1772">
        <v>-2.8700921587314459</v>
      </c>
      <c r="H157" s="1773">
        <v>218.20588235294119</v>
      </c>
      <c r="I157" s="1773">
        <v>-6.0357444413171946</v>
      </c>
      <c r="J157" s="1773">
        <v>88.888888888888886</v>
      </c>
      <c r="K157" s="1773">
        <v>0.26641592226923683</v>
      </c>
      <c r="L157" s="1774">
        <v>0.12155836553336044</v>
      </c>
    </row>
    <row r="158" spans="1:12">
      <c r="A158" s="1191" t="s">
        <v>81</v>
      </c>
      <c r="B158" s="1711" t="s">
        <v>19</v>
      </c>
      <c r="C158" s="1775">
        <v>20382.562232824388</v>
      </c>
      <c r="D158" s="1775">
        <v>20187.88966435035</v>
      </c>
      <c r="E158" s="1776">
        <v>20790.213477480876</v>
      </c>
      <c r="F158" s="1776">
        <v>20591.647457637358</v>
      </c>
      <c r="G158" s="1777">
        <v>0.96430370737466498</v>
      </c>
      <c r="H158" s="1778">
        <v>345.023841749089</v>
      </c>
      <c r="I158" s="1778">
        <v>0.93898773606624852</v>
      </c>
      <c r="J158" s="1778">
        <v>1.7478813559322033</v>
      </c>
      <c r="K158" s="1778">
        <v>30.104999216423757</v>
      </c>
      <c r="L158" s="1779">
        <v>-0.28289712994675753</v>
      </c>
    </row>
    <row r="159" spans="1:12">
      <c r="A159" s="1192" t="s">
        <v>82</v>
      </c>
      <c r="B159" s="1712" t="s">
        <v>19</v>
      </c>
      <c r="C159" s="1193">
        <v>20298.389981798169</v>
      </c>
      <c r="D159" s="1193">
        <v>20289.7778104682</v>
      </c>
      <c r="E159" s="1780">
        <v>20704.357781434133</v>
      </c>
      <c r="F159" s="1780">
        <v>20695.573366677563</v>
      </c>
      <c r="G159" s="1781">
        <v>4.2445863184994825E-2</v>
      </c>
      <c r="H159" s="1782">
        <v>396.23303964757707</v>
      </c>
      <c r="I159" s="1782">
        <v>-1.9884558846765517</v>
      </c>
      <c r="J159" s="1782">
        <v>0</v>
      </c>
      <c r="K159" s="1782">
        <v>3.5574361385362794</v>
      </c>
      <c r="L159" s="1783">
        <v>-9.6193348024158354E-2</v>
      </c>
    </row>
    <row r="160" spans="1:12">
      <c r="A160" s="1192" t="s">
        <v>83</v>
      </c>
      <c r="B160" s="1712" t="s">
        <v>19</v>
      </c>
      <c r="C160" s="1193" t="s">
        <v>73</v>
      </c>
      <c r="D160" s="1193" t="s">
        <v>200</v>
      </c>
      <c r="E160" s="1780" t="s">
        <v>73</v>
      </c>
      <c r="F160" s="1780" t="s">
        <v>200</v>
      </c>
      <c r="G160" s="1781" t="s">
        <v>73</v>
      </c>
      <c r="H160" s="1782" t="s">
        <v>73</v>
      </c>
      <c r="I160" s="1782" t="s">
        <v>73</v>
      </c>
      <c r="J160" s="1782" t="s">
        <v>73</v>
      </c>
      <c r="K160" s="1782" t="s">
        <v>73</v>
      </c>
      <c r="L160" s="1783" t="s">
        <v>73</v>
      </c>
    </row>
    <row r="161" spans="1:12">
      <c r="A161" s="1192" t="s">
        <v>71</v>
      </c>
      <c r="B161" s="1712" t="s">
        <v>19</v>
      </c>
      <c r="C161" s="1193">
        <v>16529.326834646236</v>
      </c>
      <c r="D161" s="1193">
        <v>16564.058827121007</v>
      </c>
      <c r="E161" s="1780">
        <v>16859.91337133916</v>
      </c>
      <c r="F161" s="1780">
        <v>16895.340003663427</v>
      </c>
      <c r="G161" s="1781">
        <v>-0.209682861171097</v>
      </c>
      <c r="H161" s="1782">
        <v>280.90589782118707</v>
      </c>
      <c r="I161" s="1782">
        <v>1.1375538494956605</v>
      </c>
      <c r="J161" s="1782">
        <v>5.8028616852146264</v>
      </c>
      <c r="K161" s="1782">
        <v>41.71759912239461</v>
      </c>
      <c r="L161" s="1783">
        <v>1.2218643726762792</v>
      </c>
    </row>
    <row r="162" spans="1:12" ht="15.75" thickBot="1">
      <c r="A162" s="1713" t="s">
        <v>84</v>
      </c>
      <c r="B162" s="1714" t="s">
        <v>19</v>
      </c>
      <c r="C162" s="1194">
        <v>20672.355840367967</v>
      </c>
      <c r="D162" s="1194">
        <v>20530.795865492171</v>
      </c>
      <c r="E162" s="1784">
        <v>21085.802957175329</v>
      </c>
      <c r="F162" s="1784">
        <v>20941.411782802013</v>
      </c>
      <c r="G162" s="1785">
        <v>0.68950066915686825</v>
      </c>
      <c r="H162" s="1786">
        <v>285.95707850707851</v>
      </c>
      <c r="I162" s="1786">
        <v>-2.4140989099299746</v>
      </c>
      <c r="J162" s="1786">
        <v>1.2377850162866448</v>
      </c>
      <c r="K162" s="1786">
        <v>24.353549600376116</v>
      </c>
      <c r="L162" s="1787">
        <v>-0.35271146513169072</v>
      </c>
    </row>
    <row r="163" spans="1:12" ht="15.75" thickBot="1">
      <c r="A163" s="1707"/>
      <c r="B163" s="1715"/>
      <c r="C163" s="1767"/>
      <c r="D163" s="1767"/>
      <c r="E163" s="1767"/>
      <c r="F163" s="1767"/>
      <c r="G163" s="1768"/>
      <c r="H163" s="1765"/>
      <c r="I163" s="1765"/>
      <c r="J163" s="1765"/>
      <c r="K163" s="1765"/>
      <c r="L163" s="1769"/>
    </row>
    <row r="164" spans="1:12">
      <c r="A164" s="1195" t="s">
        <v>85</v>
      </c>
      <c r="B164" s="1716" t="s">
        <v>21</v>
      </c>
      <c r="C164" s="1196" t="s">
        <v>73</v>
      </c>
      <c r="D164" s="1196" t="s">
        <v>73</v>
      </c>
      <c r="E164" s="1788" t="s">
        <v>73</v>
      </c>
      <c r="F164" s="1788" t="s">
        <v>73</v>
      </c>
      <c r="G164" s="1789" t="s">
        <v>73</v>
      </c>
      <c r="H164" s="1790" t="s">
        <v>73</v>
      </c>
      <c r="I164" s="1790" t="s">
        <v>73</v>
      </c>
      <c r="J164" s="1791" t="s">
        <v>73</v>
      </c>
      <c r="K164" s="1791" t="s">
        <v>73</v>
      </c>
      <c r="L164" s="1792" t="s">
        <v>73</v>
      </c>
    </row>
    <row r="165" spans="1:12">
      <c r="A165" s="1191" t="s">
        <v>85</v>
      </c>
      <c r="B165" s="1717" t="s">
        <v>22</v>
      </c>
      <c r="C165" s="1193" t="s">
        <v>73</v>
      </c>
      <c r="D165" s="1193" t="s">
        <v>73</v>
      </c>
      <c r="E165" s="1780" t="s">
        <v>73</v>
      </c>
      <c r="F165" s="1780" t="s">
        <v>73</v>
      </c>
      <c r="G165" s="1781" t="s">
        <v>73</v>
      </c>
      <c r="H165" s="1782" t="s">
        <v>73</v>
      </c>
      <c r="I165" s="1782" t="s">
        <v>73</v>
      </c>
      <c r="J165" s="1793" t="s">
        <v>73</v>
      </c>
      <c r="K165" s="1793" t="s">
        <v>73</v>
      </c>
      <c r="L165" s="1794" t="s">
        <v>73</v>
      </c>
    </row>
    <row r="166" spans="1:12">
      <c r="A166" s="1191" t="s">
        <v>85</v>
      </c>
      <c r="B166" s="1717" t="s">
        <v>23</v>
      </c>
      <c r="C166" s="1193" t="s">
        <v>73</v>
      </c>
      <c r="D166" s="1193" t="s">
        <v>73</v>
      </c>
      <c r="E166" s="1780" t="s">
        <v>73</v>
      </c>
      <c r="F166" s="1780" t="s">
        <v>73</v>
      </c>
      <c r="G166" s="1781" t="s">
        <v>73</v>
      </c>
      <c r="H166" s="1782" t="s">
        <v>73</v>
      </c>
      <c r="I166" s="1782" t="s">
        <v>73</v>
      </c>
      <c r="J166" s="1793" t="s">
        <v>73</v>
      </c>
      <c r="K166" s="1793" t="s">
        <v>73</v>
      </c>
      <c r="L166" s="1794" t="s">
        <v>73</v>
      </c>
    </row>
    <row r="167" spans="1:12">
      <c r="A167" s="1195" t="s">
        <v>85</v>
      </c>
      <c r="B167" s="1718" t="s">
        <v>24</v>
      </c>
      <c r="C167" s="1197" t="s">
        <v>200</v>
      </c>
      <c r="D167" s="1197" t="s">
        <v>200</v>
      </c>
      <c r="E167" s="1795" t="s">
        <v>200</v>
      </c>
      <c r="F167" s="1795" t="s">
        <v>200</v>
      </c>
      <c r="G167" s="1796" t="s">
        <v>73</v>
      </c>
      <c r="H167" s="1797" t="s">
        <v>200</v>
      </c>
      <c r="I167" s="1797" t="s">
        <v>73</v>
      </c>
      <c r="J167" s="1798" t="s">
        <v>73</v>
      </c>
      <c r="K167" s="1798">
        <v>3.1343049678733741E-2</v>
      </c>
      <c r="L167" s="1799" t="s">
        <v>73</v>
      </c>
    </row>
    <row r="168" spans="1:12">
      <c r="A168" s="1191" t="s">
        <v>85</v>
      </c>
      <c r="B168" s="1717" t="s">
        <v>25</v>
      </c>
      <c r="C168" s="1193" t="s">
        <v>200</v>
      </c>
      <c r="D168" s="1193" t="s">
        <v>200</v>
      </c>
      <c r="E168" s="1780" t="s">
        <v>200</v>
      </c>
      <c r="F168" s="1780" t="s">
        <v>200</v>
      </c>
      <c r="G168" s="1781" t="s">
        <v>73</v>
      </c>
      <c r="H168" s="1782" t="s">
        <v>200</v>
      </c>
      <c r="I168" s="1782" t="s">
        <v>73</v>
      </c>
      <c r="J168" s="1793" t="s">
        <v>73</v>
      </c>
      <c r="K168" s="1793">
        <v>3.1343049678733741E-2</v>
      </c>
      <c r="L168" s="1794" t="s">
        <v>73</v>
      </c>
    </row>
    <row r="169" spans="1:12">
      <c r="A169" s="1191" t="s">
        <v>85</v>
      </c>
      <c r="B169" s="1717" t="s">
        <v>26</v>
      </c>
      <c r="C169" s="1193" t="s">
        <v>73</v>
      </c>
      <c r="D169" s="1193" t="s">
        <v>200</v>
      </c>
      <c r="E169" s="1780" t="s">
        <v>73</v>
      </c>
      <c r="F169" s="1780" t="s">
        <v>200</v>
      </c>
      <c r="G169" s="1781" t="s">
        <v>73</v>
      </c>
      <c r="H169" s="1782" t="s">
        <v>73</v>
      </c>
      <c r="I169" s="1782" t="s">
        <v>73</v>
      </c>
      <c r="J169" s="1793" t="s">
        <v>73</v>
      </c>
      <c r="K169" s="1793" t="s">
        <v>73</v>
      </c>
      <c r="L169" s="1794" t="s">
        <v>73</v>
      </c>
    </row>
    <row r="170" spans="1:12">
      <c r="A170" s="1195" t="s">
        <v>85</v>
      </c>
      <c r="B170" s="1718" t="s">
        <v>27</v>
      </c>
      <c r="C170" s="1197">
        <v>18497.932352941174</v>
      </c>
      <c r="D170" s="1197">
        <v>18792.002872486577</v>
      </c>
      <c r="E170" s="1795">
        <v>18867.891</v>
      </c>
      <c r="F170" s="1795">
        <v>19167.842929936309</v>
      </c>
      <c r="G170" s="1796">
        <v>-1.5648705544630932</v>
      </c>
      <c r="H170" s="1797">
        <v>217.3</v>
      </c>
      <c r="I170" s="1797">
        <v>-3.114649681528654</v>
      </c>
      <c r="J170" s="1798">
        <v>114.28571428571428</v>
      </c>
      <c r="K170" s="1798">
        <v>0.23507287259050302</v>
      </c>
      <c r="L170" s="1799">
        <v>0.12240588401815471</v>
      </c>
    </row>
    <row r="171" spans="1:12">
      <c r="A171" s="1191" t="s">
        <v>85</v>
      </c>
      <c r="B171" s="1717" t="s">
        <v>28</v>
      </c>
      <c r="C171" s="1193">
        <v>18497.932352941174</v>
      </c>
      <c r="D171" s="1193">
        <v>18430.808823529409</v>
      </c>
      <c r="E171" s="1780">
        <v>18867.891</v>
      </c>
      <c r="F171" s="1780">
        <v>18799.424999999999</v>
      </c>
      <c r="G171" s="1781">
        <v>0.36419198991458701</v>
      </c>
      <c r="H171" s="1782">
        <v>217.3</v>
      </c>
      <c r="I171" s="1782">
        <v>18.097826086956527</v>
      </c>
      <c r="J171" s="1793">
        <v>200</v>
      </c>
      <c r="K171" s="1793">
        <v>0.23507287259050302</v>
      </c>
      <c r="L171" s="1794">
        <v>0.1545964521816828</v>
      </c>
    </row>
    <row r="172" spans="1:12" ht="15.75" thickBot="1">
      <c r="A172" s="1719" t="s">
        <v>85</v>
      </c>
      <c r="B172" s="1720" t="s">
        <v>29</v>
      </c>
      <c r="C172" s="1198" t="s">
        <v>73</v>
      </c>
      <c r="D172" s="1198" t="s">
        <v>200</v>
      </c>
      <c r="E172" s="1800" t="s">
        <v>73</v>
      </c>
      <c r="F172" s="1800" t="s">
        <v>200</v>
      </c>
      <c r="G172" s="1801" t="s">
        <v>73</v>
      </c>
      <c r="H172" s="1793" t="s">
        <v>73</v>
      </c>
      <c r="I172" s="1793" t="s">
        <v>73</v>
      </c>
      <c r="J172" s="1793" t="s">
        <v>73</v>
      </c>
      <c r="K172" s="1793">
        <v>0</v>
      </c>
      <c r="L172" s="1794" t="s">
        <v>73</v>
      </c>
    </row>
    <row r="173" spans="1:12" ht="15.75" thickBot="1">
      <c r="A173" s="1707"/>
      <c r="B173" s="1715"/>
      <c r="C173" s="1767"/>
      <c r="D173" s="1767"/>
      <c r="E173" s="1767"/>
      <c r="F173" s="1767"/>
      <c r="G173" s="1768"/>
      <c r="H173" s="1765"/>
      <c r="I173" s="1765"/>
      <c r="J173" s="1765"/>
      <c r="K173" s="1765"/>
      <c r="L173" s="1769"/>
    </row>
    <row r="174" spans="1:12">
      <c r="A174" s="1195" t="s">
        <v>86</v>
      </c>
      <c r="B174" s="1716" t="s">
        <v>21</v>
      </c>
      <c r="C174" s="1196">
        <v>21215.791468550913</v>
      </c>
      <c r="D174" s="1196">
        <v>21535.680699011889</v>
      </c>
      <c r="E174" s="1788">
        <v>21640.107297921932</v>
      </c>
      <c r="F174" s="1788">
        <v>21966.394312992128</v>
      </c>
      <c r="G174" s="1789">
        <v>-1.4853917780999337</v>
      </c>
      <c r="H174" s="1790">
        <v>411.91240000000005</v>
      </c>
      <c r="I174" s="1790">
        <v>-0.89596675415571669</v>
      </c>
      <c r="J174" s="1791">
        <v>13.636363636363635</v>
      </c>
      <c r="K174" s="1791">
        <v>3.9178812098417177</v>
      </c>
      <c r="L174" s="1792">
        <v>0.37691871185362835</v>
      </c>
    </row>
    <row r="175" spans="1:12">
      <c r="A175" s="1191" t="s">
        <v>86</v>
      </c>
      <c r="B175" s="1717" t="s">
        <v>22</v>
      </c>
      <c r="C175" s="1193">
        <v>21273.392156862745</v>
      </c>
      <c r="D175" s="1193">
        <v>21656.526470588233</v>
      </c>
      <c r="E175" s="1780">
        <v>21698.86</v>
      </c>
      <c r="F175" s="1780">
        <v>22089.656999999999</v>
      </c>
      <c r="G175" s="1781">
        <v>-1.7691401908141835</v>
      </c>
      <c r="H175" s="1782">
        <v>404.5</v>
      </c>
      <c r="I175" s="1782">
        <v>-1.7249757045675467</v>
      </c>
      <c r="J175" s="1793">
        <v>22.602739726027394</v>
      </c>
      <c r="K175" s="1793">
        <v>2.8052029462466699</v>
      </c>
      <c r="L175" s="1794">
        <v>0.45529147030911954</v>
      </c>
    </row>
    <row r="176" spans="1:12">
      <c r="A176" s="1191" t="s">
        <v>86</v>
      </c>
      <c r="B176" s="1717" t="s">
        <v>23</v>
      </c>
      <c r="C176" s="1193">
        <v>21079.354901960782</v>
      </c>
      <c r="D176" s="1193">
        <v>21304.05</v>
      </c>
      <c r="E176" s="1780">
        <v>21500.941999999999</v>
      </c>
      <c r="F176" s="1780">
        <v>21730.131000000001</v>
      </c>
      <c r="G176" s="1781">
        <v>-1.0547060208702934</v>
      </c>
      <c r="H176" s="1782">
        <v>430.6</v>
      </c>
      <c r="I176" s="1782">
        <v>1.6525023607176579</v>
      </c>
      <c r="J176" s="1793">
        <v>-4.0540540540540544</v>
      </c>
      <c r="K176" s="1793">
        <v>1.1126782635950478</v>
      </c>
      <c r="L176" s="1794">
        <v>-7.8372758455491409E-2</v>
      </c>
    </row>
    <row r="177" spans="1:12">
      <c r="A177" s="1195" t="s">
        <v>86</v>
      </c>
      <c r="B177" s="1718" t="s">
        <v>24</v>
      </c>
      <c r="C177" s="1197">
        <v>20758.531886046865</v>
      </c>
      <c r="D177" s="1197">
        <v>20560.923560701856</v>
      </c>
      <c r="E177" s="1795">
        <v>21173.702523767803</v>
      </c>
      <c r="F177" s="1795">
        <v>20972.142031915893</v>
      </c>
      <c r="G177" s="1796">
        <v>0.96108681480971225</v>
      </c>
      <c r="H177" s="1797">
        <v>365.79102564102561</v>
      </c>
      <c r="I177" s="1797">
        <v>-0.15519174977733888</v>
      </c>
      <c r="J177" s="1798">
        <v>7.7720207253886011</v>
      </c>
      <c r="K177" s="1798">
        <v>9.7790314997649279</v>
      </c>
      <c r="L177" s="1799">
        <v>0.45986201642354629</v>
      </c>
    </row>
    <row r="178" spans="1:12">
      <c r="A178" s="1191" t="s">
        <v>86</v>
      </c>
      <c r="B178" s="1717" t="s">
        <v>25</v>
      </c>
      <c r="C178" s="1193">
        <v>20772.326470588236</v>
      </c>
      <c r="D178" s="1193">
        <v>20522.312745098036</v>
      </c>
      <c r="E178" s="1780">
        <v>21187.773000000001</v>
      </c>
      <c r="F178" s="1780">
        <v>20932.758999999998</v>
      </c>
      <c r="G178" s="1781">
        <v>1.2182531695893641</v>
      </c>
      <c r="H178" s="1782">
        <v>357.3</v>
      </c>
      <c r="I178" s="1782">
        <v>-0.27909572983533354</v>
      </c>
      <c r="J178" s="1793">
        <v>12.373737373737374</v>
      </c>
      <c r="K178" s="1793">
        <v>6.973828553518258</v>
      </c>
      <c r="L178" s="1794">
        <v>0.60009605713969716</v>
      </c>
    </row>
    <row r="179" spans="1:12">
      <c r="A179" s="1191" t="s">
        <v>86</v>
      </c>
      <c r="B179" s="1717" t="s">
        <v>26</v>
      </c>
      <c r="C179" s="1193">
        <v>20726.865686274508</v>
      </c>
      <c r="D179" s="1193">
        <v>20638.931372549017</v>
      </c>
      <c r="E179" s="1780">
        <v>21141.402999999998</v>
      </c>
      <c r="F179" s="1780">
        <v>21051.71</v>
      </c>
      <c r="G179" s="1781">
        <v>0.42606040079404145</v>
      </c>
      <c r="H179" s="1782">
        <v>386.9</v>
      </c>
      <c r="I179" s="1782">
        <v>0.80771235018237775</v>
      </c>
      <c r="J179" s="1793">
        <v>-2.1857923497267762</v>
      </c>
      <c r="K179" s="1793">
        <v>2.8052029462466699</v>
      </c>
      <c r="L179" s="1794">
        <v>-0.14023404071614998</v>
      </c>
    </row>
    <row r="180" spans="1:12">
      <c r="A180" s="1195" t="s">
        <v>86</v>
      </c>
      <c r="B180" s="1718" t="s">
        <v>27</v>
      </c>
      <c r="C180" s="1197">
        <v>19864.914226420493</v>
      </c>
      <c r="D180" s="1197">
        <v>19595.853030146583</v>
      </c>
      <c r="E180" s="1795">
        <v>20262.212510948902</v>
      </c>
      <c r="F180" s="1795">
        <v>19987.770090749516</v>
      </c>
      <c r="G180" s="1796">
        <v>1.3730517158910089</v>
      </c>
      <c r="H180" s="1797">
        <v>316.67535816618908</v>
      </c>
      <c r="I180" s="1797">
        <v>0.90009279071430248</v>
      </c>
      <c r="J180" s="1798">
        <v>-3.8567493112947657</v>
      </c>
      <c r="K180" s="1798">
        <v>16.408086506817114</v>
      </c>
      <c r="L180" s="1799">
        <v>-1.1196778582239304</v>
      </c>
    </row>
    <row r="181" spans="1:12">
      <c r="A181" s="1191" t="s">
        <v>86</v>
      </c>
      <c r="B181" s="1717" t="s">
        <v>28</v>
      </c>
      <c r="C181" s="1193">
        <v>19847.562745098039</v>
      </c>
      <c r="D181" s="1193">
        <v>19608.563725490196</v>
      </c>
      <c r="E181" s="1780">
        <v>20244.513999999999</v>
      </c>
      <c r="F181" s="1780">
        <v>20000.735000000001</v>
      </c>
      <c r="G181" s="1781">
        <v>1.2188502072548764</v>
      </c>
      <c r="H181" s="1782">
        <v>308.3</v>
      </c>
      <c r="I181" s="1782">
        <v>-0.16191709844559585</v>
      </c>
      <c r="J181" s="1793">
        <v>1.5037593984962405</v>
      </c>
      <c r="K181" s="1793">
        <v>12.693935119887165</v>
      </c>
      <c r="L181" s="1794">
        <v>-0.15010157736054275</v>
      </c>
    </row>
    <row r="182" spans="1:12" ht="15.75" thickBot="1">
      <c r="A182" s="1719" t="s">
        <v>86</v>
      </c>
      <c r="B182" s="1720" t="s">
        <v>29</v>
      </c>
      <c r="C182" s="1198">
        <v>19917.854901960782</v>
      </c>
      <c r="D182" s="1198">
        <v>19563.001960784313</v>
      </c>
      <c r="E182" s="1800">
        <v>20316.212</v>
      </c>
      <c r="F182" s="1800">
        <v>19954.261999999999</v>
      </c>
      <c r="G182" s="1801">
        <v>1.8138982038022791</v>
      </c>
      <c r="H182" s="1793">
        <v>345.3</v>
      </c>
      <c r="I182" s="1793">
        <v>5.3707659444614047</v>
      </c>
      <c r="J182" s="1793">
        <v>-18.556701030927837</v>
      </c>
      <c r="K182" s="1793">
        <v>3.7141513869299478</v>
      </c>
      <c r="L182" s="1794">
        <v>-0.96957628086338854</v>
      </c>
    </row>
    <row r="183" spans="1:12" ht="15.75" thickBot="1">
      <c r="A183" s="1721"/>
      <c r="B183" s="1722"/>
      <c r="C183" s="1802"/>
      <c r="D183" s="1802"/>
      <c r="E183" s="1802"/>
      <c r="F183" s="1802"/>
      <c r="G183" s="1803"/>
      <c r="H183" s="1804"/>
      <c r="I183" s="1804"/>
      <c r="J183" s="1804"/>
      <c r="K183" s="1804"/>
      <c r="L183" s="1805"/>
    </row>
    <row r="184" spans="1:12">
      <c r="A184" s="1191" t="s">
        <v>87</v>
      </c>
      <c r="B184" s="1723" t="s">
        <v>26</v>
      </c>
      <c r="C184" s="1806">
        <v>20696.109803921569</v>
      </c>
      <c r="D184" s="1806">
        <v>20726.296078431373</v>
      </c>
      <c r="E184" s="1807">
        <v>21110.031999999999</v>
      </c>
      <c r="F184" s="1807">
        <v>21140.822</v>
      </c>
      <c r="G184" s="1808">
        <v>-0.14564239744320667</v>
      </c>
      <c r="H184" s="1809">
        <v>408.5</v>
      </c>
      <c r="I184" s="1809">
        <v>-3.1761080824839958</v>
      </c>
      <c r="J184" s="1809">
        <v>2.8571428571428572</v>
      </c>
      <c r="K184" s="1809">
        <v>1.692524682651622</v>
      </c>
      <c r="L184" s="1810">
        <v>2.5198540663975422E-3</v>
      </c>
    </row>
    <row r="185" spans="1:12" ht="15.75" thickBot="1">
      <c r="A185" s="1719" t="s">
        <v>87</v>
      </c>
      <c r="B185" s="1720" t="s">
        <v>29</v>
      </c>
      <c r="C185" s="1198">
        <v>19915.509803921566</v>
      </c>
      <c r="D185" s="1198">
        <v>19882.409803921568</v>
      </c>
      <c r="E185" s="1800">
        <v>20313.82</v>
      </c>
      <c r="F185" s="1800">
        <v>20280.058000000001</v>
      </c>
      <c r="G185" s="1801">
        <v>0.16647881381798221</v>
      </c>
      <c r="H185" s="1793">
        <v>385.1</v>
      </c>
      <c r="I185" s="1793">
        <v>-1.0280133641737343</v>
      </c>
      <c r="J185" s="1793">
        <v>-2.459016393442623</v>
      </c>
      <c r="K185" s="1793">
        <v>1.8649114558846573</v>
      </c>
      <c r="L185" s="1794">
        <v>-9.8713202090555896E-2</v>
      </c>
    </row>
    <row r="186" spans="1:12" ht="15.75" thickBot="1">
      <c r="A186" s="1721"/>
      <c r="B186" s="1722"/>
      <c r="C186" s="1802"/>
      <c r="D186" s="1802"/>
      <c r="E186" s="1802"/>
      <c r="F186" s="1802"/>
      <c r="G186" s="1803"/>
      <c r="H186" s="1804"/>
      <c r="I186" s="1804"/>
      <c r="J186" s="1804"/>
      <c r="K186" s="1804"/>
      <c r="L186" s="1805"/>
    </row>
    <row r="187" spans="1:12">
      <c r="A187" s="1195" t="s">
        <v>88</v>
      </c>
      <c r="B187" s="1716" t="s">
        <v>21</v>
      </c>
      <c r="C187" s="1196" t="s">
        <v>73</v>
      </c>
      <c r="D187" s="1196" t="s">
        <v>73</v>
      </c>
      <c r="E187" s="1788" t="s">
        <v>73</v>
      </c>
      <c r="F187" s="1788" t="s">
        <v>73</v>
      </c>
      <c r="G187" s="1789" t="s">
        <v>73</v>
      </c>
      <c r="H187" s="1790" t="s">
        <v>73</v>
      </c>
      <c r="I187" s="1790" t="s">
        <v>73</v>
      </c>
      <c r="J187" s="1791" t="s">
        <v>73</v>
      </c>
      <c r="K187" s="1791" t="s">
        <v>73</v>
      </c>
      <c r="L187" s="1792" t="s">
        <v>73</v>
      </c>
    </row>
    <row r="188" spans="1:12">
      <c r="A188" s="1192" t="s">
        <v>88</v>
      </c>
      <c r="B188" s="1717" t="s">
        <v>22</v>
      </c>
      <c r="C188" s="1193" t="s">
        <v>73</v>
      </c>
      <c r="D188" s="1193" t="s">
        <v>73</v>
      </c>
      <c r="E188" s="1780" t="s">
        <v>73</v>
      </c>
      <c r="F188" s="1780" t="s">
        <v>73</v>
      </c>
      <c r="G188" s="1781" t="s">
        <v>73</v>
      </c>
      <c r="H188" s="1782" t="s">
        <v>73</v>
      </c>
      <c r="I188" s="1782" t="s">
        <v>73</v>
      </c>
      <c r="J188" s="1793" t="s">
        <v>73</v>
      </c>
      <c r="K188" s="1793" t="s">
        <v>73</v>
      </c>
      <c r="L188" s="1794" t="s">
        <v>73</v>
      </c>
    </row>
    <row r="189" spans="1:12">
      <c r="A189" s="1192" t="s">
        <v>88</v>
      </c>
      <c r="B189" s="1717" t="s">
        <v>23</v>
      </c>
      <c r="C189" s="1193" t="s">
        <v>73</v>
      </c>
      <c r="D189" s="1193" t="s">
        <v>73</v>
      </c>
      <c r="E189" s="1780" t="s">
        <v>73</v>
      </c>
      <c r="F189" s="1780" t="s">
        <v>73</v>
      </c>
      <c r="G189" s="1781" t="s">
        <v>73</v>
      </c>
      <c r="H189" s="1782" t="s">
        <v>73</v>
      </c>
      <c r="I189" s="1782" t="s">
        <v>73</v>
      </c>
      <c r="J189" s="1793" t="s">
        <v>73</v>
      </c>
      <c r="K189" s="1793" t="s">
        <v>73</v>
      </c>
      <c r="L189" s="1794" t="s">
        <v>73</v>
      </c>
    </row>
    <row r="190" spans="1:12">
      <c r="A190" s="1192" t="s">
        <v>88</v>
      </c>
      <c r="B190" s="1717" t="s">
        <v>30</v>
      </c>
      <c r="C190" s="1193" t="s">
        <v>73</v>
      </c>
      <c r="D190" s="1193" t="s">
        <v>73</v>
      </c>
      <c r="E190" s="1780" t="s">
        <v>73</v>
      </c>
      <c r="F190" s="1780" t="s">
        <v>73</v>
      </c>
      <c r="G190" s="1781" t="s">
        <v>73</v>
      </c>
      <c r="H190" s="1782" t="s">
        <v>73</v>
      </c>
      <c r="I190" s="1782" t="s">
        <v>73</v>
      </c>
      <c r="J190" s="1793" t="s">
        <v>73</v>
      </c>
      <c r="K190" s="1793" t="s">
        <v>73</v>
      </c>
      <c r="L190" s="1794" t="s">
        <v>73</v>
      </c>
    </row>
    <row r="191" spans="1:12">
      <c r="A191" s="1199" t="s">
        <v>88</v>
      </c>
      <c r="B191" s="1718" t="s">
        <v>24</v>
      </c>
      <c r="C191" s="1197" t="s">
        <v>73</v>
      </c>
      <c r="D191" s="1197" t="s">
        <v>200</v>
      </c>
      <c r="E191" s="1795" t="s">
        <v>73</v>
      </c>
      <c r="F191" s="1795" t="s">
        <v>200</v>
      </c>
      <c r="G191" s="1796" t="s">
        <v>73</v>
      </c>
      <c r="H191" s="1797" t="s">
        <v>73</v>
      </c>
      <c r="I191" s="1797" t="s">
        <v>73</v>
      </c>
      <c r="J191" s="1798" t="s">
        <v>73</v>
      </c>
      <c r="K191" s="1798" t="s">
        <v>73</v>
      </c>
      <c r="L191" s="1799" t="s">
        <v>73</v>
      </c>
    </row>
    <row r="192" spans="1:12">
      <c r="A192" s="1192" t="s">
        <v>88</v>
      </c>
      <c r="B192" s="1717" t="s">
        <v>26</v>
      </c>
      <c r="C192" s="1193" t="s">
        <v>73</v>
      </c>
      <c r="D192" s="1193" t="s">
        <v>73</v>
      </c>
      <c r="E192" s="1780" t="s">
        <v>73</v>
      </c>
      <c r="F192" s="1815" t="s">
        <v>73</v>
      </c>
      <c r="G192" s="1781" t="s">
        <v>73</v>
      </c>
      <c r="H192" s="1782" t="s">
        <v>73</v>
      </c>
      <c r="I192" s="1782" t="s">
        <v>73</v>
      </c>
      <c r="J192" s="1793" t="s">
        <v>73</v>
      </c>
      <c r="K192" s="1793" t="s">
        <v>73</v>
      </c>
      <c r="L192" s="1794" t="s">
        <v>73</v>
      </c>
    </row>
    <row r="193" spans="1:12">
      <c r="A193" s="1192" t="s">
        <v>88</v>
      </c>
      <c r="B193" s="1717" t="s">
        <v>31</v>
      </c>
      <c r="C193" s="1193" t="s">
        <v>73</v>
      </c>
      <c r="D193" s="1193" t="s">
        <v>200</v>
      </c>
      <c r="E193" s="1780" t="s">
        <v>73</v>
      </c>
      <c r="F193" s="1780" t="s">
        <v>200</v>
      </c>
      <c r="G193" s="1781" t="s">
        <v>73</v>
      </c>
      <c r="H193" s="1782" t="s">
        <v>73</v>
      </c>
      <c r="I193" s="1782" t="s">
        <v>73</v>
      </c>
      <c r="J193" s="1793" t="s">
        <v>73</v>
      </c>
      <c r="K193" s="1793" t="s">
        <v>73</v>
      </c>
      <c r="L193" s="1794" t="s">
        <v>73</v>
      </c>
    </row>
    <row r="194" spans="1:12">
      <c r="A194" s="1199" t="s">
        <v>88</v>
      </c>
      <c r="B194" s="1718" t="s">
        <v>27</v>
      </c>
      <c r="C194" s="1197" t="s">
        <v>73</v>
      </c>
      <c r="D194" s="1197" t="s">
        <v>200</v>
      </c>
      <c r="E194" s="1795" t="s">
        <v>73</v>
      </c>
      <c r="F194" s="1795" t="s">
        <v>200</v>
      </c>
      <c r="G194" s="1796" t="s">
        <v>73</v>
      </c>
      <c r="H194" s="1797" t="s">
        <v>73</v>
      </c>
      <c r="I194" s="1797" t="s">
        <v>73</v>
      </c>
      <c r="J194" s="1798" t="s">
        <v>73</v>
      </c>
      <c r="K194" s="1798" t="s">
        <v>73</v>
      </c>
      <c r="L194" s="1799" t="s">
        <v>73</v>
      </c>
    </row>
    <row r="195" spans="1:12">
      <c r="A195" s="1192" t="s">
        <v>88</v>
      </c>
      <c r="B195" s="1717" t="s">
        <v>29</v>
      </c>
      <c r="C195" s="1193" t="s">
        <v>73</v>
      </c>
      <c r="D195" s="1193" t="s">
        <v>200</v>
      </c>
      <c r="E195" s="1780" t="s">
        <v>73</v>
      </c>
      <c r="F195" s="1780" t="s">
        <v>200</v>
      </c>
      <c r="G195" s="1781" t="s">
        <v>73</v>
      </c>
      <c r="H195" s="1782" t="s">
        <v>73</v>
      </c>
      <c r="I195" s="1782" t="s">
        <v>73</v>
      </c>
      <c r="J195" s="1793" t="s">
        <v>73</v>
      </c>
      <c r="K195" s="1793" t="s">
        <v>73</v>
      </c>
      <c r="L195" s="1794" t="s">
        <v>73</v>
      </c>
    </row>
    <row r="196" spans="1:12" ht="15.75" thickBot="1">
      <c r="A196" s="1724" t="s">
        <v>88</v>
      </c>
      <c r="B196" s="1717" t="s">
        <v>32</v>
      </c>
      <c r="C196" s="1198" t="s">
        <v>73</v>
      </c>
      <c r="D196" s="1198" t="s">
        <v>200</v>
      </c>
      <c r="E196" s="1800" t="s">
        <v>73</v>
      </c>
      <c r="F196" s="1800" t="s">
        <v>200</v>
      </c>
      <c r="G196" s="1801" t="s">
        <v>73</v>
      </c>
      <c r="H196" s="1793" t="s">
        <v>73</v>
      </c>
      <c r="I196" s="1793" t="s">
        <v>73</v>
      </c>
      <c r="J196" s="1793" t="s">
        <v>73</v>
      </c>
      <c r="K196" s="1793" t="s">
        <v>73</v>
      </c>
      <c r="L196" s="1794" t="s">
        <v>73</v>
      </c>
    </row>
    <row r="197" spans="1:12" ht="15.75" thickBot="1">
      <c r="A197" s="1721"/>
      <c r="B197" s="1722"/>
      <c r="C197" s="1802"/>
      <c r="D197" s="1802"/>
      <c r="E197" s="1802"/>
      <c r="F197" s="1802"/>
      <c r="G197" s="1803"/>
      <c r="H197" s="1804"/>
      <c r="I197" s="1804"/>
      <c r="J197" s="1804"/>
      <c r="K197" s="1804"/>
      <c r="L197" s="1805"/>
    </row>
    <row r="198" spans="1:12">
      <c r="A198" s="1195" t="s">
        <v>20</v>
      </c>
      <c r="B198" s="1716" t="s">
        <v>24</v>
      </c>
      <c r="C198" s="1196">
        <v>18029.308844081283</v>
      </c>
      <c r="D198" s="1196">
        <v>18357.597767576903</v>
      </c>
      <c r="E198" s="1788">
        <v>18389.895020962907</v>
      </c>
      <c r="F198" s="1788">
        <v>18724.749722928442</v>
      </c>
      <c r="G198" s="1789">
        <v>-1.7883000142613656</v>
      </c>
      <c r="H198" s="1790">
        <v>340.05404699738904</v>
      </c>
      <c r="I198" s="1790">
        <v>-2.6070429151042456</v>
      </c>
      <c r="J198" s="1791">
        <v>4.9315068493150687</v>
      </c>
      <c r="K198" s="1791">
        <v>6.0021940134775109</v>
      </c>
      <c r="L198" s="1792">
        <v>0.1274153236336355</v>
      </c>
    </row>
    <row r="199" spans="1:12">
      <c r="A199" s="1191" t="s">
        <v>20</v>
      </c>
      <c r="B199" s="1717" t="s">
        <v>25</v>
      </c>
      <c r="C199" s="1193">
        <v>17337.041176470586</v>
      </c>
      <c r="D199" s="1193">
        <v>18000.670588235294</v>
      </c>
      <c r="E199" s="1780">
        <v>17683.781999999999</v>
      </c>
      <c r="F199" s="1780">
        <v>18360.684000000001</v>
      </c>
      <c r="G199" s="1781">
        <v>-3.6866927179837186</v>
      </c>
      <c r="H199" s="1782">
        <v>321.7</v>
      </c>
      <c r="I199" s="1782">
        <v>0.7516442217350382</v>
      </c>
      <c r="J199" s="1793">
        <v>14.444444444444443</v>
      </c>
      <c r="K199" s="1793">
        <v>1.6141670584547876</v>
      </c>
      <c r="L199" s="1794">
        <v>0.16559149109602367</v>
      </c>
    </row>
    <row r="200" spans="1:12">
      <c r="A200" s="1191" t="s">
        <v>20</v>
      </c>
      <c r="B200" s="1717" t="s">
        <v>26</v>
      </c>
      <c r="C200" s="1193">
        <v>18110.867647058822</v>
      </c>
      <c r="D200" s="1193">
        <v>18498.420588235294</v>
      </c>
      <c r="E200" s="1780">
        <v>18473.084999999999</v>
      </c>
      <c r="F200" s="1780">
        <v>18868.388999999999</v>
      </c>
      <c r="G200" s="1781">
        <v>-2.0950596259171892</v>
      </c>
      <c r="H200" s="1782">
        <v>331.7</v>
      </c>
      <c r="I200" s="1782">
        <v>-3.5475428903751056</v>
      </c>
      <c r="J200" s="1793">
        <v>9.0909090909090917</v>
      </c>
      <c r="K200" s="1793">
        <v>2.2566995768688294</v>
      </c>
      <c r="L200" s="1794">
        <v>0.13212207807597576</v>
      </c>
    </row>
    <row r="201" spans="1:12">
      <c r="A201" s="1191" t="s">
        <v>20</v>
      </c>
      <c r="B201" s="1717" t="s">
        <v>31</v>
      </c>
      <c r="C201" s="1193">
        <v>18415.194117647057</v>
      </c>
      <c r="D201" s="1193">
        <v>18430.119607843139</v>
      </c>
      <c r="E201" s="1780">
        <v>18783.498</v>
      </c>
      <c r="F201" s="1780">
        <v>18798.722000000002</v>
      </c>
      <c r="G201" s="1781">
        <v>-8.0984228608742548E-2</v>
      </c>
      <c r="H201" s="1782">
        <v>362.8</v>
      </c>
      <c r="I201" s="1782">
        <v>-2.6824034334763951</v>
      </c>
      <c r="J201" s="1793">
        <v>-4.895104895104895</v>
      </c>
      <c r="K201" s="1793">
        <v>2.1313273781538946</v>
      </c>
      <c r="L201" s="1794">
        <v>-0.1702982455383637</v>
      </c>
    </row>
    <row r="202" spans="1:12">
      <c r="A202" s="1195" t="s">
        <v>20</v>
      </c>
      <c r="B202" s="1718" t="s">
        <v>27</v>
      </c>
      <c r="C202" s="1197">
        <v>17226.975913492115</v>
      </c>
      <c r="D202" s="1197">
        <v>17203.915120111345</v>
      </c>
      <c r="E202" s="1795">
        <v>17571.515431761956</v>
      </c>
      <c r="F202" s="1795">
        <v>17547.993422513573</v>
      </c>
      <c r="G202" s="1796">
        <v>0.1340438686180791</v>
      </c>
      <c r="H202" s="1797">
        <v>296.22904109589041</v>
      </c>
      <c r="I202" s="1797">
        <v>1.6097692183877328</v>
      </c>
      <c r="J202" s="1798">
        <v>12.741312741312742</v>
      </c>
      <c r="K202" s="1798">
        <v>22.880426265475631</v>
      </c>
      <c r="L202" s="1799">
        <v>2.0370333795911968</v>
      </c>
    </row>
    <row r="203" spans="1:12">
      <c r="A203" s="1191" t="s">
        <v>20</v>
      </c>
      <c r="B203" s="1717" t="s">
        <v>28</v>
      </c>
      <c r="C203" s="1193">
        <v>16769.827450980389</v>
      </c>
      <c r="D203" s="1193">
        <v>16870.875490196078</v>
      </c>
      <c r="E203" s="1780">
        <v>17105.223999999998</v>
      </c>
      <c r="F203" s="1780">
        <v>17208.293000000001</v>
      </c>
      <c r="G203" s="1781">
        <v>-0.59894958785280528</v>
      </c>
      <c r="H203" s="1782">
        <v>271.89999999999998</v>
      </c>
      <c r="I203" s="1782">
        <v>2.3719879518072116</v>
      </c>
      <c r="J203" s="1793">
        <v>3.511705685618729</v>
      </c>
      <c r="K203" s="1793">
        <v>9.7006738755680928</v>
      </c>
      <c r="L203" s="1794">
        <v>7.5693994673194709E-2</v>
      </c>
    </row>
    <row r="204" spans="1:12">
      <c r="A204" s="1191" t="s">
        <v>20</v>
      </c>
      <c r="B204" s="1717" t="s">
        <v>29</v>
      </c>
      <c r="C204" s="1193">
        <v>17451.288235294116</v>
      </c>
      <c r="D204" s="1193">
        <v>17329.076470588236</v>
      </c>
      <c r="E204" s="1780">
        <v>17800.313999999998</v>
      </c>
      <c r="F204" s="1780">
        <v>17675.657999999999</v>
      </c>
      <c r="G204" s="1781">
        <v>0.70524107221354382</v>
      </c>
      <c r="H204" s="1782">
        <v>302.3</v>
      </c>
      <c r="I204" s="1782">
        <v>0.43189368770764497</v>
      </c>
      <c r="J204" s="1793">
        <v>23.221757322175733</v>
      </c>
      <c r="K204" s="1793">
        <v>9.2305281303870856</v>
      </c>
      <c r="L204" s="1794">
        <v>1.5369823393038722</v>
      </c>
    </row>
    <row r="205" spans="1:12">
      <c r="A205" s="1191" t="s">
        <v>20</v>
      </c>
      <c r="B205" s="1717" t="s">
        <v>32</v>
      </c>
      <c r="C205" s="1193">
        <v>17656.554901960786</v>
      </c>
      <c r="D205" s="1193">
        <v>17670.089215686276</v>
      </c>
      <c r="E205" s="1780">
        <v>18009.686000000002</v>
      </c>
      <c r="F205" s="1780">
        <v>18023.491000000002</v>
      </c>
      <c r="G205" s="1781">
        <v>-7.6594484387071796E-2</v>
      </c>
      <c r="H205" s="1782">
        <v>341.8</v>
      </c>
      <c r="I205" s="1782">
        <v>2.9265437518297556E-2</v>
      </c>
      <c r="J205" s="1793">
        <v>15.068493150684931</v>
      </c>
      <c r="K205" s="1793">
        <v>3.9492242595204514</v>
      </c>
      <c r="L205" s="1794">
        <v>0.42435704561412591</v>
      </c>
    </row>
    <row r="206" spans="1:12">
      <c r="A206" s="1195" t="s">
        <v>20</v>
      </c>
      <c r="B206" s="1718" t="s">
        <v>33</v>
      </c>
      <c r="C206" s="1197">
        <v>13842.607489916298</v>
      </c>
      <c r="D206" s="1197">
        <v>14138.248260121343</v>
      </c>
      <c r="E206" s="1795">
        <v>14119.459639714623</v>
      </c>
      <c r="F206" s="1795">
        <v>14421.01322532377</v>
      </c>
      <c r="G206" s="1796">
        <v>-2.0910707236548993</v>
      </c>
      <c r="H206" s="1797">
        <v>225.92967032967033</v>
      </c>
      <c r="I206" s="1797">
        <v>-0.22329119531493052</v>
      </c>
      <c r="J206" s="1798">
        <v>-4.3224299065420562</v>
      </c>
      <c r="K206" s="1798">
        <v>12.834978843441466</v>
      </c>
      <c r="L206" s="1799">
        <v>-0.94258433054855573</v>
      </c>
    </row>
    <row r="207" spans="1:12">
      <c r="A207" s="1191" t="s">
        <v>20</v>
      </c>
      <c r="B207" s="1717" t="s">
        <v>74</v>
      </c>
      <c r="C207" s="1193">
        <v>13628.981372549018</v>
      </c>
      <c r="D207" s="1193">
        <v>13931.275490196078</v>
      </c>
      <c r="E207" s="1780">
        <v>13901.561</v>
      </c>
      <c r="F207" s="1780">
        <v>14209.901</v>
      </c>
      <c r="G207" s="1781">
        <v>-2.169895483437922</v>
      </c>
      <c r="H207" s="1782">
        <v>217.3</v>
      </c>
      <c r="I207" s="1782">
        <v>-1.09239872553481</v>
      </c>
      <c r="J207" s="1793">
        <v>-7.9754601226993866</v>
      </c>
      <c r="K207" s="1793">
        <v>9.4029149036201236</v>
      </c>
      <c r="L207" s="1794">
        <v>-1.0912103176900327</v>
      </c>
    </row>
    <row r="208" spans="1:12">
      <c r="A208" s="1191" t="s">
        <v>20</v>
      </c>
      <c r="B208" s="1717" t="s">
        <v>34</v>
      </c>
      <c r="C208" s="1193">
        <v>14310.66274509804</v>
      </c>
      <c r="D208" s="1193">
        <v>14587.151960784315</v>
      </c>
      <c r="E208" s="1780">
        <v>14596.876</v>
      </c>
      <c r="F208" s="1780">
        <v>14878.895</v>
      </c>
      <c r="G208" s="1781">
        <v>-1.895429734533379</v>
      </c>
      <c r="H208" s="1782">
        <v>246.8</v>
      </c>
      <c r="I208" s="1782">
        <v>0.52953156822811054</v>
      </c>
      <c r="J208" s="1793">
        <v>10.16949152542373</v>
      </c>
      <c r="K208" s="1793">
        <v>3.0559473436765399</v>
      </c>
      <c r="L208" s="1794">
        <v>0.20708206120430406</v>
      </c>
    </row>
    <row r="209" spans="1:12" ht="15.75" thickBot="1">
      <c r="A209" s="1191" t="s">
        <v>20</v>
      </c>
      <c r="B209" s="1717" t="s">
        <v>35</v>
      </c>
      <c r="C209" s="1193">
        <v>14658.475490196079</v>
      </c>
      <c r="D209" s="1193">
        <v>15560.386274509803</v>
      </c>
      <c r="E209" s="1780">
        <v>14951.645</v>
      </c>
      <c r="F209" s="1780">
        <v>15871.593999999999</v>
      </c>
      <c r="G209" s="1781">
        <v>-5.7961979118165372</v>
      </c>
      <c r="H209" s="1782">
        <v>272.10000000000002</v>
      </c>
      <c r="I209" s="1782">
        <v>3.0291556228701246</v>
      </c>
      <c r="J209" s="1793">
        <v>-11.111111111111111</v>
      </c>
      <c r="K209" s="1793">
        <v>0.37611659614480486</v>
      </c>
      <c r="L209" s="1794">
        <v>-5.845607406282427E-2</v>
      </c>
    </row>
    <row r="210" spans="1:12" ht="15.75" thickBot="1">
      <c r="A210" s="1721"/>
      <c r="B210" s="1722"/>
      <c r="C210" s="1802"/>
      <c r="D210" s="1802"/>
      <c r="E210" s="1802"/>
      <c r="F210" s="1802"/>
      <c r="G210" s="1803"/>
      <c r="H210" s="1804"/>
      <c r="I210" s="1804"/>
      <c r="J210" s="1804"/>
      <c r="K210" s="1804"/>
      <c r="L210" s="1805"/>
    </row>
    <row r="211" spans="1:12">
      <c r="A211" s="1195" t="s">
        <v>89</v>
      </c>
      <c r="B211" s="1718" t="s">
        <v>21</v>
      </c>
      <c r="C211" s="1197">
        <v>21724.150415245185</v>
      </c>
      <c r="D211" s="1197">
        <v>21649.188316005733</v>
      </c>
      <c r="E211" s="1795">
        <v>22158.633423550091</v>
      </c>
      <c r="F211" s="1795">
        <v>22082.172082325847</v>
      </c>
      <c r="G211" s="1796">
        <v>0.34625824370529917</v>
      </c>
      <c r="H211" s="1797">
        <v>344.82666666666665</v>
      </c>
      <c r="I211" s="1797">
        <v>-2.070211258056172</v>
      </c>
      <c r="J211" s="1798">
        <v>11.486486486486488</v>
      </c>
      <c r="K211" s="1798">
        <v>2.5858015984955336</v>
      </c>
      <c r="L211" s="1799">
        <v>0.20369955439445508</v>
      </c>
    </row>
    <row r="212" spans="1:12">
      <c r="A212" s="1191" t="s">
        <v>89</v>
      </c>
      <c r="B212" s="1717" t="s">
        <v>22</v>
      </c>
      <c r="C212" s="1193">
        <v>20908.653921568628</v>
      </c>
      <c r="D212" s="1193">
        <v>21122.51274509804</v>
      </c>
      <c r="E212" s="1780">
        <v>21326.827000000001</v>
      </c>
      <c r="F212" s="1780">
        <v>21544.963</v>
      </c>
      <c r="G212" s="1781">
        <v>-1.0124686684307538</v>
      </c>
      <c r="H212" s="1782">
        <v>320</v>
      </c>
      <c r="I212" s="1782">
        <v>-7.3537927041111697</v>
      </c>
      <c r="J212" s="1793">
        <v>7.1428571428571423</v>
      </c>
      <c r="K212" s="1793">
        <v>0.47014574518100605</v>
      </c>
      <c r="L212" s="1794">
        <v>1.9477790891612778E-2</v>
      </c>
    </row>
    <row r="213" spans="1:12">
      <c r="A213" s="1191" t="s">
        <v>89</v>
      </c>
      <c r="B213" s="1717" t="s">
        <v>23</v>
      </c>
      <c r="C213" s="1193">
        <v>21883.284313725489</v>
      </c>
      <c r="D213" s="1193">
        <v>21621.656862745098</v>
      </c>
      <c r="E213" s="1780">
        <v>22320.95</v>
      </c>
      <c r="F213" s="1780">
        <v>22054.09</v>
      </c>
      <c r="G213" s="1781">
        <v>1.210024988562215</v>
      </c>
      <c r="H213" s="1782">
        <v>338.4</v>
      </c>
      <c r="I213" s="1782">
        <v>0.44523597506678547</v>
      </c>
      <c r="J213" s="1793">
        <v>14.925373134328357</v>
      </c>
      <c r="K213" s="1793">
        <v>1.2067074126312491</v>
      </c>
      <c r="L213" s="1794">
        <v>0.12832337915305825</v>
      </c>
    </row>
    <row r="214" spans="1:12">
      <c r="A214" s="1191" t="s">
        <v>89</v>
      </c>
      <c r="B214" s="1717" t="s">
        <v>30</v>
      </c>
      <c r="C214" s="1193">
        <v>21897.49019607843</v>
      </c>
      <c r="D214" s="1193">
        <v>21936.774509803919</v>
      </c>
      <c r="E214" s="1780">
        <v>22335.439999999999</v>
      </c>
      <c r="F214" s="1780">
        <v>22375.51</v>
      </c>
      <c r="G214" s="1781">
        <v>-0.17907971706566558</v>
      </c>
      <c r="H214" s="1782">
        <v>366.2</v>
      </c>
      <c r="I214" s="1782">
        <v>-2.3206188316884471</v>
      </c>
      <c r="J214" s="1793">
        <v>9.433962264150944</v>
      </c>
      <c r="K214" s="1793">
        <v>0.9089484406832784</v>
      </c>
      <c r="L214" s="1794">
        <v>5.5898384349784114E-2</v>
      </c>
    </row>
    <row r="215" spans="1:12">
      <c r="A215" s="1195" t="s">
        <v>89</v>
      </c>
      <c r="B215" s="1718" t="s">
        <v>24</v>
      </c>
      <c r="C215" s="1197">
        <v>21301.260316171814</v>
      </c>
      <c r="D215" s="1197">
        <v>20943.646968625828</v>
      </c>
      <c r="E215" s="1795">
        <v>21727.285522495251</v>
      </c>
      <c r="F215" s="1795">
        <v>21362.519907998343</v>
      </c>
      <c r="G215" s="1796">
        <v>1.707502748120721</v>
      </c>
      <c r="H215" s="1797">
        <v>302.49910233393177</v>
      </c>
      <c r="I215" s="1797">
        <v>-3.1523460973458963</v>
      </c>
      <c r="J215" s="1798">
        <v>-9.8705501618122966</v>
      </c>
      <c r="K215" s="1798">
        <v>8.7290393355273466</v>
      </c>
      <c r="L215" s="1799">
        <v>-1.2178462270028323</v>
      </c>
    </row>
    <row r="216" spans="1:12">
      <c r="A216" s="1191" t="s">
        <v>89</v>
      </c>
      <c r="B216" s="1717" t="s">
        <v>25</v>
      </c>
      <c r="C216" s="1193">
        <v>20421.442156862744</v>
      </c>
      <c r="D216" s="1193">
        <v>20924.102941176468</v>
      </c>
      <c r="E216" s="1780">
        <v>20829.870999999999</v>
      </c>
      <c r="F216" s="1780">
        <v>21342.584999999999</v>
      </c>
      <c r="G216" s="1781">
        <v>-2.4023050628590679</v>
      </c>
      <c r="H216" s="1782">
        <v>278</v>
      </c>
      <c r="I216" s="1782">
        <v>-2.1471312917986705</v>
      </c>
      <c r="J216" s="1793">
        <v>8.6206896551724146</v>
      </c>
      <c r="K216" s="1793">
        <v>1.9746121297602257</v>
      </c>
      <c r="L216" s="1794">
        <v>0.10755917627559675</v>
      </c>
    </row>
    <row r="217" spans="1:12">
      <c r="A217" s="1191" t="s">
        <v>89</v>
      </c>
      <c r="B217" s="1717" t="s">
        <v>26</v>
      </c>
      <c r="C217" s="1193">
        <v>21528.26862745098</v>
      </c>
      <c r="D217" s="1193">
        <v>20986.586274509802</v>
      </c>
      <c r="E217" s="1780">
        <v>21958.833999999999</v>
      </c>
      <c r="F217" s="1780">
        <v>21406.317999999999</v>
      </c>
      <c r="G217" s="1781">
        <v>2.5810884431409438</v>
      </c>
      <c r="H217" s="1782">
        <v>298.8</v>
      </c>
      <c r="I217" s="1782">
        <v>-3.6439858110287036</v>
      </c>
      <c r="J217" s="1793">
        <v>-6.6901408450704221</v>
      </c>
      <c r="K217" s="1793">
        <v>4.1529540824322204</v>
      </c>
      <c r="L217" s="1794">
        <v>-0.4181065967887676</v>
      </c>
    </row>
    <row r="218" spans="1:12">
      <c r="A218" s="1191" t="s">
        <v>89</v>
      </c>
      <c r="B218" s="1717" t="s">
        <v>31</v>
      </c>
      <c r="C218" s="1193">
        <v>21537.954901960784</v>
      </c>
      <c r="D218" s="1193">
        <v>20900.064705882352</v>
      </c>
      <c r="E218" s="1780">
        <v>21968.714</v>
      </c>
      <c r="F218" s="1780">
        <v>21318.065999999999</v>
      </c>
      <c r="G218" s="1781">
        <v>3.0520967521162614</v>
      </c>
      <c r="H218" s="1782">
        <v>327</v>
      </c>
      <c r="I218" s="1782">
        <v>-0.9990917347865611</v>
      </c>
      <c r="J218" s="1793">
        <v>-23.853211009174313</v>
      </c>
      <c r="K218" s="1793">
        <v>2.6014731233349004</v>
      </c>
      <c r="L218" s="1794">
        <v>-0.90729880648966077</v>
      </c>
    </row>
    <row r="219" spans="1:12">
      <c r="A219" s="1195" t="s">
        <v>89</v>
      </c>
      <c r="B219" s="1718" t="s">
        <v>27</v>
      </c>
      <c r="C219" s="1197">
        <v>19915.221097256657</v>
      </c>
      <c r="D219" s="1197">
        <v>19856.655993770935</v>
      </c>
      <c r="E219" s="1795">
        <v>20313.52551920179</v>
      </c>
      <c r="F219" s="1795">
        <v>20253.789113646355</v>
      </c>
      <c r="G219" s="1796">
        <v>0.2949394072400352</v>
      </c>
      <c r="H219" s="1797">
        <v>263.20781249999999</v>
      </c>
      <c r="I219" s="1797">
        <v>-1.1010407433883089</v>
      </c>
      <c r="J219" s="1798">
        <v>8.1924577373211953</v>
      </c>
      <c r="K219" s="1798">
        <v>13.038708666353235</v>
      </c>
      <c r="L219" s="1799">
        <v>0.6614352074766856</v>
      </c>
    </row>
    <row r="220" spans="1:12">
      <c r="A220" s="1191" t="s">
        <v>89</v>
      </c>
      <c r="B220" s="1717" t="s">
        <v>28</v>
      </c>
      <c r="C220" s="1193">
        <v>19121.405882352941</v>
      </c>
      <c r="D220" s="1193">
        <v>18939.370588235292</v>
      </c>
      <c r="E220" s="1780">
        <v>19503.833999999999</v>
      </c>
      <c r="F220" s="1780">
        <v>19318.157999999999</v>
      </c>
      <c r="G220" s="1781">
        <v>0.96114753797954999</v>
      </c>
      <c r="H220" s="1782">
        <v>235</v>
      </c>
      <c r="I220" s="1782">
        <v>-1.9607843137254857</v>
      </c>
      <c r="J220" s="1793">
        <v>4.8611111111111116</v>
      </c>
      <c r="K220" s="1793">
        <v>4.7328005014887955</v>
      </c>
      <c r="L220" s="1794">
        <v>9.7358685940751144E-2</v>
      </c>
    </row>
    <row r="221" spans="1:12">
      <c r="A221" s="1191" t="s">
        <v>89</v>
      </c>
      <c r="B221" s="1717" t="s">
        <v>29</v>
      </c>
      <c r="C221" s="1193">
        <v>20313.26862745098</v>
      </c>
      <c r="D221" s="1193">
        <v>20390.850000000002</v>
      </c>
      <c r="E221" s="1780">
        <v>20719.534</v>
      </c>
      <c r="F221" s="1780">
        <v>20798.667000000001</v>
      </c>
      <c r="G221" s="1781">
        <v>-0.38047149848594441</v>
      </c>
      <c r="H221" s="1782">
        <v>271.10000000000002</v>
      </c>
      <c r="I221" s="1782">
        <v>-0.76866764275254973</v>
      </c>
      <c r="J221" s="1782">
        <v>12.389380530973451</v>
      </c>
      <c r="K221" s="1782">
        <v>5.9708509637987772</v>
      </c>
      <c r="L221" s="1783">
        <v>0.51454966008076664</v>
      </c>
    </row>
    <row r="222" spans="1:12" ht="15.75" thickBot="1">
      <c r="A222" s="1725" t="s">
        <v>89</v>
      </c>
      <c r="B222" s="1726" t="s">
        <v>32</v>
      </c>
      <c r="C222" s="1194">
        <v>20255.546078431373</v>
      </c>
      <c r="D222" s="1194">
        <v>20178.728431372547</v>
      </c>
      <c r="E222" s="1784">
        <v>20660.656999999999</v>
      </c>
      <c r="F222" s="1784">
        <v>20582.303</v>
      </c>
      <c r="G222" s="1785">
        <v>0.38068626236820713</v>
      </c>
      <c r="H222" s="1786">
        <v>300.2</v>
      </c>
      <c r="I222" s="1786">
        <v>-0.89138329481676748</v>
      </c>
      <c r="J222" s="1786">
        <v>4.929577464788732</v>
      </c>
      <c r="K222" s="1786">
        <v>2.3350572010656636</v>
      </c>
      <c r="L222" s="1787">
        <v>4.9526861455169602E-2</v>
      </c>
    </row>
    <row r="223" spans="1:12">
      <c r="G223" s="1702"/>
      <c r="H223" s="1702"/>
      <c r="I223" s="1702"/>
      <c r="J223" s="1702"/>
      <c r="K223" s="1702"/>
      <c r="L223" s="1702"/>
    </row>
    <row r="224" spans="1:12">
      <c r="G224" s="1702"/>
      <c r="H224" s="1702"/>
      <c r="I224" s="1702"/>
      <c r="J224" s="1702"/>
      <c r="K224" s="1702"/>
      <c r="L224" s="1816"/>
    </row>
    <row r="225" spans="1:12" ht="15.75" thickBot="1">
      <c r="G225" s="1702"/>
      <c r="H225" s="1702"/>
      <c r="I225" s="1702"/>
      <c r="J225" s="1702"/>
      <c r="K225" s="1702"/>
      <c r="L225" s="1812"/>
    </row>
    <row r="226" spans="1:12" ht="15.75" thickBot="1">
      <c r="A226" s="1728" t="s">
        <v>260</v>
      </c>
      <c r="B226" s="1729"/>
      <c r="C226" s="1729"/>
      <c r="D226" s="1729"/>
      <c r="E226" s="1729"/>
      <c r="F226" s="1729"/>
      <c r="G226" s="1813"/>
      <c r="H226" s="1813"/>
      <c r="I226" s="1813"/>
      <c r="J226" s="1813"/>
      <c r="K226" s="1813"/>
      <c r="L226" s="1814"/>
    </row>
    <row r="227" spans="1:12">
      <c r="A227" s="1731"/>
      <c r="B227" s="1732"/>
      <c r="C227" s="1006" t="s">
        <v>5</v>
      </c>
      <c r="D227" s="1006" t="s">
        <v>5</v>
      </c>
      <c r="E227" s="1006"/>
      <c r="F227" s="1006"/>
      <c r="G227" s="1733"/>
      <c r="H227" s="1734" t="s">
        <v>6</v>
      </c>
      <c r="I227" s="1735"/>
      <c r="J227" s="1736" t="s">
        <v>7</v>
      </c>
      <c r="K227" s="1737" t="s">
        <v>8</v>
      </c>
      <c r="L227" s="1738"/>
    </row>
    <row r="228" spans="1:12">
      <c r="A228" s="1739" t="s">
        <v>9</v>
      </c>
      <c r="B228" s="1740" t="s">
        <v>10</v>
      </c>
      <c r="C228" s="1741" t="s">
        <v>36</v>
      </c>
      <c r="D228" s="1741" t="s">
        <v>36</v>
      </c>
      <c r="E228" s="1742" t="s">
        <v>37</v>
      </c>
      <c r="F228" s="1743"/>
      <c r="G228" s="1744"/>
      <c r="H228" s="1745" t="s">
        <v>11</v>
      </c>
      <c r="I228" s="1746"/>
      <c r="J228" s="1747" t="s">
        <v>12</v>
      </c>
      <c r="K228" s="1748" t="s">
        <v>13</v>
      </c>
      <c r="L228" s="1749"/>
    </row>
    <row r="229" spans="1:12" ht="45.75" thickBot="1">
      <c r="A229" s="1750" t="s">
        <v>14</v>
      </c>
      <c r="B229" s="1751" t="s">
        <v>15</v>
      </c>
      <c r="C229" s="1189" t="s">
        <v>532</v>
      </c>
      <c r="D229" s="1190" t="s">
        <v>517</v>
      </c>
      <c r="E229" s="1752" t="s">
        <v>532</v>
      </c>
      <c r="F229" s="1753" t="s">
        <v>517</v>
      </c>
      <c r="G229" s="1754" t="s">
        <v>16</v>
      </c>
      <c r="H229" s="1755" t="s">
        <v>532</v>
      </c>
      <c r="I229" s="1756" t="s">
        <v>16</v>
      </c>
      <c r="J229" s="1757" t="s">
        <v>16</v>
      </c>
      <c r="K229" s="1758" t="s">
        <v>532</v>
      </c>
      <c r="L229" s="1759" t="s">
        <v>17</v>
      </c>
    </row>
    <row r="230" spans="1:12" ht="15.75" thickBot="1">
      <c r="A230" s="1705" t="s">
        <v>18</v>
      </c>
      <c r="B230" s="1706" t="s">
        <v>19</v>
      </c>
      <c r="C230" s="1760">
        <v>18724.734079567734</v>
      </c>
      <c r="D230" s="1760">
        <v>18412.009051456662</v>
      </c>
      <c r="E230" s="1761">
        <v>19099.228761159087</v>
      </c>
      <c r="F230" s="1762">
        <v>18797.382379831692</v>
      </c>
      <c r="G230" s="1763">
        <v>1.6057894404023838</v>
      </c>
      <c r="H230" s="1764">
        <v>298.57019673503555</v>
      </c>
      <c r="I230" s="1764">
        <v>1.0977766345969955</v>
      </c>
      <c r="J230" s="1765">
        <v>27.142096860031934</v>
      </c>
      <c r="K230" s="1764">
        <v>100</v>
      </c>
      <c r="L230" s="1766" t="s">
        <v>19</v>
      </c>
    </row>
    <row r="231" spans="1:12" ht="15.75" thickBot="1">
      <c r="A231" s="1707"/>
      <c r="B231" s="1708"/>
      <c r="C231" s="1767"/>
      <c r="D231" s="1767"/>
      <c r="E231" s="1767"/>
      <c r="F231" s="1767"/>
      <c r="G231" s="1768"/>
      <c r="H231" s="1765"/>
      <c r="I231" s="1765"/>
      <c r="J231" s="1765"/>
      <c r="K231" s="1765"/>
      <c r="L231" s="1769"/>
    </row>
    <row r="232" spans="1:12">
      <c r="A232" s="1709" t="s">
        <v>80</v>
      </c>
      <c r="B232" s="1710" t="s">
        <v>19</v>
      </c>
      <c r="C232" s="1770" t="s">
        <v>73</v>
      </c>
      <c r="D232" s="1770" t="s">
        <v>200</v>
      </c>
      <c r="E232" s="1771" t="s">
        <v>73</v>
      </c>
      <c r="F232" s="1771" t="s">
        <v>200</v>
      </c>
      <c r="G232" s="1772" t="s">
        <v>73</v>
      </c>
      <c r="H232" s="1773" t="s">
        <v>73</v>
      </c>
      <c r="I232" s="1773" t="s">
        <v>73</v>
      </c>
      <c r="J232" s="1773" t="s">
        <v>73</v>
      </c>
      <c r="K232" s="1773" t="s">
        <v>73</v>
      </c>
      <c r="L232" s="1774" t="s">
        <v>73</v>
      </c>
    </row>
    <row r="233" spans="1:12">
      <c r="A233" s="1191" t="s">
        <v>81</v>
      </c>
      <c r="B233" s="1711" t="s">
        <v>19</v>
      </c>
      <c r="C233" s="1775">
        <v>20530.886800376644</v>
      </c>
      <c r="D233" s="1775">
        <v>20631.023514566248</v>
      </c>
      <c r="E233" s="1776">
        <v>20941.504536384178</v>
      </c>
      <c r="F233" s="1776">
        <v>21043.643984857572</v>
      </c>
      <c r="G233" s="1777">
        <v>-0.48536958972928101</v>
      </c>
      <c r="H233" s="1778">
        <v>351.88648111332009</v>
      </c>
      <c r="I233" s="1778">
        <v>-2.6179673336848314E-2</v>
      </c>
      <c r="J233" s="1778">
        <v>32.717678100263853</v>
      </c>
      <c r="K233" s="1778">
        <v>21.054834658853078</v>
      </c>
      <c r="L233" s="1779">
        <v>0.88453130600581886</v>
      </c>
    </row>
    <row r="234" spans="1:12">
      <c r="A234" s="1192" t="s">
        <v>82</v>
      </c>
      <c r="B234" s="1712" t="s">
        <v>19</v>
      </c>
      <c r="C234" s="1193">
        <v>20123.361135442621</v>
      </c>
      <c r="D234" s="1193">
        <v>19796.056077394609</v>
      </c>
      <c r="E234" s="1780">
        <v>20525.828358151473</v>
      </c>
      <c r="F234" s="1780">
        <v>20191.977198942503</v>
      </c>
      <c r="G234" s="1781">
        <v>1.6533851832323545</v>
      </c>
      <c r="H234" s="1782">
        <v>409.98526315789479</v>
      </c>
      <c r="I234" s="1782">
        <v>4.3257421972904604</v>
      </c>
      <c r="J234" s="1782">
        <v>23.376623376623375</v>
      </c>
      <c r="K234" s="1782">
        <v>3.9765592298032648</v>
      </c>
      <c r="L234" s="1783">
        <v>-0.12136519808390966</v>
      </c>
    </row>
    <row r="235" spans="1:12">
      <c r="A235" s="1192" t="s">
        <v>83</v>
      </c>
      <c r="B235" s="1712" t="s">
        <v>19</v>
      </c>
      <c r="C235" s="1193" t="s">
        <v>73</v>
      </c>
      <c r="D235" s="1193" t="s">
        <v>73</v>
      </c>
      <c r="E235" s="1780" t="s">
        <v>73</v>
      </c>
      <c r="F235" s="1780" t="s">
        <v>73</v>
      </c>
      <c r="G235" s="1781" t="s">
        <v>73</v>
      </c>
      <c r="H235" s="1782" t="s">
        <v>73</v>
      </c>
      <c r="I235" s="1782" t="s">
        <v>73</v>
      </c>
      <c r="J235" s="1782" t="s">
        <v>73</v>
      </c>
      <c r="K235" s="1782" t="s">
        <v>73</v>
      </c>
      <c r="L235" s="1783" t="s">
        <v>73</v>
      </c>
    </row>
    <row r="236" spans="1:12">
      <c r="A236" s="1192" t="s">
        <v>71</v>
      </c>
      <c r="B236" s="1712" t="s">
        <v>19</v>
      </c>
      <c r="C236" s="1193">
        <v>17436.589942285231</v>
      </c>
      <c r="D236" s="1193">
        <v>16872.843861751931</v>
      </c>
      <c r="E236" s="1780">
        <v>17785.321741130934</v>
      </c>
      <c r="F236" s="1780">
        <v>17210.300738986971</v>
      </c>
      <c r="G236" s="1781">
        <v>3.3411444161539396</v>
      </c>
      <c r="H236" s="1782">
        <v>273.93869382022473</v>
      </c>
      <c r="I236" s="1782">
        <v>1.0171619223476673</v>
      </c>
      <c r="J236" s="1782">
        <v>31.365313653136536</v>
      </c>
      <c r="K236" s="1782">
        <v>59.606529928840523</v>
      </c>
      <c r="L236" s="1783">
        <v>1.9162691518314716</v>
      </c>
    </row>
    <row r="237" spans="1:12" ht="15.75" thickBot="1">
      <c r="A237" s="1713" t="s">
        <v>84</v>
      </c>
      <c r="B237" s="1714" t="s">
        <v>19</v>
      </c>
      <c r="C237" s="1194">
        <v>19921.612731569083</v>
      </c>
      <c r="D237" s="1194">
        <v>19581.201142643316</v>
      </c>
      <c r="E237" s="1784">
        <v>20320.044986200464</v>
      </c>
      <c r="F237" s="1784">
        <v>20085.403599629095</v>
      </c>
      <c r="G237" s="1785">
        <v>1.1682184299035063</v>
      </c>
      <c r="H237" s="1786">
        <v>292.22888283378745</v>
      </c>
      <c r="I237" s="1786">
        <v>1.7628496314430513</v>
      </c>
      <c r="J237" s="1786">
        <v>8.5798816568047336</v>
      </c>
      <c r="K237" s="1786">
        <v>15.36207618250314</v>
      </c>
      <c r="L237" s="1787">
        <v>-2.6262154619886093</v>
      </c>
    </row>
    <row r="238" spans="1:12" ht="15.75" thickBot="1">
      <c r="A238" s="1707"/>
      <c r="B238" s="1715"/>
      <c r="C238" s="1767"/>
      <c r="D238" s="1767"/>
      <c r="E238" s="1767"/>
      <c r="F238" s="1767"/>
      <c r="G238" s="1768"/>
      <c r="H238" s="1765"/>
      <c r="I238" s="1765"/>
      <c r="J238" s="1765"/>
      <c r="K238" s="1765"/>
      <c r="L238" s="1769"/>
    </row>
    <row r="239" spans="1:12">
      <c r="A239" s="1195" t="s">
        <v>85</v>
      </c>
      <c r="B239" s="1716" t="s">
        <v>21</v>
      </c>
      <c r="C239" s="1196" t="s">
        <v>73</v>
      </c>
      <c r="D239" s="1196" t="s">
        <v>73</v>
      </c>
      <c r="E239" s="1788" t="s">
        <v>73</v>
      </c>
      <c r="F239" s="1788" t="s">
        <v>73</v>
      </c>
      <c r="G239" s="1789" t="s">
        <v>73</v>
      </c>
      <c r="H239" s="1790" t="s">
        <v>73</v>
      </c>
      <c r="I239" s="1790" t="s">
        <v>73</v>
      </c>
      <c r="J239" s="1791" t="s">
        <v>73</v>
      </c>
      <c r="K239" s="1791" t="s">
        <v>73</v>
      </c>
      <c r="L239" s="1792" t="s">
        <v>73</v>
      </c>
    </row>
    <row r="240" spans="1:12">
      <c r="A240" s="1191" t="s">
        <v>85</v>
      </c>
      <c r="B240" s="1717" t="s">
        <v>22</v>
      </c>
      <c r="C240" s="1193" t="s">
        <v>73</v>
      </c>
      <c r="D240" s="1193" t="s">
        <v>73</v>
      </c>
      <c r="E240" s="1780" t="s">
        <v>73</v>
      </c>
      <c r="F240" s="1780" t="s">
        <v>73</v>
      </c>
      <c r="G240" s="1781" t="s">
        <v>73</v>
      </c>
      <c r="H240" s="1782" t="s">
        <v>73</v>
      </c>
      <c r="I240" s="1782" t="s">
        <v>73</v>
      </c>
      <c r="J240" s="1793" t="s">
        <v>73</v>
      </c>
      <c r="K240" s="1793" t="s">
        <v>73</v>
      </c>
      <c r="L240" s="1794" t="s">
        <v>73</v>
      </c>
    </row>
    <row r="241" spans="1:12">
      <c r="A241" s="1191" t="s">
        <v>85</v>
      </c>
      <c r="B241" s="1717" t="s">
        <v>23</v>
      </c>
      <c r="C241" s="1193" t="s">
        <v>73</v>
      </c>
      <c r="D241" s="1193" t="s">
        <v>73</v>
      </c>
      <c r="E241" s="1780" t="s">
        <v>73</v>
      </c>
      <c r="F241" s="1780" t="s">
        <v>73</v>
      </c>
      <c r="G241" s="1781" t="s">
        <v>73</v>
      </c>
      <c r="H241" s="1782" t="s">
        <v>73</v>
      </c>
      <c r="I241" s="1782" t="s">
        <v>73</v>
      </c>
      <c r="J241" s="1793" t="s">
        <v>73</v>
      </c>
      <c r="K241" s="1793" t="s">
        <v>73</v>
      </c>
      <c r="L241" s="1794" t="s">
        <v>73</v>
      </c>
    </row>
    <row r="242" spans="1:12">
      <c r="A242" s="1195" t="s">
        <v>85</v>
      </c>
      <c r="B242" s="1718" t="s">
        <v>24</v>
      </c>
      <c r="C242" s="1197" t="s">
        <v>73</v>
      </c>
      <c r="D242" s="1197" t="s">
        <v>73</v>
      </c>
      <c r="E242" s="1795" t="s">
        <v>73</v>
      </c>
      <c r="F242" s="1795" t="s">
        <v>73</v>
      </c>
      <c r="G242" s="1796" t="s">
        <v>73</v>
      </c>
      <c r="H242" s="1797" t="s">
        <v>73</v>
      </c>
      <c r="I242" s="1797" t="s">
        <v>73</v>
      </c>
      <c r="J242" s="1798" t="s">
        <v>73</v>
      </c>
      <c r="K242" s="1798" t="s">
        <v>73</v>
      </c>
      <c r="L242" s="1799" t="s">
        <v>73</v>
      </c>
    </row>
    <row r="243" spans="1:12">
      <c r="A243" s="1191" t="s">
        <v>85</v>
      </c>
      <c r="B243" s="1717" t="s">
        <v>25</v>
      </c>
      <c r="C243" s="1193" t="s">
        <v>73</v>
      </c>
      <c r="D243" s="1193" t="s">
        <v>73</v>
      </c>
      <c r="E243" s="1780" t="s">
        <v>73</v>
      </c>
      <c r="F243" s="1780" t="s">
        <v>73</v>
      </c>
      <c r="G243" s="1781" t="s">
        <v>73</v>
      </c>
      <c r="H243" s="1782" t="s">
        <v>73</v>
      </c>
      <c r="I243" s="1782" t="s">
        <v>73</v>
      </c>
      <c r="J243" s="1793" t="s">
        <v>73</v>
      </c>
      <c r="K243" s="1793" t="s">
        <v>73</v>
      </c>
      <c r="L243" s="1794" t="s">
        <v>73</v>
      </c>
    </row>
    <row r="244" spans="1:12">
      <c r="A244" s="1191" t="s">
        <v>85</v>
      </c>
      <c r="B244" s="1717" t="s">
        <v>26</v>
      </c>
      <c r="C244" s="1193" t="s">
        <v>73</v>
      </c>
      <c r="D244" s="1193" t="s">
        <v>73</v>
      </c>
      <c r="E244" s="1780" t="s">
        <v>73</v>
      </c>
      <c r="F244" s="1780" t="s">
        <v>73</v>
      </c>
      <c r="G244" s="1781" t="s">
        <v>73</v>
      </c>
      <c r="H244" s="1782" t="s">
        <v>73</v>
      </c>
      <c r="I244" s="1782" t="s">
        <v>73</v>
      </c>
      <c r="J244" s="1793" t="s">
        <v>73</v>
      </c>
      <c r="K244" s="1793" t="s">
        <v>73</v>
      </c>
      <c r="L244" s="1794" t="s">
        <v>73</v>
      </c>
    </row>
    <row r="245" spans="1:12">
      <c r="A245" s="1195" t="s">
        <v>85</v>
      </c>
      <c r="B245" s="1718" t="s">
        <v>27</v>
      </c>
      <c r="C245" s="1197" t="s">
        <v>73</v>
      </c>
      <c r="D245" s="1197" t="s">
        <v>200</v>
      </c>
      <c r="E245" s="1795" t="s">
        <v>73</v>
      </c>
      <c r="F245" s="1795" t="s">
        <v>200</v>
      </c>
      <c r="G245" s="1796" t="s">
        <v>73</v>
      </c>
      <c r="H245" s="1797" t="s">
        <v>73</v>
      </c>
      <c r="I245" s="1797" t="s">
        <v>73</v>
      </c>
      <c r="J245" s="1798" t="s">
        <v>73</v>
      </c>
      <c r="K245" s="1798" t="s">
        <v>73</v>
      </c>
      <c r="L245" s="1799" t="s">
        <v>73</v>
      </c>
    </row>
    <row r="246" spans="1:12">
      <c r="A246" s="1191" t="s">
        <v>85</v>
      </c>
      <c r="B246" s="1717" t="s">
        <v>28</v>
      </c>
      <c r="C246" s="1193" t="s">
        <v>73</v>
      </c>
      <c r="D246" s="1193" t="s">
        <v>200</v>
      </c>
      <c r="E246" s="1780" t="s">
        <v>73</v>
      </c>
      <c r="F246" s="1780" t="s">
        <v>200</v>
      </c>
      <c r="G246" s="1781" t="s">
        <v>73</v>
      </c>
      <c r="H246" s="1782" t="s">
        <v>73</v>
      </c>
      <c r="I246" s="1782" t="s">
        <v>73</v>
      </c>
      <c r="J246" s="1793" t="s">
        <v>73</v>
      </c>
      <c r="K246" s="1793" t="s">
        <v>73</v>
      </c>
      <c r="L246" s="1794" t="s">
        <v>73</v>
      </c>
    </row>
    <row r="247" spans="1:12" ht="15.75" thickBot="1">
      <c r="A247" s="1719" t="s">
        <v>85</v>
      </c>
      <c r="B247" s="1720" t="s">
        <v>29</v>
      </c>
      <c r="C247" s="1198" t="s">
        <v>73</v>
      </c>
      <c r="D247" s="1198" t="s">
        <v>73</v>
      </c>
      <c r="E247" s="1800" t="s">
        <v>73</v>
      </c>
      <c r="F247" s="1800" t="s">
        <v>73</v>
      </c>
      <c r="G247" s="1801" t="s">
        <v>73</v>
      </c>
      <c r="H247" s="1793" t="s">
        <v>73</v>
      </c>
      <c r="I247" s="1793" t="s">
        <v>73</v>
      </c>
      <c r="J247" s="1793" t="s">
        <v>73</v>
      </c>
      <c r="K247" s="1793" t="s">
        <v>73</v>
      </c>
      <c r="L247" s="1794" t="s">
        <v>73</v>
      </c>
    </row>
    <row r="248" spans="1:12" ht="15.75" thickBot="1">
      <c r="A248" s="1707"/>
      <c r="B248" s="1715"/>
      <c r="C248" s="1767"/>
      <c r="D248" s="1767"/>
      <c r="E248" s="1767"/>
      <c r="F248" s="1767"/>
      <c r="G248" s="1768"/>
      <c r="H248" s="1765"/>
      <c r="I248" s="1765"/>
      <c r="J248" s="1765"/>
      <c r="K248" s="1765"/>
      <c r="L248" s="1769"/>
    </row>
    <row r="249" spans="1:12">
      <c r="A249" s="1195" t="s">
        <v>86</v>
      </c>
      <c r="B249" s="1716" t="s">
        <v>21</v>
      </c>
      <c r="C249" s="1196">
        <v>21766.217193882112</v>
      </c>
      <c r="D249" s="1196">
        <v>22562.486141710866</v>
      </c>
      <c r="E249" s="1788">
        <v>22201.541537759756</v>
      </c>
      <c r="F249" s="1788">
        <v>23013.735864545084</v>
      </c>
      <c r="G249" s="1789">
        <v>-3.5291720195528642</v>
      </c>
      <c r="H249" s="1790">
        <v>406.80206185567016</v>
      </c>
      <c r="I249" s="1790">
        <v>-2.0829815335223398</v>
      </c>
      <c r="J249" s="1791">
        <v>64.406779661016941</v>
      </c>
      <c r="K249" s="1791">
        <v>4.0602762662201757</v>
      </c>
      <c r="L249" s="1792">
        <v>0.92030819809883457</v>
      </c>
    </row>
    <row r="250" spans="1:12">
      <c r="A250" s="1191" t="s">
        <v>86</v>
      </c>
      <c r="B250" s="1717" t="s">
        <v>22</v>
      </c>
      <c r="C250" s="1193">
        <v>21566.74411764706</v>
      </c>
      <c r="D250" s="1193">
        <v>22635.048039215686</v>
      </c>
      <c r="E250" s="1780">
        <v>21998.079000000002</v>
      </c>
      <c r="F250" s="1780">
        <v>23087.749</v>
      </c>
      <c r="G250" s="1781">
        <v>-4.7196892169955511</v>
      </c>
      <c r="H250" s="1782">
        <v>397.8</v>
      </c>
      <c r="I250" s="1782">
        <v>-0.27575833542240308</v>
      </c>
      <c r="J250" s="1793">
        <v>71.428571428571431</v>
      </c>
      <c r="K250" s="1793">
        <v>2.5115110925073254</v>
      </c>
      <c r="L250" s="1794">
        <v>0.64881817074042814</v>
      </c>
    </row>
    <row r="251" spans="1:12">
      <c r="A251" s="1191" t="s">
        <v>86</v>
      </c>
      <c r="B251" s="1717" t="s">
        <v>23</v>
      </c>
      <c r="C251" s="1193">
        <v>22071.632352941175</v>
      </c>
      <c r="D251" s="1193">
        <v>22466.470588235294</v>
      </c>
      <c r="E251" s="1780">
        <v>22513.064999999999</v>
      </c>
      <c r="F251" s="1780">
        <v>22915.8</v>
      </c>
      <c r="G251" s="1781">
        <v>-1.7574555546827977</v>
      </c>
      <c r="H251" s="1782">
        <v>421.4</v>
      </c>
      <c r="I251" s="1782">
        <v>-4.140127388535042</v>
      </c>
      <c r="J251" s="1793">
        <v>54.166666666666664</v>
      </c>
      <c r="K251" s="1793">
        <v>1.5487651737128505</v>
      </c>
      <c r="L251" s="1794">
        <v>0.27149002735840666</v>
      </c>
    </row>
    <row r="252" spans="1:12">
      <c r="A252" s="1195" t="s">
        <v>86</v>
      </c>
      <c r="B252" s="1718" t="s">
        <v>24</v>
      </c>
      <c r="C252" s="1197">
        <v>20614.269391693684</v>
      </c>
      <c r="D252" s="1197">
        <v>20856.759300213758</v>
      </c>
      <c r="E252" s="1795">
        <v>21026.55477952756</v>
      </c>
      <c r="F252" s="1795">
        <v>21273.894486218032</v>
      </c>
      <c r="G252" s="1796">
        <v>-1.162644229765772</v>
      </c>
      <c r="H252" s="1797">
        <v>372.3691729323308</v>
      </c>
      <c r="I252" s="1797">
        <v>2.6327467378365985</v>
      </c>
      <c r="J252" s="1798">
        <v>19.81981981981982</v>
      </c>
      <c r="K252" s="1798">
        <v>5.5671829217245703</v>
      </c>
      <c r="L252" s="1799">
        <v>-0.34021463016473241</v>
      </c>
    </row>
    <row r="253" spans="1:12">
      <c r="A253" s="1191" t="s">
        <v>86</v>
      </c>
      <c r="B253" s="1717" t="s">
        <v>25</v>
      </c>
      <c r="C253" s="1193">
        <v>20356.848039215685</v>
      </c>
      <c r="D253" s="1193">
        <v>20869.622549019608</v>
      </c>
      <c r="E253" s="1780">
        <v>20763.985000000001</v>
      </c>
      <c r="F253" s="1780">
        <v>21287.014999999999</v>
      </c>
      <c r="G253" s="1781">
        <v>-2.4570377763157438</v>
      </c>
      <c r="H253" s="1782">
        <v>360.9</v>
      </c>
      <c r="I253" s="1782">
        <v>5.5571804621234282</v>
      </c>
      <c r="J253" s="1793">
        <v>17.1875</v>
      </c>
      <c r="K253" s="1793">
        <v>3.1393888656341566</v>
      </c>
      <c r="L253" s="1794">
        <v>-0.26667819131102677</v>
      </c>
    </row>
    <row r="254" spans="1:12">
      <c r="A254" s="1191" t="s">
        <v>86</v>
      </c>
      <c r="B254" s="1717" t="s">
        <v>26</v>
      </c>
      <c r="C254" s="1193">
        <v>20924.527450980393</v>
      </c>
      <c r="D254" s="1193">
        <v>20841.454901960784</v>
      </c>
      <c r="E254" s="1780">
        <v>21343.018</v>
      </c>
      <c r="F254" s="1780">
        <v>21258.284</v>
      </c>
      <c r="G254" s="1781">
        <v>0.39859284973331049</v>
      </c>
      <c r="H254" s="1782">
        <v>387.2</v>
      </c>
      <c r="I254" s="1782">
        <v>-1.0477894198824489</v>
      </c>
      <c r="J254" s="1793">
        <v>23.404255319148938</v>
      </c>
      <c r="K254" s="1793">
        <v>2.4277940560904145</v>
      </c>
      <c r="L254" s="1794">
        <v>-7.3536438853704755E-2</v>
      </c>
    </row>
    <row r="255" spans="1:12">
      <c r="A255" s="1195" t="s">
        <v>86</v>
      </c>
      <c r="B255" s="1718" t="s">
        <v>27</v>
      </c>
      <c r="C255" s="1197">
        <v>19930.090560453249</v>
      </c>
      <c r="D255" s="1197">
        <v>19808.660805744621</v>
      </c>
      <c r="E255" s="1795">
        <v>20328.692371662313</v>
      </c>
      <c r="F255" s="1795">
        <v>20204.834021859515</v>
      </c>
      <c r="G255" s="1796">
        <v>0.61301344850839445</v>
      </c>
      <c r="H255" s="1797">
        <v>322.39560439560438</v>
      </c>
      <c r="I255" s="1797">
        <v>-1.7993343777826143</v>
      </c>
      <c r="J255" s="1798">
        <v>30.62200956937799</v>
      </c>
      <c r="K255" s="1798">
        <v>11.427375470908331</v>
      </c>
      <c r="L255" s="1799">
        <v>0.30443773807171404</v>
      </c>
    </row>
    <row r="256" spans="1:12">
      <c r="A256" s="1191" t="s">
        <v>86</v>
      </c>
      <c r="B256" s="1717" t="s">
        <v>28</v>
      </c>
      <c r="C256" s="1193">
        <v>19664.277450980389</v>
      </c>
      <c r="D256" s="1193">
        <v>19727.219607843137</v>
      </c>
      <c r="E256" s="1780">
        <v>20057.562999999998</v>
      </c>
      <c r="F256" s="1780">
        <v>20121.763999999999</v>
      </c>
      <c r="G256" s="1781">
        <v>-0.31906248378621743</v>
      </c>
      <c r="H256" s="1782">
        <v>304.2</v>
      </c>
      <c r="I256" s="1782">
        <v>-4.6095954844778895</v>
      </c>
      <c r="J256" s="1793">
        <v>21.276595744680851</v>
      </c>
      <c r="K256" s="1793">
        <v>7.1578066136458771</v>
      </c>
      <c r="L256" s="1794">
        <v>-0.34618487118648034</v>
      </c>
    </row>
    <row r="257" spans="1:12" ht="15.75" thickBot="1">
      <c r="A257" s="1719" t="s">
        <v>86</v>
      </c>
      <c r="B257" s="1720" t="s">
        <v>29</v>
      </c>
      <c r="C257" s="1198">
        <v>20314.116666666669</v>
      </c>
      <c r="D257" s="1198">
        <v>19963.519607843136</v>
      </c>
      <c r="E257" s="1800">
        <v>20720.399000000001</v>
      </c>
      <c r="F257" s="1800">
        <v>20362.79</v>
      </c>
      <c r="G257" s="1801">
        <v>1.7561886165893787</v>
      </c>
      <c r="H257" s="1793">
        <v>352.9</v>
      </c>
      <c r="I257" s="1793">
        <v>1.4663599769982649</v>
      </c>
      <c r="J257" s="1793">
        <v>50</v>
      </c>
      <c r="K257" s="1793">
        <v>4.2695688572624526</v>
      </c>
      <c r="L257" s="1794">
        <v>0.65062260925819526</v>
      </c>
    </row>
    <row r="258" spans="1:12" ht="15.75" thickBot="1">
      <c r="A258" s="1721"/>
      <c r="B258" s="1722"/>
      <c r="C258" s="1802"/>
      <c r="D258" s="1802"/>
      <c r="E258" s="1802"/>
      <c r="F258" s="1802"/>
      <c r="G258" s="1803"/>
      <c r="H258" s="1804"/>
      <c r="I258" s="1804"/>
      <c r="J258" s="1804"/>
      <c r="K258" s="1804"/>
      <c r="L258" s="1805"/>
    </row>
    <row r="259" spans="1:12">
      <c r="A259" s="1191" t="s">
        <v>87</v>
      </c>
      <c r="B259" s="1723" t="s">
        <v>26</v>
      </c>
      <c r="C259" s="1806">
        <v>20090.316666666666</v>
      </c>
      <c r="D259" s="1806">
        <v>20121.23725490196</v>
      </c>
      <c r="E259" s="1807">
        <v>20492.123</v>
      </c>
      <c r="F259" s="1807">
        <v>20523.662</v>
      </c>
      <c r="G259" s="1808">
        <v>-0.15367140620421771</v>
      </c>
      <c r="H259" s="1809">
        <v>432.3</v>
      </c>
      <c r="I259" s="1809">
        <v>4.7492125030288399</v>
      </c>
      <c r="J259" s="1809">
        <v>57.575757575757578</v>
      </c>
      <c r="K259" s="1809">
        <v>2.176642946839682</v>
      </c>
      <c r="L259" s="1810">
        <v>0.42038962060232166</v>
      </c>
    </row>
    <row r="260" spans="1:12" ht="15.75" thickBot="1">
      <c r="A260" s="1719" t="s">
        <v>87</v>
      </c>
      <c r="B260" s="1720" t="s">
        <v>29</v>
      </c>
      <c r="C260" s="1198">
        <v>20168.463725490194</v>
      </c>
      <c r="D260" s="1198">
        <v>19529.892156862745</v>
      </c>
      <c r="E260" s="1800">
        <v>20571.832999999999</v>
      </c>
      <c r="F260" s="1800">
        <v>19920.490000000002</v>
      </c>
      <c r="G260" s="1801">
        <v>3.2697137470011883</v>
      </c>
      <c r="H260" s="1793">
        <v>383</v>
      </c>
      <c r="I260" s="1793">
        <v>1.2691697514542601</v>
      </c>
      <c r="J260" s="1793">
        <v>-2.2727272727272729</v>
      </c>
      <c r="K260" s="1793">
        <v>1.7999162829635831</v>
      </c>
      <c r="L260" s="1794">
        <v>-0.54175481868623065</v>
      </c>
    </row>
    <row r="261" spans="1:12" ht="15.75" thickBot="1">
      <c r="A261" s="1721"/>
      <c r="B261" s="1722"/>
      <c r="C261" s="1802"/>
      <c r="D261" s="1802"/>
      <c r="E261" s="1802"/>
      <c r="F261" s="1802"/>
      <c r="G261" s="1803"/>
      <c r="H261" s="1804"/>
      <c r="I261" s="1804"/>
      <c r="J261" s="1804"/>
      <c r="K261" s="1804"/>
      <c r="L261" s="1805"/>
    </row>
    <row r="262" spans="1:12">
      <c r="A262" s="1195" t="s">
        <v>88</v>
      </c>
      <c r="B262" s="1716" t="s">
        <v>21</v>
      </c>
      <c r="C262" s="1196" t="s">
        <v>73</v>
      </c>
      <c r="D262" s="1196" t="s">
        <v>73</v>
      </c>
      <c r="E262" s="1788" t="s">
        <v>73</v>
      </c>
      <c r="F262" s="1788" t="s">
        <v>73</v>
      </c>
      <c r="G262" s="1789" t="s">
        <v>73</v>
      </c>
      <c r="H262" s="1790" t="s">
        <v>73</v>
      </c>
      <c r="I262" s="1790" t="s">
        <v>73</v>
      </c>
      <c r="J262" s="1791" t="s">
        <v>73</v>
      </c>
      <c r="K262" s="1791" t="s">
        <v>73</v>
      </c>
      <c r="L262" s="1792" t="s">
        <v>73</v>
      </c>
    </row>
    <row r="263" spans="1:12">
      <c r="A263" s="1192" t="s">
        <v>88</v>
      </c>
      <c r="B263" s="1717" t="s">
        <v>22</v>
      </c>
      <c r="C263" s="1193" t="s">
        <v>73</v>
      </c>
      <c r="D263" s="1193" t="s">
        <v>73</v>
      </c>
      <c r="E263" s="1780" t="s">
        <v>73</v>
      </c>
      <c r="F263" s="1780" t="s">
        <v>73</v>
      </c>
      <c r="G263" s="1781" t="s">
        <v>73</v>
      </c>
      <c r="H263" s="1782" t="s">
        <v>73</v>
      </c>
      <c r="I263" s="1782" t="s">
        <v>73</v>
      </c>
      <c r="J263" s="1793" t="s">
        <v>73</v>
      </c>
      <c r="K263" s="1793" t="s">
        <v>73</v>
      </c>
      <c r="L263" s="1794" t="s">
        <v>73</v>
      </c>
    </row>
    <row r="264" spans="1:12">
      <c r="A264" s="1192" t="s">
        <v>88</v>
      </c>
      <c r="B264" s="1717" t="s">
        <v>23</v>
      </c>
      <c r="C264" s="1193" t="s">
        <v>73</v>
      </c>
      <c r="D264" s="1193" t="s">
        <v>73</v>
      </c>
      <c r="E264" s="1780" t="s">
        <v>73</v>
      </c>
      <c r="F264" s="1780" t="s">
        <v>73</v>
      </c>
      <c r="G264" s="1781" t="s">
        <v>73</v>
      </c>
      <c r="H264" s="1782" t="s">
        <v>73</v>
      </c>
      <c r="I264" s="1782" t="s">
        <v>73</v>
      </c>
      <c r="J264" s="1793" t="s">
        <v>73</v>
      </c>
      <c r="K264" s="1793" t="s">
        <v>73</v>
      </c>
      <c r="L264" s="1794" t="s">
        <v>73</v>
      </c>
    </row>
    <row r="265" spans="1:12">
      <c r="A265" s="1192" t="s">
        <v>88</v>
      </c>
      <c r="B265" s="1717" t="s">
        <v>30</v>
      </c>
      <c r="C265" s="1193" t="s">
        <v>73</v>
      </c>
      <c r="D265" s="1193" t="s">
        <v>73</v>
      </c>
      <c r="E265" s="1780" t="s">
        <v>73</v>
      </c>
      <c r="F265" s="1780" t="s">
        <v>73</v>
      </c>
      <c r="G265" s="1781" t="s">
        <v>73</v>
      </c>
      <c r="H265" s="1782" t="s">
        <v>73</v>
      </c>
      <c r="I265" s="1782" t="s">
        <v>73</v>
      </c>
      <c r="J265" s="1793" t="s">
        <v>73</v>
      </c>
      <c r="K265" s="1793" t="s">
        <v>73</v>
      </c>
      <c r="L265" s="1794" t="s">
        <v>73</v>
      </c>
    </row>
    <row r="266" spans="1:12">
      <c r="A266" s="1199" t="s">
        <v>88</v>
      </c>
      <c r="B266" s="1718" t="s">
        <v>24</v>
      </c>
      <c r="C266" s="1197" t="s">
        <v>73</v>
      </c>
      <c r="D266" s="1197" t="s">
        <v>73</v>
      </c>
      <c r="E266" s="1795" t="s">
        <v>73</v>
      </c>
      <c r="F266" s="1795" t="s">
        <v>73</v>
      </c>
      <c r="G266" s="1796" t="s">
        <v>73</v>
      </c>
      <c r="H266" s="1797" t="s">
        <v>73</v>
      </c>
      <c r="I266" s="1797" t="s">
        <v>73</v>
      </c>
      <c r="J266" s="1798" t="s">
        <v>73</v>
      </c>
      <c r="K266" s="1798" t="s">
        <v>73</v>
      </c>
      <c r="L266" s="1799" t="s">
        <v>73</v>
      </c>
    </row>
    <row r="267" spans="1:12">
      <c r="A267" s="1192" t="s">
        <v>88</v>
      </c>
      <c r="B267" s="1717" t="s">
        <v>26</v>
      </c>
      <c r="C267" s="1193" t="s">
        <v>73</v>
      </c>
      <c r="D267" s="1193" t="s">
        <v>73</v>
      </c>
      <c r="E267" s="1780" t="s">
        <v>73</v>
      </c>
      <c r="F267" s="1780" t="s">
        <v>73</v>
      </c>
      <c r="G267" s="1781" t="s">
        <v>73</v>
      </c>
      <c r="H267" s="1782" t="s">
        <v>73</v>
      </c>
      <c r="I267" s="1782" t="s">
        <v>73</v>
      </c>
      <c r="J267" s="1793" t="s">
        <v>73</v>
      </c>
      <c r="K267" s="1793" t="s">
        <v>73</v>
      </c>
      <c r="L267" s="1794" t="s">
        <v>73</v>
      </c>
    </row>
    <row r="268" spans="1:12">
      <c r="A268" s="1192" t="s">
        <v>88</v>
      </c>
      <c r="B268" s="1717" t="s">
        <v>31</v>
      </c>
      <c r="C268" s="1193" t="s">
        <v>73</v>
      </c>
      <c r="D268" s="1193" t="s">
        <v>73</v>
      </c>
      <c r="E268" s="1780" t="s">
        <v>73</v>
      </c>
      <c r="F268" s="1780" t="s">
        <v>73</v>
      </c>
      <c r="G268" s="1781" t="s">
        <v>73</v>
      </c>
      <c r="H268" s="1782" t="s">
        <v>73</v>
      </c>
      <c r="I268" s="1782" t="s">
        <v>73</v>
      </c>
      <c r="J268" s="1793" t="s">
        <v>73</v>
      </c>
      <c r="K268" s="1793" t="s">
        <v>73</v>
      </c>
      <c r="L268" s="1794" t="s">
        <v>73</v>
      </c>
    </row>
    <row r="269" spans="1:12">
      <c r="A269" s="1199" t="s">
        <v>88</v>
      </c>
      <c r="B269" s="1718" t="s">
        <v>27</v>
      </c>
      <c r="C269" s="1197" t="s">
        <v>73</v>
      </c>
      <c r="D269" s="1197" t="s">
        <v>73</v>
      </c>
      <c r="E269" s="1795" t="s">
        <v>73</v>
      </c>
      <c r="F269" s="1795" t="s">
        <v>73</v>
      </c>
      <c r="G269" s="1796" t="s">
        <v>73</v>
      </c>
      <c r="H269" s="1797" t="s">
        <v>73</v>
      </c>
      <c r="I269" s="1797" t="s">
        <v>73</v>
      </c>
      <c r="J269" s="1798" t="s">
        <v>73</v>
      </c>
      <c r="K269" s="1798" t="s">
        <v>73</v>
      </c>
      <c r="L269" s="1799" t="s">
        <v>73</v>
      </c>
    </row>
    <row r="270" spans="1:12">
      <c r="A270" s="1192" t="s">
        <v>88</v>
      </c>
      <c r="B270" s="1717" t="s">
        <v>29</v>
      </c>
      <c r="C270" s="1193" t="s">
        <v>73</v>
      </c>
      <c r="D270" s="1193" t="s">
        <v>73</v>
      </c>
      <c r="E270" s="1780" t="s">
        <v>73</v>
      </c>
      <c r="F270" s="1780" t="s">
        <v>73</v>
      </c>
      <c r="G270" s="1781" t="s">
        <v>73</v>
      </c>
      <c r="H270" s="1782" t="s">
        <v>73</v>
      </c>
      <c r="I270" s="1782" t="s">
        <v>73</v>
      </c>
      <c r="J270" s="1793" t="s">
        <v>73</v>
      </c>
      <c r="K270" s="1793" t="s">
        <v>73</v>
      </c>
      <c r="L270" s="1794" t="s">
        <v>73</v>
      </c>
    </row>
    <row r="271" spans="1:12" ht="15.75" thickBot="1">
      <c r="A271" s="1724" t="s">
        <v>88</v>
      </c>
      <c r="B271" s="1717" t="s">
        <v>32</v>
      </c>
      <c r="C271" s="1198" t="s">
        <v>73</v>
      </c>
      <c r="D271" s="1198" t="s">
        <v>73</v>
      </c>
      <c r="E271" s="1800" t="s">
        <v>73</v>
      </c>
      <c r="F271" s="1800" t="s">
        <v>73</v>
      </c>
      <c r="G271" s="1801" t="s">
        <v>73</v>
      </c>
      <c r="H271" s="1793" t="s">
        <v>73</v>
      </c>
      <c r="I271" s="1793" t="s">
        <v>73</v>
      </c>
      <c r="J271" s="1793" t="s">
        <v>73</v>
      </c>
      <c r="K271" s="1793" t="s">
        <v>73</v>
      </c>
      <c r="L271" s="1794" t="s">
        <v>73</v>
      </c>
    </row>
    <row r="272" spans="1:12" ht="15.75" thickBot="1">
      <c r="A272" s="1721"/>
      <c r="B272" s="1722"/>
      <c r="C272" s="1802"/>
      <c r="D272" s="1802"/>
      <c r="E272" s="1802"/>
      <c r="F272" s="1802"/>
      <c r="G272" s="1803"/>
      <c r="H272" s="1804"/>
      <c r="I272" s="1804"/>
      <c r="J272" s="1804"/>
      <c r="K272" s="1804"/>
      <c r="L272" s="1805"/>
    </row>
    <row r="273" spans="1:12">
      <c r="A273" s="1195" t="s">
        <v>20</v>
      </c>
      <c r="B273" s="1716" t="s">
        <v>24</v>
      </c>
      <c r="C273" s="1196">
        <v>18225.633887441629</v>
      </c>
      <c r="D273" s="1196">
        <v>17829.571883776196</v>
      </c>
      <c r="E273" s="1788">
        <v>18590.146565190462</v>
      </c>
      <c r="F273" s="1788">
        <v>18186.163321451721</v>
      </c>
      <c r="G273" s="1789">
        <v>2.2213769699418551</v>
      </c>
      <c r="H273" s="1790">
        <v>339.88736842105266</v>
      </c>
      <c r="I273" s="1790">
        <v>-0.87664723109637122</v>
      </c>
      <c r="J273" s="1791">
        <v>111.11111111111111</v>
      </c>
      <c r="K273" s="1791">
        <v>3.9765592298032648</v>
      </c>
      <c r="L273" s="1792">
        <v>1.5816683303886827</v>
      </c>
    </row>
    <row r="274" spans="1:12">
      <c r="A274" s="1191" t="s">
        <v>20</v>
      </c>
      <c r="B274" s="1717" t="s">
        <v>25</v>
      </c>
      <c r="C274" s="1193">
        <v>18385.282352941176</v>
      </c>
      <c r="D274" s="1193">
        <v>17900.415686274508</v>
      </c>
      <c r="E274" s="1780">
        <v>18752.988000000001</v>
      </c>
      <c r="F274" s="1780">
        <v>18258.423999999999</v>
      </c>
      <c r="G274" s="1781">
        <v>2.7086894246732474</v>
      </c>
      <c r="H274" s="1782">
        <v>308.5</v>
      </c>
      <c r="I274" s="1782">
        <v>-0.4838709677419355</v>
      </c>
      <c r="J274" s="1793">
        <v>185.71428571428572</v>
      </c>
      <c r="K274" s="1793">
        <v>0.83717036416910839</v>
      </c>
      <c r="L274" s="1794">
        <v>0.46463177981572895</v>
      </c>
    </row>
    <row r="275" spans="1:12">
      <c r="A275" s="1191" t="s">
        <v>20</v>
      </c>
      <c r="B275" s="1717" t="s">
        <v>26</v>
      </c>
      <c r="C275" s="1193">
        <v>17851.036274509803</v>
      </c>
      <c r="D275" s="1193">
        <v>17408.26960784314</v>
      </c>
      <c r="E275" s="1780">
        <v>18208.057000000001</v>
      </c>
      <c r="F275" s="1780">
        <v>17756.435000000001</v>
      </c>
      <c r="G275" s="1781">
        <v>2.5434272138523268</v>
      </c>
      <c r="H275" s="1782">
        <v>331.6</v>
      </c>
      <c r="I275" s="1782">
        <v>-1.6898903053661394</v>
      </c>
      <c r="J275" s="1793">
        <v>69.230769230769226</v>
      </c>
      <c r="K275" s="1793">
        <v>1.8417748011720385</v>
      </c>
      <c r="L275" s="1794">
        <v>0.45806005928805771</v>
      </c>
    </row>
    <row r="276" spans="1:12">
      <c r="A276" s="1191" t="s">
        <v>20</v>
      </c>
      <c r="B276" s="1717" t="s">
        <v>31</v>
      </c>
      <c r="C276" s="1193">
        <v>18614.215686274511</v>
      </c>
      <c r="D276" s="1193">
        <v>18618.233333333334</v>
      </c>
      <c r="E276" s="1780">
        <v>18986.5</v>
      </c>
      <c r="F276" s="1780">
        <v>18990.598000000002</v>
      </c>
      <c r="G276" s="1781">
        <v>-2.1579099299568E-2</v>
      </c>
      <c r="H276" s="1782">
        <v>371.9</v>
      </c>
      <c r="I276" s="1782">
        <v>-0.61464457509353598</v>
      </c>
      <c r="J276" s="1793">
        <v>158.33333333333331</v>
      </c>
      <c r="K276" s="1793">
        <v>1.2976140644621179</v>
      </c>
      <c r="L276" s="1794">
        <v>0.65897649128489599</v>
      </c>
    </row>
    <row r="277" spans="1:12">
      <c r="A277" s="1195" t="s">
        <v>20</v>
      </c>
      <c r="B277" s="1718" t="s">
        <v>27</v>
      </c>
      <c r="C277" s="1197">
        <v>18426.630537890833</v>
      </c>
      <c r="D277" s="1197">
        <v>17777.397181141405</v>
      </c>
      <c r="E277" s="1795">
        <v>18795.163148648651</v>
      </c>
      <c r="F277" s="1795">
        <v>18132.945124764232</v>
      </c>
      <c r="G277" s="1796">
        <v>3.6520158161181753</v>
      </c>
      <c r="H277" s="1797">
        <v>298.72695883134134</v>
      </c>
      <c r="I277" s="1797">
        <v>-0.40252731040015105</v>
      </c>
      <c r="J277" s="1798">
        <v>25.291181364392678</v>
      </c>
      <c r="K277" s="1798">
        <v>31.51946421096693</v>
      </c>
      <c r="L277" s="1799">
        <v>-0.46563424565893641</v>
      </c>
    </row>
    <row r="278" spans="1:12">
      <c r="A278" s="1191" t="s">
        <v>20</v>
      </c>
      <c r="B278" s="1717" t="s">
        <v>28</v>
      </c>
      <c r="C278" s="1193">
        <v>18122.719607843137</v>
      </c>
      <c r="D278" s="1193">
        <v>17303.534313725489</v>
      </c>
      <c r="E278" s="1780">
        <v>18485.173999999999</v>
      </c>
      <c r="F278" s="1780">
        <v>17649.605</v>
      </c>
      <c r="G278" s="1781">
        <v>4.7342079326987747</v>
      </c>
      <c r="H278" s="1782">
        <v>267.2</v>
      </c>
      <c r="I278" s="1782">
        <v>0.14992503748125086</v>
      </c>
      <c r="J278" s="1793">
        <v>32.034632034632033</v>
      </c>
      <c r="K278" s="1793">
        <v>12.766848053578903</v>
      </c>
      <c r="L278" s="1794">
        <v>0.47307476991738184</v>
      </c>
    </row>
    <row r="279" spans="1:12">
      <c r="A279" s="1191" t="s">
        <v>20</v>
      </c>
      <c r="B279" s="1717" t="s">
        <v>29</v>
      </c>
      <c r="C279" s="1193">
        <v>18693.454901960784</v>
      </c>
      <c r="D279" s="1193">
        <v>17974.934313725491</v>
      </c>
      <c r="E279" s="1780">
        <v>19067.324000000001</v>
      </c>
      <c r="F279" s="1780">
        <v>18334.433000000001</v>
      </c>
      <c r="G279" s="1781">
        <v>3.9973475045560427</v>
      </c>
      <c r="H279" s="1782">
        <v>314.3</v>
      </c>
      <c r="I279" s="1782">
        <v>0.44742729306488788</v>
      </c>
      <c r="J279" s="1793">
        <v>30.716723549488055</v>
      </c>
      <c r="K279" s="1793">
        <v>16.031812473838425</v>
      </c>
      <c r="L279" s="1794">
        <v>0.43841172876125611</v>
      </c>
    </row>
    <row r="280" spans="1:12">
      <c r="A280" s="1191" t="s">
        <v>20</v>
      </c>
      <c r="B280" s="1717" t="s">
        <v>32</v>
      </c>
      <c r="C280" s="1193">
        <v>18107.850980392159</v>
      </c>
      <c r="D280" s="1193">
        <v>18189.047058823529</v>
      </c>
      <c r="E280" s="1780">
        <v>18470.008000000002</v>
      </c>
      <c r="F280" s="1780">
        <v>18552.828000000001</v>
      </c>
      <c r="G280" s="1781">
        <v>-0.4464009476075545</v>
      </c>
      <c r="H280" s="1782">
        <v>354.9</v>
      </c>
      <c r="I280" s="1782">
        <v>1.3999999999999935</v>
      </c>
      <c r="J280" s="1793">
        <v>-15.584415584415584</v>
      </c>
      <c r="K280" s="1793">
        <v>2.7208036835496023</v>
      </c>
      <c r="L280" s="1794">
        <v>-1.3771207443375721</v>
      </c>
    </row>
    <row r="281" spans="1:12">
      <c r="A281" s="1195" t="s">
        <v>20</v>
      </c>
      <c r="B281" s="1718" t="s">
        <v>33</v>
      </c>
      <c r="C281" s="1197">
        <v>15568.615520846703</v>
      </c>
      <c r="D281" s="1197">
        <v>15063.553113553113</v>
      </c>
      <c r="E281" s="1795">
        <v>15879.987831263637</v>
      </c>
      <c r="F281" s="1795">
        <v>15364.824175824175</v>
      </c>
      <c r="G281" s="1796">
        <v>3.3528769971220909</v>
      </c>
      <c r="H281" s="1797">
        <v>230.65625</v>
      </c>
      <c r="I281" s="1797">
        <v>2.8072363761437922</v>
      </c>
      <c r="J281" s="1798">
        <v>31.506849315068493</v>
      </c>
      <c r="K281" s="1798">
        <v>24.110506488070321</v>
      </c>
      <c r="L281" s="1799">
        <v>0.80023506710172043</v>
      </c>
    </row>
    <row r="282" spans="1:12">
      <c r="A282" s="1191" t="s">
        <v>20</v>
      </c>
      <c r="B282" s="1717" t="s">
        <v>74</v>
      </c>
      <c r="C282" s="1193">
        <v>15622.075490196077</v>
      </c>
      <c r="D282" s="1193">
        <v>14844.533333333335</v>
      </c>
      <c r="E282" s="1780">
        <v>15934.517</v>
      </c>
      <c r="F282" s="1780">
        <v>15141.424000000001</v>
      </c>
      <c r="G282" s="1781">
        <v>5.2379023267560489</v>
      </c>
      <c r="H282" s="1782">
        <v>223</v>
      </c>
      <c r="I282" s="1782">
        <v>4.4985941893158365</v>
      </c>
      <c r="J282" s="1793">
        <v>9.3425605536332181</v>
      </c>
      <c r="K282" s="1793">
        <v>13.227291753871913</v>
      </c>
      <c r="L282" s="1794">
        <v>-2.1532298001461818</v>
      </c>
    </row>
    <row r="283" spans="1:12">
      <c r="A283" s="1191" t="s">
        <v>20</v>
      </c>
      <c r="B283" s="1717" t="s">
        <v>34</v>
      </c>
      <c r="C283" s="1193">
        <v>15521.417647058823</v>
      </c>
      <c r="D283" s="1193">
        <v>15454.042156862744</v>
      </c>
      <c r="E283" s="1780">
        <v>15831.846</v>
      </c>
      <c r="F283" s="1780">
        <v>15763.123</v>
      </c>
      <c r="G283" s="1781">
        <v>0.43597325225464495</v>
      </c>
      <c r="H283" s="1782">
        <v>236</v>
      </c>
      <c r="I283" s="1782">
        <v>-2.8406751749691255</v>
      </c>
      <c r="J283" s="1793">
        <v>71.428571428571431</v>
      </c>
      <c r="K283" s="1793">
        <v>10.046044370029302</v>
      </c>
      <c r="L283" s="1794">
        <v>2.5952726829617125</v>
      </c>
    </row>
    <row r="284" spans="1:12" ht="15.75" thickBot="1">
      <c r="A284" s="1191" t="s">
        <v>20</v>
      </c>
      <c r="B284" s="1717" t="s">
        <v>35</v>
      </c>
      <c r="C284" s="1193">
        <v>15378.430392156863</v>
      </c>
      <c r="D284" s="1193" t="s">
        <v>200</v>
      </c>
      <c r="E284" s="1780">
        <v>15685.999</v>
      </c>
      <c r="F284" s="1780" t="s">
        <v>200</v>
      </c>
      <c r="G284" s="1781" t="s">
        <v>73</v>
      </c>
      <c r="H284" s="1782">
        <v>287.5</v>
      </c>
      <c r="I284" s="1782">
        <v>-0.10423905489923951</v>
      </c>
      <c r="J284" s="1793">
        <v>122.22222222222223</v>
      </c>
      <c r="K284" s="1793">
        <v>0.83717036416910839</v>
      </c>
      <c r="L284" s="1794">
        <v>0.35819218428619198</v>
      </c>
    </row>
    <row r="285" spans="1:12" ht="15.75" thickBot="1">
      <c r="A285" s="1721"/>
      <c r="B285" s="1722"/>
      <c r="C285" s="1802"/>
      <c r="D285" s="1802"/>
      <c r="E285" s="1802"/>
      <c r="F285" s="1802"/>
      <c r="G285" s="1803"/>
      <c r="H285" s="1804"/>
      <c r="I285" s="1804"/>
      <c r="J285" s="1804"/>
      <c r="K285" s="1804"/>
      <c r="L285" s="1805"/>
    </row>
    <row r="286" spans="1:12">
      <c r="A286" s="1195" t="s">
        <v>89</v>
      </c>
      <c r="B286" s="1718" t="s">
        <v>21</v>
      </c>
      <c r="C286" s="1197">
        <v>21855.418295671931</v>
      </c>
      <c r="D286" s="1197">
        <v>21930.437376773913</v>
      </c>
      <c r="E286" s="1795">
        <v>22292.526661585369</v>
      </c>
      <c r="F286" s="1795">
        <v>22369.046124309392</v>
      </c>
      <c r="G286" s="1796">
        <v>-0.3420774506824702</v>
      </c>
      <c r="H286" s="1797">
        <v>345.28947368421052</v>
      </c>
      <c r="I286" s="1797">
        <v>0.14887431968871137</v>
      </c>
      <c r="J286" s="1798">
        <v>80.952380952380949</v>
      </c>
      <c r="K286" s="1798">
        <v>1.5906236919213061</v>
      </c>
      <c r="L286" s="1799">
        <v>0.47300793886116788</v>
      </c>
    </row>
    <row r="287" spans="1:12">
      <c r="A287" s="1191" t="s">
        <v>89</v>
      </c>
      <c r="B287" s="1717" t="s">
        <v>22</v>
      </c>
      <c r="C287" s="1193" t="s">
        <v>200</v>
      </c>
      <c r="D287" s="1193" t="s">
        <v>200</v>
      </c>
      <c r="E287" s="1780" t="s">
        <v>200</v>
      </c>
      <c r="F287" s="1780" t="s">
        <v>200</v>
      </c>
      <c r="G287" s="1781" t="s">
        <v>73</v>
      </c>
      <c r="H287" s="1782" t="s">
        <v>200</v>
      </c>
      <c r="I287" s="1782" t="s">
        <v>73</v>
      </c>
      <c r="J287" s="1793" t="s">
        <v>73</v>
      </c>
      <c r="K287" s="1793">
        <v>0.12557555462536626</v>
      </c>
      <c r="L287" s="1794" t="s">
        <v>73</v>
      </c>
    </row>
    <row r="288" spans="1:12">
      <c r="A288" s="1191" t="s">
        <v>89</v>
      </c>
      <c r="B288" s="1717" t="s">
        <v>23</v>
      </c>
      <c r="C288" s="1193">
        <v>21827.700980392157</v>
      </c>
      <c r="D288" s="1193">
        <v>21967.800980392156</v>
      </c>
      <c r="E288" s="1780">
        <v>22264.255000000001</v>
      </c>
      <c r="F288" s="1780">
        <v>22407.156999999999</v>
      </c>
      <c r="G288" s="1781">
        <v>-0.63775158981569247</v>
      </c>
      <c r="H288" s="1782">
        <v>342.7</v>
      </c>
      <c r="I288" s="1782">
        <v>-1.4380212827149841</v>
      </c>
      <c r="J288" s="1793">
        <v>130.76923076923077</v>
      </c>
      <c r="K288" s="1793">
        <v>1.2557555462536627</v>
      </c>
      <c r="L288" s="1794">
        <v>0.5638981753116723</v>
      </c>
    </row>
    <row r="289" spans="1:12">
      <c r="A289" s="1191" t="s">
        <v>89</v>
      </c>
      <c r="B289" s="1717" t="s">
        <v>30</v>
      </c>
      <c r="C289" s="1193" t="s">
        <v>200</v>
      </c>
      <c r="D289" s="1193" t="s">
        <v>200</v>
      </c>
      <c r="E289" s="1780" t="s">
        <v>200</v>
      </c>
      <c r="F289" s="1780" t="s">
        <v>200</v>
      </c>
      <c r="G289" s="1781" t="s">
        <v>73</v>
      </c>
      <c r="H289" s="1782" t="s">
        <v>200</v>
      </c>
      <c r="I289" s="1782" t="s">
        <v>73</v>
      </c>
      <c r="J289" s="1793" t="s">
        <v>73</v>
      </c>
      <c r="K289" s="1793">
        <v>0.2092925910422771</v>
      </c>
      <c r="L289" s="1794" t="s">
        <v>73</v>
      </c>
    </row>
    <row r="290" spans="1:12">
      <c r="A290" s="1195" t="s">
        <v>89</v>
      </c>
      <c r="B290" s="1718" t="s">
        <v>24</v>
      </c>
      <c r="C290" s="1197">
        <v>21087.466261736692</v>
      </c>
      <c r="D290" s="1197">
        <v>21153.582363115551</v>
      </c>
      <c r="E290" s="1795">
        <v>21509.215586971426</v>
      </c>
      <c r="F290" s="1795">
        <v>21576.654010377861</v>
      </c>
      <c r="G290" s="1796">
        <v>-0.31255274044807091</v>
      </c>
      <c r="H290" s="1797">
        <v>303.8125</v>
      </c>
      <c r="I290" s="1797">
        <v>1.0442248184737519</v>
      </c>
      <c r="J290" s="1798">
        <v>15.2</v>
      </c>
      <c r="K290" s="1798">
        <v>6.0276266220175803</v>
      </c>
      <c r="L290" s="1799">
        <v>-0.62484809857848145</v>
      </c>
    </row>
    <row r="291" spans="1:12">
      <c r="A291" s="1191" t="s">
        <v>89</v>
      </c>
      <c r="B291" s="1717" t="s">
        <v>25</v>
      </c>
      <c r="C291" s="1193">
        <v>20356.436274509801</v>
      </c>
      <c r="D291" s="1193">
        <v>20560.907843137255</v>
      </c>
      <c r="E291" s="1780">
        <v>20763.564999999999</v>
      </c>
      <c r="F291" s="1780">
        <v>20972.126</v>
      </c>
      <c r="G291" s="1781">
        <v>-0.99446760905404397</v>
      </c>
      <c r="H291" s="1782">
        <v>253.9</v>
      </c>
      <c r="I291" s="1782">
        <v>3.6326530612244925</v>
      </c>
      <c r="J291" s="1793">
        <v>28.571428571428569</v>
      </c>
      <c r="K291" s="1793">
        <v>0.75345332775219753</v>
      </c>
      <c r="L291" s="1794">
        <v>8.376159045438647E-3</v>
      </c>
    </row>
    <row r="292" spans="1:12">
      <c r="A292" s="1191" t="s">
        <v>89</v>
      </c>
      <c r="B292" s="1717" t="s">
        <v>26</v>
      </c>
      <c r="C292" s="1193">
        <v>21039.322549019609</v>
      </c>
      <c r="D292" s="1193">
        <v>21355.057843137256</v>
      </c>
      <c r="E292" s="1780">
        <v>21460.109</v>
      </c>
      <c r="F292" s="1780">
        <v>21782.159</v>
      </c>
      <c r="G292" s="1781">
        <v>-1.4785035771706527</v>
      </c>
      <c r="H292" s="1782">
        <v>304.5</v>
      </c>
      <c r="I292" s="1782">
        <v>-0.19665683382498284</v>
      </c>
      <c r="J292" s="1793">
        <v>14.814814814814813</v>
      </c>
      <c r="K292" s="1793">
        <v>3.892842193386354</v>
      </c>
      <c r="L292" s="1794">
        <v>-0.41796142555989402</v>
      </c>
    </row>
    <row r="293" spans="1:12">
      <c r="A293" s="1191" t="s">
        <v>89</v>
      </c>
      <c r="B293" s="1717" t="s">
        <v>31</v>
      </c>
      <c r="C293" s="1193">
        <v>21520.637254901958</v>
      </c>
      <c r="D293" s="1193">
        <v>20841.55</v>
      </c>
      <c r="E293" s="1780">
        <v>21951.05</v>
      </c>
      <c r="F293" s="1780">
        <v>21258.381000000001</v>
      </c>
      <c r="G293" s="1781">
        <v>3.2583337367036469</v>
      </c>
      <c r="H293" s="1782">
        <v>329.1</v>
      </c>
      <c r="I293" s="1782">
        <v>4.5757864632983907</v>
      </c>
      <c r="J293" s="1793">
        <v>10</v>
      </c>
      <c r="K293" s="1793">
        <v>1.381331100879029</v>
      </c>
      <c r="L293" s="1794">
        <v>-0.21526283206402574</v>
      </c>
    </row>
    <row r="294" spans="1:12">
      <c r="A294" s="1195" t="s">
        <v>89</v>
      </c>
      <c r="B294" s="1718" t="s">
        <v>27</v>
      </c>
      <c r="C294" s="1197">
        <v>18405.582145108936</v>
      </c>
      <c r="D294" s="1197">
        <v>18156.934689331469</v>
      </c>
      <c r="E294" s="1795">
        <v>18773.693788011115</v>
      </c>
      <c r="F294" s="1795">
        <v>18696.147046898928</v>
      </c>
      <c r="G294" s="1796">
        <v>0.41477391527602864</v>
      </c>
      <c r="H294" s="1797">
        <v>272.3135135135135</v>
      </c>
      <c r="I294" s="1797">
        <v>8.8622618050470378E-2</v>
      </c>
      <c r="J294" s="1798">
        <v>-3.6458333333333335</v>
      </c>
      <c r="K294" s="1798">
        <v>7.7438258685642527</v>
      </c>
      <c r="L294" s="1799">
        <v>-2.474375302271298</v>
      </c>
    </row>
    <row r="295" spans="1:12">
      <c r="A295" s="1191" t="s">
        <v>89</v>
      </c>
      <c r="B295" s="1717" t="s">
        <v>28</v>
      </c>
      <c r="C295" s="1193">
        <v>18662.426470588234</v>
      </c>
      <c r="D295" s="1193">
        <v>17943.666666666668</v>
      </c>
      <c r="E295" s="1780">
        <v>19035.674999999999</v>
      </c>
      <c r="F295" s="1780">
        <v>18302.54</v>
      </c>
      <c r="G295" s="1781">
        <v>4.0056462108537856</v>
      </c>
      <c r="H295" s="1782">
        <v>234.4</v>
      </c>
      <c r="I295" s="1782">
        <v>-4.2643923240935744E-2</v>
      </c>
      <c r="J295" s="1793">
        <v>25.806451612903224</v>
      </c>
      <c r="K295" s="1793">
        <v>1.6324822101297616</v>
      </c>
      <c r="L295" s="1794">
        <v>-1.7331520578061754E-2</v>
      </c>
    </row>
    <row r="296" spans="1:12">
      <c r="A296" s="1191" t="s">
        <v>89</v>
      </c>
      <c r="B296" s="1717" t="s">
        <v>29</v>
      </c>
      <c r="C296" s="1193">
        <v>20122.2</v>
      </c>
      <c r="D296" s="1193">
        <v>19695.313725490196</v>
      </c>
      <c r="E296" s="1780">
        <v>20524.644</v>
      </c>
      <c r="F296" s="1780">
        <v>20089.22</v>
      </c>
      <c r="G296" s="1781">
        <v>2.1674510010841588</v>
      </c>
      <c r="H296" s="1782">
        <v>276.39999999999998</v>
      </c>
      <c r="I296" s="1782">
        <v>0.8759124087591158</v>
      </c>
      <c r="J296" s="1782">
        <v>-13.868613138686131</v>
      </c>
      <c r="K296" s="1782">
        <v>4.9393051485977395</v>
      </c>
      <c r="L296" s="1783">
        <v>-2.3518071451755436</v>
      </c>
    </row>
    <row r="297" spans="1:12" ht="15.75" thickBot="1">
      <c r="A297" s="1725" t="s">
        <v>89</v>
      </c>
      <c r="B297" s="1726" t="s">
        <v>32</v>
      </c>
      <c r="C297" s="1194">
        <v>11637.179411764706</v>
      </c>
      <c r="D297" s="1194">
        <v>11637.179411764706</v>
      </c>
      <c r="E297" s="1784">
        <v>11869.923000000001</v>
      </c>
      <c r="F297" s="1784">
        <v>12042.790999999999</v>
      </c>
      <c r="G297" s="1785">
        <v>-1.435447978794937</v>
      </c>
      <c r="H297" s="1786">
        <v>307.89999999999998</v>
      </c>
      <c r="I297" s="1786">
        <v>-0.54909560723515671</v>
      </c>
      <c r="J297" s="1786">
        <v>16.666666666666664</v>
      </c>
      <c r="K297" s="1786">
        <v>2.5454545454545454</v>
      </c>
      <c r="L297" s="1787">
        <v>0.57662763815347895</v>
      </c>
    </row>
    <row r="298" spans="1:12">
      <c r="G298" s="1702"/>
      <c r="H298" s="1702"/>
      <c r="I298" s="1702"/>
      <c r="J298" s="1702"/>
      <c r="K298" s="1702"/>
      <c r="L298" s="1702"/>
    </row>
    <row r="299" spans="1:12">
      <c r="G299" s="1702"/>
      <c r="H299" s="1702"/>
      <c r="I299" s="1702"/>
      <c r="J299" s="1702"/>
      <c r="K299" s="1702"/>
      <c r="L299" s="1702"/>
    </row>
    <row r="300" spans="1:12">
      <c r="G300" s="1702"/>
      <c r="H300" s="1702"/>
      <c r="I300" s="1702"/>
      <c r="J300" s="1702"/>
      <c r="K300" s="1702"/>
      <c r="L300" s="1702"/>
    </row>
    <row r="301" spans="1:12">
      <c r="G301" s="1702"/>
      <c r="H301" s="1702"/>
      <c r="I301" s="1702"/>
      <c r="J301" s="1702"/>
      <c r="K301" s="1702"/>
      <c r="L301" s="1702"/>
    </row>
    <row r="302" spans="1:12">
      <c r="G302" s="1702"/>
      <c r="H302" s="1702"/>
      <c r="I302" s="1702"/>
      <c r="J302" s="1702"/>
      <c r="K302" s="1702"/>
      <c r="L302" s="1702"/>
    </row>
    <row r="303" spans="1:12">
      <c r="G303" s="1702"/>
      <c r="H303" s="1702"/>
      <c r="I303" s="1702"/>
      <c r="J303" s="1702"/>
      <c r="K303" s="1702"/>
      <c r="L303" s="1702"/>
    </row>
    <row r="304" spans="1:12">
      <c r="G304" s="1702"/>
      <c r="H304" s="1702"/>
      <c r="I304" s="1702"/>
      <c r="J304" s="1702"/>
      <c r="K304" s="1702"/>
      <c r="L304" s="1702"/>
    </row>
    <row r="305" spans="7:12">
      <c r="G305" s="1702"/>
      <c r="H305" s="1702"/>
      <c r="I305" s="1702"/>
      <c r="J305" s="1702"/>
      <c r="K305" s="1702"/>
      <c r="L305" s="1702"/>
    </row>
    <row r="306" spans="7:12">
      <c r="G306" s="1702"/>
      <c r="H306" s="1702"/>
      <c r="I306" s="1702"/>
      <c r="J306" s="1702"/>
      <c r="K306" s="1702"/>
      <c r="L306" s="1702"/>
    </row>
    <row r="307" spans="7:12">
      <c r="G307" s="1702"/>
      <c r="H307" s="1702"/>
      <c r="I307" s="1702"/>
      <c r="J307" s="1702"/>
      <c r="K307" s="1702"/>
      <c r="L307" s="1702"/>
    </row>
    <row r="308" spans="7:12">
      <c r="G308" s="1702"/>
      <c r="H308" s="1702"/>
      <c r="I308" s="1702"/>
      <c r="J308" s="1702"/>
      <c r="K308" s="1702"/>
      <c r="L308" s="1702"/>
    </row>
    <row r="309" spans="7:12">
      <c r="G309" s="1702"/>
      <c r="H309" s="1702"/>
      <c r="I309" s="1702"/>
      <c r="J309" s="1702"/>
      <c r="K309" s="1702"/>
      <c r="L309" s="1702"/>
    </row>
    <row r="310" spans="7:12">
      <c r="G310" s="1702"/>
      <c r="H310" s="1702"/>
      <c r="I310" s="1702"/>
      <c r="J310" s="1702"/>
      <c r="K310" s="1702"/>
      <c r="L310" s="1702"/>
    </row>
    <row r="311" spans="7:12">
      <c r="G311" s="1702"/>
      <c r="H311" s="1702"/>
      <c r="I311" s="1702"/>
      <c r="J311" s="1702"/>
      <c r="K311" s="1702"/>
      <c r="L311" s="1702"/>
    </row>
    <row r="312" spans="7:12">
      <c r="G312" s="1702"/>
      <c r="H312" s="1702"/>
      <c r="I312" s="1702"/>
      <c r="J312" s="1702"/>
      <c r="K312" s="1702"/>
      <c r="L312" s="1702"/>
    </row>
    <row r="313" spans="7:12">
      <c r="G313" s="1702"/>
      <c r="H313" s="1702"/>
      <c r="I313" s="1702"/>
      <c r="J313" s="1702"/>
      <c r="K313" s="1702"/>
      <c r="L313" s="1702"/>
    </row>
    <row r="314" spans="7:12">
      <c r="G314" s="1702"/>
      <c r="H314" s="1702"/>
      <c r="I314" s="1702"/>
      <c r="J314" s="1702"/>
      <c r="K314" s="1702"/>
      <c r="L314" s="1702"/>
    </row>
    <row r="315" spans="7:12">
      <c r="G315" s="1702"/>
      <c r="H315" s="1702"/>
      <c r="I315" s="1702"/>
      <c r="J315" s="1702"/>
      <c r="K315" s="1702"/>
      <c r="L315" s="1702"/>
    </row>
    <row r="316" spans="7:12">
      <c r="G316" s="1702"/>
      <c r="H316" s="1702"/>
      <c r="I316" s="1702"/>
      <c r="J316" s="1702"/>
      <c r="K316" s="1702"/>
      <c r="L316" s="1702"/>
    </row>
    <row r="317" spans="7:12">
      <c r="G317" s="1702"/>
      <c r="H317" s="1702"/>
      <c r="I317" s="1702"/>
      <c r="J317" s="1702"/>
      <c r="K317" s="1702"/>
      <c r="L317" s="1702"/>
    </row>
    <row r="318" spans="7:12">
      <c r="G318" s="1702"/>
      <c r="H318" s="1702"/>
      <c r="I318" s="1702"/>
      <c r="J318" s="1702"/>
      <c r="K318" s="1702"/>
      <c r="L318" s="1702"/>
    </row>
    <row r="319" spans="7:12">
      <c r="G319" s="1702"/>
      <c r="H319" s="1702"/>
      <c r="I319" s="1702"/>
      <c r="J319" s="1702"/>
      <c r="K319" s="1702"/>
      <c r="L319" s="1702"/>
    </row>
    <row r="320" spans="7:12">
      <c r="G320" s="1702"/>
      <c r="H320" s="1702"/>
      <c r="I320" s="1702"/>
      <c r="J320" s="1702"/>
      <c r="K320" s="1702"/>
      <c r="L320" s="1702"/>
    </row>
    <row r="321" spans="7:12">
      <c r="G321" s="1702"/>
      <c r="H321" s="1702"/>
      <c r="I321" s="1702"/>
      <c r="J321" s="1702"/>
      <c r="K321" s="1702"/>
      <c r="L321" s="1702"/>
    </row>
    <row r="322" spans="7:12">
      <c r="G322" s="1702"/>
      <c r="H322" s="1702"/>
      <c r="I322" s="1702"/>
      <c r="J322" s="1702"/>
      <c r="K322" s="1702"/>
      <c r="L322" s="1702"/>
    </row>
    <row r="323" spans="7:12">
      <c r="G323" s="1702"/>
      <c r="H323" s="1702"/>
      <c r="I323" s="1702"/>
      <c r="J323" s="1702"/>
      <c r="K323" s="1702"/>
      <c r="L323" s="1702"/>
    </row>
    <row r="324" spans="7:12">
      <c r="G324" s="1702"/>
      <c r="H324" s="1702"/>
      <c r="I324" s="1702"/>
      <c r="J324" s="1702"/>
      <c r="K324" s="1702"/>
      <c r="L324" s="1702"/>
    </row>
    <row r="325" spans="7:12">
      <c r="G325" s="1702"/>
      <c r="H325" s="1702"/>
      <c r="I325" s="1702"/>
      <c r="J325" s="1702"/>
      <c r="K325" s="1702"/>
      <c r="L325" s="1702"/>
    </row>
    <row r="326" spans="7:12">
      <c r="G326" s="1702"/>
      <c r="H326" s="1702"/>
      <c r="I326" s="1702"/>
      <c r="J326" s="1702"/>
      <c r="K326" s="1702"/>
      <c r="L326" s="1702"/>
    </row>
    <row r="327" spans="7:12">
      <c r="G327" s="1702"/>
      <c r="H327" s="1702"/>
      <c r="I327" s="1702"/>
      <c r="J327" s="1702"/>
      <c r="K327" s="1702"/>
      <c r="L327" s="1702"/>
    </row>
    <row r="328" spans="7:12">
      <c r="G328" s="1702"/>
      <c r="H328" s="1702"/>
      <c r="I328" s="1702"/>
      <c r="J328" s="1702"/>
      <c r="K328" s="1702"/>
      <c r="L328" s="1702"/>
    </row>
    <row r="329" spans="7:12">
      <c r="G329" s="1702"/>
      <c r="H329" s="1702"/>
      <c r="I329" s="1702"/>
      <c r="J329" s="1702"/>
      <c r="K329" s="1702"/>
      <c r="L329" s="1702"/>
    </row>
    <row r="330" spans="7:12">
      <c r="G330" s="1702"/>
      <c r="H330" s="1702"/>
      <c r="I330" s="1702"/>
      <c r="J330" s="1702"/>
      <c r="K330" s="1702"/>
      <c r="L330" s="1702"/>
    </row>
    <row r="331" spans="7:12">
      <c r="G331" s="1702"/>
      <c r="H331" s="1702"/>
      <c r="I331" s="1702"/>
      <c r="J331" s="1702"/>
      <c r="K331" s="1702"/>
      <c r="L331" s="1702"/>
    </row>
    <row r="332" spans="7:12">
      <c r="G332" s="1702"/>
      <c r="H332" s="1702"/>
      <c r="I332" s="1702"/>
      <c r="J332" s="1702"/>
      <c r="K332" s="1702"/>
      <c r="L332" s="1702"/>
    </row>
    <row r="333" spans="7:12">
      <c r="G333" s="1702"/>
      <c r="H333" s="1702"/>
      <c r="I333" s="1702"/>
      <c r="J333" s="1702"/>
      <c r="K333" s="1702"/>
      <c r="L333" s="1702"/>
    </row>
    <row r="334" spans="7:12">
      <c r="G334" s="1702"/>
      <c r="H334" s="1702"/>
      <c r="I334" s="1702"/>
      <c r="J334" s="1702"/>
      <c r="K334" s="1702"/>
      <c r="L334" s="1702"/>
    </row>
    <row r="335" spans="7:12">
      <c r="G335" s="1702"/>
      <c r="H335" s="1702"/>
      <c r="I335" s="1702"/>
      <c r="J335" s="1702"/>
      <c r="K335" s="1702"/>
      <c r="L335" s="1702"/>
    </row>
    <row r="336" spans="7:12">
      <c r="G336" s="1702"/>
      <c r="H336" s="1702"/>
      <c r="I336" s="1702"/>
      <c r="J336" s="1702"/>
      <c r="K336" s="1702"/>
      <c r="L336" s="1702"/>
    </row>
    <row r="337" spans="7:12">
      <c r="G337" s="1702"/>
      <c r="H337" s="1702"/>
      <c r="I337" s="1702"/>
      <c r="J337" s="1702"/>
      <c r="K337" s="1702"/>
      <c r="L337" s="1702"/>
    </row>
    <row r="338" spans="7:12">
      <c r="G338" s="1702"/>
      <c r="H338" s="1702"/>
      <c r="I338" s="1702"/>
      <c r="J338" s="1702"/>
      <c r="K338" s="1702"/>
      <c r="L338" s="1702"/>
    </row>
    <row r="339" spans="7:12">
      <c r="G339" s="1702"/>
      <c r="H339" s="1702"/>
      <c r="I339" s="1702"/>
      <c r="J339" s="1702"/>
      <c r="K339" s="1702"/>
      <c r="L339" s="1702"/>
    </row>
    <row r="340" spans="7:12">
      <c r="G340" s="1702"/>
      <c r="H340" s="1702"/>
      <c r="I340" s="1702"/>
      <c r="J340" s="1702"/>
      <c r="K340" s="1702"/>
      <c r="L340" s="1702"/>
    </row>
    <row r="341" spans="7:12">
      <c r="G341" s="1702"/>
      <c r="H341" s="1702"/>
      <c r="I341" s="1702"/>
      <c r="J341" s="1702"/>
      <c r="K341" s="1702"/>
      <c r="L341" s="1702"/>
    </row>
    <row r="342" spans="7:12">
      <c r="G342" s="1702"/>
      <c r="H342" s="1702"/>
      <c r="I342" s="1702"/>
      <c r="J342" s="1702"/>
      <c r="K342" s="1702"/>
      <c r="L342" s="1702"/>
    </row>
    <row r="343" spans="7:12">
      <c r="G343" s="1702"/>
      <c r="H343" s="1702"/>
      <c r="I343" s="1702"/>
      <c r="J343" s="1702"/>
      <c r="K343" s="1702"/>
      <c r="L343" s="1702"/>
    </row>
    <row r="344" spans="7:12">
      <c r="G344" s="1702"/>
      <c r="H344" s="1702"/>
      <c r="I344" s="1702"/>
      <c r="J344" s="1702"/>
      <c r="K344" s="1702"/>
      <c r="L344" s="1702"/>
    </row>
    <row r="345" spans="7:12">
      <c r="G345" s="1702"/>
      <c r="H345" s="1702"/>
      <c r="I345" s="1702"/>
      <c r="J345" s="1702"/>
      <c r="K345" s="1702"/>
      <c r="L345" s="1702"/>
    </row>
    <row r="346" spans="7:12">
      <c r="G346" s="1702"/>
      <c r="H346" s="1702"/>
      <c r="I346" s="1702"/>
      <c r="J346" s="1702"/>
      <c r="K346" s="1702"/>
      <c r="L346" s="1702"/>
    </row>
    <row r="347" spans="7:12">
      <c r="G347" s="1702"/>
      <c r="H347" s="1702"/>
      <c r="I347" s="1702"/>
      <c r="J347" s="1702"/>
      <c r="K347" s="1702"/>
      <c r="L347" s="1702"/>
    </row>
    <row r="348" spans="7:12">
      <c r="G348" s="1702"/>
      <c r="H348" s="1702"/>
      <c r="I348" s="1702"/>
      <c r="J348" s="1702"/>
      <c r="K348" s="1702"/>
      <c r="L348" s="1702"/>
    </row>
    <row r="349" spans="7:12">
      <c r="G349" s="1702"/>
      <c r="H349" s="1702"/>
      <c r="I349" s="1702"/>
      <c r="J349" s="1702"/>
      <c r="K349" s="1702"/>
      <c r="L349" s="1702"/>
    </row>
    <row r="350" spans="7:12">
      <c r="G350" s="1702"/>
      <c r="H350" s="1702"/>
      <c r="I350" s="1702"/>
      <c r="J350" s="1702"/>
      <c r="K350" s="1702"/>
      <c r="L350" s="1702"/>
    </row>
    <row r="351" spans="7:12">
      <c r="G351" s="1702"/>
      <c r="H351" s="1702"/>
      <c r="I351" s="1702"/>
      <c r="J351" s="1702"/>
      <c r="K351" s="1702"/>
      <c r="L351" s="1702"/>
    </row>
    <row r="352" spans="7:12">
      <c r="G352" s="1702"/>
      <c r="H352" s="1702"/>
      <c r="I352" s="1702"/>
      <c r="J352" s="1702"/>
      <c r="K352" s="1702"/>
      <c r="L352" s="1702"/>
    </row>
    <row r="353" spans="7:12">
      <c r="G353" s="1702"/>
      <c r="H353" s="1702"/>
      <c r="I353" s="1702"/>
      <c r="J353" s="1702"/>
      <c r="K353" s="1702"/>
      <c r="L353" s="1702"/>
    </row>
    <row r="354" spans="7:12">
      <c r="G354" s="1702"/>
      <c r="H354" s="1702"/>
      <c r="I354" s="1702"/>
      <c r="J354" s="1702"/>
      <c r="K354" s="1702"/>
      <c r="L354" s="1702"/>
    </row>
    <row r="355" spans="7:12">
      <c r="G355" s="1702"/>
      <c r="H355" s="1702"/>
      <c r="I355" s="1702"/>
      <c r="J355" s="1702"/>
      <c r="K355" s="1702"/>
      <c r="L355" s="1702"/>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501" t="s">
        <v>406</v>
      </c>
      <c r="B1" s="1501"/>
      <c r="C1" s="1501"/>
      <c r="D1" s="1501"/>
      <c r="E1" s="1501"/>
      <c r="F1" s="1501"/>
      <c r="G1" s="1501"/>
      <c r="H1" s="1501"/>
    </row>
    <row r="2" spans="1:18" ht="45">
      <c r="A2" s="1303" t="s">
        <v>99</v>
      </c>
      <c r="B2" s="1006" t="s">
        <v>5</v>
      </c>
      <c r="C2" s="1304"/>
      <c r="D2" s="1305" t="s">
        <v>100</v>
      </c>
      <c r="E2" s="1502" t="s">
        <v>101</v>
      </c>
      <c r="F2" s="1503"/>
      <c r="G2" s="1504"/>
      <c r="H2" s="1306" t="s">
        <v>102</v>
      </c>
    </row>
    <row r="3" spans="1:18" ht="45.75" thickBot="1">
      <c r="A3" s="1008"/>
      <c r="B3" s="1307">
        <v>45214</v>
      </c>
      <c r="C3" s="1307" t="s">
        <v>517</v>
      </c>
      <c r="D3" s="1308" t="s">
        <v>50</v>
      </c>
      <c r="E3" s="1307">
        <v>45214</v>
      </c>
      <c r="F3" s="1309" t="s">
        <v>517</v>
      </c>
      <c r="G3" s="1218" t="s">
        <v>103</v>
      </c>
      <c r="H3" s="1310" t="s">
        <v>104</v>
      </c>
    </row>
    <row r="4" spans="1:18">
      <c r="A4" s="1311" t="s">
        <v>4</v>
      </c>
      <c r="B4" s="1312"/>
      <c r="C4" s="1312"/>
      <c r="D4" s="1313"/>
      <c r="E4" s="1314"/>
      <c r="F4" s="1314"/>
      <c r="G4" s="1315"/>
      <c r="H4" s="1316"/>
    </row>
    <row r="5" spans="1:18">
      <c r="A5" s="1199" t="s">
        <v>251</v>
      </c>
      <c r="B5" s="1197">
        <v>20998.855629837719</v>
      </c>
      <c r="C5" s="1197">
        <v>20606.87606952717</v>
      </c>
      <c r="D5" s="1317">
        <v>1.9021784718266741</v>
      </c>
      <c r="E5" s="1318">
        <v>100</v>
      </c>
      <c r="F5" s="1319">
        <v>100</v>
      </c>
      <c r="G5" s="1320" t="s">
        <v>73</v>
      </c>
      <c r="H5" s="1321">
        <v>-1.5343395208080302</v>
      </c>
    </row>
    <row r="6" spans="1:18">
      <c r="A6" s="1192" t="s">
        <v>105</v>
      </c>
      <c r="B6" s="1193">
        <v>17115.325000000001</v>
      </c>
      <c r="C6" s="1193">
        <v>16951.507000000001</v>
      </c>
      <c r="D6" s="1322">
        <v>0.96639195559426827</v>
      </c>
      <c r="E6" s="1323">
        <v>11.747548107981128</v>
      </c>
      <c r="F6" s="1324">
        <v>15.71926983943407</v>
      </c>
      <c r="G6" s="1325">
        <v>-25.266578995223437</v>
      </c>
      <c r="H6" s="1326">
        <v>-26.413243408951566</v>
      </c>
    </row>
    <row r="7" spans="1:18">
      <c r="A7" s="1192" t="s">
        <v>106</v>
      </c>
      <c r="B7" s="1193">
        <v>24560.457999999999</v>
      </c>
      <c r="C7" s="1193">
        <v>24975.417000000001</v>
      </c>
      <c r="D7" s="1322">
        <v>-1.6614697564409135</v>
      </c>
      <c r="E7" s="1323">
        <v>13.787365659808549</v>
      </c>
      <c r="F7" s="1324">
        <v>13.296324138861584</v>
      </c>
      <c r="G7" s="1325">
        <v>3.6930622013928063</v>
      </c>
      <c r="H7" s="1326">
        <v>2.1020585677007868</v>
      </c>
    </row>
    <row r="8" spans="1:18" ht="16.5" thickBot="1">
      <c r="A8" s="1327" t="s">
        <v>107</v>
      </c>
      <c r="B8" s="1194">
        <v>20952.080000000002</v>
      </c>
      <c r="C8" s="1194">
        <v>20598.060000000001</v>
      </c>
      <c r="D8" s="1328">
        <v>1.7187055479982116</v>
      </c>
      <c r="E8" s="1329">
        <v>74.465086232210325</v>
      </c>
      <c r="F8" s="1330">
        <v>70.984406021704345</v>
      </c>
      <c r="G8" s="1331">
        <v>4.9034434541041589</v>
      </c>
      <c r="H8" s="1332">
        <v>3.29386846249932</v>
      </c>
    </row>
    <row r="9" spans="1:18">
      <c r="A9" s="1195" t="s">
        <v>252</v>
      </c>
      <c r="B9" s="1196">
        <v>16796.045065200411</v>
      </c>
      <c r="C9" s="1196">
        <v>16550.198063997817</v>
      </c>
      <c r="D9" s="1333">
        <v>1.4854625923625207</v>
      </c>
      <c r="E9" s="1334">
        <v>100</v>
      </c>
      <c r="F9" s="1335">
        <v>100</v>
      </c>
      <c r="G9" s="1336" t="s">
        <v>73</v>
      </c>
      <c r="H9" s="1337">
        <v>-11.271201896771833</v>
      </c>
    </row>
    <row r="10" spans="1:18">
      <c r="A10" s="1192" t="s">
        <v>105</v>
      </c>
      <c r="B10" s="1193">
        <v>12769.119000000001</v>
      </c>
      <c r="C10" s="1193">
        <v>12862.429</v>
      </c>
      <c r="D10" s="1322">
        <v>-0.7254461812772649</v>
      </c>
      <c r="E10" s="1323">
        <v>6.1911613566289825</v>
      </c>
      <c r="F10" s="1324">
        <v>7.5834397227795005</v>
      </c>
      <c r="G10" s="1325">
        <v>-18.359457146713059</v>
      </c>
      <c r="H10" s="1326">
        <v>-27.561327561327552</v>
      </c>
    </row>
    <row r="11" spans="1:18">
      <c r="A11" s="1192" t="s">
        <v>106</v>
      </c>
      <c r="B11" s="1193" t="s">
        <v>200</v>
      </c>
      <c r="C11" s="1193" t="s">
        <v>200</v>
      </c>
      <c r="D11" s="1322" t="s">
        <v>73</v>
      </c>
      <c r="E11" s="1323">
        <v>0.25488180883864336</v>
      </c>
      <c r="F11" s="1324">
        <v>0.26810140434068941</v>
      </c>
      <c r="G11" s="1325" t="s">
        <v>73</v>
      </c>
      <c r="H11" s="1326" t="s">
        <v>73</v>
      </c>
    </row>
    <row r="12" spans="1:18" ht="16.5" thickBot="1">
      <c r="A12" s="1338" t="s">
        <v>107</v>
      </c>
      <c r="B12" s="1193">
        <v>17039.749</v>
      </c>
      <c r="C12" s="1193">
        <v>16828.383000000002</v>
      </c>
      <c r="D12" s="1322">
        <v>1.2560089700834487</v>
      </c>
      <c r="E12" s="1323">
        <v>93.553956834532372</v>
      </c>
      <c r="F12" s="1324">
        <v>92.148458872879814</v>
      </c>
      <c r="G12" s="1325">
        <v>1.5252538988106821</v>
      </c>
      <c r="H12" s="1326">
        <v>-9.9178624443344905</v>
      </c>
      <c r="P12" s="855"/>
      <c r="Q12" s="855"/>
      <c r="R12" s="855"/>
    </row>
    <row r="13" spans="1:18">
      <c r="A13" s="1311" t="s">
        <v>108</v>
      </c>
      <c r="B13" s="1339"/>
      <c r="C13" s="1339"/>
      <c r="D13" s="1340"/>
      <c r="E13" s="1341"/>
      <c r="F13" s="1341"/>
      <c r="G13" s="1342"/>
      <c r="H13" s="1343"/>
      <c r="P13" s="855"/>
      <c r="Q13" s="855"/>
      <c r="R13" s="855"/>
    </row>
    <row r="14" spans="1:18">
      <c r="A14" s="1199" t="s">
        <v>251</v>
      </c>
      <c r="B14" s="1197">
        <v>21373.045943668458</v>
      </c>
      <c r="C14" s="1197">
        <v>20290.563243798191</v>
      </c>
      <c r="D14" s="1317">
        <v>5.3349071036809557</v>
      </c>
      <c r="E14" s="1318">
        <v>100</v>
      </c>
      <c r="F14" s="1319">
        <v>100</v>
      </c>
      <c r="G14" s="1320" t="s">
        <v>73</v>
      </c>
      <c r="H14" s="1321">
        <v>9.2021454911163172</v>
      </c>
      <c r="P14" s="855"/>
      <c r="Q14" s="855"/>
      <c r="R14" s="855"/>
    </row>
    <row r="15" spans="1:18">
      <c r="A15" s="1192" t="s">
        <v>105</v>
      </c>
      <c r="B15" s="1193">
        <v>17317.027999999998</v>
      </c>
      <c r="C15" s="1193">
        <v>17761.913</v>
      </c>
      <c r="D15" s="1322">
        <v>-2.504713315508313</v>
      </c>
      <c r="E15" s="1323">
        <v>8.2118188795088276</v>
      </c>
      <c r="F15" s="1324">
        <v>7.1320817968488104</v>
      </c>
      <c r="G15" s="1325">
        <v>15.139157309399911</v>
      </c>
      <c r="H15" s="1326">
        <v>25.734430082256164</v>
      </c>
    </row>
    <row r="16" spans="1:18">
      <c r="A16" s="1192" t="s">
        <v>106</v>
      </c>
      <c r="B16" s="1193" t="s">
        <v>200</v>
      </c>
      <c r="C16" s="1193" t="s">
        <v>200</v>
      </c>
      <c r="D16" s="1322" t="s">
        <v>73</v>
      </c>
      <c r="E16" s="1323">
        <v>3.2386799693016117</v>
      </c>
      <c r="F16" s="1324">
        <v>3.1009051290647003</v>
      </c>
      <c r="G16" s="1325" t="s">
        <v>73</v>
      </c>
      <c r="H16" s="1326" t="s">
        <v>73</v>
      </c>
    </row>
    <row r="17" spans="1:13" ht="16.5" thickBot="1">
      <c r="A17" s="1327" t="s">
        <v>107</v>
      </c>
      <c r="B17" s="1194">
        <v>21643.107</v>
      </c>
      <c r="C17" s="1194">
        <v>20346.572</v>
      </c>
      <c r="D17" s="1328">
        <v>6.3722527804683748</v>
      </c>
      <c r="E17" s="1329">
        <v>88.549501151189574</v>
      </c>
      <c r="F17" s="1330">
        <v>89.767013074086492</v>
      </c>
      <c r="G17" s="1331">
        <v>-1.3563021439647116</v>
      </c>
      <c r="H17" s="1332">
        <v>7.7210344505648356</v>
      </c>
    </row>
    <row r="18" spans="1:13">
      <c r="A18" s="1195" t="s">
        <v>252</v>
      </c>
      <c r="B18" s="1196">
        <v>14990.912210544691</v>
      </c>
      <c r="C18" s="1196">
        <v>14676.946762261246</v>
      </c>
      <c r="D18" s="1333">
        <v>2.1391741304856571</v>
      </c>
      <c r="E18" s="1334">
        <v>100</v>
      </c>
      <c r="F18" s="1335">
        <v>100</v>
      </c>
      <c r="G18" s="1336" t="s">
        <v>73</v>
      </c>
      <c r="H18" s="1337">
        <v>-19.848877072692929</v>
      </c>
    </row>
    <row r="19" spans="1:13">
      <c r="A19" s="1192" t="s">
        <v>105</v>
      </c>
      <c r="B19" s="1193" t="s">
        <v>200</v>
      </c>
      <c r="C19" s="1193" t="s">
        <v>200</v>
      </c>
      <c r="D19" s="1322" t="s">
        <v>73</v>
      </c>
      <c r="E19" s="1323">
        <v>4.4518156424580999</v>
      </c>
      <c r="F19" s="1324">
        <v>3.6381445462813966</v>
      </c>
      <c r="G19" s="1325" t="s">
        <v>73</v>
      </c>
      <c r="H19" s="1326" t="s">
        <v>73</v>
      </c>
    </row>
    <row r="20" spans="1:13">
      <c r="A20" s="1192" t="s">
        <v>106</v>
      </c>
      <c r="B20" s="1193" t="s">
        <v>200</v>
      </c>
      <c r="C20" s="1193" t="s">
        <v>200</v>
      </c>
      <c r="D20" s="1322" t="s">
        <v>73</v>
      </c>
      <c r="E20" s="1323">
        <v>0.61103351955307261</v>
      </c>
      <c r="F20" s="1324">
        <v>0.55971454558175338</v>
      </c>
      <c r="G20" s="1325" t="s">
        <v>73</v>
      </c>
      <c r="H20" s="1326" t="s">
        <v>73</v>
      </c>
    </row>
    <row r="21" spans="1:13" ht="16.5" thickBot="1">
      <c r="A21" s="1338" t="s">
        <v>107</v>
      </c>
      <c r="B21" s="1193">
        <v>15022.409</v>
      </c>
      <c r="C21" s="1193">
        <v>14633.661</v>
      </c>
      <c r="D21" s="1322">
        <v>2.6565327705759998</v>
      </c>
      <c r="E21" s="1323">
        <v>94.937150837988824</v>
      </c>
      <c r="F21" s="1324">
        <v>95.802140908136849</v>
      </c>
      <c r="G21" s="1325">
        <v>-0.90289221300122113</v>
      </c>
      <c r="H21" s="1326">
        <v>-20.572555320236617</v>
      </c>
    </row>
    <row r="22" spans="1:13">
      <c r="A22" s="1311" t="s">
        <v>109</v>
      </c>
      <c r="B22" s="1339"/>
      <c r="C22" s="1339"/>
      <c r="D22" s="1340"/>
      <c r="E22" s="1341"/>
      <c r="F22" s="1341"/>
      <c r="G22" s="1342"/>
      <c r="H22" s="1343"/>
    </row>
    <row r="23" spans="1:13">
      <c r="A23" s="1199" t="s">
        <v>251</v>
      </c>
      <c r="B23" s="1197">
        <v>20799.758072612676</v>
      </c>
      <c r="C23" s="1344">
        <v>20739.276030493082</v>
      </c>
      <c r="D23" s="1317">
        <v>0.29163044086335244</v>
      </c>
      <c r="E23" s="1318">
        <v>100</v>
      </c>
      <c r="F23" s="1319">
        <v>100</v>
      </c>
      <c r="G23" s="1320" t="s">
        <v>73</v>
      </c>
      <c r="H23" s="1321">
        <v>-16.508073817762401</v>
      </c>
    </row>
    <row r="24" spans="1:13">
      <c r="A24" s="1192" t="s">
        <v>105</v>
      </c>
      <c r="B24" s="1193">
        <v>17071.557000000001</v>
      </c>
      <c r="C24" s="1193">
        <v>16857.084999999999</v>
      </c>
      <c r="D24" s="1322">
        <v>1.2722958922020122</v>
      </c>
      <c r="E24" s="1323">
        <v>21.287342427905372</v>
      </c>
      <c r="F24" s="1324">
        <v>26.326412918108421</v>
      </c>
      <c r="G24" s="1325">
        <v>-19.140740920070286</v>
      </c>
      <c r="H24" s="1326">
        <v>-32.489047097480835</v>
      </c>
    </row>
    <row r="25" spans="1:13">
      <c r="A25" s="1192" t="s">
        <v>106</v>
      </c>
      <c r="B25" s="1193">
        <v>24623.972000000002</v>
      </c>
      <c r="C25" s="1193">
        <v>25023.162</v>
      </c>
      <c r="D25" s="1322">
        <v>-1.595282003129735</v>
      </c>
      <c r="E25" s="1323">
        <v>26.912450353997585</v>
      </c>
      <c r="F25" s="1324">
        <v>23.064446366782008</v>
      </c>
      <c r="G25" s="1325">
        <v>16.683704113347236</v>
      </c>
      <c r="H25" s="1326">
        <v>-2.5785278949835888</v>
      </c>
    </row>
    <row r="26" spans="1:13" ht="16.5" thickBot="1">
      <c r="A26" s="1327" t="s">
        <v>107</v>
      </c>
      <c r="B26" s="1194">
        <v>20345.021000000001</v>
      </c>
      <c r="C26" s="1194">
        <v>20806.432000000001</v>
      </c>
      <c r="D26" s="1328">
        <v>-2.2176363539889974</v>
      </c>
      <c r="E26" s="1329">
        <v>51.80020721809705</v>
      </c>
      <c r="F26" s="1330">
        <v>50.609140715109568</v>
      </c>
      <c r="G26" s="1331">
        <v>2.3534612249045446</v>
      </c>
      <c r="H26" s="1332">
        <v>-14.543123709137529</v>
      </c>
      <c r="K26" s="855"/>
      <c r="L26" s="855"/>
      <c r="M26" s="855"/>
    </row>
    <row r="27" spans="1:13">
      <c r="A27" s="1195" t="s">
        <v>252</v>
      </c>
      <c r="B27" s="1196">
        <v>15186.942333062221</v>
      </c>
      <c r="C27" s="1196">
        <v>15083.843530766464</v>
      </c>
      <c r="D27" s="1333">
        <v>0.68350485130309746</v>
      </c>
      <c r="E27" s="1334">
        <v>100</v>
      </c>
      <c r="F27" s="1335">
        <v>100</v>
      </c>
      <c r="G27" s="1336" t="s">
        <v>73</v>
      </c>
      <c r="H27" s="1337">
        <v>-11.514933429291101</v>
      </c>
      <c r="J27" s="1500"/>
      <c r="K27" s="1500"/>
      <c r="L27" s="1500"/>
      <c r="M27" s="1500"/>
    </row>
    <row r="28" spans="1:13">
      <c r="A28" s="1192" t="s">
        <v>105</v>
      </c>
      <c r="B28" s="1193" t="s">
        <v>200</v>
      </c>
      <c r="C28" s="1193" t="s">
        <v>200</v>
      </c>
      <c r="D28" s="1322" t="s">
        <v>73</v>
      </c>
      <c r="E28" s="1323">
        <v>0.48800325335502232</v>
      </c>
      <c r="F28" s="1324">
        <v>0.41741633681180279</v>
      </c>
      <c r="G28" s="1325" t="s">
        <v>73</v>
      </c>
      <c r="H28" s="1326" t="s">
        <v>73</v>
      </c>
    </row>
    <row r="29" spans="1:13">
      <c r="A29" s="1192" t="s">
        <v>106</v>
      </c>
      <c r="B29" s="1193" t="s">
        <v>200</v>
      </c>
      <c r="C29" s="1193" t="s">
        <v>200</v>
      </c>
      <c r="D29" s="1322" t="s">
        <v>73</v>
      </c>
      <c r="E29" s="1323">
        <v>0.43920292801952016</v>
      </c>
      <c r="F29" s="1324">
        <v>0.4821878373515654</v>
      </c>
      <c r="G29" s="1325" t="s">
        <v>73</v>
      </c>
      <c r="H29" s="1326" t="s">
        <v>73</v>
      </c>
    </row>
    <row r="30" spans="1:13" ht="16.5" thickBot="1">
      <c r="A30" s="1338" t="s">
        <v>107</v>
      </c>
      <c r="B30" s="1193">
        <v>15122.684999999999</v>
      </c>
      <c r="C30" s="1193">
        <v>15013.718000000001</v>
      </c>
      <c r="D30" s="1322">
        <v>0.72578291399904227</v>
      </c>
      <c r="E30" s="1323">
        <v>99.072793818625456</v>
      </c>
      <c r="F30" s="1324">
        <v>99.100395825836628</v>
      </c>
      <c r="G30" s="1325">
        <v>-2.7852570094352581E-2</v>
      </c>
      <c r="H30" s="1326">
        <v>-11.539578794480747</v>
      </c>
    </row>
    <row r="31" spans="1:13">
      <c r="A31" s="1311" t="s">
        <v>110</v>
      </c>
      <c r="B31" s="1339"/>
      <c r="C31" s="1339"/>
      <c r="D31" s="1340"/>
      <c r="E31" s="1341"/>
      <c r="F31" s="1341"/>
      <c r="G31" s="1342"/>
      <c r="H31" s="1343"/>
    </row>
    <row r="32" spans="1:13">
      <c r="A32" s="1199" t="s">
        <v>251</v>
      </c>
      <c r="B32" s="1197">
        <v>20981.1390876486</v>
      </c>
      <c r="C32" s="1197">
        <v>20615.147426862244</v>
      </c>
      <c r="D32" s="1317">
        <v>1.7753531090903398</v>
      </c>
      <c r="E32" s="1318">
        <v>100</v>
      </c>
      <c r="F32" s="1319">
        <v>100</v>
      </c>
      <c r="G32" s="1320" t="s">
        <v>73</v>
      </c>
      <c r="H32" s="1321">
        <v>22.010980906334517</v>
      </c>
    </row>
    <row r="33" spans="1:8">
      <c r="A33" s="1192" t="s">
        <v>105</v>
      </c>
      <c r="B33" s="1193" t="s">
        <v>73</v>
      </c>
      <c r="C33" s="1193" t="s">
        <v>73</v>
      </c>
      <c r="D33" s="1322" t="s">
        <v>73</v>
      </c>
      <c r="E33" s="1323">
        <v>0</v>
      </c>
      <c r="F33" s="1324">
        <v>0</v>
      </c>
      <c r="G33" s="1325" t="s">
        <v>73</v>
      </c>
      <c r="H33" s="1326" t="s">
        <v>73</v>
      </c>
    </row>
    <row r="34" spans="1:8">
      <c r="A34" s="1192" t="s">
        <v>106</v>
      </c>
      <c r="B34" s="1193" t="s">
        <v>200</v>
      </c>
      <c r="C34" s="1193" t="s">
        <v>200</v>
      </c>
      <c r="D34" s="1322" t="s">
        <v>73</v>
      </c>
      <c r="E34" s="1323">
        <v>2.5992343340721336</v>
      </c>
      <c r="F34" s="1324">
        <v>1.0571171023518808</v>
      </c>
      <c r="G34" s="1325" t="s">
        <v>73</v>
      </c>
      <c r="H34" s="1326" t="s">
        <v>73</v>
      </c>
    </row>
    <row r="35" spans="1:8" ht="16.5" thickBot="1">
      <c r="A35" s="1327" t="s">
        <v>107</v>
      </c>
      <c r="B35" s="1194">
        <v>20904.573</v>
      </c>
      <c r="C35" s="1194">
        <v>20578.84</v>
      </c>
      <c r="D35" s="1328">
        <v>1.5828540384200478</v>
      </c>
      <c r="E35" s="1329">
        <v>97.400765665927864</v>
      </c>
      <c r="F35" s="1330">
        <v>98.942882897648104</v>
      </c>
      <c r="G35" s="1331">
        <v>-1.5585933889913945</v>
      </c>
      <c r="H35" s="1332">
        <v>20.109325824084824</v>
      </c>
    </row>
    <row r="36" spans="1:8">
      <c r="A36" s="1195" t="s">
        <v>252</v>
      </c>
      <c r="B36" s="1196">
        <v>18421.15160564681</v>
      </c>
      <c r="C36" s="1196">
        <v>18319.936275354703</v>
      </c>
      <c r="D36" s="1333">
        <v>0.55248734914143294</v>
      </c>
      <c r="E36" s="1334">
        <v>100</v>
      </c>
      <c r="F36" s="1335">
        <v>100</v>
      </c>
      <c r="G36" s="1336" t="s">
        <v>73</v>
      </c>
      <c r="H36" s="1337">
        <v>-6.5423016290068334</v>
      </c>
    </row>
    <row r="37" spans="1:8">
      <c r="A37" s="1192" t="s">
        <v>105</v>
      </c>
      <c r="B37" s="1193" t="s">
        <v>200</v>
      </c>
      <c r="C37" s="1193" t="s">
        <v>200</v>
      </c>
      <c r="D37" s="1322" t="s">
        <v>73</v>
      </c>
      <c r="E37" s="1323">
        <v>9.8076227960962292</v>
      </c>
      <c r="F37" s="1324">
        <v>13.437429622400717</v>
      </c>
      <c r="G37" s="1325" t="s">
        <v>73</v>
      </c>
      <c r="H37" s="1326" t="s">
        <v>73</v>
      </c>
    </row>
    <row r="38" spans="1:8">
      <c r="A38" s="1192" t="s">
        <v>106</v>
      </c>
      <c r="B38" s="1193" t="s">
        <v>73</v>
      </c>
      <c r="C38" s="1193" t="s">
        <v>73</v>
      </c>
      <c r="D38" s="1322" t="s">
        <v>73</v>
      </c>
      <c r="E38" s="1323">
        <v>0</v>
      </c>
      <c r="F38" s="1324">
        <v>0</v>
      </c>
      <c r="G38" s="1325" t="s">
        <v>73</v>
      </c>
      <c r="H38" s="1326" t="s">
        <v>73</v>
      </c>
    </row>
    <row r="39" spans="1:8" ht="16.5" thickBot="1">
      <c r="A39" s="1327" t="s">
        <v>107</v>
      </c>
      <c r="B39" s="1194">
        <v>19056.597000000002</v>
      </c>
      <c r="C39" s="1194">
        <v>19215.004000000001</v>
      </c>
      <c r="D39" s="1328">
        <v>-0.8243922301551394</v>
      </c>
      <c r="E39" s="1329">
        <v>90.19237720390376</v>
      </c>
      <c r="F39" s="1330">
        <v>86.562570377599286</v>
      </c>
      <c r="G39" s="1331">
        <v>4.1932752348627087</v>
      </c>
      <c r="H39" s="1332">
        <v>-2.6233631081432707</v>
      </c>
    </row>
    <row r="40" spans="1:8" ht="14.25" customHeight="1">
      <c r="A40" s="1010" t="s">
        <v>253</v>
      </c>
      <c r="B40" s="1003"/>
      <c r="C40" s="1010"/>
      <c r="D40" s="1003"/>
      <c r="E40" s="1010"/>
      <c r="F40" s="1010"/>
      <c r="G40" s="1010"/>
      <c r="H40" s="1010"/>
    </row>
    <row r="41" spans="1:8" ht="5.25" customHeight="1">
      <c r="A41" s="1505"/>
      <c r="B41" s="1505"/>
      <c r="C41" s="1505"/>
      <c r="D41" s="1505"/>
    </row>
    <row r="42" spans="1:8">
      <c r="A42" s="1040" t="s">
        <v>41</v>
      </c>
    </row>
    <row r="43" spans="1:8">
      <c r="A43" s="1041" t="s">
        <v>70</v>
      </c>
      <c r="B43" s="1506" t="s">
        <v>42</v>
      </c>
      <c r="C43" s="1507"/>
      <c r="D43" s="1507"/>
      <c r="E43" s="1507"/>
      <c r="F43" s="1507"/>
      <c r="G43" s="1507"/>
      <c r="H43" s="1508"/>
    </row>
    <row r="44" spans="1:8">
      <c r="A44" s="1041" t="s">
        <v>43</v>
      </c>
      <c r="B44" s="1506" t="s">
        <v>44</v>
      </c>
      <c r="C44" s="1507"/>
      <c r="D44" s="1507"/>
      <c r="E44" s="1507"/>
      <c r="F44" s="1507"/>
      <c r="G44" s="1507"/>
      <c r="H44" s="1508"/>
    </row>
    <row r="45" spans="1:8">
      <c r="A45" s="1041" t="s">
        <v>45</v>
      </c>
      <c r="B45" s="1506" t="s">
        <v>46</v>
      </c>
      <c r="C45" s="1507"/>
      <c r="D45" s="1507"/>
      <c r="E45" s="1507"/>
      <c r="F45" s="1507"/>
      <c r="G45" s="1507"/>
      <c r="H45" s="1508"/>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L21" sqref="L21"/>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533</v>
      </c>
      <c r="B2" s="901"/>
      <c r="C2" s="901"/>
      <c r="D2" s="901"/>
      <c r="E2" s="901"/>
      <c r="F2" s="902"/>
      <c r="G2" s="902"/>
      <c r="H2" s="909"/>
      <c r="I2" s="903"/>
    </row>
    <row r="3" spans="1:9" ht="18" customHeight="1">
      <c r="A3"/>
      <c r="B3"/>
      <c r="C3"/>
      <c r="D3"/>
      <c r="E3"/>
      <c r="G3"/>
      <c r="H3"/>
    </row>
    <row r="4" spans="1:9" ht="18" customHeight="1" thickBot="1">
      <c r="A4" s="1042"/>
      <c r="B4" s="1042"/>
      <c r="C4"/>
      <c r="D4"/>
      <c r="E4"/>
      <c r="F4"/>
      <c r="G4"/>
      <c r="H4"/>
    </row>
    <row r="5" spans="1:9" s="750" customFormat="1" ht="18" customHeight="1">
      <c r="A5" s="1509" t="s">
        <v>111</v>
      </c>
      <c r="B5" s="1345" t="s">
        <v>432</v>
      </c>
      <c r="C5" s="1346"/>
      <c r="D5" s="1346"/>
      <c r="E5" s="1347" t="s">
        <v>255</v>
      </c>
      <c r="F5" s="1348"/>
      <c r="G5" s="1349"/>
      <c r="H5" s="749"/>
    </row>
    <row r="6" spans="1:9" s="750" customFormat="1" ht="30" customHeight="1" thickBot="1">
      <c r="A6" s="1510"/>
      <c r="B6" s="1350" t="s">
        <v>112</v>
      </c>
      <c r="C6" s="1351" t="s">
        <v>113</v>
      </c>
      <c r="D6" s="1352" t="s">
        <v>431</v>
      </c>
      <c r="E6" s="1353" t="s">
        <v>112</v>
      </c>
      <c r="F6" s="1353" t="s">
        <v>113</v>
      </c>
      <c r="G6" s="1354" t="s">
        <v>431</v>
      </c>
      <c r="H6" s="749"/>
    </row>
    <row r="7" spans="1:9" s="752" customFormat="1" ht="24.95" customHeight="1" thickBot="1">
      <c r="A7" s="1355" t="s">
        <v>114</v>
      </c>
      <c r="B7" s="1356">
        <v>48233.167000000001</v>
      </c>
      <c r="C7" s="1356">
        <v>34180.921999999999</v>
      </c>
      <c r="D7" s="1357">
        <v>24462.245999999999</v>
      </c>
      <c r="E7" s="1358">
        <v>2.251026301400715</v>
      </c>
      <c r="F7" s="1358">
        <v>3.412452314470412</v>
      </c>
      <c r="G7" s="1359">
        <v>8.0761763703107992</v>
      </c>
      <c r="H7" s="751"/>
    </row>
    <row r="8" spans="1:9" s="752" customFormat="1" ht="24.95" customHeight="1">
      <c r="A8" s="1360" t="s">
        <v>268</v>
      </c>
      <c r="B8" s="1361">
        <v>38832.449000000001</v>
      </c>
      <c r="C8" s="1361">
        <v>33514.665999999997</v>
      </c>
      <c r="D8" s="1362" t="s">
        <v>200</v>
      </c>
      <c r="E8" s="1363">
        <v>-4.2571377189625412</v>
      </c>
      <c r="F8" s="1363">
        <v>6.7116484972739032</v>
      </c>
      <c r="G8" s="1364" t="s">
        <v>73</v>
      </c>
      <c r="H8" s="751"/>
    </row>
    <row r="9" spans="1:9" s="752" customFormat="1" ht="24.95" customHeight="1">
      <c r="A9" s="1365" t="s">
        <v>266</v>
      </c>
      <c r="B9" s="1366">
        <v>54458.997000000003</v>
      </c>
      <c r="C9" s="1366">
        <v>34308.576999999997</v>
      </c>
      <c r="D9" s="1366" t="s">
        <v>200</v>
      </c>
      <c r="E9" s="1367">
        <v>1.4812245748373729</v>
      </c>
      <c r="F9" s="1367">
        <v>1.9297398366471756</v>
      </c>
      <c r="G9" s="1368" t="s">
        <v>73</v>
      </c>
      <c r="H9" s="751"/>
    </row>
    <row r="10" spans="1:9" s="752" customFormat="1" ht="24.95" customHeight="1" thickBot="1">
      <c r="A10" s="1369" t="s">
        <v>269</v>
      </c>
      <c r="B10" s="1370" t="s">
        <v>200</v>
      </c>
      <c r="C10" s="1371" t="s">
        <v>200</v>
      </c>
      <c r="D10" s="1372" t="s">
        <v>73</v>
      </c>
      <c r="E10" s="1373" t="s">
        <v>73</v>
      </c>
      <c r="F10" s="1373" t="s">
        <v>73</v>
      </c>
      <c r="G10" s="1374" t="s">
        <v>73</v>
      </c>
      <c r="H10" s="751"/>
    </row>
    <row r="11" spans="1:9" ht="15">
      <c r="A11" s="1014" t="s">
        <v>253</v>
      </c>
      <c r="B11" s="1012"/>
      <c r="C11" s="1014"/>
      <c r="D11" s="1012"/>
      <c r="E11" s="1013"/>
      <c r="F11" s="1013"/>
      <c r="G11" s="10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C11" sqref="C11"/>
    </sheetView>
  </sheetViews>
  <sheetFormatPr defaultRowHeight="15"/>
  <cols>
    <col min="1" max="1" width="42.85546875" style="1003" customWidth="1"/>
    <col min="2" max="2" width="13.85546875" style="1003" customWidth="1"/>
    <col min="3" max="3" width="14.7109375" style="1003" customWidth="1"/>
    <col min="4" max="4" width="14.42578125" style="1003" customWidth="1"/>
    <col min="5" max="16384" width="9.140625" style="1003"/>
  </cols>
  <sheetData>
    <row r="2" spans="1:14" ht="18.75">
      <c r="A2" s="1511" t="s">
        <v>534</v>
      </c>
      <c r="B2" s="1511"/>
      <c r="C2" s="1511"/>
      <c r="D2" s="1511"/>
      <c r="E2" s="1511"/>
      <c r="F2" s="1511"/>
      <c r="G2" s="1511"/>
      <c r="H2" s="1511"/>
    </row>
    <row r="3" spans="1:14">
      <c r="A3" s="1004"/>
      <c r="B3" s="1004"/>
      <c r="C3" s="1004"/>
      <c r="D3" s="1004"/>
      <c r="E3" s="1004"/>
      <c r="F3" s="1004"/>
      <c r="G3" s="1004"/>
      <c r="H3" s="1004"/>
    </row>
    <row r="4" spans="1:14" ht="15.75" thickBot="1"/>
    <row r="5" spans="1:14" ht="45">
      <c r="A5" s="1005" t="s">
        <v>99</v>
      </c>
      <c r="B5" s="1006" t="s">
        <v>5</v>
      </c>
      <c r="C5" s="1006"/>
      <c r="D5" s="1007" t="s">
        <v>100</v>
      </c>
    </row>
    <row r="6" spans="1:14" ht="15.75" thickBot="1">
      <c r="A6" s="1008"/>
      <c r="B6" s="1307">
        <v>45214</v>
      </c>
      <c r="C6" s="1307">
        <v>45207</v>
      </c>
      <c r="D6" s="1375" t="s">
        <v>50</v>
      </c>
    </row>
    <row r="7" spans="1:14" ht="15.75" thickBot="1">
      <c r="A7" s="1009"/>
      <c r="B7" s="1376"/>
      <c r="C7" s="1376"/>
      <c r="D7" s="1377"/>
      <c r="J7"/>
      <c r="K7"/>
      <c r="L7"/>
      <c r="M7"/>
      <c r="N7"/>
    </row>
    <row r="8" spans="1:14" ht="15.75" thickBot="1">
      <c r="A8" s="1378" t="s">
        <v>251</v>
      </c>
      <c r="B8" s="1379">
        <v>20355.47</v>
      </c>
      <c r="C8" s="1379">
        <v>20376.34</v>
      </c>
      <c r="D8" s="1380">
        <v>-0.10242271183146229</v>
      </c>
      <c r="J8"/>
      <c r="K8"/>
      <c r="L8"/>
      <c r="M8"/>
      <c r="N8"/>
    </row>
    <row r="9" spans="1:14">
      <c r="A9" s="1191" t="s">
        <v>105</v>
      </c>
      <c r="B9" s="1381">
        <v>17947.75</v>
      </c>
      <c r="C9" s="1381">
        <v>18024.169999999998</v>
      </c>
      <c r="D9" s="1382">
        <v>-0.42398623625941312</v>
      </c>
      <c r="J9"/>
      <c r="K9"/>
      <c r="L9"/>
      <c r="M9"/>
      <c r="N9"/>
    </row>
    <row r="10" spans="1:14">
      <c r="A10" s="1192" t="s">
        <v>106</v>
      </c>
      <c r="B10" s="1193">
        <v>24114.21</v>
      </c>
      <c r="C10" s="1193">
        <v>24050.91</v>
      </c>
      <c r="D10" s="1383">
        <v>0.26319170459662139</v>
      </c>
      <c r="J10"/>
      <c r="K10"/>
      <c r="L10"/>
      <c r="M10"/>
      <c r="N10"/>
    </row>
    <row r="11" spans="1:14" ht="15.75" thickBot="1">
      <c r="A11" s="1384" t="s">
        <v>107</v>
      </c>
      <c r="B11" s="1198">
        <v>20135.91</v>
      </c>
      <c r="C11" s="1198">
        <v>20299.906999999999</v>
      </c>
      <c r="D11" s="1385">
        <v>-0.80787069615638818</v>
      </c>
      <c r="J11"/>
      <c r="K11"/>
      <c r="L11"/>
      <c r="M11"/>
      <c r="N11"/>
    </row>
    <row r="12" spans="1:14" ht="15.75" thickBot="1">
      <c r="A12" s="1378" t="s">
        <v>252</v>
      </c>
      <c r="B12" s="1386">
        <v>17274.71</v>
      </c>
      <c r="C12" s="1386">
        <v>17344.86</v>
      </c>
      <c r="D12" s="1380">
        <v>-0.4044425841430917</v>
      </c>
      <c r="J12"/>
      <c r="K12"/>
      <c r="L12"/>
      <c r="M12"/>
      <c r="N12"/>
    </row>
    <row r="13" spans="1:14" ht="13.5" customHeight="1">
      <c r="A13" s="1191" t="s">
        <v>105</v>
      </c>
      <c r="B13" s="1387" t="s">
        <v>73</v>
      </c>
      <c r="C13" s="1387" t="s">
        <v>73</v>
      </c>
      <c r="D13" s="1388" t="s">
        <v>73</v>
      </c>
      <c r="J13"/>
      <c r="K13"/>
      <c r="L13"/>
      <c r="M13"/>
      <c r="N13"/>
    </row>
    <row r="14" spans="1:14" ht="14.25" customHeight="1">
      <c r="A14" s="1192" t="s">
        <v>106</v>
      </c>
      <c r="B14" s="1389" t="s">
        <v>200</v>
      </c>
      <c r="C14" s="1389" t="s">
        <v>200</v>
      </c>
      <c r="D14" s="1390" t="s">
        <v>73</v>
      </c>
      <c r="F14" s="1032"/>
      <c r="J14"/>
      <c r="K14"/>
      <c r="L14"/>
      <c r="M14"/>
      <c r="N14"/>
    </row>
    <row r="15" spans="1:14" ht="16.5" customHeight="1" thickBot="1">
      <c r="A15" s="1327" t="s">
        <v>107</v>
      </c>
      <c r="B15" s="1194">
        <v>16683.66</v>
      </c>
      <c r="C15" s="1194">
        <v>16801.169999999998</v>
      </c>
      <c r="D15" s="1391">
        <v>-0.69941557641520447</v>
      </c>
      <c r="J15"/>
      <c r="K15"/>
      <c r="L15"/>
      <c r="M15"/>
      <c r="N15"/>
    </row>
    <row r="16" spans="1:14">
      <c r="A16" s="1010"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033"/>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J20" sqref="J20"/>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896" t="s">
        <v>535</v>
      </c>
      <c r="B2" s="896"/>
      <c r="C2" s="896"/>
      <c r="D2" s="896"/>
      <c r="E2" s="896"/>
      <c r="F2" s="909"/>
      <c r="G2" s="909"/>
      <c r="H2" s="909"/>
    </row>
    <row r="3" spans="1:8" ht="18" customHeight="1">
      <c r="A3" s="3"/>
      <c r="B3" s="3"/>
      <c r="C3" s="3"/>
      <c r="D3" s="3"/>
      <c r="E3" s="3"/>
      <c r="G3" s="3"/>
      <c r="H3" s="3"/>
    </row>
    <row r="4" spans="1:8" ht="18" customHeight="1" thickBot="1">
      <c r="A4" s="3"/>
      <c r="B4" s="3"/>
      <c r="C4" s="3"/>
      <c r="D4" s="3"/>
      <c r="E4" s="3"/>
      <c r="F4" s="3"/>
      <c r="G4" s="3"/>
      <c r="H4" s="3"/>
    </row>
    <row r="5" spans="1:8" s="750" customFormat="1" ht="18" customHeight="1" thickBot="1">
      <c r="A5" s="1512" t="s">
        <v>434</v>
      </c>
      <c r="B5" s="1392" t="s">
        <v>432</v>
      </c>
      <c r="C5" s="1393"/>
      <c r="D5" s="1394"/>
      <c r="E5" s="1395" t="s">
        <v>255</v>
      </c>
      <c r="F5" s="1396"/>
      <c r="G5" s="1306"/>
      <c r="H5" s="749"/>
    </row>
    <row r="6" spans="1:8" s="750" customFormat="1" ht="30" customHeight="1" thickBot="1">
      <c r="A6" s="1513"/>
      <c r="B6" s="1397" t="s">
        <v>112</v>
      </c>
      <c r="C6" s="1398" t="s">
        <v>113</v>
      </c>
      <c r="D6" s="1399" t="s">
        <v>431</v>
      </c>
      <c r="E6" s="1400" t="s">
        <v>112</v>
      </c>
      <c r="F6" s="1401" t="s">
        <v>113</v>
      </c>
      <c r="G6" s="1402" t="s">
        <v>431</v>
      </c>
      <c r="H6" s="749"/>
    </row>
    <row r="7" spans="1:8" s="752" customFormat="1" ht="24.95" customHeight="1" thickBot="1">
      <c r="A7" s="898"/>
      <c r="B7" s="1403">
        <v>43777.26</v>
      </c>
      <c r="C7" s="1404">
        <v>31335.49</v>
      </c>
      <c r="D7" s="1405" t="s">
        <v>200</v>
      </c>
      <c r="E7" s="1406">
        <v>-2.8433956338932989</v>
      </c>
      <c r="F7" s="1407">
        <v>-1.3718959465380109</v>
      </c>
      <c r="G7" s="1408" t="s">
        <v>73</v>
      </c>
      <c r="H7" s="751"/>
    </row>
    <row r="8" spans="1:8" customFormat="1" ht="15.75" customHeight="1">
      <c r="A8" s="1010" t="s">
        <v>253</v>
      </c>
      <c r="B8" s="1003"/>
      <c r="C8" s="1003"/>
      <c r="D8" s="1003"/>
      <c r="E8" s="1003"/>
      <c r="F8" s="1003"/>
      <c r="G8" s="100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I-VIII_ 2023</vt:lpstr>
      <vt:lpstr>Eksport_I-VIII_ 2023</vt:lpstr>
      <vt:lpstr>Import_I-VIII_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2023-10-20T07:52:46Z</dcterms:modified>
</cp:coreProperties>
</file>