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dominika.kubica\AppData\Local\Microsoft\Windows\INetCache\Content.Outlook\0VM83HM7\"/>
    </mc:Choice>
  </mc:AlternateContent>
  <xr:revisionPtr revIDLastSave="0" documentId="13_ncr:1_{3F7358E6-0CBD-47F9-8F49-52E126F84B4E}" xr6:coauthVersionLast="47" xr6:coauthVersionMax="47" xr10:uidLastSave="{00000000-0000-0000-0000-000000000000}"/>
  <bookViews>
    <workbookView xWindow="28680" yWindow="-120" windowWidth="23280" windowHeight="12600" xr2:uid="{00000000-000D-0000-FFFF-FFFF00000000}"/>
  </bookViews>
  <sheets>
    <sheet name="netto" sheetId="1" r:id="rId1"/>
    <sheet name="brutto" sheetId="4" r:id="rId2"/>
  </sheets>
  <calcPr calcId="181029"/>
</workbook>
</file>

<file path=xl/calcChain.xml><?xml version="1.0" encoding="utf-8"?>
<calcChain xmlns="http://schemas.openxmlformats.org/spreadsheetml/2006/main">
  <c r="D24" i="1" l="1"/>
  <c r="E24" i="1"/>
  <c r="C24" i="1"/>
  <c r="E24" i="4" l="1"/>
  <c r="C7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C8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C9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F18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C20" i="4"/>
  <c r="D20" i="4"/>
  <c r="E20" i="4"/>
  <c r="C21" i="4"/>
  <c r="D21" i="4"/>
  <c r="E21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C24" i="4"/>
  <c r="D24" i="4"/>
  <c r="F25" i="4"/>
  <c r="K25" i="4"/>
  <c r="O17" i="1" l="1"/>
  <c r="O8" i="1"/>
  <c r="Q8" i="1"/>
  <c r="R8" i="1"/>
  <c r="W8" i="1"/>
  <c r="O9" i="1"/>
  <c r="Q9" i="1"/>
  <c r="R9" i="1"/>
  <c r="W9" i="1"/>
  <c r="O10" i="1"/>
  <c r="Q10" i="1"/>
  <c r="R10" i="1"/>
  <c r="W10" i="1"/>
  <c r="O11" i="1"/>
  <c r="Q11" i="1"/>
  <c r="R11" i="1"/>
  <c r="W11" i="1"/>
  <c r="O13" i="1"/>
  <c r="Q13" i="1"/>
  <c r="R13" i="1"/>
  <c r="W13" i="1"/>
  <c r="O14" i="1"/>
  <c r="Q14" i="1"/>
  <c r="R14" i="1"/>
  <c r="W14" i="1"/>
  <c r="O15" i="1"/>
  <c r="Q15" i="1"/>
  <c r="R15" i="1"/>
  <c r="W15" i="1"/>
  <c r="O16" i="1"/>
  <c r="Q16" i="1"/>
  <c r="R16" i="1"/>
  <c r="W16" i="1"/>
  <c r="Q17" i="1"/>
  <c r="R17" i="1"/>
  <c r="W17" i="1"/>
  <c r="O7" i="1"/>
  <c r="Q7" i="1"/>
  <c r="R7" i="1"/>
  <c r="W7" i="1"/>
</calcChain>
</file>

<file path=xl/sharedStrings.xml><?xml version="1.0" encoding="utf-8"?>
<sst xmlns="http://schemas.openxmlformats.org/spreadsheetml/2006/main" count="76" uniqueCount="40">
  <si>
    <t>So</t>
  </si>
  <si>
    <t>Md</t>
  </si>
  <si>
    <t>Św</t>
  </si>
  <si>
    <t>Db</t>
  </si>
  <si>
    <t>Bk</t>
  </si>
  <si>
    <t>Jw.</t>
  </si>
  <si>
    <t>Js</t>
  </si>
  <si>
    <t>Gb</t>
  </si>
  <si>
    <t>Brz</t>
  </si>
  <si>
    <t>Os</t>
  </si>
  <si>
    <t>Ol</t>
  </si>
  <si>
    <t>Lp</t>
  </si>
  <si>
    <t>Czr</t>
  </si>
  <si>
    <t>Dg</t>
  </si>
  <si>
    <t>Kl</t>
  </si>
  <si>
    <t>Ak</t>
  </si>
  <si>
    <t>Jd</t>
  </si>
  <si>
    <t>Db cz.</t>
  </si>
  <si>
    <t>Wz</t>
  </si>
  <si>
    <t>Tp</t>
  </si>
  <si>
    <t>Sortyment</t>
  </si>
  <si>
    <t>Klasa wymiarowa</t>
  </si>
  <si>
    <t>WA0</t>
  </si>
  <si>
    <t>WB0</t>
  </si>
  <si>
    <t>WC0</t>
  </si>
  <si>
    <t>WD</t>
  </si>
  <si>
    <t>S2B K</t>
  </si>
  <si>
    <t>do 1,5 m</t>
  </si>
  <si>
    <t>S2A</t>
  </si>
  <si>
    <t>S3B</t>
  </si>
  <si>
    <t>S4</t>
  </si>
  <si>
    <t>M2</t>
  </si>
  <si>
    <t xml:space="preserve">Cennik detaliczny netto </t>
  </si>
  <si>
    <t>PL</t>
  </si>
  <si>
    <t>WK_BCX</t>
  </si>
  <si>
    <t>WK_CX</t>
  </si>
  <si>
    <t>Gatunek</t>
  </si>
  <si>
    <t>Załącznik nr 1 do Zarządzenia nr 1/2024 z dnia 29.01.2024</t>
  </si>
  <si>
    <t>Cennik detaliczny brutto</t>
  </si>
  <si>
    <t>Załącznik nr 2 do Zarządzenia nr 1/2024 z dnia 29.01.2024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</si>
</sst>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rgb="FF9C0006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name val="Arial"/>
      <family val="2"/>
      <charset val="238"/>
    </font>
    <font>
      <sz val="14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7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 diagonalUp="1" diagonalDown="1"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thin">
        <color auto="1"/>
      </diagonal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3" fillId="4" borderId="0" applyNumberFormat="0" applyBorder="0" applyAlignment="0" applyProtection="0"/>
  </cellStyleXfs>
  <cellXfs count="3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2" fontId="7" fillId="2" borderId="1" xfId="0" applyNumberFormat="1" applyFont="1" applyFill="1" applyBorder="1" applyProtection="1">
      <protection locked="0"/>
    </xf>
    <xf numFmtId="2" fontId="7" fillId="0" borderId="1" xfId="0" applyNumberFormat="1" applyFont="1" applyBorder="1" applyProtection="1">
      <protection locked="0"/>
    </xf>
    <xf numFmtId="2" fontId="7" fillId="3" borderId="1" xfId="0" applyNumberFormat="1" applyFont="1" applyFill="1" applyBorder="1" applyProtection="1">
      <protection locked="0"/>
    </xf>
    <xf numFmtId="2" fontId="7" fillId="0" borderId="2" xfId="0" applyNumberFormat="1" applyFont="1" applyBorder="1"/>
    <xf numFmtId="2" fontId="7" fillId="0" borderId="1" xfId="0" applyNumberFormat="1" applyFont="1" applyBorder="1"/>
    <xf numFmtId="0" fontId="8" fillId="0" borderId="2" xfId="0" applyFont="1" applyBorder="1"/>
    <xf numFmtId="0" fontId="7" fillId="0" borderId="2" xfId="0" applyFont="1" applyBorder="1" applyAlignment="1" applyProtection="1">
      <alignment horizontal="center"/>
      <protection locked="0"/>
    </xf>
    <xf numFmtId="2" fontId="7" fillId="0" borderId="1" xfId="3" applyNumberFormat="1" applyFont="1" applyFill="1" applyBorder="1" applyProtection="1">
      <protection locked="0"/>
    </xf>
    <xf numFmtId="2" fontId="7" fillId="2" borderId="1" xfId="3" applyNumberFormat="1" applyFont="1" applyFill="1" applyBorder="1" applyProtection="1">
      <protection locked="0"/>
    </xf>
    <xf numFmtId="0" fontId="7" fillId="0" borderId="2" xfId="0" applyFont="1" applyBorder="1" applyProtection="1">
      <protection locked="0"/>
    </xf>
    <xf numFmtId="2" fontId="7" fillId="0" borderId="2" xfId="0" applyNumberFormat="1" applyFont="1" applyBorder="1" applyProtection="1">
      <protection locked="0"/>
    </xf>
    <xf numFmtId="0" fontId="8" fillId="0" borderId="2" xfId="0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2" fontId="5" fillId="0" borderId="3" xfId="0" applyNumberFormat="1" applyFont="1" applyBorder="1" applyAlignment="1" applyProtection="1">
      <alignment horizontal="center" vertical="center"/>
      <protection locked="0"/>
    </xf>
    <xf numFmtId="2" fontId="5" fillId="0" borderId="4" xfId="0" applyNumberFormat="1" applyFont="1" applyBorder="1" applyAlignment="1" applyProtection="1">
      <alignment horizontal="center" vertical="center"/>
      <protection locked="0"/>
    </xf>
    <xf numFmtId="2" fontId="5" fillId="2" borderId="3" xfId="0" applyNumberFormat="1" applyFont="1" applyFill="1" applyBorder="1" applyAlignment="1" applyProtection="1">
      <alignment horizontal="center" vertical="center"/>
      <protection locked="0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</cellXfs>
  <cellStyles count="4">
    <cellStyle name="Normalny" xfId="0" builtinId="0"/>
    <cellStyle name="Normalny 2" xfId="2" xr:uid="{00000000-0005-0000-0000-000001000000}"/>
    <cellStyle name="Normalny 3" xfId="1" xr:uid="{00000000-0005-0000-0000-000002000000}"/>
    <cellStyle name="Zły" xfId="3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W26"/>
  <sheetViews>
    <sheetView tabSelected="1" zoomScale="70" zoomScaleNormal="70" workbookViewId="0">
      <selection activeCell="G29" sqref="G29"/>
    </sheetView>
  </sheetViews>
  <sheetFormatPr defaultColWidth="8.85546875" defaultRowHeight="14.25"/>
  <cols>
    <col min="1" max="1" width="14.140625" style="1" customWidth="1"/>
    <col min="2" max="2" width="11.28515625" style="2" customWidth="1"/>
    <col min="3" max="3" width="9.140625" style="1" bestFit="1" customWidth="1"/>
    <col min="4" max="4" width="10.5703125" style="1" bestFit="1" customWidth="1"/>
    <col min="5" max="5" width="9.140625" style="1" bestFit="1" customWidth="1"/>
    <col min="6" max="9" width="10.5703125" style="1" bestFit="1" customWidth="1"/>
    <col min="10" max="11" width="9.140625" style="1" bestFit="1" customWidth="1"/>
    <col min="12" max="12" width="9.85546875" style="1" bestFit="1" customWidth="1"/>
    <col min="13" max="14" width="9.140625" style="1" bestFit="1" customWidth="1"/>
    <col min="15" max="15" width="10.5703125" style="1" bestFit="1" customWidth="1"/>
    <col min="16" max="19" width="9.140625" style="1" bestFit="1" customWidth="1"/>
    <col min="20" max="20" width="10.5703125" style="1" bestFit="1" customWidth="1"/>
    <col min="21" max="23" width="9.140625" style="1" bestFit="1" customWidth="1"/>
    <col min="24" max="16384" width="8.85546875" style="1"/>
  </cols>
  <sheetData>
    <row r="1" spans="1:23">
      <c r="A1" s="22" t="s">
        <v>37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</row>
    <row r="2" spans="1:23">
      <c r="A2" s="23" t="s">
        <v>32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</row>
    <row r="3" spans="1:23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</row>
    <row r="5" spans="1:23" ht="14.45" customHeight="1">
      <c r="A5" s="31" t="s">
        <v>36</v>
      </c>
      <c r="B5" s="32"/>
      <c r="C5" s="29" t="s">
        <v>0</v>
      </c>
      <c r="D5" s="27" t="s">
        <v>1</v>
      </c>
      <c r="E5" s="29" t="s">
        <v>2</v>
      </c>
      <c r="F5" s="27" t="s">
        <v>3</v>
      </c>
      <c r="G5" s="29" t="s">
        <v>4</v>
      </c>
      <c r="H5" s="27" t="s">
        <v>5</v>
      </c>
      <c r="I5" s="29" t="s">
        <v>6</v>
      </c>
      <c r="J5" s="27" t="s">
        <v>7</v>
      </c>
      <c r="K5" s="29" t="s">
        <v>8</v>
      </c>
      <c r="L5" s="27" t="s">
        <v>9</v>
      </c>
      <c r="M5" s="29" t="s">
        <v>10</v>
      </c>
      <c r="N5" s="27" t="s">
        <v>11</v>
      </c>
      <c r="O5" s="29" t="s">
        <v>12</v>
      </c>
      <c r="P5" s="27" t="s">
        <v>13</v>
      </c>
      <c r="Q5" s="29" t="s">
        <v>14</v>
      </c>
      <c r="R5" s="27" t="s">
        <v>15</v>
      </c>
      <c r="S5" s="29" t="s">
        <v>16</v>
      </c>
      <c r="T5" s="27" t="s">
        <v>17</v>
      </c>
      <c r="U5" s="29" t="s">
        <v>18</v>
      </c>
      <c r="V5" s="27" t="s">
        <v>19</v>
      </c>
      <c r="W5" s="24" t="s">
        <v>33</v>
      </c>
    </row>
    <row r="6" spans="1:23" ht="31.5" customHeight="1">
      <c r="A6" s="19" t="s">
        <v>20</v>
      </c>
      <c r="B6" s="20" t="s">
        <v>21</v>
      </c>
      <c r="C6" s="30"/>
      <c r="D6" s="28"/>
      <c r="E6" s="30"/>
      <c r="F6" s="28"/>
      <c r="G6" s="30"/>
      <c r="H6" s="28"/>
      <c r="I6" s="30"/>
      <c r="J6" s="28"/>
      <c r="K6" s="30"/>
      <c r="L6" s="28"/>
      <c r="M6" s="30"/>
      <c r="N6" s="28"/>
      <c r="O6" s="30"/>
      <c r="P6" s="28"/>
      <c r="Q6" s="30"/>
      <c r="R6" s="28"/>
      <c r="S6" s="30"/>
      <c r="T6" s="28"/>
      <c r="U6" s="30"/>
      <c r="V6" s="28"/>
      <c r="W6" s="25"/>
    </row>
    <row r="7" spans="1:23" ht="18">
      <c r="A7" s="26" t="s">
        <v>22</v>
      </c>
      <c r="B7" s="21">
        <v>2</v>
      </c>
      <c r="C7" s="5">
        <v>653.6</v>
      </c>
      <c r="D7" s="6">
        <v>1070.81</v>
      </c>
      <c r="E7" s="5">
        <v>696.64</v>
      </c>
      <c r="F7" s="6">
        <v>2982.48</v>
      </c>
      <c r="G7" s="5">
        <v>966.4</v>
      </c>
      <c r="H7" s="6">
        <v>926.69</v>
      </c>
      <c r="I7" s="5">
        <v>1768.15</v>
      </c>
      <c r="J7" s="6">
        <v>491.2</v>
      </c>
      <c r="K7" s="5">
        <v>624.70000000000005</v>
      </c>
      <c r="L7" s="7">
        <v>429.07</v>
      </c>
      <c r="M7" s="5">
        <v>672.62</v>
      </c>
      <c r="N7" s="6">
        <v>738</v>
      </c>
      <c r="O7" s="5">
        <f>O12*2.75</f>
        <v>1100</v>
      </c>
      <c r="P7" s="6">
        <v>653.80999999999995</v>
      </c>
      <c r="Q7" s="5">
        <f>Q12*2</f>
        <v>800</v>
      </c>
      <c r="R7" s="6">
        <f>R12*1.742</f>
        <v>696.8</v>
      </c>
      <c r="S7" s="5">
        <v>612.5</v>
      </c>
      <c r="T7" s="6">
        <v>2138.6</v>
      </c>
      <c r="U7" s="5">
        <v>781</v>
      </c>
      <c r="V7" s="6">
        <v>480.5</v>
      </c>
      <c r="W7" s="5">
        <f>W12*2.75</f>
        <v>825</v>
      </c>
    </row>
    <row r="8" spans="1:23" ht="18">
      <c r="A8" s="26"/>
      <c r="B8" s="21">
        <v>3</v>
      </c>
      <c r="C8" s="5">
        <v>800.4</v>
      </c>
      <c r="D8" s="6">
        <v>1268.94</v>
      </c>
      <c r="E8" s="5">
        <v>842.69</v>
      </c>
      <c r="F8" s="6">
        <v>3818.4</v>
      </c>
      <c r="G8" s="5">
        <v>1224</v>
      </c>
      <c r="H8" s="6">
        <v>1173.31</v>
      </c>
      <c r="I8" s="5">
        <v>2314.9299999999998</v>
      </c>
      <c r="J8" s="6">
        <v>539.84</v>
      </c>
      <c r="K8" s="5">
        <v>745.45</v>
      </c>
      <c r="L8" s="7">
        <v>448.63</v>
      </c>
      <c r="M8" s="5">
        <v>753.06</v>
      </c>
      <c r="N8" s="6">
        <v>894.46</v>
      </c>
      <c r="O8" s="5">
        <f>O12*3</f>
        <v>1200</v>
      </c>
      <c r="P8" s="6">
        <v>760.75</v>
      </c>
      <c r="Q8" s="5">
        <f>Q12*2.25</f>
        <v>900</v>
      </c>
      <c r="R8" s="6">
        <f>R12*1.955</f>
        <v>782</v>
      </c>
      <c r="S8" s="5">
        <v>755.93</v>
      </c>
      <c r="T8" s="6">
        <v>2738</v>
      </c>
      <c r="U8" s="5">
        <v>951.4</v>
      </c>
      <c r="V8" s="6">
        <v>542.80999999999995</v>
      </c>
      <c r="W8" s="5">
        <f>W12*3</f>
        <v>900</v>
      </c>
    </row>
    <row r="9" spans="1:23" ht="18">
      <c r="A9" s="26" t="s">
        <v>23</v>
      </c>
      <c r="B9" s="21">
        <v>1</v>
      </c>
      <c r="C9" s="5">
        <v>440</v>
      </c>
      <c r="D9" s="6">
        <v>793.8</v>
      </c>
      <c r="E9" s="5">
        <v>539.84</v>
      </c>
      <c r="F9" s="6">
        <v>1341.6</v>
      </c>
      <c r="G9" s="5">
        <v>500</v>
      </c>
      <c r="H9" s="6">
        <v>464.02</v>
      </c>
      <c r="I9" s="5">
        <v>1155.0999999999999</v>
      </c>
      <c r="J9" s="6">
        <v>382.4</v>
      </c>
      <c r="K9" s="5">
        <v>421.06</v>
      </c>
      <c r="L9" s="7">
        <v>311.42</v>
      </c>
      <c r="M9" s="5">
        <v>408.98</v>
      </c>
      <c r="N9" s="6">
        <v>439.11</v>
      </c>
      <c r="O9" s="5">
        <f>O12*2.065</f>
        <v>826</v>
      </c>
      <c r="P9" s="6">
        <v>498.46</v>
      </c>
      <c r="Q9" s="5">
        <f>Q12*1.15</f>
        <v>459.99999999999994</v>
      </c>
      <c r="R9" s="6">
        <f>R12*1.401</f>
        <v>560.4</v>
      </c>
      <c r="S9" s="5">
        <v>454.4</v>
      </c>
      <c r="T9" s="6">
        <v>962</v>
      </c>
      <c r="U9" s="5">
        <v>377.72</v>
      </c>
      <c r="V9" s="6">
        <v>348.44</v>
      </c>
      <c r="W9" s="5">
        <f>W12*2.065</f>
        <v>619.5</v>
      </c>
    </row>
    <row r="10" spans="1:23" ht="18">
      <c r="A10" s="26"/>
      <c r="B10" s="21">
        <v>2</v>
      </c>
      <c r="C10" s="5">
        <v>541.6</v>
      </c>
      <c r="D10" s="6">
        <v>882.77</v>
      </c>
      <c r="E10" s="5">
        <v>605.70000000000005</v>
      </c>
      <c r="F10" s="6">
        <v>2156.88</v>
      </c>
      <c r="G10" s="5">
        <v>640</v>
      </c>
      <c r="H10" s="6">
        <v>654.19000000000005</v>
      </c>
      <c r="I10" s="5">
        <v>1378.38</v>
      </c>
      <c r="J10" s="6">
        <v>422.4</v>
      </c>
      <c r="K10" s="5">
        <v>490.2</v>
      </c>
      <c r="L10" s="7">
        <v>349.47</v>
      </c>
      <c r="M10" s="5">
        <v>483</v>
      </c>
      <c r="N10" s="6">
        <v>564.20000000000005</v>
      </c>
      <c r="O10" s="5">
        <f>O12*2.208</f>
        <v>883.2</v>
      </c>
      <c r="P10" s="6">
        <v>558.66999999999996</v>
      </c>
      <c r="Q10" s="5">
        <f>Q12*1.492</f>
        <v>596.79999999999995</v>
      </c>
      <c r="R10" s="6">
        <f>R12*1.47</f>
        <v>588</v>
      </c>
      <c r="S10" s="5">
        <v>496.28</v>
      </c>
      <c r="T10" s="6">
        <v>1546.6</v>
      </c>
      <c r="U10" s="5">
        <v>616.85</v>
      </c>
      <c r="V10" s="6">
        <v>394.32</v>
      </c>
      <c r="W10" s="5">
        <f>W12*2.208</f>
        <v>662.40000000000009</v>
      </c>
    </row>
    <row r="11" spans="1:23" ht="18">
      <c r="A11" s="26"/>
      <c r="B11" s="21">
        <v>3</v>
      </c>
      <c r="C11" s="5">
        <v>618.4</v>
      </c>
      <c r="D11" s="6">
        <v>1029.79</v>
      </c>
      <c r="E11" s="5">
        <v>662.59</v>
      </c>
      <c r="F11" s="6">
        <v>3096</v>
      </c>
      <c r="G11" s="5">
        <v>840</v>
      </c>
      <c r="H11" s="6">
        <v>819.84</v>
      </c>
      <c r="I11" s="5">
        <v>1659.27</v>
      </c>
      <c r="J11" s="6">
        <v>481.6</v>
      </c>
      <c r="K11" s="5">
        <v>561.05999999999995</v>
      </c>
      <c r="L11" s="7">
        <v>391.01</v>
      </c>
      <c r="M11" s="5">
        <v>576.63</v>
      </c>
      <c r="N11" s="6">
        <v>645.75</v>
      </c>
      <c r="O11" s="5">
        <f>O12*2.46</f>
        <v>984</v>
      </c>
      <c r="P11" s="6">
        <v>615.08000000000004</v>
      </c>
      <c r="Q11" s="5">
        <f>Q12*1.872</f>
        <v>748.80000000000007</v>
      </c>
      <c r="R11" s="6">
        <f>R12*1.705</f>
        <v>682</v>
      </c>
      <c r="S11" s="5">
        <v>572.01</v>
      </c>
      <c r="T11" s="6">
        <v>2220</v>
      </c>
      <c r="U11" s="5">
        <v>739.25</v>
      </c>
      <c r="V11" s="6">
        <v>442.68</v>
      </c>
      <c r="W11" s="5">
        <f>W12*2.46</f>
        <v>738</v>
      </c>
    </row>
    <row r="12" spans="1:23" ht="18">
      <c r="A12" s="26" t="s">
        <v>24</v>
      </c>
      <c r="B12" s="21">
        <v>1</v>
      </c>
      <c r="C12" s="5">
        <v>400</v>
      </c>
      <c r="D12" s="6">
        <v>631</v>
      </c>
      <c r="E12" s="5">
        <v>448</v>
      </c>
      <c r="F12" s="6">
        <v>1032</v>
      </c>
      <c r="G12" s="5">
        <v>400</v>
      </c>
      <c r="H12" s="6">
        <v>336</v>
      </c>
      <c r="I12" s="5">
        <v>789</v>
      </c>
      <c r="J12" s="6">
        <v>320</v>
      </c>
      <c r="K12" s="5">
        <v>344</v>
      </c>
      <c r="L12" s="7">
        <v>268</v>
      </c>
      <c r="M12" s="5">
        <v>338</v>
      </c>
      <c r="N12" s="6">
        <v>369</v>
      </c>
      <c r="O12" s="5">
        <v>400</v>
      </c>
      <c r="P12" s="6">
        <v>421</v>
      </c>
      <c r="Q12" s="5">
        <v>400</v>
      </c>
      <c r="R12" s="6">
        <v>400</v>
      </c>
      <c r="S12" s="5">
        <v>349</v>
      </c>
      <c r="T12" s="6">
        <v>740</v>
      </c>
      <c r="U12" s="5">
        <v>284</v>
      </c>
      <c r="V12" s="6">
        <v>310</v>
      </c>
      <c r="W12" s="5">
        <v>300</v>
      </c>
    </row>
    <row r="13" spans="1:23" ht="18">
      <c r="A13" s="26"/>
      <c r="B13" s="21">
        <v>2</v>
      </c>
      <c r="C13" s="5">
        <v>467.6</v>
      </c>
      <c r="D13" s="6">
        <v>735.12</v>
      </c>
      <c r="E13" s="5">
        <v>521.47</v>
      </c>
      <c r="F13" s="6">
        <v>1486.08</v>
      </c>
      <c r="G13" s="5">
        <v>500</v>
      </c>
      <c r="H13" s="6">
        <v>461.33</v>
      </c>
      <c r="I13" s="5">
        <v>998.87</v>
      </c>
      <c r="J13" s="6">
        <v>353.92</v>
      </c>
      <c r="K13" s="5">
        <v>386.31</v>
      </c>
      <c r="L13" s="7">
        <v>301.77</v>
      </c>
      <c r="M13" s="5">
        <v>388.36</v>
      </c>
      <c r="N13" s="6">
        <v>428.78</v>
      </c>
      <c r="O13" s="5">
        <f>O12*1.387</f>
        <v>554.79999999999995</v>
      </c>
      <c r="P13" s="6">
        <v>487.1</v>
      </c>
      <c r="Q13" s="5">
        <f>Q12*1.185</f>
        <v>474</v>
      </c>
      <c r="R13" s="6">
        <f>R12*1.136</f>
        <v>454.4</v>
      </c>
      <c r="S13" s="5">
        <v>412.87</v>
      </c>
      <c r="T13" s="6">
        <v>1065.5999999999999</v>
      </c>
      <c r="U13" s="5">
        <v>372.61</v>
      </c>
      <c r="V13" s="6">
        <v>346.58</v>
      </c>
      <c r="W13" s="5">
        <f>W12*1.387</f>
        <v>416.1</v>
      </c>
    </row>
    <row r="14" spans="1:23" ht="18">
      <c r="A14" s="26"/>
      <c r="B14" s="21">
        <v>3</v>
      </c>
      <c r="C14" s="5">
        <v>532.79999999999995</v>
      </c>
      <c r="D14" s="6">
        <v>844.28</v>
      </c>
      <c r="E14" s="5">
        <v>587.78</v>
      </c>
      <c r="F14" s="6">
        <v>2002.08</v>
      </c>
      <c r="G14" s="5">
        <v>640</v>
      </c>
      <c r="H14" s="6">
        <v>617.9</v>
      </c>
      <c r="I14" s="5">
        <v>1189.02</v>
      </c>
      <c r="J14" s="6">
        <v>396.16</v>
      </c>
      <c r="K14" s="5">
        <v>444.1</v>
      </c>
      <c r="L14" s="7">
        <v>333.12</v>
      </c>
      <c r="M14" s="5">
        <v>451.57</v>
      </c>
      <c r="N14" s="6">
        <v>508.48</v>
      </c>
      <c r="O14" s="5">
        <f>O12*1.71</f>
        <v>684</v>
      </c>
      <c r="P14" s="6">
        <v>546.46</v>
      </c>
      <c r="Q14" s="5">
        <f>Q12*1.456</f>
        <v>582.4</v>
      </c>
      <c r="R14" s="6">
        <f>R12*1.286</f>
        <v>514.4</v>
      </c>
      <c r="S14" s="5">
        <v>449.86</v>
      </c>
      <c r="T14" s="6">
        <v>1435.6</v>
      </c>
      <c r="U14" s="5">
        <v>449.86</v>
      </c>
      <c r="V14" s="6">
        <v>383.47</v>
      </c>
      <c r="W14" s="5">
        <f>W12*1.71</f>
        <v>513</v>
      </c>
    </row>
    <row r="15" spans="1:23" ht="18">
      <c r="A15" s="26" t="s">
        <v>25</v>
      </c>
      <c r="B15" s="21">
        <v>1</v>
      </c>
      <c r="C15" s="5">
        <v>306</v>
      </c>
      <c r="D15" s="6">
        <v>453.69</v>
      </c>
      <c r="E15" s="5">
        <v>349.89</v>
      </c>
      <c r="F15" s="6">
        <v>567.6</v>
      </c>
      <c r="G15" s="5">
        <v>360</v>
      </c>
      <c r="H15" s="6">
        <v>244.61</v>
      </c>
      <c r="I15" s="5">
        <v>537.30999999999995</v>
      </c>
      <c r="J15" s="6">
        <v>270.39999999999998</v>
      </c>
      <c r="K15" s="5">
        <v>296.18</v>
      </c>
      <c r="L15" s="7">
        <v>234.5</v>
      </c>
      <c r="M15" s="5">
        <v>286.95999999999998</v>
      </c>
      <c r="N15" s="6">
        <v>333.58</v>
      </c>
      <c r="O15" s="5">
        <f>O12*0.626</f>
        <v>250.4</v>
      </c>
      <c r="P15" s="6">
        <v>319.95999999999998</v>
      </c>
      <c r="Q15" s="5">
        <f>Q12*0.82</f>
        <v>328</v>
      </c>
      <c r="R15" s="6">
        <f>R12*0.814</f>
        <v>325.59999999999997</v>
      </c>
      <c r="S15" s="5">
        <v>248.14</v>
      </c>
      <c r="T15" s="6">
        <v>407</v>
      </c>
      <c r="U15" s="5">
        <v>228.34</v>
      </c>
      <c r="V15" s="6">
        <v>262.57</v>
      </c>
      <c r="W15" s="5">
        <f>W12*0.626</f>
        <v>187.8</v>
      </c>
    </row>
    <row r="16" spans="1:23" ht="18">
      <c r="A16" s="26"/>
      <c r="B16" s="21">
        <v>2</v>
      </c>
      <c r="C16" s="5">
        <v>332.8</v>
      </c>
      <c r="D16" s="6">
        <v>496.6</v>
      </c>
      <c r="E16" s="5">
        <v>387.07</v>
      </c>
      <c r="F16" s="6">
        <v>970.08</v>
      </c>
      <c r="G16" s="5">
        <v>400</v>
      </c>
      <c r="H16" s="6">
        <v>334.66</v>
      </c>
      <c r="I16" s="5">
        <v>674.6</v>
      </c>
      <c r="J16" s="6">
        <v>296</v>
      </c>
      <c r="K16" s="5">
        <v>327.49</v>
      </c>
      <c r="L16" s="7">
        <v>258.89</v>
      </c>
      <c r="M16" s="5">
        <v>323.47000000000003</v>
      </c>
      <c r="N16" s="6">
        <v>370.85</v>
      </c>
      <c r="O16" s="5">
        <f>O12*0.858</f>
        <v>343.2</v>
      </c>
      <c r="P16" s="6">
        <v>351.11</v>
      </c>
      <c r="Q16" s="5">
        <f>Q12*0.98</f>
        <v>392</v>
      </c>
      <c r="R16" s="6">
        <f>R12*0.863</f>
        <v>345.2</v>
      </c>
      <c r="S16" s="5">
        <v>265.94</v>
      </c>
      <c r="T16" s="6">
        <v>695.6</v>
      </c>
      <c r="U16" s="5">
        <v>279.45999999999998</v>
      </c>
      <c r="V16" s="6">
        <v>296.36</v>
      </c>
      <c r="W16" s="5">
        <f>W12*0.858</f>
        <v>257.39999999999998</v>
      </c>
    </row>
    <row r="17" spans="1:23" ht="18">
      <c r="A17" s="26"/>
      <c r="B17" s="21">
        <v>3</v>
      </c>
      <c r="C17" s="5">
        <v>361.2</v>
      </c>
      <c r="D17" s="6">
        <v>553.39</v>
      </c>
      <c r="E17" s="5">
        <v>447.1</v>
      </c>
      <c r="F17" s="6">
        <v>1341.6</v>
      </c>
      <c r="G17" s="5">
        <v>440</v>
      </c>
      <c r="H17" s="6">
        <v>415.97</v>
      </c>
      <c r="I17" s="5">
        <v>815.83</v>
      </c>
      <c r="J17" s="6">
        <v>326.72000000000003</v>
      </c>
      <c r="K17" s="5">
        <v>355.01</v>
      </c>
      <c r="L17" s="7">
        <v>279.52</v>
      </c>
      <c r="M17" s="5">
        <v>363.35</v>
      </c>
      <c r="N17" s="6">
        <v>417.34</v>
      </c>
      <c r="O17" s="5">
        <f>O12*1.113</f>
        <v>445.2</v>
      </c>
      <c r="P17" s="6">
        <v>398.27</v>
      </c>
      <c r="Q17" s="5">
        <f>Q12*1.186</f>
        <v>474.4</v>
      </c>
      <c r="R17" s="6">
        <f>R12*0.971</f>
        <v>388.4</v>
      </c>
      <c r="S17" s="5">
        <v>280.60000000000002</v>
      </c>
      <c r="T17" s="6">
        <v>962</v>
      </c>
      <c r="U17" s="5">
        <v>327.45</v>
      </c>
      <c r="V17" s="6">
        <v>331.39</v>
      </c>
      <c r="W17" s="5">
        <f>W12*1.113</f>
        <v>333.9</v>
      </c>
    </row>
    <row r="18" spans="1:23" ht="18">
      <c r="A18" s="3" t="s">
        <v>26</v>
      </c>
      <c r="B18" s="4" t="s">
        <v>27</v>
      </c>
      <c r="C18" s="8"/>
      <c r="D18" s="8"/>
      <c r="E18" s="8"/>
      <c r="F18" s="9">
        <v>585</v>
      </c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10"/>
    </row>
    <row r="19" spans="1:23" ht="18">
      <c r="A19" s="3" t="s">
        <v>28</v>
      </c>
      <c r="B19" s="11"/>
      <c r="C19" s="5">
        <v>230</v>
      </c>
      <c r="D19" s="6">
        <v>291</v>
      </c>
      <c r="E19" s="5">
        <v>284</v>
      </c>
      <c r="F19" s="6">
        <v>357</v>
      </c>
      <c r="G19" s="5">
        <v>306</v>
      </c>
      <c r="H19" s="6">
        <v>283</v>
      </c>
      <c r="I19" s="5">
        <v>317</v>
      </c>
      <c r="J19" s="6">
        <v>290</v>
      </c>
      <c r="K19" s="5">
        <v>216</v>
      </c>
      <c r="L19" s="6">
        <v>175</v>
      </c>
      <c r="M19" s="5">
        <v>212</v>
      </c>
      <c r="N19" s="6">
        <v>210</v>
      </c>
      <c r="O19" s="5">
        <v>300</v>
      </c>
      <c r="P19" s="6">
        <v>239</v>
      </c>
      <c r="Q19" s="5">
        <v>283</v>
      </c>
      <c r="R19" s="12">
        <v>306</v>
      </c>
      <c r="S19" s="5">
        <v>252</v>
      </c>
      <c r="T19" s="6">
        <v>239</v>
      </c>
      <c r="U19" s="5">
        <v>198</v>
      </c>
      <c r="V19" s="6">
        <v>170</v>
      </c>
      <c r="W19" s="5">
        <v>210</v>
      </c>
    </row>
    <row r="20" spans="1:23" ht="18">
      <c r="A20" s="26" t="s">
        <v>29</v>
      </c>
      <c r="B20" s="4">
        <v>1</v>
      </c>
      <c r="C20" s="13">
        <v>267</v>
      </c>
      <c r="D20" s="12">
        <v>267</v>
      </c>
      <c r="E20" s="13">
        <v>290</v>
      </c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5"/>
      <c r="Q20" s="14"/>
      <c r="R20" s="14"/>
      <c r="S20" s="15"/>
      <c r="T20" s="14"/>
      <c r="U20" s="14"/>
      <c r="V20" s="14"/>
      <c r="W20" s="10"/>
    </row>
    <row r="21" spans="1:23" ht="18">
      <c r="A21" s="26"/>
      <c r="B21" s="4">
        <v>2</v>
      </c>
      <c r="C21" s="13">
        <v>312</v>
      </c>
      <c r="D21" s="12">
        <v>168</v>
      </c>
      <c r="E21" s="13">
        <v>334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5"/>
      <c r="Q21" s="14"/>
      <c r="R21" s="14"/>
      <c r="S21" s="15"/>
      <c r="T21" s="14"/>
      <c r="U21" s="14"/>
      <c r="V21" s="14"/>
      <c r="W21" s="10"/>
    </row>
    <row r="22" spans="1:23" ht="18">
      <c r="A22" s="3" t="s">
        <v>30</v>
      </c>
      <c r="B22" s="11"/>
      <c r="C22" s="5">
        <v>168</v>
      </c>
      <c r="D22" s="6">
        <v>168</v>
      </c>
      <c r="E22" s="5">
        <v>168</v>
      </c>
      <c r="F22" s="6">
        <v>207</v>
      </c>
      <c r="G22" s="5">
        <v>219</v>
      </c>
      <c r="H22" s="6">
        <v>207</v>
      </c>
      <c r="I22" s="5">
        <v>207</v>
      </c>
      <c r="J22" s="6">
        <v>219</v>
      </c>
      <c r="K22" s="5">
        <v>196</v>
      </c>
      <c r="L22" s="6">
        <v>163</v>
      </c>
      <c r="M22" s="5">
        <v>163</v>
      </c>
      <c r="N22" s="6">
        <v>163</v>
      </c>
      <c r="O22" s="5">
        <v>196</v>
      </c>
      <c r="P22" s="6">
        <v>168</v>
      </c>
      <c r="Q22" s="5">
        <v>207</v>
      </c>
      <c r="R22" s="6">
        <v>207</v>
      </c>
      <c r="S22" s="5">
        <v>168</v>
      </c>
      <c r="T22" s="6">
        <v>207</v>
      </c>
      <c r="U22" s="5">
        <v>207</v>
      </c>
      <c r="V22" s="6">
        <v>163</v>
      </c>
      <c r="W22" s="5">
        <v>210</v>
      </c>
    </row>
    <row r="23" spans="1:23" ht="18">
      <c r="A23" s="3" t="s">
        <v>31</v>
      </c>
      <c r="B23" s="11"/>
      <c r="C23" s="5">
        <v>22</v>
      </c>
      <c r="D23" s="6">
        <v>22</v>
      </c>
      <c r="E23" s="5">
        <v>22</v>
      </c>
      <c r="F23" s="6">
        <v>45</v>
      </c>
      <c r="G23" s="5">
        <v>45</v>
      </c>
      <c r="H23" s="6">
        <v>45</v>
      </c>
      <c r="I23" s="5">
        <v>45</v>
      </c>
      <c r="J23" s="6">
        <v>45</v>
      </c>
      <c r="K23" s="5">
        <v>45</v>
      </c>
      <c r="L23" s="7">
        <v>45</v>
      </c>
      <c r="M23" s="5">
        <v>45</v>
      </c>
      <c r="N23" s="6">
        <v>45</v>
      </c>
      <c r="O23" s="5">
        <v>45</v>
      </c>
      <c r="P23" s="6">
        <v>22</v>
      </c>
      <c r="Q23" s="5">
        <v>45</v>
      </c>
      <c r="R23" s="6">
        <v>45</v>
      </c>
      <c r="S23" s="5">
        <v>22</v>
      </c>
      <c r="T23" s="6">
        <v>45</v>
      </c>
      <c r="U23" s="5">
        <v>45</v>
      </c>
      <c r="V23" s="6">
        <v>45</v>
      </c>
      <c r="W23" s="5">
        <v>45</v>
      </c>
    </row>
    <row r="24" spans="1:23" ht="18">
      <c r="A24" s="3" t="s">
        <v>34</v>
      </c>
      <c r="B24" s="16"/>
      <c r="C24" s="5">
        <f>C12*1.15</f>
        <v>459.99999999999994</v>
      </c>
      <c r="D24" s="5">
        <f t="shared" ref="D24:E24" si="0">D12*1.15</f>
        <v>725.65</v>
      </c>
      <c r="E24" s="5">
        <f t="shared" si="0"/>
        <v>515.19999999999993</v>
      </c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</row>
    <row r="25" spans="1:23" ht="18">
      <c r="A25" s="3" t="s">
        <v>35</v>
      </c>
      <c r="B25" s="16"/>
      <c r="C25" s="15"/>
      <c r="D25" s="15"/>
      <c r="E25" s="15"/>
      <c r="F25" s="6">
        <v>1155</v>
      </c>
      <c r="G25" s="15"/>
      <c r="H25" s="15"/>
      <c r="I25" s="15"/>
      <c r="J25" s="15"/>
      <c r="K25" s="5">
        <v>368</v>
      </c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</row>
    <row r="26" spans="1:23" ht="18">
      <c r="A26" s="17"/>
      <c r="B26" s="18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</row>
  </sheetData>
  <mergeCells count="29">
    <mergeCell ref="A5:B5"/>
    <mergeCell ref="U5:U6"/>
    <mergeCell ref="M5:M6"/>
    <mergeCell ref="L5:L6"/>
    <mergeCell ref="K5:K6"/>
    <mergeCell ref="J5:J6"/>
    <mergeCell ref="I5:I6"/>
    <mergeCell ref="C5:C6"/>
    <mergeCell ref="H5:H6"/>
    <mergeCell ref="G5:G6"/>
    <mergeCell ref="F5:F6"/>
    <mergeCell ref="E5:E6"/>
    <mergeCell ref="D5:D6"/>
    <mergeCell ref="A1:W1"/>
    <mergeCell ref="A2:V3"/>
    <mergeCell ref="W5:W6"/>
    <mergeCell ref="A20:A21"/>
    <mergeCell ref="A7:A8"/>
    <mergeCell ref="A9:A11"/>
    <mergeCell ref="A12:A14"/>
    <mergeCell ref="A15:A17"/>
    <mergeCell ref="N5:N6"/>
    <mergeCell ref="V5:V6"/>
    <mergeCell ref="O5:O6"/>
    <mergeCell ref="P5:P6"/>
    <mergeCell ref="Q5:Q6"/>
    <mergeCell ref="R5:R6"/>
    <mergeCell ref="S5:S6"/>
    <mergeCell ref="T5:T6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/>
  <dimension ref="A1:W25"/>
  <sheetViews>
    <sheetView zoomScale="70" zoomScaleNormal="70" workbookViewId="0">
      <selection activeCell="G31" sqref="G31"/>
    </sheetView>
  </sheetViews>
  <sheetFormatPr defaultColWidth="8.85546875" defaultRowHeight="14.25"/>
  <cols>
    <col min="1" max="1" width="12.28515625" style="1" bestFit="1" customWidth="1"/>
    <col min="2" max="2" width="14" style="1" customWidth="1"/>
    <col min="3" max="3" width="9.140625" style="1" bestFit="1" customWidth="1"/>
    <col min="4" max="9" width="10.5703125" style="1" bestFit="1" customWidth="1"/>
    <col min="10" max="13" width="9.140625" style="1" bestFit="1" customWidth="1"/>
    <col min="14" max="15" width="10.5703125" style="1" bestFit="1" customWidth="1"/>
    <col min="16" max="16" width="9.140625" style="1" bestFit="1" customWidth="1"/>
    <col min="17" max="17" width="10.5703125" style="1" bestFit="1" customWidth="1"/>
    <col min="18" max="19" width="9.140625" style="1" bestFit="1" customWidth="1"/>
    <col min="20" max="21" width="10.5703125" style="1" bestFit="1" customWidth="1"/>
    <col min="22" max="22" width="9.140625" style="1" bestFit="1" customWidth="1"/>
    <col min="23" max="23" width="10.5703125" style="1" bestFit="1" customWidth="1"/>
    <col min="24" max="16384" width="8.85546875" style="1"/>
  </cols>
  <sheetData>
    <row r="1" spans="1:23">
      <c r="A1" s="22" t="s">
        <v>39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</row>
    <row r="2" spans="1:23">
      <c r="A2" s="23" t="s">
        <v>38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</row>
    <row r="3" spans="1:23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</row>
    <row r="4" spans="1:23">
      <c r="B4" s="2"/>
    </row>
    <row r="5" spans="1:23" ht="15">
      <c r="A5" s="33" t="s">
        <v>36</v>
      </c>
      <c r="B5" s="34"/>
      <c r="C5" s="29" t="s">
        <v>0</v>
      </c>
      <c r="D5" s="27" t="s">
        <v>1</v>
      </c>
      <c r="E5" s="29" t="s">
        <v>2</v>
      </c>
      <c r="F5" s="27" t="s">
        <v>3</v>
      </c>
      <c r="G5" s="29" t="s">
        <v>4</v>
      </c>
      <c r="H5" s="27" t="s">
        <v>5</v>
      </c>
      <c r="I5" s="29" t="s">
        <v>6</v>
      </c>
      <c r="J5" s="27" t="s">
        <v>7</v>
      </c>
      <c r="K5" s="29" t="s">
        <v>8</v>
      </c>
      <c r="L5" s="27" t="s">
        <v>9</v>
      </c>
      <c r="M5" s="29" t="s">
        <v>10</v>
      </c>
      <c r="N5" s="27" t="s">
        <v>11</v>
      </c>
      <c r="O5" s="29" t="s">
        <v>12</v>
      </c>
      <c r="P5" s="27" t="s">
        <v>13</v>
      </c>
      <c r="Q5" s="29" t="s">
        <v>14</v>
      </c>
      <c r="R5" s="27" t="s">
        <v>15</v>
      </c>
      <c r="S5" s="29" t="s">
        <v>16</v>
      </c>
      <c r="T5" s="27" t="s">
        <v>17</v>
      </c>
      <c r="U5" s="29" t="s">
        <v>18</v>
      </c>
      <c r="V5" s="27" t="s">
        <v>19</v>
      </c>
      <c r="W5" s="24" t="s">
        <v>33</v>
      </c>
    </row>
    <row r="6" spans="1:23" ht="25.5">
      <c r="A6" s="19" t="s">
        <v>20</v>
      </c>
      <c r="B6" s="20" t="s">
        <v>21</v>
      </c>
      <c r="C6" s="30"/>
      <c r="D6" s="28"/>
      <c r="E6" s="30"/>
      <c r="F6" s="28"/>
      <c r="G6" s="30"/>
      <c r="H6" s="28"/>
      <c r="I6" s="30"/>
      <c r="J6" s="28"/>
      <c r="K6" s="30"/>
      <c r="L6" s="28"/>
      <c r="M6" s="30"/>
      <c r="N6" s="28"/>
      <c r="O6" s="30"/>
      <c r="P6" s="28"/>
      <c r="Q6" s="30"/>
      <c r="R6" s="28"/>
      <c r="S6" s="30"/>
      <c r="T6" s="28"/>
      <c r="U6" s="30"/>
      <c r="V6" s="28"/>
      <c r="W6" s="25"/>
    </row>
    <row r="7" spans="1:23" ht="18">
      <c r="A7" s="26" t="s">
        <v>22</v>
      </c>
      <c r="B7" s="4">
        <v>2</v>
      </c>
      <c r="C7" s="5">
        <f>netto!C7*1.23</f>
        <v>803.928</v>
      </c>
      <c r="D7" s="6">
        <f>netto!D7*1.23</f>
        <v>1317.0962999999999</v>
      </c>
      <c r="E7" s="5">
        <f>netto!E7*1.23</f>
        <v>856.86720000000003</v>
      </c>
      <c r="F7" s="6">
        <f>netto!F7*1.23</f>
        <v>3668.4504000000002</v>
      </c>
      <c r="G7" s="5">
        <f>netto!G7*1.23</f>
        <v>1188.672</v>
      </c>
      <c r="H7" s="6">
        <f>netto!H7*1.23</f>
        <v>1139.8287</v>
      </c>
      <c r="I7" s="5">
        <f>netto!I7*1.23</f>
        <v>2174.8245000000002</v>
      </c>
      <c r="J7" s="6">
        <f>netto!J7*1.23</f>
        <v>604.17599999999993</v>
      </c>
      <c r="K7" s="5">
        <f>netto!K7*1.23</f>
        <v>768.38100000000009</v>
      </c>
      <c r="L7" s="7">
        <f>netto!L7*1.23</f>
        <v>527.75609999999995</v>
      </c>
      <c r="M7" s="5">
        <f>netto!M7*1.23</f>
        <v>827.32259999999997</v>
      </c>
      <c r="N7" s="6">
        <f>netto!N7*1.23</f>
        <v>907.74</v>
      </c>
      <c r="O7" s="5">
        <f>netto!O7*1.23</f>
        <v>1353</v>
      </c>
      <c r="P7" s="6">
        <f>netto!P7*1.23</f>
        <v>804.18629999999996</v>
      </c>
      <c r="Q7" s="5">
        <f>netto!Q7*1.23</f>
        <v>984</v>
      </c>
      <c r="R7" s="6">
        <f>netto!R7*1.23</f>
        <v>857.06399999999996</v>
      </c>
      <c r="S7" s="5">
        <f>netto!S7*1.23</f>
        <v>753.375</v>
      </c>
      <c r="T7" s="6">
        <f>netto!T7*1.23</f>
        <v>2630.4780000000001</v>
      </c>
      <c r="U7" s="5">
        <f>netto!U7*1.23</f>
        <v>960.63</v>
      </c>
      <c r="V7" s="6">
        <f>netto!V7*1.23</f>
        <v>591.01499999999999</v>
      </c>
      <c r="W7" s="5">
        <f>netto!W7*1.23</f>
        <v>1014.75</v>
      </c>
    </row>
    <row r="8" spans="1:23" ht="18">
      <c r="A8" s="26"/>
      <c r="B8" s="4">
        <v>3</v>
      </c>
      <c r="C8" s="5">
        <f>netto!C8*1.23</f>
        <v>984.49199999999996</v>
      </c>
      <c r="D8" s="6">
        <f>netto!D8*1.23</f>
        <v>1560.7962</v>
      </c>
      <c r="E8" s="5">
        <f>netto!E8*1.23</f>
        <v>1036.5087000000001</v>
      </c>
      <c r="F8" s="6">
        <f>netto!F8*1.23</f>
        <v>4696.6319999999996</v>
      </c>
      <c r="G8" s="5">
        <f>netto!G8*1.23</f>
        <v>1505.52</v>
      </c>
      <c r="H8" s="6">
        <f>netto!H8*1.23</f>
        <v>1443.1713</v>
      </c>
      <c r="I8" s="5">
        <f>netto!I8*1.23</f>
        <v>2847.3638999999998</v>
      </c>
      <c r="J8" s="6">
        <f>netto!J8*1.23</f>
        <v>664.00319999999999</v>
      </c>
      <c r="K8" s="5">
        <f>netto!K8*1.23</f>
        <v>916.90350000000001</v>
      </c>
      <c r="L8" s="7">
        <f>netto!L8*1.23</f>
        <v>551.81489999999997</v>
      </c>
      <c r="M8" s="5">
        <f>netto!M8*1.23</f>
        <v>926.26379999999995</v>
      </c>
      <c r="N8" s="6">
        <f>netto!N8*1.23</f>
        <v>1100.1858</v>
      </c>
      <c r="O8" s="5">
        <f>netto!O8*1.23</f>
        <v>1476</v>
      </c>
      <c r="P8" s="6">
        <f>netto!P8*1.23</f>
        <v>935.72249999999997</v>
      </c>
      <c r="Q8" s="5">
        <f>netto!Q8*1.23</f>
        <v>1107</v>
      </c>
      <c r="R8" s="6">
        <f>netto!R8*1.23</f>
        <v>961.86</v>
      </c>
      <c r="S8" s="5">
        <f>netto!S8*1.23</f>
        <v>929.79389999999989</v>
      </c>
      <c r="T8" s="6">
        <f>netto!T8*1.23</f>
        <v>3367.74</v>
      </c>
      <c r="U8" s="5">
        <f>netto!U8*1.23</f>
        <v>1170.222</v>
      </c>
      <c r="V8" s="6">
        <f>netto!V8*1.23</f>
        <v>667.65629999999987</v>
      </c>
      <c r="W8" s="5">
        <f>netto!W8*1.23</f>
        <v>1107</v>
      </c>
    </row>
    <row r="9" spans="1:23" ht="18">
      <c r="A9" s="26" t="s">
        <v>23</v>
      </c>
      <c r="B9" s="4">
        <v>1</v>
      </c>
      <c r="C9" s="5">
        <f>netto!C9*1.23</f>
        <v>541.20000000000005</v>
      </c>
      <c r="D9" s="6">
        <f>netto!D9*1.23</f>
        <v>976.37399999999991</v>
      </c>
      <c r="E9" s="5">
        <f>netto!E9*1.23</f>
        <v>664.00319999999999</v>
      </c>
      <c r="F9" s="6">
        <f>netto!F9*1.23</f>
        <v>1650.1679999999999</v>
      </c>
      <c r="G9" s="5">
        <f>netto!G9*1.23</f>
        <v>615</v>
      </c>
      <c r="H9" s="6">
        <f>netto!H9*1.23</f>
        <v>570.74459999999999</v>
      </c>
      <c r="I9" s="5">
        <f>netto!I9*1.23</f>
        <v>1420.7729999999999</v>
      </c>
      <c r="J9" s="6">
        <f>netto!J9*1.23</f>
        <v>470.35199999999998</v>
      </c>
      <c r="K9" s="5">
        <f>netto!K9*1.23</f>
        <v>517.90380000000005</v>
      </c>
      <c r="L9" s="7">
        <f>netto!L9*1.23</f>
        <v>383.04660000000001</v>
      </c>
      <c r="M9" s="5">
        <f>netto!M9*1.23</f>
        <v>503.04540000000003</v>
      </c>
      <c r="N9" s="6">
        <f>netto!N9*1.23</f>
        <v>540.10530000000006</v>
      </c>
      <c r="O9" s="5">
        <f>netto!O9*1.23</f>
        <v>1015.98</v>
      </c>
      <c r="P9" s="6">
        <f>netto!P9*1.23</f>
        <v>613.10579999999993</v>
      </c>
      <c r="Q9" s="5">
        <f>netto!Q9*1.23</f>
        <v>565.79999999999995</v>
      </c>
      <c r="R9" s="6">
        <f>netto!R9*1.23</f>
        <v>689.29199999999992</v>
      </c>
      <c r="S9" s="5">
        <f>netto!S9*1.23</f>
        <v>558.91199999999992</v>
      </c>
      <c r="T9" s="6">
        <f>netto!T9*1.23</f>
        <v>1183.26</v>
      </c>
      <c r="U9" s="5">
        <f>netto!U9*1.23</f>
        <v>464.59560000000005</v>
      </c>
      <c r="V9" s="6">
        <f>netto!V9*1.23</f>
        <v>428.58119999999997</v>
      </c>
      <c r="W9" s="5">
        <f>netto!W9*1.23</f>
        <v>761.98500000000001</v>
      </c>
    </row>
    <row r="10" spans="1:23" ht="18">
      <c r="A10" s="26"/>
      <c r="B10" s="4">
        <v>2</v>
      </c>
      <c r="C10" s="5">
        <f>netto!C10*1.23</f>
        <v>666.16800000000001</v>
      </c>
      <c r="D10" s="6">
        <f>netto!D10*1.23</f>
        <v>1085.8071</v>
      </c>
      <c r="E10" s="5">
        <f>netto!E10*1.23</f>
        <v>745.01100000000008</v>
      </c>
      <c r="F10" s="6">
        <f>netto!F10*1.23</f>
        <v>2652.9623999999999</v>
      </c>
      <c r="G10" s="5">
        <f>netto!G10*1.23</f>
        <v>787.2</v>
      </c>
      <c r="H10" s="6">
        <f>netto!H10*1.23</f>
        <v>804.65370000000007</v>
      </c>
      <c r="I10" s="5">
        <f>netto!I10*1.23</f>
        <v>1695.4074000000001</v>
      </c>
      <c r="J10" s="6">
        <f>netto!J10*1.23</f>
        <v>519.55200000000002</v>
      </c>
      <c r="K10" s="5">
        <f>netto!K10*1.23</f>
        <v>602.94600000000003</v>
      </c>
      <c r="L10" s="7">
        <f>netto!L10*1.23</f>
        <v>429.84810000000004</v>
      </c>
      <c r="M10" s="5">
        <f>netto!M10*1.23</f>
        <v>594.09</v>
      </c>
      <c r="N10" s="6">
        <f>netto!N10*1.23</f>
        <v>693.96600000000001</v>
      </c>
      <c r="O10" s="5">
        <f>netto!O10*1.23</f>
        <v>1086.336</v>
      </c>
      <c r="P10" s="6">
        <f>netto!P10*1.23</f>
        <v>687.16409999999996</v>
      </c>
      <c r="Q10" s="5">
        <f>netto!Q10*1.23</f>
        <v>734.06399999999996</v>
      </c>
      <c r="R10" s="6">
        <f>netto!R10*1.23</f>
        <v>723.24</v>
      </c>
      <c r="S10" s="5">
        <f>netto!S10*1.23</f>
        <v>610.42439999999999</v>
      </c>
      <c r="T10" s="6">
        <f>netto!T10*1.23</f>
        <v>1902.3179999999998</v>
      </c>
      <c r="U10" s="5">
        <f>netto!U10*1.23</f>
        <v>758.72550000000001</v>
      </c>
      <c r="V10" s="6">
        <f>netto!V10*1.23</f>
        <v>485.0136</v>
      </c>
      <c r="W10" s="5">
        <f>netto!W10*1.23</f>
        <v>814.75200000000007</v>
      </c>
    </row>
    <row r="11" spans="1:23" ht="18">
      <c r="A11" s="26"/>
      <c r="B11" s="4">
        <v>3</v>
      </c>
      <c r="C11" s="5">
        <f>netto!C11*1.23</f>
        <v>760.63199999999995</v>
      </c>
      <c r="D11" s="6">
        <f>netto!D11*1.23</f>
        <v>1266.6416999999999</v>
      </c>
      <c r="E11" s="5">
        <f>netto!E11*1.23</f>
        <v>814.98570000000007</v>
      </c>
      <c r="F11" s="6">
        <f>netto!F11*1.23</f>
        <v>3808.08</v>
      </c>
      <c r="G11" s="5">
        <f>netto!G11*1.23</f>
        <v>1033.2</v>
      </c>
      <c r="H11" s="6">
        <f>netto!H11*1.23</f>
        <v>1008.4032</v>
      </c>
      <c r="I11" s="5">
        <f>netto!I11*1.23</f>
        <v>2040.9021</v>
      </c>
      <c r="J11" s="6">
        <f>netto!J11*1.23</f>
        <v>592.36800000000005</v>
      </c>
      <c r="K11" s="5">
        <f>netto!K11*1.23</f>
        <v>690.10379999999998</v>
      </c>
      <c r="L11" s="7">
        <f>netto!L11*1.23</f>
        <v>480.94229999999999</v>
      </c>
      <c r="M11" s="5">
        <f>netto!M11*1.23</f>
        <v>709.25490000000002</v>
      </c>
      <c r="N11" s="6">
        <f>netto!N11*1.23</f>
        <v>794.27250000000004</v>
      </c>
      <c r="O11" s="5">
        <f>netto!O11*1.23</f>
        <v>1210.32</v>
      </c>
      <c r="P11" s="6">
        <f>netto!P11*1.23</f>
        <v>756.54840000000002</v>
      </c>
      <c r="Q11" s="5">
        <f>netto!Q11*1.23</f>
        <v>921.02400000000011</v>
      </c>
      <c r="R11" s="6">
        <f>netto!R11*1.23</f>
        <v>838.86</v>
      </c>
      <c r="S11" s="5">
        <f>netto!S11*1.23</f>
        <v>703.57229999999993</v>
      </c>
      <c r="T11" s="6">
        <f>netto!T11*1.23</f>
        <v>2730.6</v>
      </c>
      <c r="U11" s="5">
        <f>netto!U11*1.23</f>
        <v>909.27750000000003</v>
      </c>
      <c r="V11" s="6">
        <f>netto!V11*1.23</f>
        <v>544.49639999999999</v>
      </c>
      <c r="W11" s="5">
        <f>netto!W11*1.23</f>
        <v>907.74</v>
      </c>
    </row>
    <row r="12" spans="1:23" ht="18">
      <c r="A12" s="26" t="s">
        <v>24</v>
      </c>
      <c r="B12" s="4">
        <v>1</v>
      </c>
      <c r="C12" s="5">
        <f>netto!C12*1.23</f>
        <v>492</v>
      </c>
      <c r="D12" s="6">
        <f>netto!D12*1.23</f>
        <v>776.13</v>
      </c>
      <c r="E12" s="5">
        <f>netto!E12*1.23</f>
        <v>551.04</v>
      </c>
      <c r="F12" s="6">
        <f>netto!F12*1.23</f>
        <v>1269.3599999999999</v>
      </c>
      <c r="G12" s="5">
        <f>netto!G12*1.23</f>
        <v>492</v>
      </c>
      <c r="H12" s="6">
        <f>netto!H12*1.23</f>
        <v>413.28</v>
      </c>
      <c r="I12" s="5">
        <f>netto!I12*1.23</f>
        <v>970.47</v>
      </c>
      <c r="J12" s="6">
        <f>netto!J12*1.23</f>
        <v>393.6</v>
      </c>
      <c r="K12" s="5">
        <f>netto!K12*1.23</f>
        <v>423.12</v>
      </c>
      <c r="L12" s="7">
        <f>netto!L12*1.23</f>
        <v>329.64</v>
      </c>
      <c r="M12" s="5">
        <f>netto!M12*1.23</f>
        <v>415.74</v>
      </c>
      <c r="N12" s="6">
        <f>netto!N12*1.23</f>
        <v>453.87</v>
      </c>
      <c r="O12" s="5">
        <f>netto!O12*1.23</f>
        <v>492</v>
      </c>
      <c r="P12" s="6">
        <f>netto!P12*1.23</f>
        <v>517.83000000000004</v>
      </c>
      <c r="Q12" s="5">
        <f>netto!Q12*1.23</f>
        <v>492</v>
      </c>
      <c r="R12" s="6">
        <f>netto!R12*1.23</f>
        <v>492</v>
      </c>
      <c r="S12" s="5">
        <f>netto!S12*1.23</f>
        <v>429.27</v>
      </c>
      <c r="T12" s="6">
        <f>netto!T12*1.23</f>
        <v>910.19999999999993</v>
      </c>
      <c r="U12" s="5">
        <f>netto!U12*1.23</f>
        <v>349.32</v>
      </c>
      <c r="V12" s="6">
        <f>netto!V12*1.23</f>
        <v>381.3</v>
      </c>
      <c r="W12" s="5">
        <f>netto!W12*1.23</f>
        <v>369</v>
      </c>
    </row>
    <row r="13" spans="1:23" ht="18">
      <c r="A13" s="26"/>
      <c r="B13" s="4">
        <v>2</v>
      </c>
      <c r="C13" s="5">
        <f>netto!C13*1.23</f>
        <v>575.14800000000002</v>
      </c>
      <c r="D13" s="6">
        <f>netto!D13*1.23</f>
        <v>904.19759999999997</v>
      </c>
      <c r="E13" s="5">
        <f>netto!E13*1.23</f>
        <v>641.40809999999999</v>
      </c>
      <c r="F13" s="6">
        <f>netto!F13*1.23</f>
        <v>1827.8783999999998</v>
      </c>
      <c r="G13" s="5">
        <f>netto!G13*1.23</f>
        <v>615</v>
      </c>
      <c r="H13" s="6">
        <f>netto!H13*1.23</f>
        <v>567.43589999999995</v>
      </c>
      <c r="I13" s="5">
        <f>netto!I13*1.23</f>
        <v>1228.6100999999999</v>
      </c>
      <c r="J13" s="6">
        <f>netto!J13*1.23</f>
        <v>435.32159999999999</v>
      </c>
      <c r="K13" s="5">
        <f>netto!K13*1.23</f>
        <v>475.16129999999998</v>
      </c>
      <c r="L13" s="7">
        <f>netto!L13*1.23</f>
        <v>371.1771</v>
      </c>
      <c r="M13" s="5">
        <f>netto!M13*1.23</f>
        <v>477.68279999999999</v>
      </c>
      <c r="N13" s="6">
        <f>netto!N13*1.23</f>
        <v>527.39940000000001</v>
      </c>
      <c r="O13" s="5">
        <f>netto!O13*1.23</f>
        <v>682.40399999999988</v>
      </c>
      <c r="P13" s="6">
        <f>netto!P13*1.23</f>
        <v>599.13300000000004</v>
      </c>
      <c r="Q13" s="5">
        <f>netto!Q13*1.23</f>
        <v>583.02</v>
      </c>
      <c r="R13" s="6">
        <f>netto!R13*1.23</f>
        <v>558.91199999999992</v>
      </c>
      <c r="S13" s="5">
        <f>netto!S13*1.23</f>
        <v>507.83010000000002</v>
      </c>
      <c r="T13" s="6">
        <f>netto!T13*1.23</f>
        <v>1310.6879999999999</v>
      </c>
      <c r="U13" s="5">
        <f>netto!U13*1.23</f>
        <v>458.31029999999998</v>
      </c>
      <c r="V13" s="6">
        <f>netto!V13*1.23</f>
        <v>426.29339999999996</v>
      </c>
      <c r="W13" s="5">
        <f>netto!W13*1.23</f>
        <v>511.803</v>
      </c>
    </row>
    <row r="14" spans="1:23" ht="18">
      <c r="A14" s="26"/>
      <c r="B14" s="4">
        <v>3</v>
      </c>
      <c r="C14" s="5">
        <f>netto!C14*1.23</f>
        <v>655.34399999999994</v>
      </c>
      <c r="D14" s="6">
        <f>netto!D14*1.23</f>
        <v>1038.4643999999998</v>
      </c>
      <c r="E14" s="5">
        <f>netto!E14*1.23</f>
        <v>722.96939999999995</v>
      </c>
      <c r="F14" s="6">
        <f>netto!F14*1.23</f>
        <v>2462.5583999999999</v>
      </c>
      <c r="G14" s="5">
        <f>netto!G14*1.23</f>
        <v>787.2</v>
      </c>
      <c r="H14" s="6">
        <f>netto!H14*1.23</f>
        <v>760.01699999999994</v>
      </c>
      <c r="I14" s="5">
        <f>netto!I14*1.23</f>
        <v>1462.4946</v>
      </c>
      <c r="J14" s="6">
        <f>netto!J14*1.23</f>
        <v>487.27680000000004</v>
      </c>
      <c r="K14" s="5">
        <f>netto!K14*1.23</f>
        <v>546.24300000000005</v>
      </c>
      <c r="L14" s="7">
        <f>netto!L14*1.23</f>
        <v>409.73759999999999</v>
      </c>
      <c r="M14" s="5">
        <f>netto!M14*1.23</f>
        <v>555.43110000000001</v>
      </c>
      <c r="N14" s="6">
        <f>netto!N14*1.23</f>
        <v>625.43039999999996</v>
      </c>
      <c r="O14" s="5">
        <f>netto!O14*1.23</f>
        <v>841.31999999999994</v>
      </c>
      <c r="P14" s="6">
        <f>netto!P14*1.23</f>
        <v>672.14580000000001</v>
      </c>
      <c r="Q14" s="5">
        <f>netto!Q14*1.23</f>
        <v>716.35199999999998</v>
      </c>
      <c r="R14" s="6">
        <f>netto!R14*1.23</f>
        <v>632.71199999999999</v>
      </c>
      <c r="S14" s="5">
        <f>netto!S14*1.23</f>
        <v>553.32780000000002</v>
      </c>
      <c r="T14" s="6">
        <f>netto!T14*1.23</f>
        <v>1765.7879999999998</v>
      </c>
      <c r="U14" s="5">
        <f>netto!U14*1.23</f>
        <v>553.32780000000002</v>
      </c>
      <c r="V14" s="6">
        <f>netto!V14*1.23</f>
        <v>471.66810000000004</v>
      </c>
      <c r="W14" s="5">
        <f>netto!W14*1.23</f>
        <v>630.99</v>
      </c>
    </row>
    <row r="15" spans="1:23" ht="18">
      <c r="A15" s="26" t="s">
        <v>25</v>
      </c>
      <c r="B15" s="4">
        <v>1</v>
      </c>
      <c r="C15" s="5">
        <f>netto!C15*1.23</f>
        <v>376.38</v>
      </c>
      <c r="D15" s="6">
        <f>netto!D15*1.23</f>
        <v>558.03869999999995</v>
      </c>
      <c r="E15" s="5">
        <f>netto!E15*1.23</f>
        <v>430.36469999999997</v>
      </c>
      <c r="F15" s="6">
        <f>netto!F15*1.23</f>
        <v>698.14800000000002</v>
      </c>
      <c r="G15" s="5">
        <f>netto!G15*1.23</f>
        <v>442.8</v>
      </c>
      <c r="H15" s="6">
        <f>netto!H15*1.23</f>
        <v>300.87029999999999</v>
      </c>
      <c r="I15" s="5">
        <f>netto!I15*1.23</f>
        <v>660.89129999999989</v>
      </c>
      <c r="J15" s="6">
        <f>netto!J15*1.23</f>
        <v>332.59199999999998</v>
      </c>
      <c r="K15" s="5">
        <f>netto!K15*1.23</f>
        <v>364.3014</v>
      </c>
      <c r="L15" s="7">
        <f>netto!L15*1.23</f>
        <v>288.435</v>
      </c>
      <c r="M15" s="5">
        <f>netto!M15*1.23</f>
        <v>352.96079999999995</v>
      </c>
      <c r="N15" s="6">
        <f>netto!N15*1.23</f>
        <v>410.30339999999995</v>
      </c>
      <c r="O15" s="5">
        <f>netto!O15*1.23</f>
        <v>307.99200000000002</v>
      </c>
      <c r="P15" s="6">
        <f>netto!P15*1.23</f>
        <v>393.55079999999998</v>
      </c>
      <c r="Q15" s="5">
        <f>netto!Q15*1.23</f>
        <v>403.44</v>
      </c>
      <c r="R15" s="6">
        <f>netto!R15*1.23</f>
        <v>400.48799999999994</v>
      </c>
      <c r="S15" s="5">
        <f>netto!S15*1.23</f>
        <v>305.2122</v>
      </c>
      <c r="T15" s="6">
        <f>netto!T15*1.23</f>
        <v>500.61</v>
      </c>
      <c r="U15" s="5">
        <f>netto!U15*1.23</f>
        <v>280.85820000000001</v>
      </c>
      <c r="V15" s="6">
        <f>netto!V15*1.23</f>
        <v>322.96109999999999</v>
      </c>
      <c r="W15" s="5">
        <f>netto!W15*1.23</f>
        <v>230.994</v>
      </c>
    </row>
    <row r="16" spans="1:23" ht="18">
      <c r="A16" s="26"/>
      <c r="B16" s="4">
        <v>2</v>
      </c>
      <c r="C16" s="5">
        <f>netto!C16*1.23</f>
        <v>409.34399999999999</v>
      </c>
      <c r="D16" s="6">
        <f>netto!D16*1.23</f>
        <v>610.81799999999998</v>
      </c>
      <c r="E16" s="5">
        <f>netto!E16*1.23</f>
        <v>476.09609999999998</v>
      </c>
      <c r="F16" s="6">
        <f>netto!F16*1.23</f>
        <v>1193.1984</v>
      </c>
      <c r="G16" s="5">
        <f>netto!G16*1.23</f>
        <v>492</v>
      </c>
      <c r="H16" s="6">
        <f>netto!H16*1.23</f>
        <v>411.6318</v>
      </c>
      <c r="I16" s="5">
        <f>netto!I16*1.23</f>
        <v>829.75800000000004</v>
      </c>
      <c r="J16" s="6">
        <f>netto!J16*1.23</f>
        <v>364.08</v>
      </c>
      <c r="K16" s="5">
        <f>netto!K16*1.23</f>
        <v>402.81270000000001</v>
      </c>
      <c r="L16" s="7">
        <f>netto!L16*1.23</f>
        <v>318.43469999999996</v>
      </c>
      <c r="M16" s="5">
        <f>netto!M16*1.23</f>
        <v>397.86810000000003</v>
      </c>
      <c r="N16" s="6">
        <f>netto!N16*1.23</f>
        <v>456.14550000000003</v>
      </c>
      <c r="O16" s="5">
        <f>netto!O16*1.23</f>
        <v>422.13599999999997</v>
      </c>
      <c r="P16" s="6">
        <f>netto!P16*1.23</f>
        <v>431.86529999999999</v>
      </c>
      <c r="Q16" s="5">
        <f>netto!Q16*1.23</f>
        <v>482.15999999999997</v>
      </c>
      <c r="R16" s="6">
        <f>netto!R16*1.23</f>
        <v>424.596</v>
      </c>
      <c r="S16" s="5">
        <f>netto!S16*1.23</f>
        <v>327.1062</v>
      </c>
      <c r="T16" s="6">
        <f>netto!T16*1.23</f>
        <v>855.58799999999997</v>
      </c>
      <c r="U16" s="5">
        <f>netto!U16*1.23</f>
        <v>343.73579999999998</v>
      </c>
      <c r="V16" s="6">
        <f>netto!V16*1.23</f>
        <v>364.52280000000002</v>
      </c>
      <c r="W16" s="5">
        <f>netto!W16*1.23</f>
        <v>316.60199999999998</v>
      </c>
    </row>
    <row r="17" spans="1:23" ht="18">
      <c r="A17" s="26"/>
      <c r="B17" s="4">
        <v>3</v>
      </c>
      <c r="C17" s="5">
        <f>netto!C17*1.23</f>
        <v>444.27599999999995</v>
      </c>
      <c r="D17" s="6">
        <f>netto!D17*1.23</f>
        <v>680.66969999999992</v>
      </c>
      <c r="E17" s="5">
        <f>netto!E17*1.23</f>
        <v>549.93299999999999</v>
      </c>
      <c r="F17" s="6">
        <f>netto!F17*1.23</f>
        <v>1650.1679999999999</v>
      </c>
      <c r="G17" s="5">
        <f>netto!G17*1.23</f>
        <v>541.20000000000005</v>
      </c>
      <c r="H17" s="6">
        <f>netto!H17*1.23</f>
        <v>511.6431</v>
      </c>
      <c r="I17" s="5">
        <f>netto!I17*1.23</f>
        <v>1003.4709</v>
      </c>
      <c r="J17" s="6">
        <f>netto!J17*1.23</f>
        <v>401.86560000000003</v>
      </c>
      <c r="K17" s="5">
        <f>netto!K17*1.23</f>
        <v>436.66229999999996</v>
      </c>
      <c r="L17" s="7">
        <f>netto!L17*1.23</f>
        <v>343.80959999999999</v>
      </c>
      <c r="M17" s="5">
        <f>netto!M17*1.23</f>
        <v>446.9205</v>
      </c>
      <c r="N17" s="6">
        <f>netto!N17*1.23</f>
        <v>513.32819999999992</v>
      </c>
      <c r="O17" s="5">
        <f>netto!O17*1.23</f>
        <v>547.596</v>
      </c>
      <c r="P17" s="6">
        <f>netto!P17*1.23</f>
        <v>489.87209999999999</v>
      </c>
      <c r="Q17" s="5">
        <f>netto!Q17*1.23</f>
        <v>583.51199999999994</v>
      </c>
      <c r="R17" s="6">
        <f>netto!R17*1.23</f>
        <v>477.73199999999997</v>
      </c>
      <c r="S17" s="5">
        <f>netto!S17*1.23</f>
        <v>345.13800000000003</v>
      </c>
      <c r="T17" s="6">
        <f>netto!T17*1.23</f>
        <v>1183.26</v>
      </c>
      <c r="U17" s="5">
        <f>netto!U17*1.23</f>
        <v>402.76349999999996</v>
      </c>
      <c r="V17" s="6">
        <f>netto!V17*1.23</f>
        <v>407.60969999999998</v>
      </c>
      <c r="W17" s="5">
        <f>netto!W17*1.23</f>
        <v>410.69699999999995</v>
      </c>
    </row>
    <row r="18" spans="1:23" ht="18">
      <c r="A18" s="3" t="s">
        <v>26</v>
      </c>
      <c r="B18" s="4" t="s">
        <v>27</v>
      </c>
      <c r="C18" s="8"/>
      <c r="D18" s="8"/>
      <c r="E18" s="8"/>
      <c r="F18" s="9">
        <f>netto!F18*1.23</f>
        <v>719.55</v>
      </c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10"/>
    </row>
    <row r="19" spans="1:23" ht="18">
      <c r="A19" s="3" t="s">
        <v>28</v>
      </c>
      <c r="B19" s="11"/>
      <c r="C19" s="5">
        <f>netto!C19*1.23</f>
        <v>282.89999999999998</v>
      </c>
      <c r="D19" s="6">
        <f>netto!D19*1.23</f>
        <v>357.93</v>
      </c>
      <c r="E19" s="5">
        <f>netto!E19*1.23</f>
        <v>349.32</v>
      </c>
      <c r="F19" s="6">
        <f>netto!F19*1.23</f>
        <v>439.11</v>
      </c>
      <c r="G19" s="5">
        <f>netto!G19*1.23</f>
        <v>376.38</v>
      </c>
      <c r="H19" s="6">
        <f>netto!H19*1.23</f>
        <v>348.09</v>
      </c>
      <c r="I19" s="5">
        <f>netto!I19*1.23</f>
        <v>389.90999999999997</v>
      </c>
      <c r="J19" s="6">
        <f>netto!J19*1.23</f>
        <v>356.7</v>
      </c>
      <c r="K19" s="5">
        <f>netto!K19*1.23</f>
        <v>265.68</v>
      </c>
      <c r="L19" s="6">
        <f>netto!L19*1.23</f>
        <v>215.25</v>
      </c>
      <c r="M19" s="5">
        <f>netto!M19*1.23</f>
        <v>260.76</v>
      </c>
      <c r="N19" s="6">
        <f>netto!N19*1.23</f>
        <v>258.3</v>
      </c>
      <c r="O19" s="5">
        <f>netto!O19*1.23</f>
        <v>369</v>
      </c>
      <c r="P19" s="6">
        <f>netto!P19*1.23</f>
        <v>293.96999999999997</v>
      </c>
      <c r="Q19" s="5">
        <f>netto!Q19*1.23</f>
        <v>348.09</v>
      </c>
      <c r="R19" s="12">
        <f>netto!R19*1.23</f>
        <v>376.38</v>
      </c>
      <c r="S19" s="5">
        <f>netto!S19*1.23</f>
        <v>309.95999999999998</v>
      </c>
      <c r="T19" s="6">
        <f>netto!T19*1.23</f>
        <v>293.96999999999997</v>
      </c>
      <c r="U19" s="5">
        <f>netto!U19*1.23</f>
        <v>243.54</v>
      </c>
      <c r="V19" s="6">
        <f>netto!V19*1.23</f>
        <v>209.1</v>
      </c>
      <c r="W19" s="5">
        <f>netto!W19*1.23</f>
        <v>258.3</v>
      </c>
    </row>
    <row r="20" spans="1:23" ht="18">
      <c r="A20" s="26" t="s">
        <v>29</v>
      </c>
      <c r="B20" s="4">
        <v>1</v>
      </c>
      <c r="C20" s="13">
        <f>netto!C20*1.23</f>
        <v>328.40999999999997</v>
      </c>
      <c r="D20" s="12">
        <f>netto!D20*1.23</f>
        <v>328.40999999999997</v>
      </c>
      <c r="E20" s="13">
        <f>netto!E20*1.23</f>
        <v>356.7</v>
      </c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5"/>
      <c r="Q20" s="14"/>
      <c r="R20" s="14"/>
      <c r="S20" s="15"/>
      <c r="T20" s="14"/>
      <c r="U20" s="14"/>
      <c r="V20" s="14"/>
      <c r="W20" s="10"/>
    </row>
    <row r="21" spans="1:23" ht="18">
      <c r="A21" s="26"/>
      <c r="B21" s="4">
        <v>2</v>
      </c>
      <c r="C21" s="13">
        <f>netto!C21*1.23</f>
        <v>383.76</v>
      </c>
      <c r="D21" s="12">
        <f>netto!D21*1.23</f>
        <v>206.64</v>
      </c>
      <c r="E21" s="13">
        <f>netto!E21*1.23</f>
        <v>410.82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5"/>
      <c r="Q21" s="14"/>
      <c r="R21" s="14"/>
      <c r="S21" s="15"/>
      <c r="T21" s="14"/>
      <c r="U21" s="14"/>
      <c r="V21" s="14"/>
      <c r="W21" s="10"/>
    </row>
    <row r="22" spans="1:23" ht="18">
      <c r="A22" s="3" t="s">
        <v>30</v>
      </c>
      <c r="B22" s="11"/>
      <c r="C22" s="5">
        <f>netto!C22*1.23</f>
        <v>206.64</v>
      </c>
      <c r="D22" s="6">
        <f>netto!D22*1.23</f>
        <v>206.64</v>
      </c>
      <c r="E22" s="5">
        <f>netto!E22*1.23</f>
        <v>206.64</v>
      </c>
      <c r="F22" s="6">
        <f>netto!F22*1.23</f>
        <v>254.60999999999999</v>
      </c>
      <c r="G22" s="5">
        <f>netto!G22*1.23</f>
        <v>269.37</v>
      </c>
      <c r="H22" s="6">
        <f>netto!H22*1.23</f>
        <v>254.60999999999999</v>
      </c>
      <c r="I22" s="5">
        <f>netto!I22*1.23</f>
        <v>254.60999999999999</v>
      </c>
      <c r="J22" s="6">
        <f>netto!J22*1.23</f>
        <v>269.37</v>
      </c>
      <c r="K22" s="5">
        <f>netto!K22*1.23</f>
        <v>241.07999999999998</v>
      </c>
      <c r="L22" s="6">
        <f>netto!L22*1.23</f>
        <v>200.49</v>
      </c>
      <c r="M22" s="5">
        <f>netto!M22*1.23</f>
        <v>200.49</v>
      </c>
      <c r="N22" s="6">
        <f>netto!N22*1.23</f>
        <v>200.49</v>
      </c>
      <c r="O22" s="5">
        <f>netto!O22*1.23</f>
        <v>241.07999999999998</v>
      </c>
      <c r="P22" s="6">
        <f>netto!P22*1.23</f>
        <v>206.64</v>
      </c>
      <c r="Q22" s="5">
        <f>netto!Q22*1.23</f>
        <v>254.60999999999999</v>
      </c>
      <c r="R22" s="6">
        <f>netto!R22*1.23</f>
        <v>254.60999999999999</v>
      </c>
      <c r="S22" s="5">
        <f>netto!S22*1.23</f>
        <v>206.64</v>
      </c>
      <c r="T22" s="6">
        <f>netto!T22*1.23</f>
        <v>254.60999999999999</v>
      </c>
      <c r="U22" s="5">
        <f>netto!U22*1.23</f>
        <v>254.60999999999999</v>
      </c>
      <c r="V22" s="6">
        <f>netto!V22*1.23</f>
        <v>200.49</v>
      </c>
      <c r="W22" s="5">
        <f>netto!W22*1.23</f>
        <v>258.3</v>
      </c>
    </row>
    <row r="23" spans="1:23" ht="18">
      <c r="A23" s="3" t="s">
        <v>31</v>
      </c>
      <c r="B23" s="11"/>
      <c r="C23" s="5">
        <f>netto!C23*1.23</f>
        <v>27.06</v>
      </c>
      <c r="D23" s="6">
        <f>netto!D23*1.23</f>
        <v>27.06</v>
      </c>
      <c r="E23" s="5">
        <f>netto!E23*1.23</f>
        <v>27.06</v>
      </c>
      <c r="F23" s="6">
        <f>netto!F23*1.23</f>
        <v>55.35</v>
      </c>
      <c r="G23" s="5">
        <f>netto!G23*1.23</f>
        <v>55.35</v>
      </c>
      <c r="H23" s="6">
        <f>netto!H23*1.23</f>
        <v>55.35</v>
      </c>
      <c r="I23" s="5">
        <f>netto!I23*1.23</f>
        <v>55.35</v>
      </c>
      <c r="J23" s="6">
        <f>netto!J23*1.23</f>
        <v>55.35</v>
      </c>
      <c r="K23" s="5">
        <f>netto!K23*1.23</f>
        <v>55.35</v>
      </c>
      <c r="L23" s="7">
        <f>netto!L23*1.23</f>
        <v>55.35</v>
      </c>
      <c r="M23" s="5">
        <f>netto!M23*1.23</f>
        <v>55.35</v>
      </c>
      <c r="N23" s="6">
        <f>netto!N23*1.23</f>
        <v>55.35</v>
      </c>
      <c r="O23" s="5">
        <f>netto!O23*1.23</f>
        <v>55.35</v>
      </c>
      <c r="P23" s="6">
        <f>netto!P23*1.23</f>
        <v>27.06</v>
      </c>
      <c r="Q23" s="5">
        <f>netto!Q23*1.23</f>
        <v>55.35</v>
      </c>
      <c r="R23" s="6">
        <f>netto!R23*1.23</f>
        <v>55.35</v>
      </c>
      <c r="S23" s="5">
        <f>netto!S23*1.23</f>
        <v>27.06</v>
      </c>
      <c r="T23" s="6">
        <f>netto!T23*1.23</f>
        <v>55.35</v>
      </c>
      <c r="U23" s="5">
        <f>netto!U23*1.23</f>
        <v>55.35</v>
      </c>
      <c r="V23" s="6">
        <f>netto!V23*1.23</f>
        <v>55.35</v>
      </c>
      <c r="W23" s="5">
        <f>netto!W23*1.23</f>
        <v>55.35</v>
      </c>
    </row>
    <row r="24" spans="1:23" ht="18">
      <c r="A24" s="3" t="s">
        <v>34</v>
      </c>
      <c r="B24" s="16"/>
      <c r="C24" s="5">
        <f>netto!C24*1.23</f>
        <v>565.79999999999995</v>
      </c>
      <c r="D24" s="6">
        <f>netto!D24*1.23</f>
        <v>892.54949999999997</v>
      </c>
      <c r="E24" s="5">
        <f>netto!E24*1.23</f>
        <v>633.69599999999991</v>
      </c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</row>
    <row r="25" spans="1:23" ht="18">
      <c r="A25" s="3" t="s">
        <v>35</v>
      </c>
      <c r="B25" s="16"/>
      <c r="C25" s="15"/>
      <c r="D25" s="15"/>
      <c r="E25" s="15"/>
      <c r="F25" s="6">
        <f>netto!F25*1.23</f>
        <v>1420.65</v>
      </c>
      <c r="G25" s="15"/>
      <c r="H25" s="15"/>
      <c r="I25" s="15"/>
      <c r="J25" s="15"/>
      <c r="K25" s="5">
        <f>netto!K25*1.23</f>
        <v>452.64</v>
      </c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</row>
  </sheetData>
  <mergeCells count="29">
    <mergeCell ref="A12:A14"/>
    <mergeCell ref="A15:A17"/>
    <mergeCell ref="A20:A21"/>
    <mergeCell ref="A1:W1"/>
    <mergeCell ref="A2:V3"/>
    <mergeCell ref="T5:T6"/>
    <mergeCell ref="U5:U6"/>
    <mergeCell ref="V5:V6"/>
    <mergeCell ref="W5:W6"/>
    <mergeCell ref="A7:A8"/>
    <mergeCell ref="A9:A11"/>
    <mergeCell ref="N5:N6"/>
    <mergeCell ref="O5:O6"/>
    <mergeCell ref="P5:P6"/>
    <mergeCell ref="Q5:Q6"/>
    <mergeCell ref="R5:R6"/>
    <mergeCell ref="S5:S6"/>
    <mergeCell ref="H5:H6"/>
    <mergeCell ref="I5:I6"/>
    <mergeCell ref="J5:J6"/>
    <mergeCell ref="K5:K6"/>
    <mergeCell ref="L5:L6"/>
    <mergeCell ref="M5:M6"/>
    <mergeCell ref="G5:G6"/>
    <mergeCell ref="A5:B5"/>
    <mergeCell ref="C5:C6"/>
    <mergeCell ref="D5:D6"/>
    <mergeCell ref="E5:E6"/>
    <mergeCell ref="F5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netto</vt:lpstr>
      <vt:lpstr>brutto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Jacek Celmer</dc:creator>
  <cp:lastModifiedBy>Dominika Kubica</cp:lastModifiedBy>
  <cp:lastPrinted>2023-01-13T13:09:45Z</cp:lastPrinted>
  <dcterms:created xsi:type="dcterms:W3CDTF">2014-01-03T06:20:56Z</dcterms:created>
  <dcterms:modified xsi:type="dcterms:W3CDTF">2024-02-16T13:41:10Z</dcterms:modified>
</cp:coreProperties>
</file>